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b2e7652a35ba2/Desktop/"/>
    </mc:Choice>
  </mc:AlternateContent>
  <xr:revisionPtr revIDLastSave="146" documentId="8_{F1BAE182-A54B-4531-849D-434E1A576A90}" xr6:coauthVersionLast="47" xr6:coauthVersionMax="47" xr10:uidLastSave="{807DDCA0-56DD-4619-B9C5-BAF6C5D8FD0F}"/>
  <bookViews>
    <workbookView xWindow="-110" yWindow="-110" windowWidth="22780" windowHeight="14660" xr2:uid="{BB17DC98-5AE9-4B36-A0B9-15E7141DC7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C16" i="1"/>
  <c r="B53" i="1"/>
  <c r="B27" i="1"/>
  <c r="C42" i="1"/>
  <c r="C15" i="1"/>
  <c r="D13" i="1"/>
  <c r="E13" i="1" s="1"/>
  <c r="F13" i="1" s="1"/>
  <c r="D12" i="1"/>
  <c r="E12" i="1" s="1"/>
  <c r="F12" i="1" s="1"/>
  <c r="D11" i="1"/>
  <c r="E11" i="1" s="1"/>
  <c r="F11" i="1" s="1"/>
  <c r="D10" i="1"/>
  <c r="E10" i="1" s="1"/>
  <c r="F10" i="1" s="1"/>
  <c r="D9" i="1"/>
  <c r="E9" i="1" s="1"/>
  <c r="F9" i="1" s="1"/>
  <c r="D8" i="1"/>
  <c r="E8" i="1" s="1"/>
  <c r="F8" i="1" s="1"/>
  <c r="D6" i="1"/>
  <c r="D15" i="1" l="1"/>
  <c r="E6" i="1"/>
  <c r="F6" i="1" s="1"/>
  <c r="F15" i="1" s="1"/>
  <c r="F16" i="1" s="1"/>
  <c r="D42" i="1"/>
  <c r="E42" i="1" s="1"/>
  <c r="G37" i="1" a="1"/>
  <c r="G37" i="1" s="1"/>
  <c r="G36" i="1"/>
  <c r="G35" i="1"/>
  <c r="D45" i="1" l="1"/>
  <c r="C43" i="1"/>
  <c r="C45" i="1" s="1"/>
  <c r="E15" i="1"/>
  <c r="E16" i="1" s="1"/>
  <c r="G16" i="1" s="1"/>
  <c r="C47" i="1" l="1"/>
  <c r="G15" i="1"/>
  <c r="C46" i="1"/>
  <c r="D43" i="1"/>
  <c r="D46" i="1" l="1"/>
  <c r="D47" i="1"/>
  <c r="F42" i="1"/>
  <c r="F43" i="1" s="1"/>
  <c r="F47" i="1" s="1"/>
  <c r="E45" i="1"/>
  <c r="E43" i="1"/>
  <c r="E47" i="1" s="1"/>
  <c r="E46" i="1" l="1"/>
  <c r="G42" i="1"/>
  <c r="G43" i="1"/>
  <c r="G47" i="1"/>
  <c r="G49" i="1" s="1"/>
  <c r="F45" i="1"/>
  <c r="G45" i="1" l="1"/>
  <c r="B52" i="1" s="1"/>
  <c r="F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<sst xmlns="http://schemas.openxmlformats.org/spreadsheetml/2006/main" count="43" uniqueCount="43">
  <si>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Benefits</t>
  </si>
  <si>
    <t>Cost-Benefit Analysis</t>
  </si>
  <si>
    <t>Present Value Total Benefits</t>
  </si>
  <si>
    <t>Development Costs</t>
  </si>
  <si>
    <t xml:space="preserve">           Hardware</t>
  </si>
  <si>
    <t xml:space="preserve">           Software</t>
  </si>
  <si>
    <t>Total Development Costs</t>
  </si>
  <si>
    <t>Operational Costs</t>
  </si>
  <si>
    <t>Total Operational Costs</t>
  </si>
  <si>
    <t>Total Costs</t>
  </si>
  <si>
    <t>Total Benefits - Total  Costs</t>
  </si>
  <si>
    <t>Cumulatative Cash Flow</t>
  </si>
  <si>
    <t>Present Value Total Costs</t>
  </si>
  <si>
    <t>NPV(PV Total Benefits - PV Total Costs)</t>
  </si>
  <si>
    <t>Total</t>
  </si>
  <si>
    <t>Return on Investment</t>
  </si>
  <si>
    <t xml:space="preserve">           Printers</t>
  </si>
  <si>
    <t xml:space="preserve">Breakeven Point </t>
  </si>
  <si>
    <t>interest rate 9%</t>
  </si>
  <si>
    <t>project life 10%</t>
  </si>
  <si>
    <t>useful life 4 years</t>
  </si>
  <si>
    <t xml:space="preserve">           Service</t>
  </si>
  <si>
    <t>Year 1</t>
  </si>
  <si>
    <t>Year 2</t>
  </si>
  <si>
    <t>Year 3</t>
  </si>
  <si>
    <t xml:space="preserve">Year 4 </t>
  </si>
  <si>
    <t>Total Benefits</t>
  </si>
  <si>
    <t xml:space="preserve">           System Analyst</t>
  </si>
  <si>
    <t xml:space="preserve">          Computers Desktop</t>
  </si>
  <si>
    <t xml:space="preserve">          Hardware upgrades</t>
  </si>
  <si>
    <t xml:space="preserve">           Marketing expenses</t>
  </si>
  <si>
    <t xml:space="preserve">          Software licenses</t>
  </si>
  <si>
    <t xml:space="preserve">          Software upgrades</t>
  </si>
  <si>
    <t xml:space="preserve">         Office and equipment</t>
  </si>
  <si>
    <t xml:space="preserve">          </t>
  </si>
  <si>
    <t xml:space="preserve">          Employees Salaries</t>
  </si>
  <si>
    <t xml:space="preserve">            Production budget</t>
  </si>
  <si>
    <t xml:space="preserve">            Digitalization Saving</t>
  </si>
  <si>
    <t xml:space="preserve">             Reduction of ISBN</t>
  </si>
  <si>
    <t xml:space="preserve">             Reduction of Lost Copy</t>
  </si>
  <si>
    <t xml:space="preserve">             Reduction of Loss of contracts</t>
  </si>
  <si>
    <t xml:space="preserve">             Tracking of supplies records</t>
  </si>
  <si>
    <t xml:space="preserve">              Tracking of sales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</si>
</sst>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164" fontId="3" fillId="0" borderId="1" xfId="1" applyNumberFormat="1" applyFont="1" applyBorder="1"/>
    <xf numFmtId="164" fontId="3" fillId="0" borderId="1" xfId="0" applyNumberFormat="1" applyFont="1" applyBorder="1"/>
    <xf numFmtId="6" fontId="3" fillId="0" borderId="1" xfId="0" applyNumberFormat="1" applyFont="1" applyBorder="1"/>
    <xf numFmtId="9" fontId="3" fillId="0" borderId="1" xfId="2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D7AE-4FF4-4F1D-82C4-83B3C13BB19D}">
  <dimension ref="A1:H59"/>
  <sheetViews>
    <sheetView tabSelected="1" zoomScaleNormal="100" workbookViewId="0">
      <selection activeCell="A13" sqref="A13"/>
    </sheetView>
  </sheetViews>
  <sheetFormatPr defaultColWidth="8.7265625" defaultRowHeight="18" x14ac:dyDescent="0.4"/>
  <cols>
    <col min="1" max="1" width="46.7265625" style="1" customWidth="1"/>
    <col min="2" max="2" width="20.26953125" style="1" customWidth="1"/>
    <col min="3" max="3" width="19.54296875" style="1" customWidth="1"/>
    <col min="4" max="4" width="17.81640625" style="1" customWidth="1"/>
    <col min="5" max="5" width="17.453125" style="1" customWidth="1"/>
    <col min="6" max="6" width="19.54296875" style="1" customWidth="1"/>
    <col min="7" max="7" width="21.1796875" style="1" customWidth="1"/>
    <col min="8" max="16384" width="8.7265625" style="1"/>
  </cols>
  <sheetData>
    <row r="1" spans="1:7" ht="27.5" x14ac:dyDescent="0.55000000000000004">
      <c r="A1" s="3" t="s">
        <v>1</v>
      </c>
      <c r="B1" s="3"/>
      <c r="C1" s="3"/>
      <c r="D1" s="3"/>
      <c r="E1" s="3"/>
      <c r="F1" s="3"/>
      <c r="G1" s="3"/>
    </row>
    <row r="2" spans="1:7" x14ac:dyDescent="0.4">
      <c r="A2" s="4"/>
      <c r="B2" s="4"/>
      <c r="C2" s="4"/>
      <c r="D2" s="4"/>
      <c r="E2" s="4"/>
      <c r="F2" s="4"/>
      <c r="G2" s="4"/>
    </row>
    <row r="3" spans="1:7" x14ac:dyDescent="0.4">
      <c r="A3" s="4"/>
      <c r="B3" s="4"/>
      <c r="C3" s="4"/>
      <c r="D3" s="4"/>
      <c r="E3" s="4"/>
      <c r="F3" s="4"/>
      <c r="G3" s="4"/>
    </row>
    <row r="4" spans="1:7" x14ac:dyDescent="0.4">
      <c r="A4" s="4"/>
      <c r="B4" s="4"/>
      <c r="C4" s="4" t="s">
        <v>22</v>
      </c>
      <c r="D4" s="4" t="s">
        <v>23</v>
      </c>
      <c r="E4" s="4" t="s">
        <v>24</v>
      </c>
      <c r="F4" s="4" t="s">
        <v>25</v>
      </c>
      <c r="G4" s="4" t="s">
        <v>14</v>
      </c>
    </row>
    <row r="5" spans="1:7" x14ac:dyDescent="0.4">
      <c r="A5" s="5" t="s">
        <v>0</v>
      </c>
      <c r="B5" s="4"/>
      <c r="C5" s="4"/>
      <c r="D5" s="4"/>
      <c r="E5" s="4"/>
      <c r="F5" s="4"/>
      <c r="G5" s="4"/>
    </row>
    <row r="6" spans="1:7" x14ac:dyDescent="0.4">
      <c r="A6" s="4" t="s">
        <v>36</v>
      </c>
      <c r="B6" s="4"/>
      <c r="C6" s="6">
        <v>35000</v>
      </c>
      <c r="D6" s="6">
        <f>(C6*0.09)+(C6/100)+C6</f>
        <v>38500</v>
      </c>
      <c r="E6" s="6">
        <f>(D6*0.09)+(D6/100)+D6</f>
        <v>42350</v>
      </c>
      <c r="F6" s="6">
        <f>(E6*0.09)+(E6/100)+E6</f>
        <v>46585</v>
      </c>
      <c r="G6" s="6"/>
    </row>
    <row r="7" spans="1:7" x14ac:dyDescent="0.4">
      <c r="A7" s="4"/>
      <c r="B7" s="4"/>
      <c r="C7" s="4"/>
      <c r="D7" s="4"/>
      <c r="E7" s="4"/>
      <c r="F7" s="4"/>
      <c r="G7" s="4"/>
    </row>
    <row r="8" spans="1:7" x14ac:dyDescent="0.4">
      <c r="A8" s="4" t="s">
        <v>37</v>
      </c>
      <c r="B8" s="4"/>
      <c r="C8" s="6">
        <v>2000</v>
      </c>
      <c r="D8" s="6">
        <f>(C8*0.09)+(C8/100)+C8</f>
        <v>2200</v>
      </c>
      <c r="E8" s="6">
        <f>(D8*0.09)+(D8/100)+D8</f>
        <v>2420</v>
      </c>
      <c r="F8" s="6">
        <f>(E8*0.09)+(E8/100)+E8</f>
        <v>2662</v>
      </c>
      <c r="G8" s="4"/>
    </row>
    <row r="9" spans="1:7" x14ac:dyDescent="0.4">
      <c r="A9" s="4" t="s">
        <v>38</v>
      </c>
      <c r="B9" s="4"/>
      <c r="C9" s="6">
        <v>1200</v>
      </c>
      <c r="D9" s="6">
        <f>(C9*0.09)+(C9/100)+C9</f>
        <v>1320</v>
      </c>
      <c r="E9" s="6">
        <f t="shared" ref="E9:F9" si="0">(D9*0.09)+(D9/100)+D9</f>
        <v>1452</v>
      </c>
      <c r="F9" s="6">
        <f t="shared" si="0"/>
        <v>1597.2</v>
      </c>
      <c r="G9" s="4"/>
    </row>
    <row r="10" spans="1:7" x14ac:dyDescent="0.4">
      <c r="A10" s="4" t="s">
        <v>39</v>
      </c>
      <c r="B10" s="4"/>
      <c r="C10" s="6">
        <v>800</v>
      </c>
      <c r="D10" s="6">
        <f>(C10*0.09)+(C10/100)+C10</f>
        <v>880</v>
      </c>
      <c r="E10" s="6">
        <f t="shared" ref="E10:F10" si="1">(D10*0.09)+(D10/100)+D10</f>
        <v>968</v>
      </c>
      <c r="F10" s="6">
        <f t="shared" si="1"/>
        <v>1064.8</v>
      </c>
      <c r="G10" s="4"/>
    </row>
    <row r="11" spans="1:7" x14ac:dyDescent="0.4">
      <c r="A11" s="4" t="s">
        <v>40</v>
      </c>
      <c r="B11" s="4"/>
      <c r="C11" s="6">
        <v>3000</v>
      </c>
      <c r="D11" s="6">
        <f>(C11*0.09)+(C11/100)+C11</f>
        <v>3300</v>
      </c>
      <c r="E11" s="6">
        <f t="shared" ref="E11:F11" si="2">(D11*0.09)+(D11/100)+D11</f>
        <v>3630</v>
      </c>
      <c r="F11" s="6">
        <f t="shared" si="2"/>
        <v>3993</v>
      </c>
      <c r="G11" s="4"/>
    </row>
    <row r="12" spans="1:7" x14ac:dyDescent="0.4">
      <c r="A12" s="4" t="s">
        <v>41</v>
      </c>
      <c r="B12" s="4"/>
      <c r="C12" s="6">
        <v>1450</v>
      </c>
      <c r="D12" s="6">
        <f>(C12*0.09)+(C12/100)+C12</f>
        <v>1595</v>
      </c>
      <c r="E12" s="6">
        <f t="shared" ref="E12:F12" si="3">(D12*0.09)+(D12/100)+D12</f>
        <v>1754.5</v>
      </c>
      <c r="F12" s="6">
        <f t="shared" si="3"/>
        <v>1929.95</v>
      </c>
      <c r="G12" s="6"/>
    </row>
    <row r="13" spans="1:7" x14ac:dyDescent="0.4">
      <c r="A13" s="4" t="s">
        <v>42</v>
      </c>
      <c r="B13" s="6"/>
      <c r="C13" s="6">
        <v>2000</v>
      </c>
      <c r="D13" s="6">
        <f>(C13*0.09)+(C13/100)+C13</f>
        <v>2200</v>
      </c>
      <c r="E13" s="6">
        <f t="shared" ref="E13:F13" si="4">(D13*0.09)+(D13/100)+D13</f>
        <v>2420</v>
      </c>
      <c r="F13" s="6">
        <f t="shared" si="4"/>
        <v>2662</v>
      </c>
      <c r="G13" s="6"/>
    </row>
    <row r="14" spans="1:7" x14ac:dyDescent="0.4">
      <c r="A14" s="4"/>
      <c r="B14" s="6"/>
      <c r="C14" s="6"/>
      <c r="D14" s="6"/>
      <c r="E14" s="6"/>
      <c r="F14" s="6"/>
      <c r="G14" s="6"/>
    </row>
    <row r="15" spans="1:7" x14ac:dyDescent="0.4">
      <c r="A15" s="5" t="s">
        <v>26</v>
      </c>
      <c r="B15" s="6"/>
      <c r="C15" s="6">
        <f>SUM(C6-(C8+C9+C11+C10+C12+C13))</f>
        <v>24550</v>
      </c>
      <c r="D15" s="6">
        <f>SUM(D6-(D8+D9+D10+D11+D12+D13))</f>
        <v>27005</v>
      </c>
      <c r="E15" s="6">
        <f>SUM(E6-(E8+E9+E10+E11+E12+E13))</f>
        <v>29705.5</v>
      </c>
      <c r="F15" s="6">
        <f>SUM(F6-(F8+F9+F10+F11+F12+F13))</f>
        <v>32676.05</v>
      </c>
      <c r="G15" s="6">
        <f>SUM(C15+D15+E15+F15)</f>
        <v>113936.55</v>
      </c>
    </row>
    <row r="16" spans="1:7" x14ac:dyDescent="0.4">
      <c r="A16" s="5" t="s">
        <v>2</v>
      </c>
      <c r="B16" s="6"/>
      <c r="C16" s="6">
        <f>C15/(1+0.09)^1</f>
        <v>22522.935779816511</v>
      </c>
      <c r="D16" s="6">
        <f>D15/(1+0.09)^2</f>
        <v>22729.568218163451</v>
      </c>
      <c r="E16" s="6">
        <f>E15/(1+0.09)^3</f>
        <v>22938.096366953941</v>
      </c>
      <c r="F16" s="6">
        <f>F15/(1+0.09)^4</f>
        <v>23148.537618026912</v>
      </c>
      <c r="G16" s="6">
        <f>SUM(C16+D16+E16+F16)</f>
        <v>91339.137982960805</v>
      </c>
    </row>
    <row r="17" spans="1:8" x14ac:dyDescent="0.4">
      <c r="A17" s="4"/>
      <c r="B17" s="6"/>
      <c r="C17" s="6"/>
      <c r="D17" s="6"/>
      <c r="E17" s="6"/>
      <c r="F17" s="6"/>
      <c r="G17" s="6"/>
    </row>
    <row r="18" spans="1:8" x14ac:dyDescent="0.4">
      <c r="A18" s="5" t="s">
        <v>3</v>
      </c>
      <c r="B18" s="6"/>
      <c r="C18" s="6"/>
      <c r="D18" s="6"/>
      <c r="E18" s="6"/>
      <c r="F18" s="6"/>
      <c r="G18" s="6"/>
    </row>
    <row r="19" spans="1:8" x14ac:dyDescent="0.4">
      <c r="A19" s="4" t="s">
        <v>27</v>
      </c>
      <c r="B19" s="6">
        <v>1000</v>
      </c>
      <c r="C19" s="6"/>
      <c r="D19" s="6"/>
      <c r="E19" s="6"/>
      <c r="F19" s="6"/>
      <c r="G19" s="6"/>
    </row>
    <row r="20" spans="1:8" x14ac:dyDescent="0.4">
      <c r="A20" s="4" t="s">
        <v>28</v>
      </c>
      <c r="B20" s="6">
        <v>2000</v>
      </c>
      <c r="C20" s="6"/>
      <c r="D20" s="6"/>
      <c r="E20" s="6"/>
      <c r="F20" s="6"/>
      <c r="G20" s="6"/>
      <c r="H20" s="2"/>
    </row>
    <row r="21" spans="1:8" x14ac:dyDescent="0.4">
      <c r="A21" s="4" t="s">
        <v>16</v>
      </c>
      <c r="B21" s="6">
        <v>564</v>
      </c>
      <c r="C21" s="6"/>
      <c r="D21" s="6"/>
      <c r="E21" s="6"/>
      <c r="F21" s="6"/>
      <c r="G21" s="6"/>
    </row>
    <row r="22" spans="1:8" x14ac:dyDescent="0.4">
      <c r="A22" s="4" t="s">
        <v>4</v>
      </c>
      <c r="B22" s="6">
        <v>2000</v>
      </c>
      <c r="C22" s="6"/>
      <c r="D22" s="6"/>
      <c r="E22" s="6"/>
      <c r="F22" s="6"/>
      <c r="G22" s="6"/>
    </row>
    <row r="23" spans="1:8" x14ac:dyDescent="0.4">
      <c r="A23" s="4" t="s">
        <v>5</v>
      </c>
      <c r="B23" s="6">
        <v>1350</v>
      </c>
      <c r="C23" s="6"/>
      <c r="D23" s="6"/>
      <c r="E23" s="6"/>
      <c r="F23" s="6"/>
      <c r="G23" s="6"/>
    </row>
    <row r="24" spans="1:8" x14ac:dyDescent="0.4">
      <c r="A24" s="4" t="s">
        <v>21</v>
      </c>
      <c r="B24" s="6">
        <v>3000</v>
      </c>
      <c r="C24" s="6"/>
      <c r="D24" s="6"/>
      <c r="E24" s="6"/>
      <c r="F24" s="6"/>
      <c r="G24" s="6"/>
    </row>
    <row r="25" spans="1:8" x14ac:dyDescent="0.4">
      <c r="A25" s="4" t="s">
        <v>35</v>
      </c>
      <c r="B25" s="6">
        <v>10000</v>
      </c>
      <c r="C25" s="6"/>
      <c r="D25" s="6"/>
      <c r="E25" s="6"/>
      <c r="F25" s="6"/>
      <c r="G25" s="6"/>
    </row>
    <row r="26" spans="1:8" x14ac:dyDescent="0.4">
      <c r="A26" s="4" t="s">
        <v>33</v>
      </c>
      <c r="B26" s="6">
        <v>4300</v>
      </c>
      <c r="C26" s="6"/>
      <c r="D26" s="6"/>
      <c r="E26" s="6"/>
      <c r="F26" s="6"/>
      <c r="G26" s="6"/>
    </row>
    <row r="27" spans="1:8" x14ac:dyDescent="0.4">
      <c r="A27" s="5" t="s">
        <v>6</v>
      </c>
      <c r="B27" s="7">
        <f>SUM(B25+B19+B20+B21+B22+B23+B24+B26)</f>
        <v>24214</v>
      </c>
      <c r="C27" s="6"/>
      <c r="D27" s="6"/>
      <c r="E27" s="6"/>
      <c r="F27" s="6"/>
      <c r="G27" s="6"/>
    </row>
    <row r="28" spans="1:8" x14ac:dyDescent="0.4">
      <c r="A28" s="4"/>
      <c r="B28" s="4"/>
      <c r="C28" s="4"/>
      <c r="D28" s="4"/>
      <c r="E28" s="4"/>
      <c r="F28" s="4"/>
      <c r="G28" s="4"/>
    </row>
    <row r="29" spans="1:8" x14ac:dyDescent="0.4">
      <c r="A29" s="4"/>
      <c r="B29" s="4"/>
      <c r="C29" s="4"/>
      <c r="D29" s="4"/>
      <c r="E29" s="4"/>
      <c r="F29" s="4"/>
      <c r="G29" s="4"/>
    </row>
    <row r="30" spans="1:8" x14ac:dyDescent="0.4">
      <c r="A30" s="4"/>
      <c r="B30" s="4"/>
      <c r="C30" s="4"/>
      <c r="D30" s="4"/>
      <c r="E30" s="4"/>
      <c r="F30" s="4"/>
      <c r="G30" s="4"/>
    </row>
    <row r="31" spans="1:8" x14ac:dyDescent="0.4">
      <c r="A31" s="4"/>
      <c r="B31" s="4"/>
      <c r="C31" s="4"/>
      <c r="D31" s="4"/>
      <c r="E31" s="4"/>
      <c r="F31" s="4"/>
      <c r="G31" s="4"/>
    </row>
    <row r="32" spans="1:8" x14ac:dyDescent="0.4">
      <c r="A32" s="4"/>
      <c r="B32" s="4"/>
      <c r="C32" s="4"/>
      <c r="D32" s="4"/>
      <c r="E32" s="4"/>
      <c r="F32" s="4"/>
      <c r="G32" s="4"/>
    </row>
    <row r="33" spans="1:7" x14ac:dyDescent="0.4">
      <c r="A33" s="5" t="s">
        <v>7</v>
      </c>
      <c r="B33" s="4"/>
      <c r="C33" s="4"/>
      <c r="D33" s="4"/>
      <c r="E33" s="4"/>
      <c r="F33" s="4"/>
      <c r="G33" s="4"/>
    </row>
    <row r="34" spans="1:7" x14ac:dyDescent="0.4">
      <c r="A34" s="4" t="s">
        <v>34</v>
      </c>
      <c r="B34" s="4"/>
      <c r="C34" s="6"/>
      <c r="D34" s="6"/>
      <c r="E34" s="6"/>
      <c r="F34" s="6"/>
      <c r="G34" s="7"/>
    </row>
    <row r="35" spans="1:7" x14ac:dyDescent="0.4">
      <c r="A35" s="4" t="s">
        <v>29</v>
      </c>
      <c r="B35" s="4"/>
      <c r="C35" s="6">
        <v>995</v>
      </c>
      <c r="D35" s="6">
        <v>995</v>
      </c>
      <c r="E35" s="6">
        <v>995</v>
      </c>
      <c r="F35" s="6">
        <v>995</v>
      </c>
      <c r="G35" s="7">
        <f>SUM(C35:F35)</f>
        <v>3980</v>
      </c>
    </row>
    <row r="36" spans="1:7" x14ac:dyDescent="0.4">
      <c r="A36" s="4" t="s">
        <v>32</v>
      </c>
      <c r="B36" s="4"/>
      <c r="C36" s="6">
        <v>525</v>
      </c>
      <c r="D36" s="6">
        <v>525</v>
      </c>
      <c r="E36" s="6">
        <v>525</v>
      </c>
      <c r="F36" s="6">
        <v>525</v>
      </c>
      <c r="G36" s="7">
        <f>SUM(C36:F36)</f>
        <v>2100</v>
      </c>
    </row>
    <row r="37" spans="1:7" x14ac:dyDescent="0.4">
      <c r="A37" s="4" t="s">
        <v>31</v>
      </c>
      <c r="B37" s="4"/>
      <c r="C37" s="6">
        <v>3400</v>
      </c>
      <c r="D37" s="6">
        <v>3400</v>
      </c>
      <c r="E37" s="6">
        <v>3400</v>
      </c>
      <c r="F37" s="6">
        <v>3400</v>
      </c>
      <c r="G37" s="7" cm="1">
        <f t="array" ref="G37">SUM(C37+C37:F37)</f>
        <v>27200</v>
      </c>
    </row>
    <row r="38" spans="1:7" x14ac:dyDescent="0.4">
      <c r="A38" s="4" t="s">
        <v>30</v>
      </c>
      <c r="B38" s="4"/>
      <c r="C38" s="6">
        <v>1000</v>
      </c>
      <c r="D38" s="6">
        <v>1000</v>
      </c>
      <c r="E38" s="6">
        <v>1000</v>
      </c>
      <c r="F38" s="6">
        <v>1000</v>
      </c>
      <c r="G38" s="6">
        <v>1000</v>
      </c>
    </row>
    <row r="39" spans="1:7" x14ac:dyDescent="0.4">
      <c r="A39" s="4"/>
      <c r="B39" s="4"/>
      <c r="C39" s="4"/>
      <c r="D39" s="4"/>
      <c r="E39" s="4"/>
      <c r="F39" s="4"/>
      <c r="G39" s="4"/>
    </row>
    <row r="40" spans="1:7" x14ac:dyDescent="0.4">
      <c r="A40" s="4"/>
      <c r="B40" s="4"/>
      <c r="C40" s="4"/>
      <c r="D40" s="4"/>
      <c r="E40" s="4"/>
      <c r="F40" s="4"/>
      <c r="G40" s="4"/>
    </row>
    <row r="41" spans="1:7" x14ac:dyDescent="0.4">
      <c r="A41" s="4"/>
      <c r="B41" s="4"/>
      <c r="C41" s="4"/>
      <c r="D41" s="4"/>
      <c r="E41" s="4"/>
      <c r="F41" s="4"/>
      <c r="G41" s="4"/>
    </row>
    <row r="42" spans="1:7" x14ac:dyDescent="0.4">
      <c r="A42" s="5" t="s">
        <v>8</v>
      </c>
      <c r="B42" s="4"/>
      <c r="C42" s="7">
        <f>SUM(C35+C36+C37+C38)</f>
        <v>5920</v>
      </c>
      <c r="D42" s="7">
        <f>C42*1.09</f>
        <v>6452.8</v>
      </c>
      <c r="E42" s="7">
        <f>D42*1.09</f>
        <v>7033.5520000000006</v>
      </c>
      <c r="F42" s="7">
        <f>E42*1.09</f>
        <v>7666.5716800000009</v>
      </c>
      <c r="G42" s="7">
        <f>SUM(C42+D42+E42+F42)</f>
        <v>27072.92368</v>
      </c>
    </row>
    <row r="43" spans="1:7" x14ac:dyDescent="0.4">
      <c r="A43" s="5" t="s">
        <v>9</v>
      </c>
      <c r="B43" s="6">
        <v>30214</v>
      </c>
      <c r="C43" s="7">
        <f>SUM(B27+C42)</f>
        <v>30134</v>
      </c>
      <c r="D43" s="7">
        <f>SUM(B27+D42)</f>
        <v>30666.799999999999</v>
      </c>
      <c r="E43" s="7">
        <f>SUM(B27+E42)</f>
        <v>31247.552</v>
      </c>
      <c r="F43" s="7">
        <f>SUM(B27+F42)</f>
        <v>31880.571680000001</v>
      </c>
      <c r="G43" s="7">
        <f>SUM(B43+C43+D43+E43+F43)</f>
        <v>154142.92368000001</v>
      </c>
    </row>
    <row r="44" spans="1:7" x14ac:dyDescent="0.4">
      <c r="A44" s="4"/>
      <c r="B44" s="4"/>
      <c r="C44" s="4"/>
      <c r="D44" s="4"/>
      <c r="E44" s="4"/>
      <c r="F44" s="4"/>
      <c r="G44" s="4"/>
    </row>
    <row r="45" spans="1:7" x14ac:dyDescent="0.4">
      <c r="A45" s="5" t="s">
        <v>10</v>
      </c>
      <c r="B45" s="6">
        <v>-30214</v>
      </c>
      <c r="C45" s="7">
        <f>SUM(C15-C43)</f>
        <v>-5584</v>
      </c>
      <c r="D45" s="7">
        <f>SUM(D15-D42)</f>
        <v>20552.2</v>
      </c>
      <c r="E45" s="7">
        <f>SUM(E15-E42)</f>
        <v>22671.948</v>
      </c>
      <c r="F45" s="7">
        <f>SUM(F15-F42)</f>
        <v>25009.478319999998</v>
      </c>
      <c r="G45" s="7">
        <f>SUM(C45+D45+E45+F45+B45)</f>
        <v>32435.626319999996</v>
      </c>
    </row>
    <row r="46" spans="1:7" x14ac:dyDescent="0.4">
      <c r="A46" s="5" t="s">
        <v>11</v>
      </c>
      <c r="B46" s="6">
        <v>-30214</v>
      </c>
      <c r="C46" s="7">
        <f>SUM(C45+B46)</f>
        <v>-35798</v>
      </c>
      <c r="D46" s="7">
        <f>SUM(D45+C46)</f>
        <v>-15245.8</v>
      </c>
      <c r="E46" s="7">
        <f>SUM(E45+D46)</f>
        <v>7426.148000000001</v>
      </c>
      <c r="F46" s="7">
        <f>SUM(F45+E46)</f>
        <v>32435.626319999999</v>
      </c>
      <c r="G46" s="4"/>
    </row>
    <row r="47" spans="1:7" x14ac:dyDescent="0.4">
      <c r="A47" s="5" t="s">
        <v>12</v>
      </c>
      <c r="B47" s="6">
        <v>-30214</v>
      </c>
      <c r="C47" s="8">
        <f>C43/(1+0.09)^1</f>
        <v>27645.871559633026</v>
      </c>
      <c r="D47" s="7">
        <f>D43/(1+0.09)^2</f>
        <v>25811.632017506941</v>
      </c>
      <c r="E47" s="7">
        <f>E43/(1+0.09)^3</f>
        <v>24128.843446749066</v>
      </c>
      <c r="F47" s="7">
        <f>F43/(1+0.09)^4</f>
        <v>22585.000721283126</v>
      </c>
      <c r="G47" s="7">
        <f>SUM(B47+C47+D47+E47+F47)</f>
        <v>69957.347745172156</v>
      </c>
    </row>
    <row r="48" spans="1:7" x14ac:dyDescent="0.4">
      <c r="A48" s="4"/>
      <c r="B48" s="4"/>
      <c r="C48" s="4"/>
      <c r="D48" s="4"/>
      <c r="E48" s="4"/>
      <c r="F48" s="4"/>
      <c r="G48" s="4"/>
    </row>
    <row r="49" spans="1:7" x14ac:dyDescent="0.4">
      <c r="A49" s="5" t="s">
        <v>13</v>
      </c>
      <c r="B49" s="4"/>
      <c r="C49" s="4"/>
      <c r="D49" s="4"/>
      <c r="E49" s="4"/>
      <c r="F49" s="4"/>
      <c r="G49" s="7">
        <f>SUM(G16-G47)</f>
        <v>21381.790237788649</v>
      </c>
    </row>
    <row r="50" spans="1:7" x14ac:dyDescent="0.4">
      <c r="A50" s="4"/>
      <c r="B50" s="4"/>
      <c r="C50" s="4"/>
      <c r="D50" s="4"/>
      <c r="E50" s="4"/>
      <c r="F50" s="4"/>
      <c r="G50" s="4"/>
    </row>
    <row r="51" spans="1:7" x14ac:dyDescent="0.4">
      <c r="A51" s="4"/>
      <c r="B51" s="4"/>
      <c r="C51" s="4"/>
      <c r="D51" s="4"/>
      <c r="E51" s="4"/>
      <c r="F51" s="4"/>
      <c r="G51" s="4"/>
    </row>
    <row r="52" spans="1:7" x14ac:dyDescent="0.4">
      <c r="A52" s="5" t="s">
        <v>15</v>
      </c>
      <c r="B52" s="9">
        <f>G45/G43</f>
        <v>0.21042565915861441</v>
      </c>
      <c r="C52" s="4"/>
      <c r="D52" s="4"/>
      <c r="E52" s="4"/>
      <c r="F52" s="4"/>
      <c r="G52" s="4"/>
    </row>
    <row r="53" spans="1:7" x14ac:dyDescent="0.4">
      <c r="A53" s="5" t="s">
        <v>17</v>
      </c>
      <c r="B53" s="4">
        <f>3+(F45-F47)/F45</f>
        <v>3.0969423499241095</v>
      </c>
      <c r="C53" s="4"/>
      <c r="D53" s="4"/>
      <c r="E53" s="4"/>
      <c r="F53" s="4"/>
      <c r="G53" s="4"/>
    </row>
    <row r="54" spans="1:7" x14ac:dyDescent="0.4">
      <c r="B54" s="2"/>
    </row>
    <row r="55" spans="1:7" x14ac:dyDescent="0.4">
      <c r="B55" s="2"/>
    </row>
    <row r="56" spans="1:7" x14ac:dyDescent="0.4">
      <c r="B56" s="2"/>
    </row>
    <row r="57" spans="1:7" x14ac:dyDescent="0.4">
      <c r="A57" s="2" t="s">
        <v>18</v>
      </c>
    </row>
    <row r="58" spans="1:7" x14ac:dyDescent="0.4">
      <c r="A58" s="2" t="s">
        <v>19</v>
      </c>
    </row>
    <row r="59" spans="1:7" x14ac:dyDescent="0.4">
      <c r="A59" s="2" t="s">
        <v>20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kouame</dc:creator>
  <cp:lastModifiedBy>konan kouame</cp:lastModifiedBy>
  <dcterms:created xsi:type="dcterms:W3CDTF">2021-09-18T23:36:54Z</dcterms:created>
  <dcterms:modified xsi:type="dcterms:W3CDTF">2021-10-26T14:14:09Z</dcterms:modified>
</cp:coreProperties>
</file>