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Report\"/>
    </mc:Choice>
  </mc:AlternateContent>
  <xr:revisionPtr revIDLastSave="0" documentId="13_ncr:1_{ADFF6CE4-40F4-43BF-9B99-24956CE3C018}" xr6:coauthVersionLast="47" xr6:coauthVersionMax="47" xr10:uidLastSave="{00000000-0000-0000-0000-000000000000}"/>
  <bookViews>
    <workbookView xWindow="-108" yWindow="-108" windowWidth="23256" windowHeight="12576" xr2:uid="{C07B6654-8913-4DDF-B7A7-FF3E5B264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0" i="1" l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97" i="1"/>
  <c r="N245" i="1"/>
  <c r="G262" i="1"/>
  <c r="G261" i="1"/>
  <c r="G260" i="1"/>
  <c r="G259" i="1"/>
  <c r="G258" i="1"/>
  <c r="G257" i="1"/>
  <c r="G256" i="1"/>
  <c r="G252" i="1"/>
  <c r="G251" i="1"/>
  <c r="G250" i="1"/>
  <c r="G249" i="1"/>
  <c r="G248" i="1"/>
  <c r="G247" i="1"/>
  <c r="G246" i="1"/>
  <c r="G241" i="1"/>
  <c r="G236" i="1"/>
  <c r="G237" i="1"/>
  <c r="G238" i="1"/>
  <c r="G239" i="1"/>
  <c r="G240" i="1"/>
  <c r="G235" i="1"/>
  <c r="C156" i="1"/>
  <c r="C157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11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C200" i="1"/>
  <c r="C199" i="1"/>
  <c r="C198" i="1"/>
  <c r="C197" i="1"/>
  <c r="C196" i="1"/>
  <c r="C195" i="1"/>
  <c r="C194" i="1"/>
  <c r="C190" i="1"/>
  <c r="C189" i="1"/>
  <c r="C188" i="1"/>
  <c r="C187" i="1"/>
  <c r="C186" i="1"/>
  <c r="C185" i="1"/>
  <c r="C184" i="1"/>
  <c r="C167" i="1"/>
  <c r="C168" i="1"/>
  <c r="C169" i="1"/>
  <c r="C170" i="1"/>
  <c r="C171" i="1"/>
  <c r="C172" i="1"/>
  <c r="C173" i="1"/>
  <c r="C159" i="1"/>
  <c r="C160" i="1"/>
  <c r="C161" i="1"/>
  <c r="C162" i="1"/>
  <c r="C163" i="1"/>
  <c r="C158" i="1"/>
  <c r="B153" i="1"/>
  <c r="B152" i="1"/>
  <c r="B151" i="1"/>
  <c r="B150" i="1"/>
  <c r="B149" i="1"/>
  <c r="B148" i="1"/>
  <c r="B147" i="1"/>
  <c r="B146" i="1"/>
  <c r="B145" i="1"/>
  <c r="B144" i="1"/>
  <c r="B143" i="1"/>
  <c r="H83" i="1"/>
  <c r="I83" i="1" s="1"/>
  <c r="H84" i="1"/>
  <c r="I84" i="1" s="1"/>
  <c r="H85" i="1"/>
  <c r="H86" i="1"/>
  <c r="H87" i="1"/>
  <c r="H88" i="1"/>
  <c r="H89" i="1"/>
  <c r="H90" i="1"/>
  <c r="H91" i="1"/>
  <c r="I91" i="1" s="1"/>
  <c r="H92" i="1"/>
  <c r="I92" i="1" s="1"/>
  <c r="H93" i="1"/>
  <c r="H94" i="1"/>
  <c r="H95" i="1"/>
  <c r="H96" i="1"/>
  <c r="H97" i="1"/>
  <c r="H98" i="1"/>
  <c r="H99" i="1"/>
  <c r="I99" i="1" s="1"/>
  <c r="H100" i="1"/>
  <c r="I100" i="1" s="1"/>
  <c r="H101" i="1"/>
  <c r="H102" i="1"/>
  <c r="H103" i="1"/>
  <c r="H82" i="1"/>
  <c r="I82" i="1" s="1"/>
  <c r="F83" i="1"/>
  <c r="G83" i="1" s="1"/>
  <c r="F84" i="1"/>
  <c r="F85" i="1"/>
  <c r="G85" i="1" s="1"/>
  <c r="F86" i="1"/>
  <c r="F87" i="1"/>
  <c r="F88" i="1"/>
  <c r="G88" i="1" s="1"/>
  <c r="F89" i="1"/>
  <c r="G89" i="1" s="1"/>
  <c r="F90" i="1"/>
  <c r="G90" i="1" s="1"/>
  <c r="F91" i="1"/>
  <c r="G91" i="1" s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F101" i="1"/>
  <c r="G101" i="1" s="1"/>
  <c r="F102" i="1"/>
  <c r="F103" i="1"/>
  <c r="F82" i="1"/>
  <c r="G82" i="1" s="1"/>
  <c r="G84" i="1"/>
  <c r="G86" i="1"/>
  <c r="G87" i="1"/>
  <c r="G92" i="1"/>
  <c r="G99" i="1"/>
  <c r="G100" i="1"/>
  <c r="G102" i="1"/>
  <c r="G103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E91" i="1"/>
  <c r="E99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82" i="1"/>
  <c r="E82" i="1" s="1"/>
  <c r="C94" i="1"/>
  <c r="C95" i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B95" i="1"/>
  <c r="B82" i="1"/>
  <c r="C82" i="1" s="1"/>
  <c r="F58" i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<sst xmlns="http://schemas.openxmlformats.org/spreadsheetml/2006/main" count="98" uniqueCount="50">
  <si>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</si>
  <si>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</si>
  <si>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</si>
  <si>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</si>
  <si>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</si>
  <si>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</si>
  <si>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</si>
  <si>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</si>
  <si>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</si>
  <si>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</si>
  <si>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</si>
  <si>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</si>
  <si>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</si>
  <si>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Ipd=150мкА</t>
  </si>
  <si>
    <t>Стабилизация тока лазерного диода, ILD=20мА</t>
  </si>
  <si>
    <t>ВАХ</t>
  </si>
  <si>
    <t>Сопротивление</t>
  </si>
  <si>
    <t>U</t>
  </si>
  <si>
    <t>I=100мА</t>
  </si>
  <si>
    <t>Режим постоянного тока</t>
  </si>
  <si>
    <t>Режим постоянной мощности</t>
  </si>
  <si>
    <t>Ток лазера</t>
  </si>
  <si>
    <t>Мощность</t>
  </si>
  <si>
    <t>Ток фотодиода</t>
  </si>
  <si>
    <t>Температура</t>
  </si>
  <si>
    <t>Без смещения</t>
  </si>
  <si>
    <t>Мощность(Мвт)</t>
  </si>
  <si>
    <t>Смещение 1В</t>
  </si>
  <si>
    <t>Напр</t>
  </si>
  <si>
    <t>t = 40°С</t>
  </si>
  <si>
    <t>t = 15°С</t>
  </si>
  <si>
    <t>t = 25°С</t>
  </si>
  <si>
    <t>Ток фото</t>
  </si>
  <si>
    <t>Ток свето</t>
  </si>
  <si>
    <t>Попугаи</t>
  </si>
  <si>
    <t>Исследование тракта</t>
  </si>
  <si>
    <t>Ток лазера 50мА</t>
  </si>
  <si>
    <t>Амплитуда дБ</t>
  </si>
  <si>
    <t>Частота ГГц</t>
  </si>
  <si>
    <t>Мощность Вход</t>
  </si>
  <si>
    <t>Выход</t>
  </si>
  <si>
    <t>Ток 30</t>
  </si>
  <si>
    <t>Ток 50</t>
  </si>
  <si>
    <t>Ток 70</t>
  </si>
  <si>
    <t>Ток ЛД</t>
  </si>
  <si>
    <t>Ток Фото</t>
  </si>
  <si>
    <t>мощность</t>
  </si>
  <si>
    <t>Мощность 1мВт</t>
  </si>
  <si>
    <t>Мощность 3мВт</t>
  </si>
  <si>
    <t>Мощность 5мВт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</si>
</sst>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Лист1!$B$235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Лист1!$C$235:$C$241</c:f>
              <c:numCache>
                <c:formatCode>General</c:formatCode>
                <c:ptCount val="7"/>
                <c:pt idx="0">
                  <c:v>0</c:v>
                </c:pt>
                <c:pt idx="1">
                  <c:v>1.74</c:v>
                </c:pt>
                <c:pt idx="2">
                  <c:v>3.4</c:v>
                </c:pt>
                <c:pt idx="3">
                  <c:v>5.1859999999999999</c:v>
                </c:pt>
                <c:pt idx="4">
                  <c:v>6.9</c:v>
                </c:pt>
                <c:pt idx="5">
                  <c:v>9</c:v>
                </c:pt>
                <c:pt idx="6">
                  <c:v>10.8</c:v>
                </c:pt>
              </c:numCache>
            </c:numRef>
          </c:xVal>
          <c:yVal>
            <c:numRef>
              <c:f>Лист1!$D$235:$D$242</c:f>
              <c:numCache>
                <c:formatCode>General</c:formatCode>
                <c:ptCount val="8"/>
                <c:pt idx="1">
                  <c:v>76</c:v>
                </c:pt>
                <c:pt idx="2">
                  <c:v>82</c:v>
                </c:pt>
                <c:pt idx="3">
                  <c:v>88</c:v>
                </c:pt>
                <c:pt idx="4">
                  <c:v>93</c:v>
                </c:pt>
                <c:pt idx="5">
                  <c:v>98</c:v>
                </c:pt>
                <c:pt idx="6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C6-4EF1-8178-5E1DEED7AB39}"/>
            </c:ext>
          </c:extLst>
        </c:ser>
        <c:ser>
          <c:idx val="1"/>
          <c:order val="1"/>
          <c:tx>
            <c:strRef>
              <c:f>Лист1!$B$246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Лист1!$C$246:$C$252</c:f>
              <c:numCache>
                <c:formatCode>General</c:formatCode>
                <c:ptCount val="7"/>
                <c:pt idx="0">
                  <c:v>0.78</c:v>
                </c:pt>
                <c:pt idx="1">
                  <c:v>2.63</c:v>
                </c:pt>
                <c:pt idx="2">
                  <c:v>4.68</c:v>
                </c:pt>
                <c:pt idx="3">
                  <c:v>6.83</c:v>
                </c:pt>
                <c:pt idx="4">
                  <c:v>8.9</c:v>
                </c:pt>
                <c:pt idx="5">
                  <c:v>11.2</c:v>
                </c:pt>
                <c:pt idx="6">
                  <c:v>13.1</c:v>
                </c:pt>
              </c:numCache>
            </c:numRef>
          </c:xVal>
          <c:yVal>
            <c:numRef>
              <c:f>Лист1!$D$246:$D$252</c:f>
              <c:numCache>
                <c:formatCode>General</c:formatCode>
                <c:ptCount val="7"/>
                <c:pt idx="0">
                  <c:v>72</c:v>
                </c:pt>
                <c:pt idx="1">
                  <c:v>80</c:v>
                </c:pt>
                <c:pt idx="2">
                  <c:v>86</c:v>
                </c:pt>
                <c:pt idx="3">
                  <c:v>92</c:v>
                </c:pt>
                <c:pt idx="4">
                  <c:v>97</c:v>
                </c:pt>
                <c:pt idx="5">
                  <c:v>104</c:v>
                </c:pt>
                <c:pt idx="6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C6-4EF1-8178-5E1DEED7AB39}"/>
            </c:ext>
          </c:extLst>
        </c:ser>
        <c:ser>
          <c:idx val="2"/>
          <c:order val="2"/>
          <c:tx>
            <c:strRef>
              <c:f>Лист1!$B$256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Лист1!$C$256:$C$262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5.1280000000000001</c:v>
                </c:pt>
                <c:pt idx="3">
                  <c:v>7.27</c:v>
                </c:pt>
                <c:pt idx="4">
                  <c:v>9.4</c:v>
                </c:pt>
                <c:pt idx="5">
                  <c:v>11.52</c:v>
                </c:pt>
                <c:pt idx="6">
                  <c:v>13.83</c:v>
                </c:pt>
              </c:numCache>
            </c:numRef>
          </c:xVal>
          <c:yVal>
            <c:numRef>
              <c:f>Лист1!$D$256:$D$262</c:f>
              <c:numCache>
                <c:formatCode>General</c:formatCode>
                <c:ptCount val="7"/>
                <c:pt idx="0">
                  <c:v>74</c:v>
                </c:pt>
                <c:pt idx="1">
                  <c:v>82</c:v>
                </c:pt>
                <c:pt idx="2">
                  <c:v>88</c:v>
                </c:pt>
                <c:pt idx="3">
                  <c:v>94</c:v>
                </c:pt>
                <c:pt idx="4">
                  <c:v>99</c:v>
                </c:pt>
                <c:pt idx="5">
                  <c:v>104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C6-4EF1-8178-5E1DEED7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4236612542507548"/>
          <c:h val="0.17708829703502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Лист1!$B$269</c:f>
              <c:strCache>
                <c:ptCount val="1"/>
                <c:pt idx="0">
                  <c:v>Амплитуда дБ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Лист1!$A$270:$A$281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7.1</c:v>
                </c:pt>
                <c:pt idx="9">
                  <c:v>7.2</c:v>
                </c:pt>
                <c:pt idx="10">
                  <c:v>7.3</c:v>
                </c:pt>
                <c:pt idx="11">
                  <c:v>7.4</c:v>
                </c:pt>
              </c:numCache>
            </c:numRef>
          </c:xVal>
          <c:yVal>
            <c:numRef>
              <c:f>Лист1!$B$270:$B$281</c:f>
              <c:numCache>
                <c:formatCode>General</c:formatCode>
                <c:ptCount val="12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-28.9</c:v>
                </c:pt>
                <c:pt idx="5">
                  <c:v>-30</c:v>
                </c:pt>
                <c:pt idx="6">
                  <c:v>-30.9</c:v>
                </c:pt>
                <c:pt idx="7">
                  <c:v>-31.45</c:v>
                </c:pt>
                <c:pt idx="8">
                  <c:v>-31.6</c:v>
                </c:pt>
                <c:pt idx="9">
                  <c:v>-31.8</c:v>
                </c:pt>
                <c:pt idx="10">
                  <c:v>-32.4</c:v>
                </c:pt>
                <c:pt idx="11">
                  <c:v>-34.200000000000003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B-4E5F-90E2-C09A88C6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 выходного сигнала,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3697831260234"/>
          <c:y val="4.1940167659403747E-2"/>
          <c:w val="0.84516499411373247"/>
          <c:h val="0.8074325562465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Лист1!$B$295</c:f>
              <c:strCache>
                <c:ptCount val="1"/>
                <c:pt idx="0">
                  <c:v>Мощность 1мВт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Лист1!$A$297:$A$310</c:f>
              <c:numCache>
                <c:formatCode>General</c:formatCode>
                <c:ptCount val="1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Лист1!$B$297:$B$310</c:f>
              <c:numCache>
                <c:formatCode>General</c:formatCode>
                <c:ptCount val="14"/>
                <c:pt idx="0">
                  <c:v>-70</c:v>
                </c:pt>
                <c:pt idx="1">
                  <c:v>-61</c:v>
                </c:pt>
                <c:pt idx="2">
                  <c:v>-52</c:v>
                </c:pt>
                <c:pt idx="3">
                  <c:v>-42.5</c:v>
                </c:pt>
                <c:pt idx="4">
                  <c:v>-37.700000000000003</c:v>
                </c:pt>
                <c:pt idx="5">
                  <c:v>-36.700000000000003</c:v>
                </c:pt>
                <c:pt idx="6">
                  <c:v>-35.700000000000003</c:v>
                </c:pt>
                <c:pt idx="7">
                  <c:v>-34.700000000000003</c:v>
                </c:pt>
                <c:pt idx="8">
                  <c:v>-33.700000000000003</c:v>
                </c:pt>
                <c:pt idx="9">
                  <c:v>-32.700000000000003</c:v>
                </c:pt>
                <c:pt idx="10">
                  <c:v>-31.7</c:v>
                </c:pt>
                <c:pt idx="11">
                  <c:v>-30.7</c:v>
                </c:pt>
                <c:pt idx="12">
                  <c:v>-29.7</c:v>
                </c:pt>
                <c:pt idx="13">
                  <c:v>-28.7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7-4714-AFA0-364EFFA15A6F}"/>
            </c:ext>
          </c:extLst>
        </c:ser>
        <c:ser>
          <c:idx val="1"/>
          <c:order val="1"/>
          <c:tx>
            <c:strRef>
              <c:f>Лист1!$E$295</c:f>
              <c:strCache>
                <c:ptCount val="1"/>
                <c:pt idx="0">
                  <c:v>Мощность 3мВт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Лист1!$D$297:$D$312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Лист1!$E$297:$E$312</c:f>
              <c:numCache>
                <c:formatCode>General</c:formatCode>
                <c:ptCount val="16"/>
                <c:pt idx="0">
                  <c:v>-64</c:v>
                </c:pt>
                <c:pt idx="1">
                  <c:v>-55</c:v>
                </c:pt>
                <c:pt idx="2">
                  <c:v>-46</c:v>
                </c:pt>
                <c:pt idx="3">
                  <c:v>-36.5</c:v>
                </c:pt>
                <c:pt idx="4">
                  <c:v>-31.3</c:v>
                </c:pt>
                <c:pt idx="5">
                  <c:v>-30.4</c:v>
                </c:pt>
                <c:pt idx="6">
                  <c:v>-29.3</c:v>
                </c:pt>
                <c:pt idx="7">
                  <c:v>-28.3</c:v>
                </c:pt>
                <c:pt idx="8">
                  <c:v>-27.3</c:v>
                </c:pt>
                <c:pt idx="9">
                  <c:v>-26.3</c:v>
                </c:pt>
                <c:pt idx="10">
                  <c:v>-25.7</c:v>
                </c:pt>
                <c:pt idx="11">
                  <c:v>-24.7</c:v>
                </c:pt>
                <c:pt idx="12">
                  <c:v>-23.8</c:v>
                </c:pt>
                <c:pt idx="13">
                  <c:v>-22.9</c:v>
                </c:pt>
                <c:pt idx="14">
                  <c:v>-22.3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7-4714-AFA0-364EFFA15A6F}"/>
            </c:ext>
          </c:extLst>
        </c:ser>
        <c:ser>
          <c:idx val="2"/>
          <c:order val="2"/>
          <c:tx>
            <c:strRef>
              <c:f>Лист1!$H$295</c:f>
              <c:strCache>
                <c:ptCount val="1"/>
                <c:pt idx="0">
                  <c:v>Мощность 5мВт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Лист1!$G$297:$G$312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Лист1!$H$297:$H$312</c:f>
              <c:numCache>
                <c:formatCode>General</c:formatCode>
                <c:ptCount val="16"/>
                <c:pt idx="0">
                  <c:v>-62</c:v>
                </c:pt>
                <c:pt idx="1">
                  <c:v>-52</c:v>
                </c:pt>
                <c:pt idx="2">
                  <c:v>-43</c:v>
                </c:pt>
                <c:pt idx="3">
                  <c:v>-33</c:v>
                </c:pt>
                <c:pt idx="4">
                  <c:v>-28.9</c:v>
                </c:pt>
                <c:pt idx="5">
                  <c:v>-28</c:v>
                </c:pt>
                <c:pt idx="6">
                  <c:v>-27.1</c:v>
                </c:pt>
                <c:pt idx="7">
                  <c:v>-26.2</c:v>
                </c:pt>
                <c:pt idx="8">
                  <c:v>-25.3</c:v>
                </c:pt>
                <c:pt idx="9">
                  <c:v>-24.5</c:v>
                </c:pt>
                <c:pt idx="10">
                  <c:v>-24</c:v>
                </c:pt>
                <c:pt idx="11">
                  <c:v>-23.2</c:v>
                </c:pt>
                <c:pt idx="12">
                  <c:v>-22.4</c:v>
                </c:pt>
                <c:pt idx="13">
                  <c:v>-21.9</c:v>
                </c:pt>
                <c:pt idx="14">
                  <c:v>-20.9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F7-4714-AFA0-364EFFA1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  <a:r>
                  <a:rPr lang="ru-RU" baseline="0"/>
                  <a:t> модулируюшего сигнала,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 выходного сигнала,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5628762614349"/>
          <c:y val="0.6121393451793099"/>
          <c:w val="0.18075401437317684"/>
          <c:h val="0.21054183576631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Лист1!$B$235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Лист1!$E$235:$E$241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Лист1!$C$235:$C$241</c:f>
              <c:numCache>
                <c:formatCode>General</c:formatCode>
                <c:ptCount val="7"/>
                <c:pt idx="0">
                  <c:v>0</c:v>
                </c:pt>
                <c:pt idx="1">
                  <c:v>1.74</c:v>
                </c:pt>
                <c:pt idx="2">
                  <c:v>3.4</c:v>
                </c:pt>
                <c:pt idx="3">
                  <c:v>5.1859999999999999</c:v>
                </c:pt>
                <c:pt idx="4">
                  <c:v>6.9</c:v>
                </c:pt>
                <c:pt idx="5">
                  <c:v>9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F-4E53-A681-93675A2A9668}"/>
            </c:ext>
          </c:extLst>
        </c:ser>
        <c:ser>
          <c:idx val="1"/>
          <c:order val="1"/>
          <c:tx>
            <c:strRef>
              <c:f>Лист1!$B$246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Лист1!$E$246:$E$252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Лист1!$C$246:$C$252</c:f>
              <c:numCache>
                <c:formatCode>General</c:formatCode>
                <c:ptCount val="7"/>
                <c:pt idx="0">
                  <c:v>0.78</c:v>
                </c:pt>
                <c:pt idx="1">
                  <c:v>2.63</c:v>
                </c:pt>
                <c:pt idx="2">
                  <c:v>4.68</c:v>
                </c:pt>
                <c:pt idx="3">
                  <c:v>6.83</c:v>
                </c:pt>
                <c:pt idx="4">
                  <c:v>8.9</c:v>
                </c:pt>
                <c:pt idx="5">
                  <c:v>11.2</c:v>
                </c:pt>
                <c:pt idx="6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BF-4E53-A681-93675A2A9668}"/>
            </c:ext>
          </c:extLst>
        </c:ser>
        <c:ser>
          <c:idx val="2"/>
          <c:order val="2"/>
          <c:tx>
            <c:strRef>
              <c:f>Лист1!$B$256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Лист1!$E$256:$E$262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Лист1!$C$256:$C$262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5.1280000000000001</c:v>
                </c:pt>
                <c:pt idx="3">
                  <c:v>7.27</c:v>
                </c:pt>
                <c:pt idx="4">
                  <c:v>9.4</c:v>
                </c:pt>
                <c:pt idx="5">
                  <c:v>11.52</c:v>
                </c:pt>
                <c:pt idx="6">
                  <c:v>13.83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F-4E53-A681-93675A2A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лазера, мА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9474706199735331"/>
          <c:h val="0.17708829703502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67707948709004E-2"/>
          <c:y val="8.0125341475172751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Лист1!$J$238:$J$240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40</c:v>
                </c:pt>
              </c:numCache>
            </c:numRef>
          </c:xVal>
          <c:yVal>
            <c:numRef>
              <c:f>Лист1!$M$238:$M$240</c:f>
              <c:numCache>
                <c:formatCode>General</c:formatCode>
                <c:ptCount val="3"/>
                <c:pt idx="0">
                  <c:v>5.12</c:v>
                </c:pt>
                <c:pt idx="1">
                  <c:v>5.13</c:v>
                </c:pt>
                <c:pt idx="2">
                  <c:v>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2-49EA-832B-6B4A66918B4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Лист1!$J$245:$J$247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40</c:v>
                </c:pt>
              </c:numCache>
            </c:numRef>
          </c:xVal>
          <c:yVal>
            <c:numRef>
              <c:f>Лист1!$M$245:$M$247</c:f>
              <c:numCache>
                <c:formatCode>General</c:formatCode>
                <c:ptCount val="3"/>
                <c:pt idx="0">
                  <c:v>5.12</c:v>
                </c:pt>
                <c:pt idx="1">
                  <c:v>4.68</c:v>
                </c:pt>
                <c:pt idx="2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22-49EA-832B-6B4A6691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541662034694"/>
          <c:y val="3.8878049580272828E-2"/>
          <c:w val="0.84516499411373247"/>
          <c:h val="0.8074325562465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Лист1!$B$295</c:f>
              <c:strCache>
                <c:ptCount val="1"/>
                <c:pt idx="0">
                  <c:v>Мощность 1мВт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Лист1!$A$297:$A$310</c:f>
              <c:numCache>
                <c:formatCode>General</c:formatCode>
                <c:ptCount val="1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Лист1!$C$297:$C$310</c:f>
              <c:numCache>
                <c:formatCode>General</c:formatCode>
                <c:ptCount val="14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-32.5</c:v>
                </c:pt>
                <c:pt idx="4">
                  <c:v>-32.700000000000003</c:v>
                </c:pt>
                <c:pt idx="5">
                  <c:v>-32.700000000000003</c:v>
                </c:pt>
                <c:pt idx="6">
                  <c:v>-32.700000000000003</c:v>
                </c:pt>
                <c:pt idx="7">
                  <c:v>-32.700000000000003</c:v>
                </c:pt>
                <c:pt idx="8">
                  <c:v>-32.700000000000003</c:v>
                </c:pt>
                <c:pt idx="9">
                  <c:v>-32.700000000000003</c:v>
                </c:pt>
                <c:pt idx="10">
                  <c:v>-32.700000000000003</c:v>
                </c:pt>
                <c:pt idx="11">
                  <c:v>-32.700000000000003</c:v>
                </c:pt>
                <c:pt idx="12">
                  <c:v>-32.700000000000003</c:v>
                </c:pt>
                <c:pt idx="13">
                  <c:v>-32.700000000000003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987-A342-91B8C457C4BA}"/>
            </c:ext>
          </c:extLst>
        </c:ser>
        <c:ser>
          <c:idx val="1"/>
          <c:order val="1"/>
          <c:tx>
            <c:strRef>
              <c:f>Лист1!$E$295</c:f>
              <c:strCache>
                <c:ptCount val="1"/>
                <c:pt idx="0">
                  <c:v>Мощность 3мВт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Лист1!$D$297:$D$312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Лист1!$F$297:$F$310</c:f>
              <c:numCache>
                <c:formatCode>General</c:formatCode>
                <c:ptCount val="14"/>
                <c:pt idx="0">
                  <c:v>-24</c:v>
                </c:pt>
                <c:pt idx="1">
                  <c:v>-25</c:v>
                </c:pt>
                <c:pt idx="2">
                  <c:v>-26</c:v>
                </c:pt>
                <c:pt idx="3">
                  <c:v>-26.5</c:v>
                </c:pt>
                <c:pt idx="4">
                  <c:v>-26.3</c:v>
                </c:pt>
                <c:pt idx="5">
                  <c:v>-26.4</c:v>
                </c:pt>
                <c:pt idx="6">
                  <c:v>-26.3</c:v>
                </c:pt>
                <c:pt idx="7">
                  <c:v>-26.3</c:v>
                </c:pt>
                <c:pt idx="8">
                  <c:v>-26.3</c:v>
                </c:pt>
                <c:pt idx="9">
                  <c:v>-26.3</c:v>
                </c:pt>
                <c:pt idx="10">
                  <c:v>-26.7</c:v>
                </c:pt>
                <c:pt idx="11">
                  <c:v>-26.7</c:v>
                </c:pt>
                <c:pt idx="12">
                  <c:v>-26.8</c:v>
                </c:pt>
                <c:pt idx="13">
                  <c:v>-26.9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987-A342-91B8C457C4BA}"/>
            </c:ext>
          </c:extLst>
        </c:ser>
        <c:ser>
          <c:idx val="2"/>
          <c:order val="2"/>
          <c:tx>
            <c:strRef>
              <c:f>Лист1!$H$295</c:f>
              <c:strCache>
                <c:ptCount val="1"/>
                <c:pt idx="0">
                  <c:v>Мощность 5мВт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Лист1!$G$297:$G$312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Лист1!$I$297:$I$310</c:f>
              <c:numCache>
                <c:formatCode>General</c:formatCode>
                <c:ptCount val="14"/>
                <c:pt idx="0">
                  <c:v>-22</c:v>
                </c:pt>
                <c:pt idx="1">
                  <c:v>-22</c:v>
                </c:pt>
                <c:pt idx="2">
                  <c:v>-23</c:v>
                </c:pt>
                <c:pt idx="3">
                  <c:v>-23</c:v>
                </c:pt>
                <c:pt idx="4">
                  <c:v>-23.9</c:v>
                </c:pt>
                <c:pt idx="5">
                  <c:v>-24</c:v>
                </c:pt>
                <c:pt idx="6">
                  <c:v>-24.1</c:v>
                </c:pt>
                <c:pt idx="7">
                  <c:v>-24.2</c:v>
                </c:pt>
                <c:pt idx="8">
                  <c:v>-24.3</c:v>
                </c:pt>
                <c:pt idx="9">
                  <c:v>-24.5</c:v>
                </c:pt>
                <c:pt idx="10">
                  <c:v>-25</c:v>
                </c:pt>
                <c:pt idx="11">
                  <c:v>-25.2</c:v>
                </c:pt>
                <c:pt idx="12">
                  <c:v>-25.4</c:v>
                </c:pt>
                <c:pt idx="13">
                  <c:v>-25.9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8-4987-A342-91B8C457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  <a:r>
                  <a:rPr lang="ru-RU" baseline="0"/>
                  <a:t> модулируюшего сигнала,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Вносимые потери,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00371212631346"/>
          <c:y val="3.9523264381828301E-2"/>
          <c:w val="0.18075401437317684"/>
          <c:h val="0.21054183576631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231285056621"/>
          <c:y val="4.7924686543776324E-2"/>
          <c:w val="0.83326296449790005"/>
          <c:h val="0.81968855557541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I=100мА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Лист1!$C$82:$C$103</c:f>
              <c:numCache>
                <c:formatCode>General</c:formatCode>
                <c:ptCount val="22"/>
                <c:pt idx="0">
                  <c:v>0.03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Лист1!$B$82:$B$103</c:f>
              <c:numCache>
                <c:formatCode>General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3-466A-87BD-D8768EA797A4}"/>
            </c:ext>
          </c:extLst>
        </c:ser>
        <c:ser>
          <c:idx val="1"/>
          <c:order val="1"/>
          <c:tx>
            <c:strRef>
              <c:f>Лист1!$D$80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Лист1!$E$82:$E$103</c:f>
              <c:numCache>
                <c:formatCode>General</c:formatCode>
                <c:ptCount val="22"/>
                <c:pt idx="0">
                  <c:v>0.06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Лист1!$D$82:$D$103</c:f>
              <c:numCache>
                <c:formatCode>General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3-466A-87BD-D8768EA797A4}"/>
            </c:ext>
          </c:extLst>
        </c:ser>
        <c:ser>
          <c:idx val="2"/>
          <c:order val="2"/>
          <c:tx>
            <c:strRef>
              <c:f>Лист1!$F$80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Лист1!$G$82:$G$103</c:f>
              <c:numCache>
                <c:formatCode>General</c:formatCode>
                <c:ptCount val="22"/>
                <c:pt idx="0">
                  <c:v>0.09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Лист1!$F$82:$F$103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3-466A-87BD-D8768EA797A4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Лист1!$I$82:$I$103</c:f>
              <c:numCache>
                <c:formatCode>General</c:formatCode>
                <c:ptCount val="22"/>
                <c:pt idx="0">
                  <c:v>0.12</c:v>
                </c:pt>
                <c:pt idx="1">
                  <c:v>0.8</c:v>
                </c:pt>
                <c:pt idx="2">
                  <c:v>1.153846153846154</c:v>
                </c:pt>
                <c:pt idx="3">
                  <c:v>1.4285714285714286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Лист1!$H$82:$H$103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0.35714285714285715</c:v>
                </c:pt>
                <c:pt idx="4">
                  <c:v>0.33333333333333331</c:v>
                </c:pt>
                <c:pt idx="5">
                  <c:v>0.3125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3-466A-87BD-D8768EA7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1672"/>
        <c:axId val="419898720"/>
      </c:scatterChart>
      <c:valAx>
        <c:axId val="419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на нагрузке,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8720"/>
        <c:crosses val="autoZero"/>
        <c:crossBetween val="midCat"/>
      </c:valAx>
      <c:valAx>
        <c:axId val="419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Выходной 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01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Лист1!$E$158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Лист1!$C$158:$C$163</c:f>
              <c:numCache>
                <c:formatCode>General</c:formatCode>
                <c:ptCount val="6"/>
                <c:pt idx="0">
                  <c:v>2.4490632418447458</c:v>
                </c:pt>
                <c:pt idx="1">
                  <c:v>1.9364219639466074</c:v>
                </c:pt>
                <c:pt idx="2">
                  <c:v>1.4125375446227544</c:v>
                </c:pt>
                <c:pt idx="3">
                  <c:v>0.89125093813374545</c:v>
                </c:pt>
                <c:pt idx="4">
                  <c:v>0.3981071705534972</c:v>
                </c:pt>
                <c:pt idx="5">
                  <c:v>5.0118723362727212E-3</c:v>
                </c:pt>
              </c:numCache>
            </c:numRef>
          </c:xVal>
          <c:yVal>
            <c:numRef>
              <c:f>Лист1!$D$158:$D$163</c:f>
              <c:numCache>
                <c:formatCode>General</c:formatCode>
                <c:ptCount val="6"/>
                <c:pt idx="0">
                  <c:v>146</c:v>
                </c:pt>
                <c:pt idx="1">
                  <c:v>120</c:v>
                </c:pt>
                <c:pt idx="2">
                  <c:v>92</c:v>
                </c:pt>
                <c:pt idx="3">
                  <c:v>63</c:v>
                </c:pt>
                <c:pt idx="4">
                  <c:v>32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D-4991-9A2F-6B50844D47E8}"/>
            </c:ext>
          </c:extLst>
        </c:ser>
        <c:ser>
          <c:idx val="1"/>
          <c:order val="1"/>
          <c:tx>
            <c:strRef>
              <c:f>Лист1!$E$167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xVal>
          <c:yVal>
            <c:numRef>
              <c:f>Лист1!$D$167:$D$173</c:f>
              <c:numCache>
                <c:formatCode>General</c:formatCode>
                <c:ptCount val="7"/>
                <c:pt idx="0">
                  <c:v>190</c:v>
                </c:pt>
                <c:pt idx="1">
                  <c:v>158</c:v>
                </c:pt>
                <c:pt idx="2">
                  <c:v>130</c:v>
                </c:pt>
                <c:pt idx="3">
                  <c:v>97</c:v>
                </c:pt>
                <c:pt idx="4">
                  <c:v>63</c:v>
                </c:pt>
                <c:pt idx="5">
                  <c:v>30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D-4991-9A2F-6B50844D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03616"/>
        <c:axId val="431207224"/>
      </c:scatterChart>
      <c:valAx>
        <c:axId val="4312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07224"/>
        <c:crosses val="autoZero"/>
        <c:crossBetween val="midCat"/>
      </c:valAx>
      <c:valAx>
        <c:axId val="4312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3367424462266"/>
          <c:y val="5.1944439899874024E-2"/>
          <c:w val="0.79028697379083557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2-41E5-811D-A410339E7C51}"/>
            </c:ext>
          </c:extLst>
        </c:ser>
        <c:ser>
          <c:idx val="1"/>
          <c:order val="1"/>
          <c:tx>
            <c:strRef>
              <c:f>Лист1!$E$155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Лист1!$A$156:$A$163</c:f>
              <c:numCache>
                <c:formatCode>General</c:formatCode>
                <c:ptCount val="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</c:numCache>
            </c:numRef>
          </c:xVal>
          <c:yVal>
            <c:numRef>
              <c:f>Лист1!$C$156:$C$163</c:f>
              <c:numCache>
                <c:formatCode>General</c:formatCode>
                <c:ptCount val="8"/>
                <c:pt idx="0">
                  <c:v>3.6307805477010135</c:v>
                </c:pt>
                <c:pt idx="1">
                  <c:v>2.9512092266663861</c:v>
                </c:pt>
                <c:pt idx="2">
                  <c:v>2.4490632418447458</c:v>
                </c:pt>
                <c:pt idx="3">
                  <c:v>1.9364219639466074</c:v>
                </c:pt>
                <c:pt idx="4">
                  <c:v>1.4125375446227544</c:v>
                </c:pt>
                <c:pt idx="5">
                  <c:v>0.89125093813374545</c:v>
                </c:pt>
                <c:pt idx="6">
                  <c:v>0.3981071705534972</c:v>
                </c:pt>
                <c:pt idx="7">
                  <c:v>5.0118723362727212E-3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A2-41E5-811D-A410339E7C51}"/>
            </c:ext>
          </c:extLst>
        </c:ser>
        <c:ser>
          <c:idx val="2"/>
          <c:order val="2"/>
          <c:tx>
            <c:strRef>
              <c:f>Лист1!$E$166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Лист1!$A$167:$A$173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</c:numCache>
            </c:numRef>
          </c:xVal>
          <c:y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A2-41E5-811D-A410339E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Ток лазера,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9244210275513"/>
          <c:y val="7.8245728062490985E-2"/>
          <c:w val="0.26651344059158588"/>
          <c:h val="0.26267526135824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4-47BB-9B83-23B65596F0A1}"/>
            </c:ext>
          </c:extLst>
        </c:ser>
        <c:ser>
          <c:idx val="1"/>
          <c:order val="1"/>
          <c:tx>
            <c:strRef>
              <c:f>Лист1!$E$155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Лист1!$C$156:$C$163</c:f>
              <c:numCache>
                <c:formatCode>General</c:formatCode>
                <c:ptCount val="8"/>
                <c:pt idx="0">
                  <c:v>3.6307805477010135</c:v>
                </c:pt>
                <c:pt idx="1">
                  <c:v>2.9512092266663861</c:v>
                </c:pt>
                <c:pt idx="2">
                  <c:v>2.4490632418447458</c:v>
                </c:pt>
                <c:pt idx="3">
                  <c:v>1.9364219639466074</c:v>
                </c:pt>
                <c:pt idx="4">
                  <c:v>1.4125375446227544</c:v>
                </c:pt>
                <c:pt idx="5">
                  <c:v>0.89125093813374545</c:v>
                </c:pt>
                <c:pt idx="6">
                  <c:v>0.3981071705534972</c:v>
                </c:pt>
                <c:pt idx="7">
                  <c:v>5.0118723362727212E-3</c:v>
                </c:pt>
              </c:numCache>
            </c:numRef>
          </c:xVal>
          <c:yVal>
            <c:numRef>
              <c:f>Лист1!$D$156:$D$163</c:f>
              <c:numCache>
                <c:formatCode>General</c:formatCode>
                <c:ptCount val="8"/>
                <c:pt idx="0">
                  <c:v>200</c:v>
                </c:pt>
                <c:pt idx="1">
                  <c:v>175</c:v>
                </c:pt>
                <c:pt idx="2">
                  <c:v>146</c:v>
                </c:pt>
                <c:pt idx="3">
                  <c:v>120</c:v>
                </c:pt>
                <c:pt idx="4">
                  <c:v>92</c:v>
                </c:pt>
                <c:pt idx="5">
                  <c:v>63</c:v>
                </c:pt>
                <c:pt idx="6">
                  <c:v>32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4-47BB-9B83-23B65596F0A1}"/>
            </c:ext>
          </c:extLst>
        </c:ser>
        <c:ser>
          <c:idx val="2"/>
          <c:order val="2"/>
          <c:tx>
            <c:strRef>
              <c:f>Лист1!$E$166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xVal>
          <c:yVal>
            <c:numRef>
              <c:f>Лист1!$D$167:$D$173</c:f>
              <c:numCache>
                <c:formatCode>General</c:formatCode>
                <c:ptCount val="7"/>
                <c:pt idx="0">
                  <c:v>190</c:v>
                </c:pt>
                <c:pt idx="1">
                  <c:v>158</c:v>
                </c:pt>
                <c:pt idx="2">
                  <c:v>130</c:v>
                </c:pt>
                <c:pt idx="3">
                  <c:v>97</c:v>
                </c:pt>
                <c:pt idx="4">
                  <c:v>63</c:v>
                </c:pt>
                <c:pt idx="5">
                  <c:v>30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54-47BB-9B83-23B65596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9637540763580499"/>
          <c:h val="0.27139203662361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97971</xdr:colOff>
      <xdr:row>75</xdr:row>
      <xdr:rowOff>43543</xdr:rowOff>
    </xdr:from>
    <xdr:to>
      <xdr:col>30</xdr:col>
      <xdr:colOff>359229</xdr:colOff>
      <xdr:row>95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1273628</xdr:colOff>
      <xdr:row>106</xdr:row>
      <xdr:rowOff>81643</xdr:rowOff>
    </xdr:from>
    <xdr:to>
      <xdr:col>4</xdr:col>
      <xdr:colOff>1502229</xdr:colOff>
      <xdr:row>129</xdr:row>
      <xdr:rowOff>65315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406BB1-DCF2-A07A-154C-89BF901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35858</xdr:colOff>
      <xdr:row>125</xdr:row>
      <xdr:rowOff>98613</xdr:rowOff>
    </xdr:from>
    <xdr:to>
      <xdr:col>15</xdr:col>
      <xdr:colOff>44822</xdr:colOff>
      <xdr:row>140</xdr:row>
      <xdr:rowOff>170331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2D7E75-C05E-9469-448E-A87765DD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664028</xdr:colOff>
      <xdr:row>148</xdr:row>
      <xdr:rowOff>26894</xdr:rowOff>
    </xdr:from>
    <xdr:to>
      <xdr:col>20</xdr:col>
      <xdr:colOff>138544</xdr:colOff>
      <xdr:row>166</xdr:row>
      <xdr:rowOff>41564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54511E-D5CF-4980-AD92-61F957313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211311</xdr:colOff>
      <xdr:row>165</xdr:row>
      <xdr:rowOff>160083</xdr:rowOff>
    </xdr:from>
    <xdr:to>
      <xdr:col>20</xdr:col>
      <xdr:colOff>407719</xdr:colOff>
      <xdr:row>191</xdr:row>
      <xdr:rowOff>168233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991A3E3-B664-47AA-853E-3EAF9B3E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1237129</xdr:colOff>
      <xdr:row>213</xdr:row>
      <xdr:rowOff>230777</xdr:rowOff>
    </xdr:from>
    <xdr:to>
      <xdr:col>16</xdr:col>
      <xdr:colOff>345541</xdr:colOff>
      <xdr:row>232</xdr:row>
      <xdr:rowOff>128708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754FA12-5FCC-4D63-9699-41F8F9EC9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544285</xdr:colOff>
      <xdr:row>266</xdr:row>
      <xdr:rowOff>103414</xdr:rowOff>
    </xdr:from>
    <xdr:to>
      <xdr:col>8</xdr:col>
      <xdr:colOff>478972</xdr:colOff>
      <xdr:row>288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9CB0506-535E-6C0B-C39C-C71839D8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43543</xdr:colOff>
      <xdr:row>312</xdr:row>
      <xdr:rowOff>163288</xdr:rowOff>
    </xdr:from>
    <xdr:to>
      <xdr:col>20</xdr:col>
      <xdr:colOff>489857</xdr:colOff>
      <xdr:row>335</xdr:row>
      <xdr:rowOff>54429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D4F1688-9528-46C2-BB82-AD22419B2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642258</xdr:colOff>
      <xdr:row>236</xdr:row>
      <xdr:rowOff>21771</xdr:rowOff>
    </xdr:from>
    <xdr:to>
      <xdr:col>16</xdr:col>
      <xdr:colOff>458242</xdr:colOff>
      <xdr:row>256</xdr:row>
      <xdr:rowOff>159189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166B6F2-90BB-4422-826B-A710894CD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1055913</xdr:colOff>
      <xdr:row>264</xdr:row>
      <xdr:rowOff>130627</xdr:rowOff>
    </xdr:from>
    <xdr:to>
      <xdr:col>16</xdr:col>
      <xdr:colOff>0</xdr:colOff>
      <xdr:row>284</xdr:row>
      <xdr:rowOff>163285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AC3A28D-6CC9-483E-9E9B-E19E67DC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805543</xdr:colOff>
      <xdr:row>312</xdr:row>
      <xdr:rowOff>0</xdr:rowOff>
    </xdr:from>
    <xdr:to>
      <xdr:col>6</xdr:col>
      <xdr:colOff>468086</xdr:colOff>
      <xdr:row>334</xdr:row>
      <xdr:rowOff>76198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DBB45C86-B743-4B69-83C3-0E2E1236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Q341"/>
  <sheetViews>
    <sheetView tabSelected="1" topLeftCell="A257" zoomScale="70" zoomScaleNormal="70" workbookViewId="0">
      <selection activeCell="H260" sqref="H260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16.21875" customWidth="1"/>
    <col min="6" max="6" width="23" customWidth="1"/>
    <col min="7" max="7" width="14.44140625" customWidth="1"/>
    <col min="8" max="8" width="18.88671875" customWidth="1"/>
    <col min="9" max="9" width="18.109375" customWidth="1"/>
    <col min="10" max="10" width="14.88671875" customWidth="1"/>
  </cols>
  <sheetData>
    <row r="1" spans="1:5" x14ac:dyDescent="0.3">
      <c r="A1" t="s">
        <v>31</v>
      </c>
      <c r="B1" t="s">
        <v>0</v>
      </c>
      <c r="C1" t="s">
        <v>1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6</v>
      </c>
      <c r="B33" t="s">
        <v>7</v>
      </c>
    </row>
    <row r="34" spans="1:5" x14ac:dyDescent="0.3">
      <c r="A34" t="s">
        <v>4</v>
      </c>
      <c r="C34">
        <v>10000</v>
      </c>
    </row>
    <row r="35" spans="1:5" x14ac:dyDescent="0.3">
      <c r="A35" t="s">
        <v>5</v>
      </c>
      <c r="C35">
        <v>298</v>
      </c>
    </row>
    <row r="36" spans="1:5" x14ac:dyDescent="0.3">
      <c r="A36" t="s">
        <v>2</v>
      </c>
      <c r="B36" t="s">
        <v>3</v>
      </c>
      <c r="C36" t="s">
        <v>14</v>
      </c>
      <c r="D36" t="s">
        <v>19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8</v>
      </c>
    </row>
    <row r="50" spans="1:7" x14ac:dyDescent="0.3">
      <c r="A50" t="s">
        <v>2</v>
      </c>
      <c r="B50" t="s">
        <v>3</v>
      </c>
      <c r="C50" t="s">
        <v>20</v>
      </c>
      <c r="D50" t="s">
        <v>9</v>
      </c>
    </row>
    <row r="51" spans="1:7" x14ac:dyDescent="0.3">
      <c r="A51">
        <v>5000</v>
      </c>
      <c r="B51">
        <f>1/((LN(A51)-LN($C$34))/3887+1/$C$35)-273</f>
        <v>41.724686838634909</v>
      </c>
      <c r="C51">
        <v>1.1000000000000001</v>
      </c>
      <c r="D51">
        <v>44.2</v>
      </c>
      <c r="E51" t="s">
        <v>10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1.42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>10^((E55+10)*0.1)</f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12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2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2</v>
      </c>
      <c r="B64" t="s">
        <v>3</v>
      </c>
      <c r="C64" t="s">
        <v>13</v>
      </c>
      <c r="D64" t="s">
        <v>9</v>
      </c>
      <c r="E64" t="s">
        <v>11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2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2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2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2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2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2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2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2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2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2"/>
        <v>16.015852464218028</v>
      </c>
      <c r="C75">
        <v>4.45</v>
      </c>
      <c r="D75">
        <v>59</v>
      </c>
    </row>
    <row r="80" spans="1:4" x14ac:dyDescent="0.3">
      <c r="A80" t="s">
        <v>15</v>
      </c>
      <c r="B80" t="s">
        <v>18</v>
      </c>
    </row>
    <row r="81" spans="1:9" x14ac:dyDescent="0.3">
      <c r="A81" t="s">
        <v>16</v>
      </c>
      <c r="B81">
        <v>0.1</v>
      </c>
      <c r="C81" t="s">
        <v>17</v>
      </c>
      <c r="D81">
        <v>0.2</v>
      </c>
      <c r="F81">
        <v>0.3</v>
      </c>
      <c r="H81">
        <v>0.4</v>
      </c>
    </row>
    <row r="82" spans="1:9" x14ac:dyDescent="0.3">
      <c r="A82">
        <v>0.3</v>
      </c>
      <c r="B82">
        <f>IF(((10+A82)*B$81&lt;5),B$81,5/(10+A82))</f>
        <v>0.1</v>
      </c>
      <c r="C82">
        <f>A82*B82</f>
        <v>0.03</v>
      </c>
      <c r="D82">
        <f>IF(((10+A82)*D$81&lt;5),D$81,5/(10+A82))</f>
        <v>0.2</v>
      </c>
      <c r="E82">
        <f>D82*A82</f>
        <v>0.06</v>
      </c>
      <c r="F82">
        <f>IF(((10+A82)*F$81&lt;5),F$81,5/(10+A82))</f>
        <v>0.3</v>
      </c>
      <c r="G82">
        <f>F82*A82</f>
        <v>0.09</v>
      </c>
      <c r="H82">
        <f>IF(((10+A82)*H$81&lt;5),H$81,5/(10+A82))</f>
        <v>0.4</v>
      </c>
      <c r="I82">
        <f>H82*A82</f>
        <v>0.12</v>
      </c>
    </row>
    <row r="83" spans="1:9" x14ac:dyDescent="0.3">
      <c r="A83">
        <v>2</v>
      </c>
      <c r="B83">
        <f t="shared" ref="B83:B103" si="3">IF(((10+A83)*B$81&lt;5),B$81,5/(10+A83))</f>
        <v>0.1</v>
      </c>
      <c r="C83">
        <f t="shared" ref="C83:C103" si="4">A83*B83</f>
        <v>0.2</v>
      </c>
      <c r="D83">
        <f t="shared" ref="D83:D103" si="5">IF(((10+A83)*D$81&lt;5),D$81,5/(10+A83))</f>
        <v>0.2</v>
      </c>
      <c r="E83">
        <f t="shared" ref="E83:E103" si="6">D83*A83</f>
        <v>0.4</v>
      </c>
      <c r="F83">
        <f t="shared" ref="F83:F103" si="7">IF(((10+A83)*F$81&lt;5),F$81,5/(10+A83))</f>
        <v>0.3</v>
      </c>
      <c r="G83">
        <f t="shared" ref="G83:G103" si="8">F83*A83</f>
        <v>0.6</v>
      </c>
      <c r="H83">
        <f t="shared" ref="H83:H103" si="9">IF(((10+A83)*H$81&lt;5),H$81,5/(10+A83))</f>
        <v>0.4</v>
      </c>
      <c r="I83">
        <f t="shared" ref="I83:I103" si="10">H83*A83</f>
        <v>0.8</v>
      </c>
    </row>
    <row r="84" spans="1:9" x14ac:dyDescent="0.3">
      <c r="A84">
        <v>3</v>
      </c>
      <c r="B84">
        <f t="shared" si="3"/>
        <v>0.1</v>
      </c>
      <c r="C84">
        <f t="shared" si="4"/>
        <v>0.30000000000000004</v>
      </c>
      <c r="D84">
        <f t="shared" si="5"/>
        <v>0.2</v>
      </c>
      <c r="E84">
        <f t="shared" si="6"/>
        <v>0.60000000000000009</v>
      </c>
      <c r="F84">
        <f t="shared" si="7"/>
        <v>0.3</v>
      </c>
      <c r="G84">
        <f t="shared" si="8"/>
        <v>0.89999999999999991</v>
      </c>
      <c r="H84">
        <f t="shared" si="9"/>
        <v>0.38461538461538464</v>
      </c>
      <c r="I84">
        <f t="shared" si="10"/>
        <v>1.153846153846154</v>
      </c>
    </row>
    <row r="85" spans="1:9" x14ac:dyDescent="0.3">
      <c r="A85">
        <v>4</v>
      </c>
      <c r="B85">
        <f t="shared" si="3"/>
        <v>0.1</v>
      </c>
      <c r="C85">
        <f t="shared" si="4"/>
        <v>0.4</v>
      </c>
      <c r="D85">
        <f t="shared" si="5"/>
        <v>0.2</v>
      </c>
      <c r="E85">
        <f t="shared" si="6"/>
        <v>0.8</v>
      </c>
      <c r="F85">
        <f t="shared" si="7"/>
        <v>0.3</v>
      </c>
      <c r="G85">
        <f t="shared" si="8"/>
        <v>1.2</v>
      </c>
      <c r="H85">
        <f t="shared" si="9"/>
        <v>0.35714285714285715</v>
      </c>
      <c r="I85">
        <f t="shared" si="10"/>
        <v>1.4285714285714286</v>
      </c>
    </row>
    <row r="86" spans="1:9" x14ac:dyDescent="0.3">
      <c r="A86">
        <v>5</v>
      </c>
      <c r="B86">
        <f t="shared" si="3"/>
        <v>0.1</v>
      </c>
      <c r="C86">
        <f t="shared" si="4"/>
        <v>0.5</v>
      </c>
      <c r="D86">
        <f t="shared" si="5"/>
        <v>0.2</v>
      </c>
      <c r="E86">
        <f t="shared" si="6"/>
        <v>1</v>
      </c>
      <c r="F86">
        <f t="shared" si="7"/>
        <v>0.3</v>
      </c>
      <c r="G86">
        <f t="shared" si="8"/>
        <v>1.5</v>
      </c>
      <c r="H86">
        <f t="shared" si="9"/>
        <v>0.33333333333333331</v>
      </c>
      <c r="I86">
        <f t="shared" si="10"/>
        <v>1.6666666666666665</v>
      </c>
    </row>
    <row r="87" spans="1:9" x14ac:dyDescent="0.3">
      <c r="A87">
        <v>6</v>
      </c>
      <c r="B87">
        <f t="shared" si="3"/>
        <v>0.1</v>
      </c>
      <c r="C87">
        <f t="shared" si="4"/>
        <v>0.60000000000000009</v>
      </c>
      <c r="D87">
        <f t="shared" si="5"/>
        <v>0.2</v>
      </c>
      <c r="E87">
        <f t="shared" si="6"/>
        <v>1.2000000000000002</v>
      </c>
      <c r="F87">
        <f t="shared" si="7"/>
        <v>0.3</v>
      </c>
      <c r="G87">
        <f t="shared" si="8"/>
        <v>1.7999999999999998</v>
      </c>
      <c r="H87">
        <f t="shared" si="9"/>
        <v>0.3125</v>
      </c>
      <c r="I87">
        <f t="shared" si="10"/>
        <v>1.875</v>
      </c>
    </row>
    <row r="88" spans="1:9" x14ac:dyDescent="0.3">
      <c r="A88">
        <v>7</v>
      </c>
      <c r="B88">
        <f t="shared" si="3"/>
        <v>0.1</v>
      </c>
      <c r="C88">
        <f t="shared" si="4"/>
        <v>0.70000000000000007</v>
      </c>
      <c r="D88">
        <f t="shared" si="5"/>
        <v>0.2</v>
      </c>
      <c r="E88">
        <f t="shared" si="6"/>
        <v>1.4000000000000001</v>
      </c>
      <c r="F88">
        <f t="shared" si="7"/>
        <v>0.29411764705882354</v>
      </c>
      <c r="G88">
        <f t="shared" si="8"/>
        <v>2.0588235294117649</v>
      </c>
      <c r="H88">
        <f t="shared" si="9"/>
        <v>0.29411764705882354</v>
      </c>
      <c r="I88">
        <f t="shared" si="10"/>
        <v>2.0588235294117649</v>
      </c>
    </row>
    <row r="89" spans="1:9" x14ac:dyDescent="0.3">
      <c r="A89">
        <v>8</v>
      </c>
      <c r="B89">
        <f t="shared" si="3"/>
        <v>0.1</v>
      </c>
      <c r="C89">
        <f t="shared" si="4"/>
        <v>0.8</v>
      </c>
      <c r="D89">
        <f t="shared" si="5"/>
        <v>0.2</v>
      </c>
      <c r="E89">
        <f t="shared" si="6"/>
        <v>1.6</v>
      </c>
      <c r="F89">
        <f t="shared" si="7"/>
        <v>0.27777777777777779</v>
      </c>
      <c r="G89">
        <f t="shared" si="8"/>
        <v>2.2222222222222223</v>
      </c>
      <c r="H89">
        <f t="shared" si="9"/>
        <v>0.27777777777777779</v>
      </c>
      <c r="I89">
        <f t="shared" si="10"/>
        <v>2.2222222222222223</v>
      </c>
    </row>
    <row r="90" spans="1:9" x14ac:dyDescent="0.3">
      <c r="A90">
        <v>9</v>
      </c>
      <c r="B90">
        <f t="shared" si="3"/>
        <v>0.1</v>
      </c>
      <c r="C90">
        <f t="shared" si="4"/>
        <v>0.9</v>
      </c>
      <c r="D90">
        <f t="shared" si="5"/>
        <v>0.2</v>
      </c>
      <c r="E90">
        <f t="shared" si="6"/>
        <v>1.8</v>
      </c>
      <c r="F90">
        <f t="shared" si="7"/>
        <v>0.26315789473684209</v>
      </c>
      <c r="G90">
        <f t="shared" si="8"/>
        <v>2.3684210526315788</v>
      </c>
      <c r="H90">
        <f t="shared" si="9"/>
        <v>0.26315789473684209</v>
      </c>
      <c r="I90">
        <f t="shared" si="10"/>
        <v>2.3684210526315788</v>
      </c>
    </row>
    <row r="91" spans="1:9" x14ac:dyDescent="0.3">
      <c r="A91">
        <v>10</v>
      </c>
      <c r="B91">
        <f t="shared" si="3"/>
        <v>0.1</v>
      </c>
      <c r="C91">
        <f t="shared" si="4"/>
        <v>1</v>
      </c>
      <c r="D91">
        <f t="shared" si="5"/>
        <v>0.2</v>
      </c>
      <c r="E91">
        <f t="shared" si="6"/>
        <v>2</v>
      </c>
      <c r="F91">
        <f t="shared" si="7"/>
        <v>0.25</v>
      </c>
      <c r="G91">
        <f t="shared" si="8"/>
        <v>2.5</v>
      </c>
      <c r="H91">
        <f t="shared" si="9"/>
        <v>0.25</v>
      </c>
      <c r="I91">
        <f t="shared" si="10"/>
        <v>2.5</v>
      </c>
    </row>
    <row r="92" spans="1:9" x14ac:dyDescent="0.3">
      <c r="A92">
        <v>15</v>
      </c>
      <c r="B92">
        <f t="shared" si="3"/>
        <v>0.1</v>
      </c>
      <c r="C92">
        <f t="shared" si="4"/>
        <v>1.5</v>
      </c>
      <c r="D92">
        <f t="shared" si="5"/>
        <v>0.2</v>
      </c>
      <c r="E92">
        <f t="shared" si="6"/>
        <v>3</v>
      </c>
      <c r="F92">
        <f t="shared" si="7"/>
        <v>0.2</v>
      </c>
      <c r="G92">
        <f t="shared" si="8"/>
        <v>3</v>
      </c>
      <c r="H92">
        <f t="shared" si="9"/>
        <v>0.2</v>
      </c>
      <c r="I92">
        <f t="shared" si="10"/>
        <v>3</v>
      </c>
    </row>
    <row r="93" spans="1:9" x14ac:dyDescent="0.3">
      <c r="A93">
        <v>20</v>
      </c>
      <c r="B93">
        <f t="shared" si="3"/>
        <v>0.1</v>
      </c>
      <c r="C93">
        <f t="shared" si="4"/>
        <v>2</v>
      </c>
      <c r="D93">
        <f t="shared" si="5"/>
        <v>0.16666666666666666</v>
      </c>
      <c r="E93">
        <f t="shared" si="6"/>
        <v>3.333333333333333</v>
      </c>
      <c r="F93">
        <f t="shared" si="7"/>
        <v>0.16666666666666666</v>
      </c>
      <c r="G93">
        <f t="shared" si="8"/>
        <v>3.333333333333333</v>
      </c>
      <c r="H93">
        <f t="shared" si="9"/>
        <v>0.16666666666666666</v>
      </c>
      <c r="I93">
        <f t="shared" si="10"/>
        <v>3.333333333333333</v>
      </c>
    </row>
    <row r="94" spans="1:9" x14ac:dyDescent="0.3">
      <c r="A94">
        <v>25</v>
      </c>
      <c r="B94">
        <f t="shared" si="3"/>
        <v>0.1</v>
      </c>
      <c r="C94">
        <f t="shared" si="4"/>
        <v>2.5</v>
      </c>
      <c r="D94">
        <f t="shared" si="5"/>
        <v>0.14285714285714285</v>
      </c>
      <c r="E94">
        <f t="shared" si="6"/>
        <v>3.5714285714285712</v>
      </c>
      <c r="F94">
        <f t="shared" si="7"/>
        <v>0.14285714285714285</v>
      </c>
      <c r="G94">
        <f t="shared" si="8"/>
        <v>3.5714285714285712</v>
      </c>
      <c r="H94">
        <f t="shared" si="9"/>
        <v>0.14285714285714285</v>
      </c>
      <c r="I94">
        <f t="shared" si="10"/>
        <v>3.5714285714285712</v>
      </c>
    </row>
    <row r="95" spans="1:9" x14ac:dyDescent="0.3">
      <c r="A95">
        <v>30</v>
      </c>
      <c r="B95">
        <f t="shared" si="3"/>
        <v>0.1</v>
      </c>
      <c r="C95">
        <f t="shared" si="4"/>
        <v>3</v>
      </c>
      <c r="D95">
        <f t="shared" si="5"/>
        <v>0.125</v>
      </c>
      <c r="E95">
        <f t="shared" si="6"/>
        <v>3.75</v>
      </c>
      <c r="F95">
        <f t="shared" si="7"/>
        <v>0.125</v>
      </c>
      <c r="G95">
        <f t="shared" si="8"/>
        <v>3.75</v>
      </c>
      <c r="H95">
        <f t="shared" si="9"/>
        <v>0.125</v>
      </c>
      <c r="I95">
        <f t="shared" si="10"/>
        <v>3.75</v>
      </c>
    </row>
    <row r="96" spans="1:9" x14ac:dyDescent="0.3">
      <c r="A96">
        <v>35</v>
      </c>
      <c r="B96">
        <f>IF(((10+A96)*B$81&lt;5),B$81,5/(10+A96))</f>
        <v>0.1</v>
      </c>
      <c r="C96">
        <f t="shared" si="4"/>
        <v>3.5</v>
      </c>
      <c r="D96">
        <f t="shared" si="5"/>
        <v>0.1111111111111111</v>
      </c>
      <c r="E96">
        <f t="shared" si="6"/>
        <v>3.8888888888888888</v>
      </c>
      <c r="F96">
        <f t="shared" si="7"/>
        <v>0.1111111111111111</v>
      </c>
      <c r="G96">
        <f t="shared" si="8"/>
        <v>3.8888888888888888</v>
      </c>
      <c r="H96">
        <f t="shared" si="9"/>
        <v>0.1111111111111111</v>
      </c>
      <c r="I96">
        <f t="shared" si="10"/>
        <v>3.8888888888888888</v>
      </c>
    </row>
    <row r="97" spans="1:9" x14ac:dyDescent="0.3">
      <c r="A97">
        <v>40</v>
      </c>
      <c r="B97">
        <f t="shared" si="3"/>
        <v>0.1</v>
      </c>
      <c r="C97">
        <f t="shared" si="4"/>
        <v>4</v>
      </c>
      <c r="D97">
        <f t="shared" si="5"/>
        <v>0.1</v>
      </c>
      <c r="E97">
        <f t="shared" si="6"/>
        <v>4</v>
      </c>
      <c r="F97">
        <f t="shared" si="7"/>
        <v>0.1</v>
      </c>
      <c r="G97">
        <f t="shared" si="8"/>
        <v>4</v>
      </c>
      <c r="H97">
        <f t="shared" si="9"/>
        <v>0.1</v>
      </c>
      <c r="I97">
        <f t="shared" si="10"/>
        <v>4</v>
      </c>
    </row>
    <row r="98" spans="1:9" x14ac:dyDescent="0.3">
      <c r="A98">
        <v>50</v>
      </c>
      <c r="B98">
        <f t="shared" si="3"/>
        <v>8.3333333333333329E-2</v>
      </c>
      <c r="C98">
        <f t="shared" si="4"/>
        <v>4.1666666666666661</v>
      </c>
      <c r="D98">
        <f t="shared" si="5"/>
        <v>8.3333333333333329E-2</v>
      </c>
      <c r="E98">
        <f t="shared" si="6"/>
        <v>4.1666666666666661</v>
      </c>
      <c r="F98">
        <f t="shared" si="7"/>
        <v>8.3333333333333329E-2</v>
      </c>
      <c r="G98">
        <f t="shared" si="8"/>
        <v>4.1666666666666661</v>
      </c>
      <c r="H98">
        <f t="shared" si="9"/>
        <v>8.3333333333333329E-2</v>
      </c>
      <c r="I98">
        <f t="shared" si="10"/>
        <v>4.1666666666666661</v>
      </c>
    </row>
    <row r="99" spans="1:9" x14ac:dyDescent="0.3">
      <c r="A99">
        <v>60</v>
      </c>
      <c r="B99">
        <f t="shared" si="3"/>
        <v>7.1428571428571425E-2</v>
      </c>
      <c r="C99">
        <f t="shared" si="4"/>
        <v>4.2857142857142856</v>
      </c>
      <c r="D99">
        <f t="shared" si="5"/>
        <v>7.1428571428571425E-2</v>
      </c>
      <c r="E99">
        <f t="shared" si="6"/>
        <v>4.2857142857142856</v>
      </c>
      <c r="F99">
        <f t="shared" si="7"/>
        <v>7.1428571428571425E-2</v>
      </c>
      <c r="G99">
        <f t="shared" si="8"/>
        <v>4.2857142857142856</v>
      </c>
      <c r="H99">
        <f t="shared" si="9"/>
        <v>7.1428571428571425E-2</v>
      </c>
      <c r="I99">
        <f t="shared" si="10"/>
        <v>4.2857142857142856</v>
      </c>
    </row>
    <row r="100" spans="1:9" x14ac:dyDescent="0.3">
      <c r="A100">
        <v>70</v>
      </c>
      <c r="B100">
        <f t="shared" si="3"/>
        <v>6.25E-2</v>
      </c>
      <c r="C100">
        <f t="shared" si="4"/>
        <v>4.375</v>
      </c>
      <c r="D100">
        <f t="shared" si="5"/>
        <v>6.25E-2</v>
      </c>
      <c r="E100">
        <f t="shared" si="6"/>
        <v>4.375</v>
      </c>
      <c r="F100">
        <f t="shared" si="7"/>
        <v>6.25E-2</v>
      </c>
      <c r="G100">
        <f t="shared" si="8"/>
        <v>4.375</v>
      </c>
      <c r="H100">
        <f t="shared" si="9"/>
        <v>6.25E-2</v>
      </c>
      <c r="I100">
        <f t="shared" si="10"/>
        <v>4.375</v>
      </c>
    </row>
    <row r="101" spans="1:9" x14ac:dyDescent="0.3">
      <c r="A101">
        <v>80</v>
      </c>
      <c r="B101">
        <f t="shared" si="3"/>
        <v>5.5555555555555552E-2</v>
      </c>
      <c r="C101">
        <f t="shared" si="4"/>
        <v>4.4444444444444446</v>
      </c>
      <c r="D101">
        <f t="shared" si="5"/>
        <v>5.5555555555555552E-2</v>
      </c>
      <c r="E101">
        <f t="shared" si="6"/>
        <v>4.4444444444444446</v>
      </c>
      <c r="F101">
        <f t="shared" si="7"/>
        <v>5.5555555555555552E-2</v>
      </c>
      <c r="G101">
        <f t="shared" si="8"/>
        <v>4.4444444444444446</v>
      </c>
      <c r="H101">
        <f t="shared" si="9"/>
        <v>5.5555555555555552E-2</v>
      </c>
      <c r="I101">
        <f t="shared" si="10"/>
        <v>4.4444444444444446</v>
      </c>
    </row>
    <row r="102" spans="1:9" x14ac:dyDescent="0.3">
      <c r="A102">
        <v>90</v>
      </c>
      <c r="B102">
        <f t="shared" si="3"/>
        <v>0.05</v>
      </c>
      <c r="C102">
        <f t="shared" si="4"/>
        <v>4.5</v>
      </c>
      <c r="D102">
        <f t="shared" si="5"/>
        <v>0.05</v>
      </c>
      <c r="E102">
        <f t="shared" si="6"/>
        <v>4.5</v>
      </c>
      <c r="F102">
        <f t="shared" si="7"/>
        <v>0.05</v>
      </c>
      <c r="G102">
        <f t="shared" si="8"/>
        <v>4.5</v>
      </c>
      <c r="H102">
        <f t="shared" si="9"/>
        <v>0.05</v>
      </c>
      <c r="I102">
        <f t="shared" si="10"/>
        <v>4.5</v>
      </c>
    </row>
    <row r="103" spans="1:9" x14ac:dyDescent="0.3">
      <c r="A103">
        <v>100</v>
      </c>
      <c r="B103">
        <f t="shared" si="3"/>
        <v>4.5454545454545456E-2</v>
      </c>
      <c r="C103">
        <f t="shared" si="4"/>
        <v>4.5454545454545459</v>
      </c>
      <c r="D103">
        <f t="shared" si="5"/>
        <v>4.5454545454545456E-2</v>
      </c>
      <c r="E103">
        <f t="shared" si="6"/>
        <v>4.5454545454545459</v>
      </c>
      <c r="F103">
        <f t="shared" si="7"/>
        <v>4.5454545454545456E-2</v>
      </c>
      <c r="G103">
        <f t="shared" si="8"/>
        <v>4.5454545454545459</v>
      </c>
      <c r="H103">
        <f t="shared" si="9"/>
        <v>4.5454545454545456E-2</v>
      </c>
      <c r="I103">
        <f t="shared" si="10"/>
        <v>4.5454545454545459</v>
      </c>
    </row>
    <row r="142" spans="1:5" x14ac:dyDescent="0.3">
      <c r="A142" t="s">
        <v>2</v>
      </c>
      <c r="B142" t="s">
        <v>3</v>
      </c>
    </row>
    <row r="143" spans="1:5" x14ac:dyDescent="0.3">
      <c r="A143">
        <v>5000</v>
      </c>
      <c r="B143">
        <f>1/((LN(A143)-LN($C$34))/3887+1/$C$35)-273</f>
        <v>41.724686838634909</v>
      </c>
      <c r="C143">
        <v>1.1000000000000001</v>
      </c>
      <c r="D143">
        <v>44.2</v>
      </c>
      <c r="E143" t="s">
        <v>10</v>
      </c>
    </row>
    <row r="144" spans="1:5" x14ac:dyDescent="0.3">
      <c r="A144">
        <v>6000</v>
      </c>
      <c r="B144">
        <f t="shared" ref="B144:B153" si="11">1/((LN(A144)-LN($C$34))/3887+1/$C$35)-273</f>
        <v>37.146212629933927</v>
      </c>
      <c r="C144">
        <v>1.25</v>
      </c>
      <c r="D144">
        <v>41</v>
      </c>
    </row>
    <row r="145" spans="1:6" x14ac:dyDescent="0.3">
      <c r="A145">
        <v>7000</v>
      </c>
      <c r="B145">
        <f t="shared" si="11"/>
        <v>33.377832327900194</v>
      </c>
      <c r="C145">
        <v>1.42</v>
      </c>
      <c r="D145">
        <v>39.700000000000003</v>
      </c>
    </row>
    <row r="146" spans="1:6" x14ac:dyDescent="0.3">
      <c r="A146">
        <v>8000</v>
      </c>
      <c r="B146">
        <f t="shared" si="11"/>
        <v>30.186761738168684</v>
      </c>
      <c r="C146">
        <v>1.56</v>
      </c>
      <c r="D146">
        <v>38.200000000000003</v>
      </c>
    </row>
    <row r="147" spans="1:6" x14ac:dyDescent="0.3">
      <c r="A147">
        <v>9000</v>
      </c>
      <c r="B147">
        <f t="shared" si="11"/>
        <v>27.426711537692029</v>
      </c>
      <c r="C147">
        <v>1.65</v>
      </c>
      <c r="D147">
        <v>37.1</v>
      </c>
      <c r="E147">
        <v>-6.42</v>
      </c>
    </row>
    <row r="148" spans="1:6" x14ac:dyDescent="0.3">
      <c r="A148">
        <v>10000</v>
      </c>
      <c r="B148">
        <f t="shared" si="11"/>
        <v>25</v>
      </c>
      <c r="C148">
        <v>1.72</v>
      </c>
      <c r="D148">
        <v>36.200000000000003</v>
      </c>
      <c r="E148">
        <v>-7</v>
      </c>
    </row>
    <row r="149" spans="1:6" x14ac:dyDescent="0.3">
      <c r="A149">
        <v>11000</v>
      </c>
      <c r="B149">
        <f t="shared" si="11"/>
        <v>22.838300059592939</v>
      </c>
      <c r="C149">
        <v>1.8</v>
      </c>
      <c r="D149">
        <v>35.44</v>
      </c>
      <c r="E149">
        <v>-6.42</v>
      </c>
    </row>
    <row r="150" spans="1:6" x14ac:dyDescent="0.3">
      <c r="A150">
        <v>12000</v>
      </c>
      <c r="B150">
        <f t="shared" si="11"/>
        <v>20.89202730121616</v>
      </c>
      <c r="C150">
        <v>1.87</v>
      </c>
      <c r="D150">
        <v>34.700000000000003</v>
      </c>
      <c r="E150">
        <v>1.9</v>
      </c>
    </row>
    <row r="151" spans="1:6" x14ac:dyDescent="0.3">
      <c r="A151">
        <v>13000</v>
      </c>
      <c r="B151">
        <f t="shared" si="11"/>
        <v>19.124108009801546</v>
      </c>
      <c r="C151">
        <v>1.954</v>
      </c>
      <c r="D151">
        <v>34.1</v>
      </c>
    </row>
    <row r="152" spans="1:6" x14ac:dyDescent="0.3">
      <c r="A152">
        <v>14000</v>
      </c>
      <c r="B152">
        <f t="shared" si="11"/>
        <v>17.506128242065984</v>
      </c>
      <c r="C152">
        <v>2</v>
      </c>
      <c r="D152">
        <v>33.5</v>
      </c>
    </row>
    <row r="153" spans="1:6" x14ac:dyDescent="0.3">
      <c r="A153">
        <v>15000</v>
      </c>
      <c r="B153">
        <f t="shared" si="11"/>
        <v>16.015852464218028</v>
      </c>
      <c r="C153">
        <v>2.0499999999999998</v>
      </c>
      <c r="D153">
        <v>33.299999999999997</v>
      </c>
    </row>
    <row r="154" spans="1:6" x14ac:dyDescent="0.3">
      <c r="A154" s="8" t="s">
        <v>25</v>
      </c>
      <c r="B154" s="8"/>
      <c r="C154" s="8"/>
      <c r="D154" s="8"/>
      <c r="E154" s="8"/>
    </row>
    <row r="155" spans="1:6" x14ac:dyDescent="0.3">
      <c r="A155" t="s">
        <v>21</v>
      </c>
      <c r="B155" t="s">
        <v>22</v>
      </c>
      <c r="C155" t="s">
        <v>26</v>
      </c>
      <c r="D155" t="s">
        <v>23</v>
      </c>
      <c r="E155" t="s">
        <v>29</v>
      </c>
    </row>
    <row r="156" spans="1:6" x14ac:dyDescent="0.3">
      <c r="A156">
        <v>90</v>
      </c>
      <c r="B156">
        <v>5.6</v>
      </c>
      <c r="C156">
        <f t="shared" ref="C156:C163" si="12">10^(B156/10)</f>
        <v>3.6307805477010135</v>
      </c>
      <c r="D156">
        <v>200</v>
      </c>
    </row>
    <row r="157" spans="1:6" x14ac:dyDescent="0.3">
      <c r="A157">
        <v>80</v>
      </c>
      <c r="B157">
        <v>4.7</v>
      </c>
      <c r="C157">
        <f t="shared" si="12"/>
        <v>2.9512092266663861</v>
      </c>
      <c r="D157">
        <v>175</v>
      </c>
    </row>
    <row r="158" spans="1:6" x14ac:dyDescent="0.3">
      <c r="A158">
        <v>70</v>
      </c>
      <c r="B158">
        <v>3.89</v>
      </c>
      <c r="C158">
        <f t="shared" si="12"/>
        <v>2.4490632418447458</v>
      </c>
      <c r="D158">
        <v>146</v>
      </c>
      <c r="E158">
        <v>40</v>
      </c>
      <c r="F158">
        <v>1.2430000000000001</v>
      </c>
    </row>
    <row r="159" spans="1:6" x14ac:dyDescent="0.3">
      <c r="A159">
        <v>60</v>
      </c>
      <c r="B159">
        <v>2.87</v>
      </c>
      <c r="C159">
        <f t="shared" si="12"/>
        <v>1.9364219639466074</v>
      </c>
      <c r="D159">
        <v>120</v>
      </c>
      <c r="E159">
        <v>40</v>
      </c>
      <c r="F159">
        <v>1.177</v>
      </c>
    </row>
    <row r="160" spans="1:6" x14ac:dyDescent="0.3">
      <c r="A160">
        <v>50</v>
      </c>
      <c r="B160">
        <v>1.5</v>
      </c>
      <c r="C160">
        <f t="shared" si="12"/>
        <v>1.4125375446227544</v>
      </c>
      <c r="D160">
        <v>92</v>
      </c>
      <c r="E160">
        <v>40</v>
      </c>
      <c r="F160">
        <v>1.1200000000000001</v>
      </c>
    </row>
    <row r="161" spans="1:6" x14ac:dyDescent="0.3">
      <c r="A161">
        <v>40</v>
      </c>
      <c r="B161">
        <v>-0.5</v>
      </c>
      <c r="C161">
        <f t="shared" si="12"/>
        <v>0.89125093813374545</v>
      </c>
      <c r="D161">
        <v>63</v>
      </c>
      <c r="E161">
        <v>40</v>
      </c>
      <c r="F161">
        <v>1.0629999999999999</v>
      </c>
    </row>
    <row r="162" spans="1:6" x14ac:dyDescent="0.3">
      <c r="A162">
        <v>30</v>
      </c>
      <c r="B162">
        <v>-4</v>
      </c>
      <c r="C162">
        <f t="shared" si="12"/>
        <v>0.3981071705534972</v>
      </c>
      <c r="D162">
        <v>32</v>
      </c>
      <c r="E162">
        <v>40</v>
      </c>
      <c r="F162">
        <v>1.0049999999999999</v>
      </c>
    </row>
    <row r="163" spans="1:6" x14ac:dyDescent="0.3">
      <c r="A163">
        <v>20</v>
      </c>
      <c r="B163">
        <v>-23</v>
      </c>
      <c r="C163">
        <f t="shared" si="12"/>
        <v>5.0118723362727212E-3</v>
      </c>
      <c r="D163">
        <v>4</v>
      </c>
      <c r="E163">
        <v>40</v>
      </c>
      <c r="F163">
        <v>0.94399999999999995</v>
      </c>
    </row>
    <row r="166" spans="1:6" x14ac:dyDescent="0.3">
      <c r="A166" t="s">
        <v>21</v>
      </c>
      <c r="B166" t="s">
        <v>22</v>
      </c>
      <c r="D166" t="s">
        <v>23</v>
      </c>
      <c r="E166" t="s">
        <v>30</v>
      </c>
    </row>
    <row r="167" spans="1:6" x14ac:dyDescent="0.3">
      <c r="A167">
        <v>70</v>
      </c>
      <c r="B167">
        <v>7.8</v>
      </c>
      <c r="C167">
        <f t="shared" ref="C167:C173" si="13">10^(B167/10)</f>
        <v>6.0255958607435796</v>
      </c>
      <c r="D167">
        <v>190</v>
      </c>
      <c r="E167">
        <v>15</v>
      </c>
      <c r="F167">
        <v>1.258</v>
      </c>
    </row>
    <row r="168" spans="1:6" x14ac:dyDescent="0.3">
      <c r="A168">
        <v>60</v>
      </c>
      <c r="B168">
        <v>7.08</v>
      </c>
      <c r="C168">
        <f t="shared" si="13"/>
        <v>5.1050499997540628</v>
      </c>
      <c r="D168">
        <v>158</v>
      </c>
      <c r="E168">
        <v>15</v>
      </c>
      <c r="F168">
        <v>1.196</v>
      </c>
    </row>
    <row r="169" spans="1:6" x14ac:dyDescent="0.3">
      <c r="A169">
        <v>50</v>
      </c>
      <c r="B169">
        <v>6.11</v>
      </c>
      <c r="C169">
        <f t="shared" si="13"/>
        <v>4.0831938633269216</v>
      </c>
      <c r="D169">
        <v>130</v>
      </c>
      <c r="E169">
        <v>15</v>
      </c>
      <c r="F169">
        <v>1.1399999999999999</v>
      </c>
    </row>
    <row r="170" spans="1:6" x14ac:dyDescent="0.3">
      <c r="A170">
        <v>40</v>
      </c>
      <c r="B170">
        <v>4.7300000000000004</v>
      </c>
      <c r="C170">
        <f t="shared" si="13"/>
        <v>2.9716660317380268</v>
      </c>
      <c r="D170">
        <v>97</v>
      </c>
      <c r="E170">
        <v>15</v>
      </c>
      <c r="F170">
        <v>1.0860000000000001</v>
      </c>
    </row>
    <row r="171" spans="1:6" x14ac:dyDescent="0.3">
      <c r="A171">
        <v>30</v>
      </c>
      <c r="B171">
        <v>2.66</v>
      </c>
      <c r="C171">
        <f t="shared" si="13"/>
        <v>1.8450154191794736</v>
      </c>
      <c r="D171">
        <v>63</v>
      </c>
      <c r="E171">
        <v>15</v>
      </c>
      <c r="F171">
        <v>1.0229999999999999</v>
      </c>
    </row>
    <row r="172" spans="1:6" x14ac:dyDescent="0.3">
      <c r="A172">
        <v>20</v>
      </c>
      <c r="B172">
        <v>-1</v>
      </c>
      <c r="C172">
        <f t="shared" si="13"/>
        <v>0.79432823472428149</v>
      </c>
      <c r="D172">
        <v>30</v>
      </c>
      <c r="E172">
        <v>15</v>
      </c>
      <c r="F172">
        <v>0.96</v>
      </c>
    </row>
    <row r="173" spans="1:6" x14ac:dyDescent="0.3">
      <c r="A173">
        <v>15</v>
      </c>
      <c r="B173">
        <v>-5.6</v>
      </c>
      <c r="C173">
        <f t="shared" si="13"/>
        <v>0.27542287033381663</v>
      </c>
      <c r="D173">
        <v>11</v>
      </c>
      <c r="E173">
        <v>15</v>
      </c>
      <c r="F173">
        <v>0.92500000000000004</v>
      </c>
    </row>
    <row r="182" spans="1:6" x14ac:dyDescent="0.3">
      <c r="A182" s="8" t="s">
        <v>27</v>
      </c>
      <c r="B182" s="8"/>
      <c r="C182" s="8"/>
      <c r="D182" s="8"/>
      <c r="E182" s="8"/>
    </row>
    <row r="183" spans="1:6" x14ac:dyDescent="0.3">
      <c r="A183" t="s">
        <v>21</v>
      </c>
      <c r="B183" t="s">
        <v>22</v>
      </c>
      <c r="D183" t="s">
        <v>23</v>
      </c>
      <c r="E183" t="s">
        <v>24</v>
      </c>
    </row>
    <row r="184" spans="1:6" x14ac:dyDescent="0.3">
      <c r="A184">
        <v>70</v>
      </c>
      <c r="B184">
        <v>3.94</v>
      </c>
      <c r="C184">
        <f t="shared" ref="C184:C190" si="14">10^(B184/10)</f>
        <v>2.4774220576332855</v>
      </c>
      <c r="D184">
        <v>146</v>
      </c>
      <c r="E184">
        <v>40</v>
      </c>
      <c r="F184">
        <v>1.258</v>
      </c>
    </row>
    <row r="185" spans="1:6" x14ac:dyDescent="0.3">
      <c r="A185">
        <v>60</v>
      </c>
      <c r="B185">
        <v>7.08</v>
      </c>
      <c r="C185">
        <f t="shared" si="14"/>
        <v>5.1050499997540628</v>
      </c>
      <c r="D185">
        <v>158</v>
      </c>
      <c r="E185">
        <v>40</v>
      </c>
      <c r="F185">
        <v>1.196</v>
      </c>
    </row>
    <row r="186" spans="1:6" x14ac:dyDescent="0.3">
      <c r="A186">
        <v>50</v>
      </c>
      <c r="B186">
        <v>6.11</v>
      </c>
      <c r="C186">
        <f t="shared" si="14"/>
        <v>4.0831938633269216</v>
      </c>
      <c r="D186">
        <v>130</v>
      </c>
      <c r="E186">
        <v>40</v>
      </c>
      <c r="F186">
        <v>1.1399999999999999</v>
      </c>
    </row>
    <row r="187" spans="1:6" x14ac:dyDescent="0.3">
      <c r="A187">
        <v>40</v>
      </c>
      <c r="B187">
        <v>4.7300000000000004</v>
      </c>
      <c r="C187">
        <f t="shared" si="14"/>
        <v>2.9716660317380268</v>
      </c>
      <c r="D187">
        <v>97</v>
      </c>
      <c r="E187">
        <v>40</v>
      </c>
      <c r="F187">
        <v>1.0860000000000001</v>
      </c>
    </row>
    <row r="188" spans="1:6" x14ac:dyDescent="0.3">
      <c r="A188">
        <v>30</v>
      </c>
      <c r="B188">
        <v>2.66</v>
      </c>
      <c r="C188">
        <f t="shared" si="14"/>
        <v>1.8450154191794736</v>
      </c>
      <c r="D188">
        <v>63</v>
      </c>
      <c r="E188">
        <v>40</v>
      </c>
      <c r="F188">
        <v>1.0229999999999999</v>
      </c>
    </row>
    <row r="189" spans="1:6" x14ac:dyDescent="0.3">
      <c r="A189">
        <v>20</v>
      </c>
      <c r="B189">
        <v>-1</v>
      </c>
      <c r="C189">
        <f t="shared" si="14"/>
        <v>0.79432823472428149</v>
      </c>
      <c r="D189">
        <v>30</v>
      </c>
      <c r="E189">
        <v>40</v>
      </c>
      <c r="F189">
        <v>0.96</v>
      </c>
    </row>
    <row r="190" spans="1:6" x14ac:dyDescent="0.3">
      <c r="A190">
        <v>15</v>
      </c>
      <c r="B190">
        <v>-5.6</v>
      </c>
      <c r="C190">
        <f t="shared" si="14"/>
        <v>0.27542287033381663</v>
      </c>
      <c r="D190">
        <v>11</v>
      </c>
      <c r="E190">
        <v>40</v>
      </c>
      <c r="F190">
        <v>0.92500000000000004</v>
      </c>
    </row>
    <row r="193" spans="1:6" x14ac:dyDescent="0.3">
      <c r="A193" t="s">
        <v>21</v>
      </c>
      <c r="B193" t="s">
        <v>22</v>
      </c>
      <c r="D193" t="s">
        <v>23</v>
      </c>
      <c r="E193" t="s">
        <v>24</v>
      </c>
    </row>
    <row r="194" spans="1:6" x14ac:dyDescent="0.3">
      <c r="A194">
        <v>70</v>
      </c>
      <c r="B194">
        <v>7.8</v>
      </c>
      <c r="C194">
        <f t="shared" ref="C194:C200" si="15">10^(B194/10)</f>
        <v>6.0255958607435796</v>
      </c>
      <c r="D194">
        <v>190</v>
      </c>
      <c r="E194">
        <v>15</v>
      </c>
      <c r="F194">
        <v>1.258</v>
      </c>
    </row>
    <row r="195" spans="1:6" x14ac:dyDescent="0.3">
      <c r="A195">
        <v>60</v>
      </c>
      <c r="B195">
        <v>7.08</v>
      </c>
      <c r="C195">
        <f t="shared" si="15"/>
        <v>5.1050499997540628</v>
      </c>
      <c r="D195">
        <v>158</v>
      </c>
      <c r="E195">
        <v>15</v>
      </c>
      <c r="F195">
        <v>1.196</v>
      </c>
    </row>
    <row r="196" spans="1:6" x14ac:dyDescent="0.3">
      <c r="A196">
        <v>50</v>
      </c>
      <c r="B196">
        <v>6.11</v>
      </c>
      <c r="C196">
        <f t="shared" si="15"/>
        <v>4.0831938633269216</v>
      </c>
      <c r="D196">
        <v>130</v>
      </c>
      <c r="E196">
        <v>15</v>
      </c>
      <c r="F196">
        <v>1.1399999999999999</v>
      </c>
    </row>
    <row r="197" spans="1:6" x14ac:dyDescent="0.3">
      <c r="A197">
        <v>40</v>
      </c>
      <c r="B197">
        <v>4.7300000000000004</v>
      </c>
      <c r="C197">
        <f t="shared" si="15"/>
        <v>2.9716660317380268</v>
      </c>
      <c r="D197">
        <v>97</v>
      </c>
      <c r="E197">
        <v>15</v>
      </c>
      <c r="F197">
        <v>1.0860000000000001</v>
      </c>
    </row>
    <row r="198" spans="1:6" x14ac:dyDescent="0.3">
      <c r="A198">
        <v>30</v>
      </c>
      <c r="B198">
        <v>2.66</v>
      </c>
      <c r="C198">
        <f t="shared" si="15"/>
        <v>1.8450154191794736</v>
      </c>
      <c r="D198">
        <v>63</v>
      </c>
      <c r="E198">
        <v>15</v>
      </c>
      <c r="F198">
        <v>1.0229999999999999</v>
      </c>
    </row>
    <row r="199" spans="1:6" x14ac:dyDescent="0.3">
      <c r="A199">
        <v>20</v>
      </c>
      <c r="B199">
        <v>-1</v>
      </c>
      <c r="C199">
        <f t="shared" si="15"/>
        <v>0.79432823472428149</v>
      </c>
      <c r="D199">
        <v>30</v>
      </c>
      <c r="E199">
        <v>15</v>
      </c>
      <c r="F199">
        <v>0.96</v>
      </c>
    </row>
    <row r="200" spans="1:6" x14ac:dyDescent="0.3">
      <c r="A200">
        <v>15</v>
      </c>
      <c r="B200">
        <v>-5.6</v>
      </c>
      <c r="C200">
        <f t="shared" si="15"/>
        <v>0.27542287033381663</v>
      </c>
      <c r="D200">
        <v>11</v>
      </c>
      <c r="E200">
        <v>15</v>
      </c>
      <c r="F200">
        <v>0.92500000000000004</v>
      </c>
    </row>
    <row r="202" spans="1:6" x14ac:dyDescent="0.3">
      <c r="A202" t="s">
        <v>23</v>
      </c>
      <c r="B202" t="s">
        <v>28</v>
      </c>
      <c r="C202" t="s">
        <v>21</v>
      </c>
      <c r="D202" t="s">
        <v>22</v>
      </c>
    </row>
    <row r="203" spans="1:6" x14ac:dyDescent="0.3">
      <c r="A203">
        <v>820</v>
      </c>
      <c r="B203">
        <v>1.165</v>
      </c>
      <c r="C203">
        <v>0.6</v>
      </c>
      <c r="D203">
        <v>9.73</v>
      </c>
    </row>
    <row r="204" spans="1:6" x14ac:dyDescent="0.3">
      <c r="A204">
        <v>700</v>
      </c>
      <c r="B204">
        <v>1.3560000000000001</v>
      </c>
      <c r="C204">
        <v>0.94</v>
      </c>
      <c r="D204">
        <v>9.11</v>
      </c>
    </row>
    <row r="205" spans="1:6" x14ac:dyDescent="0.3">
      <c r="A205">
        <v>860</v>
      </c>
    </row>
    <row r="210" spans="1:5" ht="15" thickBot="1" x14ac:dyDescent="0.35"/>
    <row r="211" spans="1:5" ht="18.600000000000001" thickBot="1" x14ac:dyDescent="0.35">
      <c r="A211" s="2">
        <v>5</v>
      </c>
      <c r="B211" s="3">
        <v>5.49</v>
      </c>
      <c r="C211" s="3">
        <v>5.64</v>
      </c>
      <c r="D211" s="1">
        <f>(A211-B211)/A211*100</f>
        <v>-9.8000000000000043</v>
      </c>
      <c r="E211" s="1">
        <f>(C211-B211)/C211*100</f>
        <v>2.659574468085097</v>
      </c>
    </row>
    <row r="212" spans="1:5" ht="18.600000000000001" thickBot="1" x14ac:dyDescent="0.35">
      <c r="A212" s="4">
        <v>10</v>
      </c>
      <c r="B212" s="5">
        <v>10.9</v>
      </c>
      <c r="C212" s="5">
        <v>11</v>
      </c>
      <c r="D212" s="1">
        <f t="shared" ref="D212:D226" si="16">(A212-B212)/A212*100</f>
        <v>-9.0000000000000036</v>
      </c>
      <c r="E212" s="1">
        <f t="shared" ref="E212:E226" si="17">(C212-B212)/C212*100</f>
        <v>0.90909090909090595</v>
      </c>
    </row>
    <row r="213" spans="1:5" ht="18.600000000000001" thickBot="1" x14ac:dyDescent="0.35">
      <c r="A213" s="4">
        <v>20</v>
      </c>
      <c r="B213" s="5">
        <v>20.75</v>
      </c>
      <c r="C213" s="5">
        <v>20.5</v>
      </c>
      <c r="D213" s="1">
        <f t="shared" si="16"/>
        <v>-3.75</v>
      </c>
      <c r="E213" s="1">
        <f t="shared" si="17"/>
        <v>-1.2195121951219512</v>
      </c>
    </row>
    <row r="214" spans="1:5" ht="18.600000000000001" thickBot="1" x14ac:dyDescent="0.35">
      <c r="A214" s="4">
        <v>30</v>
      </c>
      <c r="B214" s="5">
        <v>30.59</v>
      </c>
      <c r="C214" s="5">
        <v>30.4</v>
      </c>
      <c r="D214" s="1">
        <f t="shared" si="16"/>
        <v>-1.9666666666666661</v>
      </c>
      <c r="E214" s="1">
        <f t="shared" si="17"/>
        <v>-0.62500000000000422</v>
      </c>
    </row>
    <row r="215" spans="1:5" ht="18.600000000000001" thickBot="1" x14ac:dyDescent="0.35">
      <c r="A215" s="4">
        <v>40</v>
      </c>
      <c r="B215" s="5">
        <v>40.43</v>
      </c>
      <c r="C215" s="5">
        <v>39.799999999999997</v>
      </c>
      <c r="D215" s="1">
        <f t="shared" si="16"/>
        <v>-1.0749999999999993</v>
      </c>
      <c r="E215" s="1">
        <f t="shared" si="17"/>
        <v>-1.5829145728643281</v>
      </c>
    </row>
    <row r="216" spans="1:5" ht="18.600000000000001" thickBot="1" x14ac:dyDescent="0.35">
      <c r="A216" s="6">
        <v>50</v>
      </c>
      <c r="B216" s="7">
        <v>50.3</v>
      </c>
      <c r="C216" s="7">
        <v>50.8</v>
      </c>
      <c r="D216" s="1">
        <f t="shared" si="16"/>
        <v>-0.59999999999999432</v>
      </c>
      <c r="E216" s="1">
        <f t="shared" si="17"/>
        <v>0.98425196850393704</v>
      </c>
    </row>
    <row r="217" spans="1:5" ht="18.600000000000001" thickBot="1" x14ac:dyDescent="0.35">
      <c r="A217" s="6">
        <v>60</v>
      </c>
      <c r="B217" s="7">
        <v>60.1</v>
      </c>
      <c r="C217" s="7">
        <v>59.4</v>
      </c>
      <c r="D217" s="1">
        <f t="shared" si="16"/>
        <v>-0.16666666666666904</v>
      </c>
      <c r="E217" s="1">
        <f t="shared" si="17"/>
        <v>-1.1784511784511833</v>
      </c>
    </row>
    <row r="218" spans="1:5" ht="18.600000000000001" thickBot="1" x14ac:dyDescent="0.35">
      <c r="A218" s="6">
        <v>70</v>
      </c>
      <c r="B218" s="7">
        <v>69.900000000000006</v>
      </c>
      <c r="C218" s="7">
        <v>70.400000000000006</v>
      </c>
      <c r="D218" s="1">
        <f t="shared" si="16"/>
        <v>0.14285714285713474</v>
      </c>
      <c r="E218" s="1">
        <f t="shared" si="17"/>
        <v>0.71022727272727271</v>
      </c>
    </row>
    <row r="219" spans="1:5" ht="18.600000000000001" thickBot="1" x14ac:dyDescent="0.35">
      <c r="A219" s="6">
        <v>80</v>
      </c>
      <c r="B219" s="7">
        <v>79.8</v>
      </c>
      <c r="C219" s="7">
        <v>80.3</v>
      </c>
      <c r="D219" s="1">
        <f t="shared" si="16"/>
        <v>0.25000000000000355</v>
      </c>
      <c r="E219" s="1">
        <f t="shared" si="17"/>
        <v>0.62266500622665011</v>
      </c>
    </row>
    <row r="220" spans="1:5" ht="18.600000000000001" thickBot="1" x14ac:dyDescent="0.35">
      <c r="A220" s="6">
        <v>90</v>
      </c>
      <c r="B220" s="7">
        <v>89.6</v>
      </c>
      <c r="C220" s="7">
        <v>89.9</v>
      </c>
      <c r="D220" s="1">
        <f t="shared" si="16"/>
        <v>0.44444444444445075</v>
      </c>
      <c r="E220" s="1">
        <f t="shared" si="17"/>
        <v>0.33370411568410607</v>
      </c>
    </row>
    <row r="221" spans="1:5" ht="18.600000000000001" thickBot="1" x14ac:dyDescent="0.35">
      <c r="A221" s="6">
        <v>100</v>
      </c>
      <c r="B221" s="7">
        <v>99.4</v>
      </c>
      <c r="C221" s="7">
        <v>100.1</v>
      </c>
      <c r="D221" s="1">
        <f t="shared" si="16"/>
        <v>0.59999999999999432</v>
      </c>
      <c r="E221" s="1">
        <f t="shared" si="17"/>
        <v>0.69930069930068806</v>
      </c>
    </row>
    <row r="222" spans="1:5" ht="18.600000000000001" thickBot="1" x14ac:dyDescent="0.35">
      <c r="A222" s="6">
        <v>120</v>
      </c>
      <c r="B222" s="7">
        <v>119.1</v>
      </c>
      <c r="C222" s="7">
        <v>120.3</v>
      </c>
      <c r="D222" s="1">
        <f t="shared" si="16"/>
        <v>0.75000000000000477</v>
      </c>
      <c r="E222" s="1">
        <f t="shared" si="17"/>
        <v>0.99750623441396746</v>
      </c>
    </row>
    <row r="223" spans="1:5" ht="18.600000000000001" thickBot="1" x14ac:dyDescent="0.35">
      <c r="A223" s="6">
        <v>140</v>
      </c>
      <c r="B223" s="7">
        <v>138.69999999999999</v>
      </c>
      <c r="C223" s="7">
        <v>139</v>
      </c>
      <c r="D223" s="1">
        <f t="shared" si="16"/>
        <v>0.92857142857143671</v>
      </c>
      <c r="E223" s="1">
        <f t="shared" si="17"/>
        <v>0.21582733812950458</v>
      </c>
    </row>
    <row r="224" spans="1:5" ht="18.600000000000001" thickBot="1" x14ac:dyDescent="0.35">
      <c r="A224" s="6">
        <v>160</v>
      </c>
      <c r="B224" s="7">
        <v>158.30000000000001</v>
      </c>
      <c r="C224" s="7">
        <v>159.19999999999999</v>
      </c>
      <c r="D224" s="1">
        <f t="shared" si="16"/>
        <v>1.0624999999999929</v>
      </c>
      <c r="E224" s="1">
        <f t="shared" si="17"/>
        <v>0.56532663316581488</v>
      </c>
    </row>
    <row r="225" spans="1:13" ht="18.600000000000001" thickBot="1" x14ac:dyDescent="0.35">
      <c r="A225" s="6">
        <v>180</v>
      </c>
      <c r="B225" s="7">
        <v>177.8</v>
      </c>
      <c r="C225" s="7">
        <v>178.3</v>
      </c>
      <c r="D225" s="1">
        <f t="shared" si="16"/>
        <v>1.2222222222222159</v>
      </c>
      <c r="E225" s="1">
        <f t="shared" si="17"/>
        <v>0.28042624789680309</v>
      </c>
    </row>
    <row r="226" spans="1:13" ht="18.600000000000001" thickBot="1" x14ac:dyDescent="0.35">
      <c r="A226" s="6">
        <v>200</v>
      </c>
      <c r="B226" s="7">
        <v>197.3</v>
      </c>
      <c r="C226" s="7">
        <v>198.5</v>
      </c>
      <c r="D226" s="1">
        <f t="shared" si="16"/>
        <v>1.3499999999999943</v>
      </c>
      <c r="E226" s="1">
        <f t="shared" si="17"/>
        <v>0.60453400503777766</v>
      </c>
    </row>
    <row r="234" spans="1:13" x14ac:dyDescent="0.3">
      <c r="A234" t="s">
        <v>16</v>
      </c>
      <c r="B234" t="s">
        <v>24</v>
      </c>
      <c r="C234" t="s">
        <v>22</v>
      </c>
      <c r="D234" t="s">
        <v>32</v>
      </c>
      <c r="E234" t="s">
        <v>33</v>
      </c>
      <c r="F234" t="s">
        <v>34</v>
      </c>
    </row>
    <row r="235" spans="1:13" x14ac:dyDescent="0.3">
      <c r="A235">
        <v>5000</v>
      </c>
      <c r="B235" t="s">
        <v>29</v>
      </c>
      <c r="C235">
        <v>0</v>
      </c>
      <c r="E235">
        <v>10</v>
      </c>
      <c r="F235">
        <v>40</v>
      </c>
      <c r="G235" t="e">
        <f>F235/D235</f>
        <v>#DIV/0!</v>
      </c>
    </row>
    <row r="236" spans="1:13" x14ac:dyDescent="0.3">
      <c r="C236">
        <v>1.74</v>
      </c>
      <c r="D236">
        <v>76</v>
      </c>
      <c r="E236">
        <v>20</v>
      </c>
      <c r="F236">
        <v>500</v>
      </c>
      <c r="G236">
        <f t="shared" ref="G236:G241" si="18">F236/D236</f>
        <v>6.5789473684210522</v>
      </c>
    </row>
    <row r="237" spans="1:13" x14ac:dyDescent="0.3">
      <c r="C237">
        <v>3.4</v>
      </c>
      <c r="D237">
        <v>82</v>
      </c>
      <c r="E237">
        <v>30</v>
      </c>
      <c r="F237">
        <v>535</v>
      </c>
      <c r="G237">
        <f t="shared" si="18"/>
        <v>6.524390243902439</v>
      </c>
      <c r="J237" t="s">
        <v>24</v>
      </c>
      <c r="K237" t="s">
        <v>44</v>
      </c>
      <c r="L237" t="s">
        <v>45</v>
      </c>
      <c r="M237" t="s">
        <v>46</v>
      </c>
    </row>
    <row r="238" spans="1:13" x14ac:dyDescent="0.3">
      <c r="C238">
        <v>5.1859999999999999</v>
      </c>
      <c r="D238">
        <v>88</v>
      </c>
      <c r="E238">
        <v>40</v>
      </c>
      <c r="F238">
        <v>544</v>
      </c>
      <c r="G238">
        <f t="shared" si="18"/>
        <v>6.1818181818181817</v>
      </c>
      <c r="J238">
        <v>15</v>
      </c>
      <c r="K238">
        <v>30</v>
      </c>
      <c r="L238">
        <v>88</v>
      </c>
      <c r="M238">
        <v>5.12</v>
      </c>
    </row>
    <row r="239" spans="1:13" x14ac:dyDescent="0.3">
      <c r="C239">
        <v>6.9</v>
      </c>
      <c r="D239">
        <v>93</v>
      </c>
      <c r="E239">
        <v>50</v>
      </c>
      <c r="F239">
        <v>550</v>
      </c>
      <c r="G239">
        <f t="shared" si="18"/>
        <v>5.913978494623656</v>
      </c>
      <c r="J239">
        <v>25</v>
      </c>
      <c r="K239">
        <v>34</v>
      </c>
      <c r="L239">
        <v>88</v>
      </c>
      <c r="M239">
        <v>5.13</v>
      </c>
    </row>
    <row r="240" spans="1:13" x14ac:dyDescent="0.3">
      <c r="C240">
        <v>9</v>
      </c>
      <c r="D240">
        <v>98</v>
      </c>
      <c r="E240">
        <v>60</v>
      </c>
      <c r="F240">
        <v>556</v>
      </c>
      <c r="G240">
        <f t="shared" si="18"/>
        <v>5.6734693877551017</v>
      </c>
      <c r="J240">
        <v>40</v>
      </c>
      <c r="K240">
        <v>40</v>
      </c>
      <c r="L240">
        <v>88</v>
      </c>
      <c r="M240">
        <v>5.14</v>
      </c>
    </row>
    <row r="241" spans="1:14" x14ac:dyDescent="0.3">
      <c r="C241">
        <v>10.8</v>
      </c>
      <c r="D241">
        <v>104</v>
      </c>
      <c r="E241">
        <v>70</v>
      </c>
      <c r="F241">
        <v>558</v>
      </c>
      <c r="G241">
        <f t="shared" si="18"/>
        <v>5.365384615384615</v>
      </c>
    </row>
    <row r="244" spans="1:14" x14ac:dyDescent="0.3">
      <c r="J244" t="s">
        <v>24</v>
      </c>
      <c r="K244" t="s">
        <v>44</v>
      </c>
      <c r="L244" t="s">
        <v>45</v>
      </c>
      <c r="M244" t="s">
        <v>46</v>
      </c>
    </row>
    <row r="245" spans="1:14" x14ac:dyDescent="0.3">
      <c r="A245" t="s">
        <v>16</v>
      </c>
      <c r="B245" t="s">
        <v>24</v>
      </c>
      <c r="C245" t="s">
        <v>22</v>
      </c>
      <c r="D245" t="s">
        <v>32</v>
      </c>
      <c r="E245" t="s">
        <v>33</v>
      </c>
      <c r="F245" t="s">
        <v>34</v>
      </c>
      <c r="J245">
        <v>15</v>
      </c>
      <c r="K245">
        <v>30</v>
      </c>
      <c r="L245">
        <v>88</v>
      </c>
      <c r="M245">
        <v>5.12</v>
      </c>
      <c r="N245">
        <f>M245-M247</f>
        <v>1.7200000000000002</v>
      </c>
    </row>
    <row r="246" spans="1:14" x14ac:dyDescent="0.3">
      <c r="A246">
        <v>10000</v>
      </c>
      <c r="B246" t="s">
        <v>31</v>
      </c>
      <c r="C246">
        <v>0.78</v>
      </c>
      <c r="D246">
        <v>72</v>
      </c>
      <c r="E246">
        <v>10</v>
      </c>
      <c r="F246">
        <v>450</v>
      </c>
      <c r="G246">
        <f>F246/D246</f>
        <v>6.25</v>
      </c>
      <c r="J246">
        <v>25</v>
      </c>
      <c r="K246">
        <v>30</v>
      </c>
      <c r="L246">
        <v>80</v>
      </c>
      <c r="M246">
        <v>4.68</v>
      </c>
    </row>
    <row r="247" spans="1:14" x14ac:dyDescent="0.3">
      <c r="C247">
        <v>2.63</v>
      </c>
      <c r="D247">
        <v>80</v>
      </c>
      <c r="E247">
        <v>20</v>
      </c>
      <c r="F247">
        <v>525</v>
      </c>
      <c r="G247">
        <f t="shared" ref="G247:G252" si="19">F247/D247</f>
        <v>6.5625</v>
      </c>
      <c r="J247">
        <v>40</v>
      </c>
      <c r="K247">
        <v>30</v>
      </c>
      <c r="L247">
        <v>76</v>
      </c>
      <c r="M247">
        <v>3.4</v>
      </c>
    </row>
    <row r="248" spans="1:14" x14ac:dyDescent="0.3">
      <c r="C248">
        <v>4.68</v>
      </c>
      <c r="D248">
        <v>86</v>
      </c>
      <c r="E248">
        <v>30</v>
      </c>
      <c r="F248">
        <v>542</v>
      </c>
      <c r="G248">
        <f t="shared" si="19"/>
        <v>6.3023255813953485</v>
      </c>
    </row>
    <row r="249" spans="1:14" x14ac:dyDescent="0.3">
      <c r="C249">
        <v>6.83</v>
      </c>
      <c r="D249">
        <v>92</v>
      </c>
      <c r="E249">
        <v>40</v>
      </c>
      <c r="F249">
        <v>550</v>
      </c>
      <c r="G249">
        <f t="shared" si="19"/>
        <v>5.9782608695652177</v>
      </c>
    </row>
    <row r="250" spans="1:14" x14ac:dyDescent="0.3">
      <c r="C250">
        <v>8.9</v>
      </c>
      <c r="D250">
        <v>97</v>
      </c>
      <c r="E250">
        <v>50</v>
      </c>
      <c r="F250">
        <v>554</v>
      </c>
      <c r="G250">
        <f t="shared" si="19"/>
        <v>5.7113402061855671</v>
      </c>
    </row>
    <row r="251" spans="1:14" x14ac:dyDescent="0.3">
      <c r="C251">
        <v>11.2</v>
      </c>
      <c r="D251">
        <v>104</v>
      </c>
      <c r="E251">
        <v>60</v>
      </c>
      <c r="F251">
        <v>558</v>
      </c>
      <c r="G251">
        <f t="shared" si="19"/>
        <v>5.365384615384615</v>
      </c>
    </row>
    <row r="252" spans="1:14" x14ac:dyDescent="0.3">
      <c r="C252">
        <v>13.1</v>
      </c>
      <c r="D252">
        <v>108</v>
      </c>
      <c r="E252">
        <v>70</v>
      </c>
      <c r="F252">
        <v>560</v>
      </c>
      <c r="G252">
        <f t="shared" si="19"/>
        <v>5.1851851851851851</v>
      </c>
    </row>
    <row r="255" spans="1:14" x14ac:dyDescent="0.3">
      <c r="A255" t="s">
        <v>16</v>
      </c>
      <c r="B255" t="s">
        <v>24</v>
      </c>
      <c r="C255" t="s">
        <v>22</v>
      </c>
      <c r="D255" t="s">
        <v>32</v>
      </c>
      <c r="E255" t="s">
        <v>33</v>
      </c>
      <c r="F255" t="s">
        <v>34</v>
      </c>
    </row>
    <row r="256" spans="1:14" x14ac:dyDescent="0.3">
      <c r="A256">
        <v>10000</v>
      </c>
      <c r="B256" t="s">
        <v>30</v>
      </c>
      <c r="C256">
        <v>1</v>
      </c>
      <c r="D256">
        <v>74</v>
      </c>
      <c r="E256">
        <v>10</v>
      </c>
      <c r="F256">
        <v>500</v>
      </c>
      <c r="G256">
        <f>F256/D256</f>
        <v>6.756756756756757</v>
      </c>
    </row>
    <row r="257" spans="1:7" x14ac:dyDescent="0.3">
      <c r="C257">
        <v>3</v>
      </c>
      <c r="D257">
        <v>82</v>
      </c>
      <c r="E257">
        <v>20</v>
      </c>
      <c r="F257">
        <v>540</v>
      </c>
      <c r="G257">
        <f t="shared" ref="G257:G262" si="20">F257/D257</f>
        <v>6.5853658536585362</v>
      </c>
    </row>
    <row r="258" spans="1:7" x14ac:dyDescent="0.3">
      <c r="C258">
        <v>5.1280000000000001</v>
      </c>
      <c r="D258">
        <v>88</v>
      </c>
      <c r="E258">
        <v>30</v>
      </c>
      <c r="F258">
        <v>548</v>
      </c>
      <c r="G258">
        <f t="shared" si="20"/>
        <v>6.2272727272727275</v>
      </c>
    </row>
    <row r="259" spans="1:7" x14ac:dyDescent="0.3">
      <c r="C259">
        <v>7.27</v>
      </c>
      <c r="D259">
        <v>94</v>
      </c>
      <c r="E259">
        <v>40</v>
      </c>
      <c r="F259">
        <v>554</v>
      </c>
      <c r="G259">
        <f t="shared" si="20"/>
        <v>5.8936170212765955</v>
      </c>
    </row>
    <row r="260" spans="1:7" x14ac:dyDescent="0.3">
      <c r="C260">
        <v>9.4</v>
      </c>
      <c r="D260">
        <v>99</v>
      </c>
      <c r="E260">
        <v>50</v>
      </c>
      <c r="F260">
        <v>558</v>
      </c>
      <c r="G260">
        <f t="shared" si="20"/>
        <v>5.6363636363636367</v>
      </c>
    </row>
    <row r="261" spans="1:7" x14ac:dyDescent="0.3">
      <c r="C261">
        <v>11.52</v>
      </c>
      <c r="D261">
        <v>104</v>
      </c>
      <c r="E261">
        <v>60</v>
      </c>
      <c r="F261">
        <v>560</v>
      </c>
      <c r="G261">
        <f t="shared" si="20"/>
        <v>5.384615384615385</v>
      </c>
    </row>
    <row r="262" spans="1:7" x14ac:dyDescent="0.3">
      <c r="C262">
        <v>13.83</v>
      </c>
      <c r="D262">
        <v>109</v>
      </c>
      <c r="E262">
        <v>70</v>
      </c>
      <c r="F262">
        <v>564</v>
      </c>
      <c r="G262">
        <f t="shared" si="20"/>
        <v>5.1743119266055047</v>
      </c>
    </row>
    <row r="268" spans="1:7" x14ac:dyDescent="0.3">
      <c r="A268" t="s">
        <v>35</v>
      </c>
      <c r="B268" t="s">
        <v>36</v>
      </c>
    </row>
    <row r="269" spans="1:7" x14ac:dyDescent="0.3">
      <c r="A269" t="s">
        <v>38</v>
      </c>
      <c r="B269" t="s">
        <v>37</v>
      </c>
    </row>
    <row r="270" spans="1:7" x14ac:dyDescent="0.3">
      <c r="A270">
        <v>0.3</v>
      </c>
      <c r="B270">
        <v>-28</v>
      </c>
    </row>
    <row r="271" spans="1:7" x14ac:dyDescent="0.3">
      <c r="A271">
        <v>1</v>
      </c>
      <c r="B271">
        <v>-28</v>
      </c>
    </row>
    <row r="272" spans="1:7" x14ac:dyDescent="0.3">
      <c r="A272">
        <v>2</v>
      </c>
      <c r="B272">
        <v>-28</v>
      </c>
    </row>
    <row r="273" spans="1:2" x14ac:dyDescent="0.3">
      <c r="A273">
        <v>3</v>
      </c>
      <c r="B273">
        <v>-28</v>
      </c>
    </row>
    <row r="274" spans="1:2" x14ac:dyDescent="0.3">
      <c r="A274">
        <v>4</v>
      </c>
      <c r="B274">
        <v>-28.9</v>
      </c>
    </row>
    <row r="275" spans="1:2" x14ac:dyDescent="0.3">
      <c r="A275">
        <v>5</v>
      </c>
      <c r="B275">
        <v>-30</v>
      </c>
    </row>
    <row r="276" spans="1:2" x14ac:dyDescent="0.3">
      <c r="A276">
        <v>6</v>
      </c>
      <c r="B276">
        <v>-30.9</v>
      </c>
    </row>
    <row r="277" spans="1:2" x14ac:dyDescent="0.3">
      <c r="A277">
        <v>7</v>
      </c>
      <c r="B277">
        <v>-31.45</v>
      </c>
    </row>
    <row r="278" spans="1:2" x14ac:dyDescent="0.3">
      <c r="A278">
        <v>7.1</v>
      </c>
      <c r="B278">
        <v>-31.6</v>
      </c>
    </row>
    <row r="279" spans="1:2" x14ac:dyDescent="0.3">
      <c r="A279">
        <v>7.2</v>
      </c>
      <c r="B279">
        <v>-31.8</v>
      </c>
    </row>
    <row r="280" spans="1:2" x14ac:dyDescent="0.3">
      <c r="A280">
        <v>7.3</v>
      </c>
      <c r="B280">
        <v>-32.4</v>
      </c>
    </row>
    <row r="281" spans="1:2" x14ac:dyDescent="0.3">
      <c r="A281">
        <v>7.4</v>
      </c>
      <c r="B281">
        <v>-34.200000000000003</v>
      </c>
    </row>
    <row r="295" spans="1:9" x14ac:dyDescent="0.3">
      <c r="A295" t="s">
        <v>41</v>
      </c>
      <c r="B295" t="s">
        <v>47</v>
      </c>
      <c r="D295" t="s">
        <v>42</v>
      </c>
      <c r="E295" t="s">
        <v>48</v>
      </c>
      <c r="G295" t="s">
        <v>43</v>
      </c>
      <c r="H295" t="s">
        <v>49</v>
      </c>
    </row>
    <row r="296" spans="1:9" x14ac:dyDescent="0.3">
      <c r="A296" t="s">
        <v>39</v>
      </c>
      <c r="B296" t="s">
        <v>40</v>
      </c>
      <c r="D296" t="s">
        <v>39</v>
      </c>
      <c r="E296" t="s">
        <v>40</v>
      </c>
      <c r="G296" t="s">
        <v>39</v>
      </c>
      <c r="H296" t="s">
        <v>40</v>
      </c>
    </row>
    <row r="297" spans="1:9" x14ac:dyDescent="0.3">
      <c r="A297">
        <v>-40</v>
      </c>
      <c r="B297">
        <v>-70</v>
      </c>
      <c r="C297">
        <f>B297-A297</f>
        <v>-30</v>
      </c>
      <c r="D297">
        <v>-40</v>
      </c>
      <c r="E297">
        <v>-64</v>
      </c>
      <c r="F297">
        <f>E297-D297</f>
        <v>-24</v>
      </c>
      <c r="G297">
        <v>-40</v>
      </c>
      <c r="H297">
        <v>-62</v>
      </c>
      <c r="I297">
        <f>H297-G297</f>
        <v>-22</v>
      </c>
    </row>
    <row r="298" spans="1:9" x14ac:dyDescent="0.3">
      <c r="A298">
        <v>-30</v>
      </c>
      <c r="B298">
        <v>-61</v>
      </c>
      <c r="C298">
        <f t="shared" ref="C298:C310" si="21">B298-A298</f>
        <v>-31</v>
      </c>
      <c r="D298">
        <v>-30</v>
      </c>
      <c r="E298">
        <v>-55</v>
      </c>
      <c r="F298">
        <f t="shared" ref="F298:F310" si="22">E298-D298</f>
        <v>-25</v>
      </c>
      <c r="G298">
        <v>-30</v>
      </c>
      <c r="H298">
        <v>-52</v>
      </c>
      <c r="I298">
        <f t="shared" ref="I298:I310" si="23">H298-G298</f>
        <v>-22</v>
      </c>
    </row>
    <row r="299" spans="1:9" x14ac:dyDescent="0.3">
      <c r="A299">
        <v>-20</v>
      </c>
      <c r="B299">
        <v>-52</v>
      </c>
      <c r="C299">
        <f t="shared" si="21"/>
        <v>-32</v>
      </c>
      <c r="D299">
        <v>-20</v>
      </c>
      <c r="E299">
        <v>-46</v>
      </c>
      <c r="F299">
        <f t="shared" si="22"/>
        <v>-26</v>
      </c>
      <c r="G299">
        <v>-20</v>
      </c>
      <c r="H299">
        <v>-43</v>
      </c>
      <c r="I299">
        <f t="shared" si="23"/>
        <v>-23</v>
      </c>
    </row>
    <row r="300" spans="1:9" x14ac:dyDescent="0.3">
      <c r="A300">
        <v>-10</v>
      </c>
      <c r="B300">
        <v>-42.5</v>
      </c>
      <c r="C300">
        <f t="shared" si="21"/>
        <v>-32.5</v>
      </c>
      <c r="D300">
        <v>-10</v>
      </c>
      <c r="E300">
        <v>-36.5</v>
      </c>
      <c r="F300">
        <f t="shared" si="22"/>
        <v>-26.5</v>
      </c>
      <c r="G300">
        <v>-10</v>
      </c>
      <c r="H300">
        <v>-33</v>
      </c>
      <c r="I300">
        <f t="shared" si="23"/>
        <v>-23</v>
      </c>
    </row>
    <row r="301" spans="1:9" x14ac:dyDescent="0.3">
      <c r="A301">
        <v>-5</v>
      </c>
      <c r="B301">
        <v>-37.700000000000003</v>
      </c>
      <c r="C301">
        <f t="shared" si="21"/>
        <v>-32.700000000000003</v>
      </c>
      <c r="D301">
        <v>-5</v>
      </c>
      <c r="E301">
        <v>-31.3</v>
      </c>
      <c r="F301">
        <f t="shared" si="22"/>
        <v>-26.3</v>
      </c>
      <c r="G301">
        <v>-5</v>
      </c>
      <c r="H301">
        <v>-28.9</v>
      </c>
      <c r="I301">
        <f t="shared" si="23"/>
        <v>-23.9</v>
      </c>
    </row>
    <row r="302" spans="1:9" x14ac:dyDescent="0.3">
      <c r="A302">
        <v>-4</v>
      </c>
      <c r="B302">
        <v>-36.700000000000003</v>
      </c>
      <c r="C302">
        <f t="shared" si="21"/>
        <v>-32.700000000000003</v>
      </c>
      <c r="D302">
        <v>-4</v>
      </c>
      <c r="E302">
        <v>-30.4</v>
      </c>
      <c r="F302">
        <f t="shared" si="22"/>
        <v>-26.4</v>
      </c>
      <c r="G302">
        <v>-4</v>
      </c>
      <c r="H302">
        <v>-28</v>
      </c>
      <c r="I302">
        <f t="shared" si="23"/>
        <v>-24</v>
      </c>
    </row>
    <row r="303" spans="1:9" x14ac:dyDescent="0.3">
      <c r="A303">
        <v>-3</v>
      </c>
      <c r="B303">
        <v>-35.700000000000003</v>
      </c>
      <c r="C303">
        <f t="shared" si="21"/>
        <v>-32.700000000000003</v>
      </c>
      <c r="D303">
        <v>-3</v>
      </c>
      <c r="E303">
        <v>-29.3</v>
      </c>
      <c r="F303">
        <f t="shared" si="22"/>
        <v>-26.3</v>
      </c>
      <c r="G303">
        <v>-3</v>
      </c>
      <c r="H303">
        <v>-27.1</v>
      </c>
      <c r="I303">
        <f t="shared" si="23"/>
        <v>-24.1</v>
      </c>
    </row>
    <row r="304" spans="1:9" x14ac:dyDescent="0.3">
      <c r="A304">
        <v>-2</v>
      </c>
      <c r="B304">
        <v>-34.700000000000003</v>
      </c>
      <c r="C304">
        <f t="shared" si="21"/>
        <v>-32.700000000000003</v>
      </c>
      <c r="D304">
        <v>-2</v>
      </c>
      <c r="E304">
        <v>-28.3</v>
      </c>
      <c r="F304">
        <f t="shared" si="22"/>
        <v>-26.3</v>
      </c>
      <c r="G304">
        <v>-2</v>
      </c>
      <c r="H304">
        <v>-26.2</v>
      </c>
      <c r="I304">
        <f t="shared" si="23"/>
        <v>-24.2</v>
      </c>
    </row>
    <row r="305" spans="1:9" x14ac:dyDescent="0.3">
      <c r="A305">
        <v>-1</v>
      </c>
      <c r="B305">
        <v>-33.700000000000003</v>
      </c>
      <c r="C305">
        <f t="shared" si="21"/>
        <v>-32.700000000000003</v>
      </c>
      <c r="D305">
        <v>-1</v>
      </c>
      <c r="E305">
        <v>-27.3</v>
      </c>
      <c r="F305">
        <f t="shared" si="22"/>
        <v>-26.3</v>
      </c>
      <c r="G305">
        <v>-1</v>
      </c>
      <c r="H305">
        <v>-25.3</v>
      </c>
      <c r="I305">
        <f t="shared" si="23"/>
        <v>-24.3</v>
      </c>
    </row>
    <row r="306" spans="1:9" x14ac:dyDescent="0.3">
      <c r="A306">
        <v>0</v>
      </c>
      <c r="B306">
        <v>-32.700000000000003</v>
      </c>
      <c r="C306">
        <f t="shared" si="21"/>
        <v>-32.700000000000003</v>
      </c>
      <c r="D306">
        <v>0</v>
      </c>
      <c r="E306">
        <v>-26.3</v>
      </c>
      <c r="F306">
        <f t="shared" si="22"/>
        <v>-26.3</v>
      </c>
      <c r="G306">
        <v>0</v>
      </c>
      <c r="H306">
        <v>-24.5</v>
      </c>
      <c r="I306">
        <f t="shared" si="23"/>
        <v>-24.5</v>
      </c>
    </row>
    <row r="307" spans="1:9" x14ac:dyDescent="0.3">
      <c r="A307">
        <v>1</v>
      </c>
      <c r="B307">
        <v>-31.7</v>
      </c>
      <c r="C307">
        <f t="shared" si="21"/>
        <v>-32.700000000000003</v>
      </c>
      <c r="D307">
        <v>1</v>
      </c>
      <c r="E307">
        <v>-25.7</v>
      </c>
      <c r="F307">
        <f t="shared" si="22"/>
        <v>-26.7</v>
      </c>
      <c r="G307">
        <v>1</v>
      </c>
      <c r="H307">
        <v>-24</v>
      </c>
      <c r="I307">
        <f t="shared" si="23"/>
        <v>-25</v>
      </c>
    </row>
    <row r="308" spans="1:9" x14ac:dyDescent="0.3">
      <c r="A308">
        <v>2</v>
      </c>
      <c r="B308">
        <v>-30.7</v>
      </c>
      <c r="C308">
        <f t="shared" si="21"/>
        <v>-32.700000000000003</v>
      </c>
      <c r="D308">
        <v>2</v>
      </c>
      <c r="E308">
        <v>-24.7</v>
      </c>
      <c r="F308">
        <f t="shared" si="22"/>
        <v>-26.7</v>
      </c>
      <c r="G308">
        <v>2</v>
      </c>
      <c r="H308">
        <v>-23.2</v>
      </c>
      <c r="I308">
        <f t="shared" si="23"/>
        <v>-25.2</v>
      </c>
    </row>
    <row r="309" spans="1:9" x14ac:dyDescent="0.3">
      <c r="A309">
        <v>3</v>
      </c>
      <c r="B309">
        <v>-29.7</v>
      </c>
      <c r="C309">
        <f t="shared" si="21"/>
        <v>-32.700000000000003</v>
      </c>
      <c r="D309">
        <v>3</v>
      </c>
      <c r="E309">
        <v>-23.8</v>
      </c>
      <c r="F309">
        <f t="shared" si="22"/>
        <v>-26.8</v>
      </c>
      <c r="G309">
        <v>3</v>
      </c>
      <c r="H309">
        <v>-22.4</v>
      </c>
      <c r="I309">
        <f t="shared" si="23"/>
        <v>-25.4</v>
      </c>
    </row>
    <row r="310" spans="1:9" x14ac:dyDescent="0.3">
      <c r="A310">
        <v>4</v>
      </c>
      <c r="B310">
        <v>-28.7</v>
      </c>
      <c r="C310">
        <f t="shared" si="21"/>
        <v>-32.700000000000003</v>
      </c>
      <c r="D310">
        <v>4</v>
      </c>
      <c r="E310">
        <v>-22.9</v>
      </c>
      <c r="F310">
        <f t="shared" si="22"/>
        <v>-26.9</v>
      </c>
      <c r="G310">
        <v>4</v>
      </c>
      <c r="H310">
        <v>-21.9</v>
      </c>
      <c r="I310">
        <f t="shared" si="23"/>
        <v>-25.9</v>
      </c>
    </row>
    <row r="311" spans="1:9" x14ac:dyDescent="0.3">
      <c r="D311">
        <v>5</v>
      </c>
      <c r="E311">
        <v>-22.3</v>
      </c>
      <c r="G311">
        <v>5</v>
      </c>
      <c r="H311">
        <v>-20.9</v>
      </c>
    </row>
    <row r="341" spans="17:17" x14ac:dyDescent="0.3">
      <c r="Q341">
        <v>10</v>
      </c>
    </row>
  </sheetData>
  <mergeCells count="2">
    <mergeCell ref="A154:E154"/>
    <mergeCell ref="A182:E1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2022-06-12T07:35:26Z</dcterms:modified>
</cp:coreProperties>
</file>