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ukurumbail_wisc_edu/Documents/Documents/Research/2021-P2/Work 2022/Data/"/>
    </mc:Choice>
  </mc:AlternateContent>
  <xr:revisionPtr revIDLastSave="2832" documentId="8_{7EF51643-41FE-41E3-A389-689AD1AAFEF8}" xr6:coauthVersionLast="47" xr6:coauthVersionMax="47" xr10:uidLastSave="{183F4A90-60FE-4D40-9DFD-96CA01AF3B54}"/>
  <bookViews>
    <workbookView xWindow="25080" yWindow="-120" windowWidth="25440" windowHeight="15390" activeTab="2" xr2:uid="{00000000-000D-0000-FFFF-FFFF00000000}"/>
  </bookViews>
  <sheets>
    <sheet name="Comparison to Others" sheetId="6" r:id="rId1"/>
    <sheet name="workup" sheetId="5" r:id="rId2"/>
    <sheet name="Data In" sheetId="2" r:id="rId3"/>
  </sheets>
  <externalReferences>
    <externalReference r:id="rId4"/>
  </externalReferences>
  <definedNames>
    <definedName name="_MW_PROPANE">[1]c3odh!$B$70</definedName>
    <definedName name="BED_VOL">#REF!</definedName>
    <definedName name="CAL_C3">#REF!</definedName>
    <definedName name="CAL_C4">#REF!</definedName>
    <definedName name="CAL_N2">#REF!</definedName>
    <definedName name="CAL_O2">#REF!</definedName>
    <definedName name="MW_PROPANE">[1]c3odh!$B$70</definedName>
    <definedName name="MW_PROPYLENE">[1]c3odh!$B$71</definedName>
    <definedName name="PRES">[1]c3odh!$B$64</definedName>
    <definedName name="PRES_IN_ATM">[1]c3odh!$B$64</definedName>
    <definedName name="R_LATMPERMOLK">[1]c3odh!$B$66</definedName>
    <definedName name="T_IN_K">[1]c3odh!$B$68</definedName>
    <definedName name="T1_DATA">#REF!</definedName>
    <definedName name="T2_DATA">#REF!</definedName>
    <definedName name="T3_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15" i="5" l="1"/>
  <c r="Q214" i="5"/>
  <c r="Q213" i="5"/>
  <c r="C200" i="5" l="1"/>
  <c r="C199" i="5"/>
  <c r="C171" i="5"/>
  <c r="C170" i="5"/>
  <c r="C142" i="5"/>
  <c r="C141" i="5"/>
  <c r="C83" i="5"/>
  <c r="C84" i="5"/>
  <c r="C112" i="5"/>
  <c r="C113" i="5"/>
  <c r="C228" i="5"/>
  <c r="C229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E73" i="5" l="1"/>
  <c r="E74" i="5"/>
  <c r="E75" i="5"/>
  <c r="CN53" i="5" l="1"/>
  <c r="BS53" i="5"/>
  <c r="AX53" i="5"/>
  <c r="AC53" i="5"/>
  <c r="H53" i="5"/>
  <c r="H82" i="5" s="1"/>
  <c r="H83" i="5" s="1"/>
  <c r="H84" i="5" s="1"/>
  <c r="BM252" i="5" l="1"/>
  <c r="BN252" i="5"/>
  <c r="BM253" i="5"/>
  <c r="BN253" i="5"/>
  <c r="BO252" i="5"/>
  <c r="BP252" i="5"/>
  <c r="BQ252" i="5"/>
  <c r="BR252" i="5"/>
  <c r="BS252" i="5"/>
  <c r="BT252" i="5"/>
  <c r="BU252" i="5"/>
  <c r="BV252" i="5"/>
  <c r="BW252" i="5"/>
  <c r="BX252" i="5"/>
  <c r="BY252" i="5"/>
  <c r="BZ252" i="5"/>
  <c r="CA252" i="5"/>
  <c r="CB252" i="5"/>
  <c r="CC252" i="5"/>
  <c r="CD252" i="5"/>
  <c r="BO253" i="5"/>
  <c r="BP253" i="5"/>
  <c r="BQ253" i="5"/>
  <c r="BR253" i="5"/>
  <c r="BS253" i="5"/>
  <c r="BT253" i="5"/>
  <c r="BU253" i="5"/>
  <c r="BV253" i="5"/>
  <c r="BW253" i="5"/>
  <c r="BX253" i="5"/>
  <c r="BY253" i="5"/>
  <c r="BZ253" i="5"/>
  <c r="CA253" i="5"/>
  <c r="CB253" i="5"/>
  <c r="CC253" i="5"/>
  <c r="CD253" i="5"/>
  <c r="BP251" i="5"/>
  <c r="BQ251" i="5"/>
  <c r="BR251" i="5"/>
  <c r="BS251" i="5"/>
  <c r="BT251" i="5"/>
  <c r="BU251" i="5"/>
  <c r="BV251" i="5"/>
  <c r="BW251" i="5"/>
  <c r="BX251" i="5"/>
  <c r="BY251" i="5"/>
  <c r="BZ251" i="5"/>
  <c r="CA251" i="5"/>
  <c r="CB251" i="5"/>
  <c r="CC251" i="5"/>
  <c r="CD251" i="5"/>
  <c r="BO251" i="5"/>
  <c r="BN251" i="5"/>
  <c r="BM251" i="5"/>
  <c r="BP222" i="5"/>
  <c r="BQ222" i="5"/>
  <c r="BR222" i="5"/>
  <c r="BS222" i="5"/>
  <c r="BT222" i="5"/>
  <c r="BU222" i="5"/>
  <c r="BV222" i="5"/>
  <c r="BW222" i="5"/>
  <c r="BX222" i="5"/>
  <c r="BY222" i="5"/>
  <c r="BZ222" i="5"/>
  <c r="CA222" i="5"/>
  <c r="CB222" i="5"/>
  <c r="CC222" i="5"/>
  <c r="CD222" i="5"/>
  <c r="BP223" i="5"/>
  <c r="BQ223" i="5"/>
  <c r="BR223" i="5"/>
  <c r="BS223" i="5"/>
  <c r="BT223" i="5"/>
  <c r="BU223" i="5"/>
  <c r="BV223" i="5"/>
  <c r="BW223" i="5"/>
  <c r="BX223" i="5"/>
  <c r="BY223" i="5"/>
  <c r="BZ223" i="5"/>
  <c r="CA223" i="5"/>
  <c r="CB223" i="5"/>
  <c r="CC223" i="5"/>
  <c r="CD223" i="5"/>
  <c r="BP224" i="5"/>
  <c r="BQ224" i="5"/>
  <c r="BR224" i="5"/>
  <c r="BS224" i="5"/>
  <c r="BT224" i="5"/>
  <c r="BU224" i="5"/>
  <c r="BV224" i="5"/>
  <c r="BW224" i="5"/>
  <c r="BX224" i="5"/>
  <c r="BY224" i="5"/>
  <c r="BZ224" i="5"/>
  <c r="CA224" i="5"/>
  <c r="CB224" i="5"/>
  <c r="CC224" i="5"/>
  <c r="CD224" i="5"/>
  <c r="BO223" i="5"/>
  <c r="BO224" i="5"/>
  <c r="BO222" i="5"/>
  <c r="BN223" i="5"/>
  <c r="BN224" i="5"/>
  <c r="BN222" i="5"/>
  <c r="BM223" i="5"/>
  <c r="BM224" i="5"/>
  <c r="BM222" i="5"/>
  <c r="CD115" i="5"/>
  <c r="CC115" i="5"/>
  <c r="CB115" i="5"/>
  <c r="CA115" i="5"/>
  <c r="BZ115" i="5"/>
  <c r="BY115" i="5"/>
  <c r="BX115" i="5"/>
  <c r="BW115" i="5"/>
  <c r="BV115" i="5"/>
  <c r="BU115" i="5"/>
  <c r="BT115" i="5"/>
  <c r="BS115" i="5"/>
  <c r="BR115" i="5"/>
  <c r="BQ115" i="5"/>
  <c r="BP115" i="5"/>
  <c r="BO115" i="5"/>
  <c r="BI86" i="5"/>
  <c r="BH86" i="5"/>
  <c r="BG86" i="5"/>
  <c r="BF86" i="5"/>
  <c r="BE86" i="5"/>
  <c r="BD86" i="5"/>
  <c r="BC86" i="5"/>
  <c r="BB86" i="5"/>
  <c r="BA86" i="5"/>
  <c r="AZ86" i="5"/>
  <c r="AY86" i="5"/>
  <c r="AX86" i="5"/>
  <c r="AW86" i="5"/>
  <c r="AV86" i="5"/>
  <c r="AU86" i="5"/>
  <c r="AT86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AN231" i="5"/>
  <c r="AM231" i="5"/>
  <c r="AL231" i="5"/>
  <c r="AK231" i="5"/>
  <c r="AJ231" i="5"/>
  <c r="AI231" i="5"/>
  <c r="AH231" i="5"/>
  <c r="AG231" i="5"/>
  <c r="AF231" i="5"/>
  <c r="AE231" i="5"/>
  <c r="AD231" i="5"/>
  <c r="AC231" i="5"/>
  <c r="AB231" i="5"/>
  <c r="AA231" i="5"/>
  <c r="Z231" i="5"/>
  <c r="Y231" i="5"/>
  <c r="AN202" i="5"/>
  <c r="AM202" i="5"/>
  <c r="AL202" i="5"/>
  <c r="AK202" i="5"/>
  <c r="AJ202" i="5"/>
  <c r="AI202" i="5"/>
  <c r="AH202" i="5"/>
  <c r="AG202" i="5"/>
  <c r="AF202" i="5"/>
  <c r="AE202" i="5"/>
  <c r="AD202" i="5"/>
  <c r="AC202" i="5"/>
  <c r="AB202" i="5"/>
  <c r="AA202" i="5"/>
  <c r="Z202" i="5"/>
  <c r="Y202" i="5"/>
  <c r="BI231" i="5"/>
  <c r="BH231" i="5"/>
  <c r="BG231" i="5"/>
  <c r="BF231" i="5"/>
  <c r="BE231" i="5"/>
  <c r="BD231" i="5"/>
  <c r="BC231" i="5"/>
  <c r="BB231" i="5"/>
  <c r="BA231" i="5"/>
  <c r="AZ231" i="5"/>
  <c r="AY231" i="5"/>
  <c r="AX231" i="5"/>
  <c r="AW231" i="5"/>
  <c r="AV231" i="5"/>
  <c r="AU231" i="5"/>
  <c r="AT231" i="5"/>
  <c r="BI202" i="5"/>
  <c r="BH202" i="5"/>
  <c r="BG202" i="5"/>
  <c r="BF202" i="5"/>
  <c r="BE202" i="5"/>
  <c r="BD202" i="5"/>
  <c r="BC202" i="5"/>
  <c r="BB202" i="5"/>
  <c r="BA202" i="5"/>
  <c r="AZ202" i="5"/>
  <c r="AY202" i="5"/>
  <c r="AX202" i="5"/>
  <c r="AW202" i="5"/>
  <c r="AV202" i="5"/>
  <c r="AU202" i="5"/>
  <c r="AT202" i="5"/>
  <c r="CD231" i="5"/>
  <c r="CC231" i="5"/>
  <c r="CB231" i="5"/>
  <c r="CA231" i="5"/>
  <c r="BZ231" i="5"/>
  <c r="BY231" i="5"/>
  <c r="BX231" i="5"/>
  <c r="BW231" i="5"/>
  <c r="BV231" i="5"/>
  <c r="BU231" i="5"/>
  <c r="BT231" i="5"/>
  <c r="BS231" i="5"/>
  <c r="BR231" i="5"/>
  <c r="BQ231" i="5"/>
  <c r="BP231" i="5"/>
  <c r="BO231" i="5"/>
  <c r="CD202" i="5"/>
  <c r="CC202" i="5"/>
  <c r="CB202" i="5"/>
  <c r="CA202" i="5"/>
  <c r="BZ202" i="5"/>
  <c r="BY202" i="5"/>
  <c r="BX202" i="5"/>
  <c r="BW202" i="5"/>
  <c r="BV202" i="5"/>
  <c r="BU202" i="5"/>
  <c r="BT202" i="5"/>
  <c r="BS202" i="5"/>
  <c r="BR202" i="5"/>
  <c r="BQ202" i="5"/>
  <c r="BP202" i="5"/>
  <c r="BO202" i="5"/>
  <c r="CY231" i="5"/>
  <c r="CX231" i="5"/>
  <c r="CW231" i="5"/>
  <c r="CV231" i="5"/>
  <c r="CU231" i="5"/>
  <c r="CT231" i="5"/>
  <c r="CS231" i="5"/>
  <c r="CR231" i="5"/>
  <c r="CQ231" i="5"/>
  <c r="CP231" i="5"/>
  <c r="CO231" i="5"/>
  <c r="CN231" i="5"/>
  <c r="CM231" i="5"/>
  <c r="CL231" i="5"/>
  <c r="CK231" i="5"/>
  <c r="CJ231" i="5"/>
  <c r="CY202" i="5"/>
  <c r="CX202" i="5"/>
  <c r="CW202" i="5"/>
  <c r="CV202" i="5"/>
  <c r="CU202" i="5"/>
  <c r="CT202" i="5"/>
  <c r="CS202" i="5"/>
  <c r="CR202" i="5"/>
  <c r="CQ202" i="5"/>
  <c r="CP202" i="5"/>
  <c r="CO202" i="5"/>
  <c r="CN202" i="5"/>
  <c r="CM202" i="5"/>
  <c r="CL202" i="5"/>
  <c r="CK202" i="5"/>
  <c r="CJ202" i="5"/>
  <c r="CY173" i="5"/>
  <c r="CX173" i="5"/>
  <c r="CW173" i="5"/>
  <c r="CV173" i="5"/>
  <c r="CU173" i="5"/>
  <c r="CT173" i="5"/>
  <c r="CS173" i="5"/>
  <c r="CR173" i="5"/>
  <c r="CQ173" i="5"/>
  <c r="CP173" i="5"/>
  <c r="CO173" i="5"/>
  <c r="CN173" i="5"/>
  <c r="CM173" i="5"/>
  <c r="CL173" i="5"/>
  <c r="CK173" i="5"/>
  <c r="CJ173" i="5"/>
  <c r="CY144" i="5"/>
  <c r="CX144" i="5"/>
  <c r="CW144" i="5"/>
  <c r="CV144" i="5"/>
  <c r="CU144" i="5"/>
  <c r="CT144" i="5"/>
  <c r="CS144" i="5"/>
  <c r="CR144" i="5"/>
  <c r="CQ144" i="5"/>
  <c r="CP144" i="5"/>
  <c r="CO144" i="5"/>
  <c r="CN144" i="5"/>
  <c r="CM144" i="5"/>
  <c r="CL144" i="5"/>
  <c r="CK144" i="5"/>
  <c r="CJ144" i="5"/>
  <c r="CD173" i="5"/>
  <c r="CC173" i="5"/>
  <c r="CB173" i="5"/>
  <c r="CA173" i="5"/>
  <c r="BZ173" i="5"/>
  <c r="BY173" i="5"/>
  <c r="BX173" i="5"/>
  <c r="BW173" i="5"/>
  <c r="BV173" i="5"/>
  <c r="BU173" i="5"/>
  <c r="BT173" i="5"/>
  <c r="BS173" i="5"/>
  <c r="BR173" i="5"/>
  <c r="BQ173" i="5"/>
  <c r="BP173" i="5"/>
  <c r="BO173" i="5"/>
  <c r="CD144" i="5"/>
  <c r="CC144" i="5"/>
  <c r="CB144" i="5"/>
  <c r="CA144" i="5"/>
  <c r="BZ144" i="5"/>
  <c r="BY144" i="5"/>
  <c r="BX144" i="5"/>
  <c r="BW144" i="5"/>
  <c r="BV144" i="5"/>
  <c r="BU144" i="5"/>
  <c r="BT144" i="5"/>
  <c r="BS144" i="5"/>
  <c r="BR144" i="5"/>
  <c r="BQ144" i="5"/>
  <c r="BP144" i="5"/>
  <c r="BO144" i="5"/>
  <c r="BI173" i="5"/>
  <c r="BH173" i="5"/>
  <c r="BG173" i="5"/>
  <c r="BF173" i="5"/>
  <c r="BE173" i="5"/>
  <c r="BD173" i="5"/>
  <c r="BC173" i="5"/>
  <c r="BB173" i="5"/>
  <c r="BA173" i="5"/>
  <c r="AZ173" i="5"/>
  <c r="AY173" i="5"/>
  <c r="AX173" i="5"/>
  <c r="AW173" i="5"/>
  <c r="AV173" i="5"/>
  <c r="AU173" i="5"/>
  <c r="AT173" i="5"/>
  <c r="BI144" i="5"/>
  <c r="BH144" i="5"/>
  <c r="BG144" i="5"/>
  <c r="BF144" i="5"/>
  <c r="BE144" i="5"/>
  <c r="BD144" i="5"/>
  <c r="BC144" i="5"/>
  <c r="BB144" i="5"/>
  <c r="BA144" i="5"/>
  <c r="AZ144" i="5"/>
  <c r="AY144" i="5"/>
  <c r="AX144" i="5"/>
  <c r="AW144" i="5"/>
  <c r="AV144" i="5"/>
  <c r="AU144" i="5"/>
  <c r="AT144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BI115" i="5"/>
  <c r="BH115" i="5"/>
  <c r="BG115" i="5"/>
  <c r="BF115" i="5"/>
  <c r="BE115" i="5"/>
  <c r="BD115" i="5"/>
  <c r="BC115" i="5"/>
  <c r="BB115" i="5"/>
  <c r="BA115" i="5"/>
  <c r="AZ115" i="5"/>
  <c r="AY115" i="5"/>
  <c r="AX115" i="5"/>
  <c r="AW115" i="5"/>
  <c r="AV115" i="5"/>
  <c r="AU115" i="5"/>
  <c r="AT115" i="5"/>
  <c r="CY115" i="5"/>
  <c r="CX115" i="5"/>
  <c r="CW115" i="5"/>
  <c r="CV115" i="5"/>
  <c r="CU115" i="5"/>
  <c r="CT115" i="5"/>
  <c r="CS115" i="5"/>
  <c r="CR115" i="5"/>
  <c r="CQ115" i="5"/>
  <c r="CP115" i="5"/>
  <c r="CO115" i="5"/>
  <c r="CN115" i="5"/>
  <c r="CM115" i="5"/>
  <c r="CL115" i="5"/>
  <c r="CK115" i="5"/>
  <c r="CJ115" i="5"/>
  <c r="CY86" i="5"/>
  <c r="CX86" i="5"/>
  <c r="CW86" i="5"/>
  <c r="CV86" i="5"/>
  <c r="CU86" i="5"/>
  <c r="CT86" i="5"/>
  <c r="CS86" i="5"/>
  <c r="CR86" i="5"/>
  <c r="CQ86" i="5"/>
  <c r="CP86" i="5"/>
  <c r="CO86" i="5"/>
  <c r="CN86" i="5"/>
  <c r="CM86" i="5"/>
  <c r="CL86" i="5"/>
  <c r="CK86" i="5"/>
  <c r="CJ86" i="5"/>
  <c r="CD86" i="5"/>
  <c r="CC86" i="5"/>
  <c r="CB86" i="5"/>
  <c r="CA86" i="5"/>
  <c r="BZ86" i="5"/>
  <c r="BY86" i="5"/>
  <c r="BX86" i="5"/>
  <c r="BW86" i="5"/>
  <c r="BV86" i="5"/>
  <c r="BU86" i="5"/>
  <c r="BT86" i="5"/>
  <c r="BS86" i="5"/>
  <c r="BR86" i="5"/>
  <c r="BQ86" i="5"/>
  <c r="BP86" i="5"/>
  <c r="BO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AS227" i="5"/>
  <c r="AS229" i="5" s="1"/>
  <c r="AS200" i="5"/>
  <c r="BN198" i="5"/>
  <c r="BN200" i="5" s="1"/>
  <c r="BN169" i="5"/>
  <c r="BN171" i="5" s="1"/>
  <c r="AS171" i="5"/>
  <c r="CI82" i="5"/>
  <c r="CI84" i="5" s="1"/>
  <c r="BN82" i="5"/>
  <c r="BN84" i="5" s="1"/>
  <c r="AS82" i="5"/>
  <c r="AS84" i="5" s="1"/>
  <c r="X82" i="5"/>
  <c r="X84" i="5" s="1"/>
  <c r="AC82" i="5"/>
  <c r="AC83" i="5" s="1"/>
  <c r="AC84" i="5" s="1"/>
  <c r="CY57" i="5"/>
  <c r="CX57" i="5"/>
  <c r="CW57" i="5"/>
  <c r="CV57" i="5"/>
  <c r="CU57" i="5"/>
  <c r="CT57" i="5"/>
  <c r="CS57" i="5"/>
  <c r="CR57" i="5"/>
  <c r="CQ57" i="5"/>
  <c r="CP57" i="5"/>
  <c r="CO57" i="5"/>
  <c r="CN57" i="5"/>
  <c r="CM57" i="5"/>
  <c r="CL57" i="5"/>
  <c r="CK57" i="5"/>
  <c r="CJ57" i="5"/>
  <c r="CD57" i="5"/>
  <c r="CC57" i="5"/>
  <c r="CB57" i="5"/>
  <c r="CA57" i="5"/>
  <c r="BZ57" i="5"/>
  <c r="BY57" i="5"/>
  <c r="BX57" i="5"/>
  <c r="BW57" i="5"/>
  <c r="BV57" i="5"/>
  <c r="BU57" i="5"/>
  <c r="BT57" i="5"/>
  <c r="BS57" i="5"/>
  <c r="BR57" i="5"/>
  <c r="BQ57" i="5"/>
  <c r="BP57" i="5"/>
  <c r="BO57" i="5"/>
  <c r="BI57" i="5"/>
  <c r="BH57" i="5"/>
  <c r="BG57" i="5"/>
  <c r="BF57" i="5"/>
  <c r="BE57" i="5"/>
  <c r="BD57" i="5"/>
  <c r="BC57" i="5"/>
  <c r="BB57" i="5"/>
  <c r="BA57" i="5"/>
  <c r="AZ57" i="5"/>
  <c r="AY57" i="5"/>
  <c r="AX57" i="5"/>
  <c r="AW57" i="5"/>
  <c r="AV57" i="5"/>
  <c r="AU57" i="5"/>
  <c r="AT57" i="5"/>
  <c r="AN57" i="5"/>
  <c r="AM57" i="5"/>
  <c r="AL57" i="5"/>
  <c r="AK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CI55" i="5"/>
  <c r="CI54" i="5"/>
  <c r="BN55" i="5"/>
  <c r="BN54" i="5"/>
  <c r="AS55" i="5"/>
  <c r="AS54" i="5"/>
  <c r="X54" i="5"/>
  <c r="AC54" i="5"/>
  <c r="X55" i="5"/>
  <c r="AX54" i="5"/>
  <c r="AX55" i="5" s="1"/>
  <c r="AC55" i="5" l="1"/>
  <c r="CI111" i="5"/>
  <c r="X111" i="5"/>
  <c r="BN227" i="5"/>
  <c r="BN229" i="5" s="1"/>
  <c r="BN111" i="5"/>
  <c r="AS111" i="5"/>
  <c r="X112" i="5"/>
  <c r="BN112" i="5"/>
  <c r="AS112" i="5"/>
  <c r="AS228" i="5"/>
  <c r="BN228" i="5"/>
  <c r="AS199" i="5"/>
  <c r="BN199" i="5"/>
  <c r="BN170" i="5"/>
  <c r="AS170" i="5"/>
  <c r="CI83" i="5"/>
  <c r="BN83" i="5"/>
  <c r="AS83" i="5"/>
  <c r="X83" i="5"/>
  <c r="CI113" i="5" l="1"/>
  <c r="CI140" i="5"/>
  <c r="X113" i="5"/>
  <c r="X140" i="5"/>
  <c r="AS113" i="5"/>
  <c r="AS140" i="5"/>
  <c r="BN113" i="5"/>
  <c r="BN140" i="5"/>
  <c r="CI112" i="5"/>
  <c r="P57" i="5"/>
  <c r="C55" i="5"/>
  <c r="C54" i="5"/>
  <c r="BN142" i="5" l="1"/>
  <c r="BN141" i="5"/>
  <c r="AS142" i="5"/>
  <c r="AS141" i="5"/>
  <c r="CI142" i="5"/>
  <c r="CI169" i="5"/>
  <c r="CI141" i="5"/>
  <c r="X142" i="5"/>
  <c r="X169" i="5"/>
  <c r="X141" i="5"/>
  <c r="B261" i="5"/>
  <c r="CG46" i="5"/>
  <c r="CH252" i="5"/>
  <c r="CI252" i="5"/>
  <c r="CJ252" i="5"/>
  <c r="CJ233" i="5" s="1"/>
  <c r="CK252" i="5"/>
  <c r="CK233" i="5" s="1"/>
  <c r="CL252" i="5"/>
  <c r="CL233" i="5" s="1"/>
  <c r="CM252" i="5"/>
  <c r="CM233" i="5" s="1"/>
  <c r="CN252" i="5"/>
  <c r="CN233" i="5" s="1"/>
  <c r="CO252" i="5"/>
  <c r="CO233" i="5" s="1"/>
  <c r="CP252" i="5"/>
  <c r="CP233" i="5" s="1"/>
  <c r="CQ252" i="5"/>
  <c r="CQ233" i="5" s="1"/>
  <c r="CR252" i="5"/>
  <c r="CR233" i="5" s="1"/>
  <c r="CS252" i="5"/>
  <c r="CS233" i="5" s="1"/>
  <c r="CT252" i="5"/>
  <c r="CT233" i="5" s="1"/>
  <c r="CU252" i="5"/>
  <c r="CU233" i="5" s="1"/>
  <c r="CV252" i="5"/>
  <c r="CV233" i="5" s="1"/>
  <c r="CW252" i="5"/>
  <c r="CW233" i="5" s="1"/>
  <c r="CX252" i="5"/>
  <c r="CX233" i="5" s="1"/>
  <c r="CY252" i="5"/>
  <c r="CY233" i="5" s="1"/>
  <c r="CH253" i="5"/>
  <c r="CI253" i="5"/>
  <c r="CJ253" i="5"/>
  <c r="CJ234" i="5" s="1"/>
  <c r="CK253" i="5"/>
  <c r="CK234" i="5" s="1"/>
  <c r="CL253" i="5"/>
  <c r="CL234" i="5" s="1"/>
  <c r="CM253" i="5"/>
  <c r="CM234" i="5" s="1"/>
  <c r="CN253" i="5"/>
  <c r="CN234" i="5" s="1"/>
  <c r="CO253" i="5"/>
  <c r="CO234" i="5" s="1"/>
  <c r="CP253" i="5"/>
  <c r="CP234" i="5" s="1"/>
  <c r="CQ253" i="5"/>
  <c r="CQ234" i="5" s="1"/>
  <c r="CR253" i="5"/>
  <c r="CR234" i="5" s="1"/>
  <c r="CS253" i="5"/>
  <c r="CS234" i="5" s="1"/>
  <c r="CT253" i="5"/>
  <c r="CT234" i="5" s="1"/>
  <c r="CU253" i="5"/>
  <c r="CU234" i="5" s="1"/>
  <c r="CV253" i="5"/>
  <c r="CV234" i="5" s="1"/>
  <c r="CW253" i="5"/>
  <c r="CW234" i="5" s="1"/>
  <c r="CX253" i="5"/>
  <c r="CX234" i="5" s="1"/>
  <c r="CY253" i="5"/>
  <c r="CY234" i="5" s="1"/>
  <c r="CK251" i="5"/>
  <c r="CK232" i="5" s="1"/>
  <c r="CL251" i="5"/>
  <c r="CL232" i="5" s="1"/>
  <c r="CM251" i="5"/>
  <c r="CM232" i="5" s="1"/>
  <c r="CN251" i="5"/>
  <c r="CN232" i="5" s="1"/>
  <c r="CO251" i="5"/>
  <c r="CO232" i="5" s="1"/>
  <c r="CP251" i="5"/>
  <c r="CP232" i="5" s="1"/>
  <c r="CQ251" i="5"/>
  <c r="CQ232" i="5" s="1"/>
  <c r="CR251" i="5"/>
  <c r="CR232" i="5" s="1"/>
  <c r="CS251" i="5"/>
  <c r="CS232" i="5" s="1"/>
  <c r="CT251" i="5"/>
  <c r="CT232" i="5" s="1"/>
  <c r="CU251" i="5"/>
  <c r="CU232" i="5" s="1"/>
  <c r="CV251" i="5"/>
  <c r="CV232" i="5" s="1"/>
  <c r="CW251" i="5"/>
  <c r="CW232" i="5" s="1"/>
  <c r="CX251" i="5"/>
  <c r="CX232" i="5" s="1"/>
  <c r="CY251" i="5"/>
  <c r="CY232" i="5" s="1"/>
  <c r="CJ251" i="5"/>
  <c r="CJ232" i="5" s="1"/>
  <c r="CI251" i="5"/>
  <c r="CH251" i="5"/>
  <c r="CH223" i="5"/>
  <c r="CI223" i="5"/>
  <c r="CJ223" i="5"/>
  <c r="CJ204" i="5" s="1"/>
  <c r="CK223" i="5"/>
  <c r="CK204" i="5" s="1"/>
  <c r="CL223" i="5"/>
  <c r="CL204" i="5" s="1"/>
  <c r="CM223" i="5"/>
  <c r="CM204" i="5" s="1"/>
  <c r="CN223" i="5"/>
  <c r="CN204" i="5" s="1"/>
  <c r="CO223" i="5"/>
  <c r="CO204" i="5" s="1"/>
  <c r="CP223" i="5"/>
  <c r="CP204" i="5" s="1"/>
  <c r="CQ223" i="5"/>
  <c r="CQ204" i="5" s="1"/>
  <c r="CR223" i="5"/>
  <c r="CR204" i="5" s="1"/>
  <c r="CS223" i="5"/>
  <c r="CS204" i="5" s="1"/>
  <c r="CT223" i="5"/>
  <c r="CT204" i="5" s="1"/>
  <c r="CU223" i="5"/>
  <c r="CU204" i="5" s="1"/>
  <c r="CV223" i="5"/>
  <c r="CV204" i="5" s="1"/>
  <c r="CW223" i="5"/>
  <c r="CW204" i="5" s="1"/>
  <c r="CX223" i="5"/>
  <c r="CX204" i="5" s="1"/>
  <c r="CY223" i="5"/>
  <c r="CY204" i="5" s="1"/>
  <c r="CH224" i="5"/>
  <c r="CI224" i="5"/>
  <c r="CJ224" i="5"/>
  <c r="CJ205" i="5" s="1"/>
  <c r="CK224" i="5"/>
  <c r="CK205" i="5" s="1"/>
  <c r="CL224" i="5"/>
  <c r="CL205" i="5" s="1"/>
  <c r="CM224" i="5"/>
  <c r="CM205" i="5" s="1"/>
  <c r="CN224" i="5"/>
  <c r="CN205" i="5" s="1"/>
  <c r="CO224" i="5"/>
  <c r="CO205" i="5" s="1"/>
  <c r="CP224" i="5"/>
  <c r="CP205" i="5" s="1"/>
  <c r="CQ224" i="5"/>
  <c r="CQ205" i="5" s="1"/>
  <c r="CR224" i="5"/>
  <c r="CR205" i="5" s="1"/>
  <c r="CS224" i="5"/>
  <c r="CS205" i="5" s="1"/>
  <c r="CT224" i="5"/>
  <c r="CT205" i="5" s="1"/>
  <c r="CU224" i="5"/>
  <c r="CU205" i="5" s="1"/>
  <c r="CV224" i="5"/>
  <c r="CV205" i="5" s="1"/>
  <c r="CW224" i="5"/>
  <c r="CW205" i="5" s="1"/>
  <c r="CX224" i="5"/>
  <c r="CX205" i="5" s="1"/>
  <c r="CY224" i="5"/>
  <c r="CY205" i="5" s="1"/>
  <c r="CK222" i="5"/>
  <c r="CK203" i="5" s="1"/>
  <c r="CL222" i="5"/>
  <c r="CL203" i="5" s="1"/>
  <c r="CM222" i="5"/>
  <c r="CM203" i="5" s="1"/>
  <c r="CN222" i="5"/>
  <c r="CN203" i="5" s="1"/>
  <c r="CN206" i="5" s="1"/>
  <c r="CO222" i="5"/>
  <c r="CO203" i="5" s="1"/>
  <c r="CP222" i="5"/>
  <c r="CP203" i="5" s="1"/>
  <c r="CQ222" i="5"/>
  <c r="CQ203" i="5" s="1"/>
  <c r="CR222" i="5"/>
  <c r="CR203" i="5" s="1"/>
  <c r="CR206" i="5" s="1"/>
  <c r="CS222" i="5"/>
  <c r="CS203" i="5" s="1"/>
  <c r="CT222" i="5"/>
  <c r="CT203" i="5" s="1"/>
  <c r="CU222" i="5"/>
  <c r="CU203" i="5" s="1"/>
  <c r="CV222" i="5"/>
  <c r="CV203" i="5" s="1"/>
  <c r="CV206" i="5" s="1"/>
  <c r="CW222" i="5"/>
  <c r="CW203" i="5" s="1"/>
  <c r="CX222" i="5"/>
  <c r="CX203" i="5" s="1"/>
  <c r="CY222" i="5"/>
  <c r="CY203" i="5" s="1"/>
  <c r="CJ222" i="5"/>
  <c r="CJ203" i="5" s="1"/>
  <c r="CJ206" i="5" s="1"/>
  <c r="CI222" i="5"/>
  <c r="CH222" i="5"/>
  <c r="CH194" i="5"/>
  <c r="CI194" i="5"/>
  <c r="CJ194" i="5"/>
  <c r="CJ175" i="5" s="1"/>
  <c r="CK194" i="5"/>
  <c r="CK175" i="5" s="1"/>
  <c r="CL194" i="5"/>
  <c r="CL175" i="5" s="1"/>
  <c r="CM194" i="5"/>
  <c r="CM175" i="5" s="1"/>
  <c r="CN194" i="5"/>
  <c r="CN175" i="5" s="1"/>
  <c r="CO194" i="5"/>
  <c r="CO175" i="5" s="1"/>
  <c r="CP194" i="5"/>
  <c r="CP175" i="5" s="1"/>
  <c r="CQ194" i="5"/>
  <c r="CQ175" i="5" s="1"/>
  <c r="CR194" i="5"/>
  <c r="CR175" i="5" s="1"/>
  <c r="CS194" i="5"/>
  <c r="CS175" i="5" s="1"/>
  <c r="CT194" i="5"/>
  <c r="CT175" i="5" s="1"/>
  <c r="CU194" i="5"/>
  <c r="CU175" i="5" s="1"/>
  <c r="CV194" i="5"/>
  <c r="CV175" i="5" s="1"/>
  <c r="CW194" i="5"/>
  <c r="CW175" i="5" s="1"/>
  <c r="CX194" i="5"/>
  <c r="CX175" i="5" s="1"/>
  <c r="CY194" i="5"/>
  <c r="CY175" i="5" s="1"/>
  <c r="CH195" i="5"/>
  <c r="CI195" i="5"/>
  <c r="CJ195" i="5"/>
  <c r="CJ176" i="5" s="1"/>
  <c r="CK195" i="5"/>
  <c r="CK176" i="5" s="1"/>
  <c r="CL195" i="5"/>
  <c r="CL176" i="5" s="1"/>
  <c r="CM195" i="5"/>
  <c r="CM176" i="5" s="1"/>
  <c r="CN195" i="5"/>
  <c r="CN176" i="5" s="1"/>
  <c r="CO195" i="5"/>
  <c r="CO176" i="5" s="1"/>
  <c r="CP195" i="5"/>
  <c r="CP176" i="5" s="1"/>
  <c r="CQ195" i="5"/>
  <c r="CQ176" i="5" s="1"/>
  <c r="CR195" i="5"/>
  <c r="CR176" i="5" s="1"/>
  <c r="CS195" i="5"/>
  <c r="CS176" i="5" s="1"/>
  <c r="CT195" i="5"/>
  <c r="CT176" i="5" s="1"/>
  <c r="CU195" i="5"/>
  <c r="CU176" i="5" s="1"/>
  <c r="CV195" i="5"/>
  <c r="CV176" i="5" s="1"/>
  <c r="CW195" i="5"/>
  <c r="CW176" i="5" s="1"/>
  <c r="CX195" i="5"/>
  <c r="CX176" i="5" s="1"/>
  <c r="CY195" i="5"/>
  <c r="CY176" i="5" s="1"/>
  <c r="CK193" i="5"/>
  <c r="CK174" i="5" s="1"/>
  <c r="CL193" i="5"/>
  <c r="CL174" i="5" s="1"/>
  <c r="CM193" i="5"/>
  <c r="CM174" i="5" s="1"/>
  <c r="CN193" i="5"/>
  <c r="CN174" i="5" s="1"/>
  <c r="CO193" i="5"/>
  <c r="CO174" i="5" s="1"/>
  <c r="CP193" i="5"/>
  <c r="CP174" i="5" s="1"/>
  <c r="CQ193" i="5"/>
  <c r="CQ174" i="5" s="1"/>
  <c r="CR193" i="5"/>
  <c r="CR174" i="5" s="1"/>
  <c r="CS193" i="5"/>
  <c r="CS174" i="5" s="1"/>
  <c r="CT193" i="5"/>
  <c r="CT174" i="5" s="1"/>
  <c r="CU193" i="5"/>
  <c r="CU174" i="5" s="1"/>
  <c r="CV193" i="5"/>
  <c r="CV174" i="5" s="1"/>
  <c r="CW193" i="5"/>
  <c r="CW174" i="5" s="1"/>
  <c r="CX193" i="5"/>
  <c r="CX174" i="5" s="1"/>
  <c r="CY193" i="5"/>
  <c r="CY174" i="5" s="1"/>
  <c r="CJ193" i="5"/>
  <c r="CJ174" i="5" s="1"/>
  <c r="CI193" i="5"/>
  <c r="CH193" i="5"/>
  <c r="CH165" i="5"/>
  <c r="CI165" i="5"/>
  <c r="CJ165" i="5"/>
  <c r="CJ146" i="5" s="1"/>
  <c r="CK165" i="5"/>
  <c r="CK146" i="5" s="1"/>
  <c r="CL165" i="5"/>
  <c r="CL146" i="5" s="1"/>
  <c r="CM165" i="5"/>
  <c r="CM146" i="5" s="1"/>
  <c r="CN165" i="5"/>
  <c r="CN146" i="5" s="1"/>
  <c r="CO165" i="5"/>
  <c r="CO146" i="5" s="1"/>
  <c r="CP165" i="5"/>
  <c r="CP146" i="5" s="1"/>
  <c r="CQ165" i="5"/>
  <c r="CQ146" i="5" s="1"/>
  <c r="CR165" i="5"/>
  <c r="CR146" i="5" s="1"/>
  <c r="CS165" i="5"/>
  <c r="CS146" i="5" s="1"/>
  <c r="CT165" i="5"/>
  <c r="CT146" i="5" s="1"/>
  <c r="CU165" i="5"/>
  <c r="CU146" i="5" s="1"/>
  <c r="CV165" i="5"/>
  <c r="CV146" i="5" s="1"/>
  <c r="CW165" i="5"/>
  <c r="CW146" i="5" s="1"/>
  <c r="CX165" i="5"/>
  <c r="CX146" i="5" s="1"/>
  <c r="CY165" i="5"/>
  <c r="CY146" i="5" s="1"/>
  <c r="CH166" i="5"/>
  <c r="CI166" i="5"/>
  <c r="CJ166" i="5"/>
  <c r="CJ147" i="5" s="1"/>
  <c r="CK166" i="5"/>
  <c r="CK147" i="5" s="1"/>
  <c r="CL166" i="5"/>
  <c r="CL147" i="5" s="1"/>
  <c r="CM166" i="5"/>
  <c r="CM147" i="5" s="1"/>
  <c r="CN166" i="5"/>
  <c r="CN147" i="5" s="1"/>
  <c r="CO166" i="5"/>
  <c r="CO147" i="5" s="1"/>
  <c r="CP166" i="5"/>
  <c r="CP147" i="5" s="1"/>
  <c r="CQ166" i="5"/>
  <c r="CQ147" i="5" s="1"/>
  <c r="CR166" i="5"/>
  <c r="CR147" i="5" s="1"/>
  <c r="CS166" i="5"/>
  <c r="CS147" i="5" s="1"/>
  <c r="CT166" i="5"/>
  <c r="CT147" i="5" s="1"/>
  <c r="CU166" i="5"/>
  <c r="CU147" i="5" s="1"/>
  <c r="CV166" i="5"/>
  <c r="CV147" i="5" s="1"/>
  <c r="CW166" i="5"/>
  <c r="CW147" i="5" s="1"/>
  <c r="CX166" i="5"/>
  <c r="CX147" i="5" s="1"/>
  <c r="CY166" i="5"/>
  <c r="CY147" i="5" s="1"/>
  <c r="CK164" i="5"/>
  <c r="CK145" i="5" s="1"/>
  <c r="CL164" i="5"/>
  <c r="CL145" i="5" s="1"/>
  <c r="CM164" i="5"/>
  <c r="CM145" i="5" s="1"/>
  <c r="CN164" i="5"/>
  <c r="CN145" i="5" s="1"/>
  <c r="CN148" i="5" s="1"/>
  <c r="CO164" i="5"/>
  <c r="CO145" i="5" s="1"/>
  <c r="CP164" i="5"/>
  <c r="CP145" i="5" s="1"/>
  <c r="CQ164" i="5"/>
  <c r="CQ145" i="5" s="1"/>
  <c r="CR164" i="5"/>
  <c r="CR145" i="5" s="1"/>
  <c r="CR148" i="5" s="1"/>
  <c r="CS164" i="5"/>
  <c r="CS145" i="5" s="1"/>
  <c r="CT164" i="5"/>
  <c r="CT145" i="5" s="1"/>
  <c r="CU164" i="5"/>
  <c r="CU145" i="5" s="1"/>
  <c r="CV164" i="5"/>
  <c r="CV145" i="5" s="1"/>
  <c r="CV148" i="5" s="1"/>
  <c r="CW164" i="5"/>
  <c r="CW145" i="5" s="1"/>
  <c r="CX164" i="5"/>
  <c r="CX145" i="5" s="1"/>
  <c r="CY164" i="5"/>
  <c r="CY145" i="5" s="1"/>
  <c r="CJ164" i="5"/>
  <c r="CJ145" i="5" s="1"/>
  <c r="CJ148" i="5" s="1"/>
  <c r="CI164" i="5"/>
  <c r="CH164" i="5"/>
  <c r="CH136" i="5"/>
  <c r="CI136" i="5"/>
  <c r="CJ136" i="5"/>
  <c r="CJ117" i="5" s="1"/>
  <c r="CK136" i="5"/>
  <c r="CK117" i="5" s="1"/>
  <c r="CL136" i="5"/>
  <c r="CL117" i="5" s="1"/>
  <c r="CM136" i="5"/>
  <c r="CM117" i="5" s="1"/>
  <c r="CN136" i="5"/>
  <c r="CN117" i="5" s="1"/>
  <c r="CO136" i="5"/>
  <c r="CO117" i="5" s="1"/>
  <c r="CP136" i="5"/>
  <c r="CP117" i="5" s="1"/>
  <c r="CQ136" i="5"/>
  <c r="CQ117" i="5" s="1"/>
  <c r="CR136" i="5"/>
  <c r="CR117" i="5" s="1"/>
  <c r="CS136" i="5"/>
  <c r="CS117" i="5" s="1"/>
  <c r="CT136" i="5"/>
  <c r="CT117" i="5" s="1"/>
  <c r="CU136" i="5"/>
  <c r="CU117" i="5" s="1"/>
  <c r="CV136" i="5"/>
  <c r="CV117" i="5" s="1"/>
  <c r="CW136" i="5"/>
  <c r="CW117" i="5" s="1"/>
  <c r="CX136" i="5"/>
  <c r="CX117" i="5" s="1"/>
  <c r="CY136" i="5"/>
  <c r="CY117" i="5" s="1"/>
  <c r="CH137" i="5"/>
  <c r="CI137" i="5"/>
  <c r="CJ137" i="5"/>
  <c r="CJ118" i="5" s="1"/>
  <c r="CK137" i="5"/>
  <c r="CK118" i="5" s="1"/>
  <c r="CL137" i="5"/>
  <c r="CL118" i="5" s="1"/>
  <c r="CM137" i="5"/>
  <c r="CM118" i="5" s="1"/>
  <c r="CN137" i="5"/>
  <c r="CN118" i="5" s="1"/>
  <c r="CO137" i="5"/>
  <c r="CO118" i="5" s="1"/>
  <c r="CP137" i="5"/>
  <c r="CP118" i="5" s="1"/>
  <c r="CQ137" i="5"/>
  <c r="CQ118" i="5" s="1"/>
  <c r="CR137" i="5"/>
  <c r="CR118" i="5" s="1"/>
  <c r="CS137" i="5"/>
  <c r="CS118" i="5" s="1"/>
  <c r="CT137" i="5"/>
  <c r="CT118" i="5" s="1"/>
  <c r="CU137" i="5"/>
  <c r="CU118" i="5" s="1"/>
  <c r="CV137" i="5"/>
  <c r="CV118" i="5" s="1"/>
  <c r="CW137" i="5"/>
  <c r="CW118" i="5" s="1"/>
  <c r="CX137" i="5"/>
  <c r="CX118" i="5" s="1"/>
  <c r="CY137" i="5"/>
  <c r="CY118" i="5" s="1"/>
  <c r="CK135" i="5"/>
  <c r="CK116" i="5" s="1"/>
  <c r="CL135" i="5"/>
  <c r="CL116" i="5" s="1"/>
  <c r="CM135" i="5"/>
  <c r="CM116" i="5" s="1"/>
  <c r="CN135" i="5"/>
  <c r="CN116" i="5" s="1"/>
  <c r="CO135" i="5"/>
  <c r="CO116" i="5" s="1"/>
  <c r="CP135" i="5"/>
  <c r="CP116" i="5" s="1"/>
  <c r="CQ135" i="5"/>
  <c r="CQ116" i="5" s="1"/>
  <c r="CR135" i="5"/>
  <c r="CR116" i="5" s="1"/>
  <c r="CS135" i="5"/>
  <c r="CS116" i="5" s="1"/>
  <c r="CT135" i="5"/>
  <c r="CT116" i="5" s="1"/>
  <c r="CU135" i="5"/>
  <c r="CU116" i="5" s="1"/>
  <c r="CV135" i="5"/>
  <c r="CV116" i="5" s="1"/>
  <c r="CW135" i="5"/>
  <c r="CW116" i="5" s="1"/>
  <c r="CX135" i="5"/>
  <c r="CX116" i="5" s="1"/>
  <c r="CY135" i="5"/>
  <c r="CY116" i="5" s="1"/>
  <c r="CJ135" i="5"/>
  <c r="CJ116" i="5" s="1"/>
  <c r="CI135" i="5"/>
  <c r="CH135" i="5"/>
  <c r="CH107" i="5"/>
  <c r="CI107" i="5"/>
  <c r="CJ107" i="5"/>
  <c r="CJ88" i="5" s="1"/>
  <c r="CK107" i="5"/>
  <c r="CK88" i="5" s="1"/>
  <c r="CL107" i="5"/>
  <c r="CL88" i="5" s="1"/>
  <c r="CM107" i="5"/>
  <c r="CM88" i="5" s="1"/>
  <c r="CN107" i="5"/>
  <c r="CN88" i="5" s="1"/>
  <c r="CO107" i="5"/>
  <c r="CO88" i="5" s="1"/>
  <c r="CP107" i="5"/>
  <c r="CP88" i="5" s="1"/>
  <c r="CQ107" i="5"/>
  <c r="CQ88" i="5" s="1"/>
  <c r="CR107" i="5"/>
  <c r="CR88" i="5" s="1"/>
  <c r="CS107" i="5"/>
  <c r="CS88" i="5" s="1"/>
  <c r="CT107" i="5"/>
  <c r="CT88" i="5" s="1"/>
  <c r="CU107" i="5"/>
  <c r="CU88" i="5" s="1"/>
  <c r="CV107" i="5"/>
  <c r="CV88" i="5" s="1"/>
  <c r="CW107" i="5"/>
  <c r="CW88" i="5" s="1"/>
  <c r="CX107" i="5"/>
  <c r="CX88" i="5" s="1"/>
  <c r="CY107" i="5"/>
  <c r="CY88" i="5" s="1"/>
  <c r="CH108" i="5"/>
  <c r="CI108" i="5"/>
  <c r="CJ108" i="5"/>
  <c r="CJ89" i="5" s="1"/>
  <c r="CK108" i="5"/>
  <c r="CK89" i="5" s="1"/>
  <c r="CL108" i="5"/>
  <c r="CL89" i="5" s="1"/>
  <c r="CM108" i="5"/>
  <c r="CM89" i="5" s="1"/>
  <c r="CN108" i="5"/>
  <c r="CN89" i="5" s="1"/>
  <c r="CO108" i="5"/>
  <c r="CO89" i="5" s="1"/>
  <c r="CP108" i="5"/>
  <c r="CP89" i="5" s="1"/>
  <c r="CQ108" i="5"/>
  <c r="CQ89" i="5" s="1"/>
  <c r="CR108" i="5"/>
  <c r="CR89" i="5" s="1"/>
  <c r="CS108" i="5"/>
  <c r="CS89" i="5" s="1"/>
  <c r="CT108" i="5"/>
  <c r="CT89" i="5" s="1"/>
  <c r="CU108" i="5"/>
  <c r="CU89" i="5" s="1"/>
  <c r="CV108" i="5"/>
  <c r="CV89" i="5" s="1"/>
  <c r="CW108" i="5"/>
  <c r="CW89" i="5" s="1"/>
  <c r="CX108" i="5"/>
  <c r="CX89" i="5" s="1"/>
  <c r="CY108" i="5"/>
  <c r="CY89" i="5" s="1"/>
  <c r="CK106" i="5"/>
  <c r="CK87" i="5" s="1"/>
  <c r="CL106" i="5"/>
  <c r="CL87" i="5" s="1"/>
  <c r="CM106" i="5"/>
  <c r="CM87" i="5" s="1"/>
  <c r="CN106" i="5"/>
  <c r="CN87" i="5" s="1"/>
  <c r="CN90" i="5" s="1"/>
  <c r="CO106" i="5"/>
  <c r="CO87" i="5" s="1"/>
  <c r="CP106" i="5"/>
  <c r="CP87" i="5" s="1"/>
  <c r="CQ106" i="5"/>
  <c r="CQ87" i="5" s="1"/>
  <c r="CR106" i="5"/>
  <c r="CR87" i="5" s="1"/>
  <c r="CR90" i="5" s="1"/>
  <c r="CS106" i="5"/>
  <c r="CS87" i="5" s="1"/>
  <c r="CT106" i="5"/>
  <c r="CT87" i="5" s="1"/>
  <c r="CU106" i="5"/>
  <c r="CU87" i="5" s="1"/>
  <c r="CV106" i="5"/>
  <c r="CV87" i="5" s="1"/>
  <c r="CV90" i="5" s="1"/>
  <c r="CW106" i="5"/>
  <c r="CW87" i="5" s="1"/>
  <c r="CX106" i="5"/>
  <c r="CX87" i="5" s="1"/>
  <c r="CY106" i="5"/>
  <c r="CY87" i="5" s="1"/>
  <c r="CJ106" i="5"/>
  <c r="CJ87" i="5" s="1"/>
  <c r="CJ90" i="5" s="1"/>
  <c r="CI106" i="5"/>
  <c r="CH106" i="5"/>
  <c r="CH78" i="5"/>
  <c r="CI78" i="5"/>
  <c r="CJ78" i="5"/>
  <c r="CJ59" i="5" s="1"/>
  <c r="CK78" i="5"/>
  <c r="CK59" i="5" s="1"/>
  <c r="CL78" i="5"/>
  <c r="CL59" i="5" s="1"/>
  <c r="CM78" i="5"/>
  <c r="CM59" i="5" s="1"/>
  <c r="CN78" i="5"/>
  <c r="CN59" i="5" s="1"/>
  <c r="CO78" i="5"/>
  <c r="CO59" i="5" s="1"/>
  <c r="CP78" i="5"/>
  <c r="CP59" i="5" s="1"/>
  <c r="CQ78" i="5"/>
  <c r="CQ59" i="5" s="1"/>
  <c r="CR78" i="5"/>
  <c r="CR59" i="5" s="1"/>
  <c r="CS78" i="5"/>
  <c r="CS59" i="5" s="1"/>
  <c r="CT78" i="5"/>
  <c r="CT59" i="5" s="1"/>
  <c r="CU78" i="5"/>
  <c r="CU59" i="5" s="1"/>
  <c r="CV78" i="5"/>
  <c r="CV59" i="5" s="1"/>
  <c r="CW78" i="5"/>
  <c r="CW59" i="5" s="1"/>
  <c r="CX78" i="5"/>
  <c r="CX59" i="5" s="1"/>
  <c r="CY78" i="5"/>
  <c r="CY59" i="5" s="1"/>
  <c r="CH79" i="5"/>
  <c r="CI79" i="5"/>
  <c r="CJ79" i="5"/>
  <c r="CJ60" i="5" s="1"/>
  <c r="CK79" i="5"/>
  <c r="CK60" i="5" s="1"/>
  <c r="CL79" i="5"/>
  <c r="CL60" i="5" s="1"/>
  <c r="CM79" i="5"/>
  <c r="CM60" i="5" s="1"/>
  <c r="CN79" i="5"/>
  <c r="CN60" i="5" s="1"/>
  <c r="CO79" i="5"/>
  <c r="CO60" i="5" s="1"/>
  <c r="CP79" i="5"/>
  <c r="CP60" i="5" s="1"/>
  <c r="CQ79" i="5"/>
  <c r="CQ60" i="5" s="1"/>
  <c r="CR79" i="5"/>
  <c r="CR60" i="5" s="1"/>
  <c r="CS79" i="5"/>
  <c r="CS60" i="5" s="1"/>
  <c r="CT79" i="5"/>
  <c r="CT60" i="5" s="1"/>
  <c r="CU79" i="5"/>
  <c r="CU60" i="5" s="1"/>
  <c r="CV79" i="5"/>
  <c r="CV60" i="5" s="1"/>
  <c r="CW79" i="5"/>
  <c r="CW60" i="5" s="1"/>
  <c r="CX79" i="5"/>
  <c r="CX60" i="5" s="1"/>
  <c r="CY79" i="5"/>
  <c r="CY60" i="5" s="1"/>
  <c r="CK77" i="5"/>
  <c r="CK58" i="5" s="1"/>
  <c r="CL77" i="5"/>
  <c r="CL58" i="5" s="1"/>
  <c r="CL61" i="5" s="1"/>
  <c r="CM77" i="5"/>
  <c r="CM58" i="5" s="1"/>
  <c r="CN77" i="5"/>
  <c r="CN58" i="5" s="1"/>
  <c r="CO77" i="5"/>
  <c r="CO58" i="5" s="1"/>
  <c r="CP77" i="5"/>
  <c r="CP58" i="5" s="1"/>
  <c r="CP61" i="5" s="1"/>
  <c r="CQ77" i="5"/>
  <c r="CQ58" i="5" s="1"/>
  <c r="CR77" i="5"/>
  <c r="CR58" i="5" s="1"/>
  <c r="CS77" i="5"/>
  <c r="CS58" i="5" s="1"/>
  <c r="CT77" i="5"/>
  <c r="CT58" i="5" s="1"/>
  <c r="CT61" i="5" s="1"/>
  <c r="CU77" i="5"/>
  <c r="CU58" i="5" s="1"/>
  <c r="CV77" i="5"/>
  <c r="CV58" i="5" s="1"/>
  <c r="CW77" i="5"/>
  <c r="CW58" i="5" s="1"/>
  <c r="CX77" i="5"/>
  <c r="CX58" i="5" s="1"/>
  <c r="CX61" i="5" s="1"/>
  <c r="CY77" i="5"/>
  <c r="CY58" i="5" s="1"/>
  <c r="CJ77" i="5"/>
  <c r="CJ58" i="5" s="1"/>
  <c r="CI77" i="5"/>
  <c r="CH77" i="5"/>
  <c r="E173" i="2"/>
  <c r="CM227" i="5" s="1"/>
  <c r="CJ227" i="5" s="1"/>
  <c r="E169" i="2"/>
  <c r="CM198" i="5" s="1"/>
  <c r="CJ198" i="5" s="1"/>
  <c r="E165" i="2"/>
  <c r="CM169" i="5" s="1"/>
  <c r="CJ169" i="5" s="1"/>
  <c r="E161" i="2"/>
  <c r="CM140" i="5" s="1"/>
  <c r="CJ140" i="5" s="1"/>
  <c r="E157" i="2"/>
  <c r="CM111" i="5" s="1"/>
  <c r="CJ111" i="5" s="1"/>
  <c r="E153" i="2"/>
  <c r="CM82" i="5" s="1"/>
  <c r="CJ82" i="5" s="1"/>
  <c r="E149" i="2"/>
  <c r="CM53" i="5" s="1"/>
  <c r="CJ53" i="5" s="1"/>
  <c r="CK68" i="5" s="1"/>
  <c r="CK71" i="5" s="1"/>
  <c r="BM194" i="5"/>
  <c r="BN194" i="5"/>
  <c r="BO194" i="5"/>
  <c r="BO175" i="5" s="1"/>
  <c r="BP194" i="5"/>
  <c r="BP175" i="5" s="1"/>
  <c r="BQ194" i="5"/>
  <c r="BQ175" i="5" s="1"/>
  <c r="BR194" i="5"/>
  <c r="BR175" i="5" s="1"/>
  <c r="BS194" i="5"/>
  <c r="BS175" i="5" s="1"/>
  <c r="BT194" i="5"/>
  <c r="BT175" i="5" s="1"/>
  <c r="BU194" i="5"/>
  <c r="BU175" i="5" s="1"/>
  <c r="BV194" i="5"/>
  <c r="BV175" i="5" s="1"/>
  <c r="BW194" i="5"/>
  <c r="BW175" i="5" s="1"/>
  <c r="BX194" i="5"/>
  <c r="BX175" i="5" s="1"/>
  <c r="BY194" i="5"/>
  <c r="BY175" i="5" s="1"/>
  <c r="BZ194" i="5"/>
  <c r="BZ175" i="5" s="1"/>
  <c r="CA194" i="5"/>
  <c r="CA175" i="5" s="1"/>
  <c r="CB194" i="5"/>
  <c r="CB175" i="5" s="1"/>
  <c r="CC194" i="5"/>
  <c r="CC175" i="5" s="1"/>
  <c r="CD194" i="5"/>
  <c r="CD175" i="5" s="1"/>
  <c r="BM195" i="5"/>
  <c r="BN195" i="5"/>
  <c r="BO195" i="5"/>
  <c r="BO176" i="5" s="1"/>
  <c r="BP195" i="5"/>
  <c r="BP176" i="5" s="1"/>
  <c r="BQ195" i="5"/>
  <c r="BQ176" i="5" s="1"/>
  <c r="BR195" i="5"/>
  <c r="BR176" i="5" s="1"/>
  <c r="BS195" i="5"/>
  <c r="BS176" i="5" s="1"/>
  <c r="BT195" i="5"/>
  <c r="BT176" i="5" s="1"/>
  <c r="BU195" i="5"/>
  <c r="BU176" i="5" s="1"/>
  <c r="BV195" i="5"/>
  <c r="BV176" i="5" s="1"/>
  <c r="BW195" i="5"/>
  <c r="BW176" i="5" s="1"/>
  <c r="BX195" i="5"/>
  <c r="BX176" i="5" s="1"/>
  <c r="BY195" i="5"/>
  <c r="BY176" i="5" s="1"/>
  <c r="BZ195" i="5"/>
  <c r="BZ176" i="5" s="1"/>
  <c r="CA195" i="5"/>
  <c r="CA176" i="5" s="1"/>
  <c r="CB195" i="5"/>
  <c r="CB176" i="5" s="1"/>
  <c r="CC195" i="5"/>
  <c r="CC176" i="5" s="1"/>
  <c r="CD195" i="5"/>
  <c r="CD176" i="5" s="1"/>
  <c r="BP193" i="5"/>
  <c r="BP174" i="5" s="1"/>
  <c r="BQ193" i="5"/>
  <c r="BQ174" i="5" s="1"/>
  <c r="BR193" i="5"/>
  <c r="BR174" i="5" s="1"/>
  <c r="BS193" i="5"/>
  <c r="BS174" i="5" s="1"/>
  <c r="BT193" i="5"/>
  <c r="BT174" i="5" s="1"/>
  <c r="BU193" i="5"/>
  <c r="BU174" i="5" s="1"/>
  <c r="BV193" i="5"/>
  <c r="BV174" i="5" s="1"/>
  <c r="BW193" i="5"/>
  <c r="BW174" i="5" s="1"/>
  <c r="BX193" i="5"/>
  <c r="BX174" i="5" s="1"/>
  <c r="BY193" i="5"/>
  <c r="BY174" i="5" s="1"/>
  <c r="BZ193" i="5"/>
  <c r="BZ174" i="5" s="1"/>
  <c r="CA193" i="5"/>
  <c r="CA174" i="5" s="1"/>
  <c r="CB193" i="5"/>
  <c r="CB174" i="5" s="1"/>
  <c r="CC193" i="5"/>
  <c r="CC174" i="5" s="1"/>
  <c r="CD193" i="5"/>
  <c r="CD174" i="5" s="1"/>
  <c r="BO193" i="5"/>
  <c r="BO174" i="5" s="1"/>
  <c r="BN193" i="5"/>
  <c r="BO233" i="5"/>
  <c r="BP233" i="5"/>
  <c r="BQ233" i="5"/>
  <c r="BR233" i="5"/>
  <c r="BS233" i="5"/>
  <c r="BT233" i="5"/>
  <c r="BU233" i="5"/>
  <c r="BV233" i="5"/>
  <c r="BW233" i="5"/>
  <c r="BX233" i="5"/>
  <c r="BY233" i="5"/>
  <c r="BZ233" i="5"/>
  <c r="CA233" i="5"/>
  <c r="CB233" i="5"/>
  <c r="CC233" i="5"/>
  <c r="CD233" i="5"/>
  <c r="BO234" i="5"/>
  <c r="BP234" i="5"/>
  <c r="BQ234" i="5"/>
  <c r="BR234" i="5"/>
  <c r="BS234" i="5"/>
  <c r="BT234" i="5"/>
  <c r="BU234" i="5"/>
  <c r="BV234" i="5"/>
  <c r="BW234" i="5"/>
  <c r="BX234" i="5"/>
  <c r="BY234" i="5"/>
  <c r="BZ234" i="5"/>
  <c r="CA234" i="5"/>
  <c r="CB234" i="5"/>
  <c r="CC234" i="5"/>
  <c r="CD234" i="5"/>
  <c r="BP232" i="5"/>
  <c r="BQ232" i="5"/>
  <c r="BR232" i="5"/>
  <c r="BS232" i="5"/>
  <c r="BT232" i="5"/>
  <c r="BU232" i="5"/>
  <c r="BV232" i="5"/>
  <c r="BW232" i="5"/>
  <c r="BX232" i="5"/>
  <c r="BY232" i="5"/>
  <c r="BZ232" i="5"/>
  <c r="CA232" i="5"/>
  <c r="CB232" i="5"/>
  <c r="CC232" i="5"/>
  <c r="CD232" i="5"/>
  <c r="BO232" i="5"/>
  <c r="BO204" i="5"/>
  <c r="BP204" i="5"/>
  <c r="BQ204" i="5"/>
  <c r="BR204" i="5"/>
  <c r="BS204" i="5"/>
  <c r="BT204" i="5"/>
  <c r="BU204" i="5"/>
  <c r="BV204" i="5"/>
  <c r="BW204" i="5"/>
  <c r="BX204" i="5"/>
  <c r="BY204" i="5"/>
  <c r="BZ204" i="5"/>
  <c r="CA204" i="5"/>
  <c r="CB204" i="5"/>
  <c r="CC204" i="5"/>
  <c r="CD204" i="5"/>
  <c r="BO205" i="5"/>
  <c r="BP205" i="5"/>
  <c r="BQ205" i="5"/>
  <c r="BR205" i="5"/>
  <c r="BS205" i="5"/>
  <c r="BT205" i="5"/>
  <c r="BU205" i="5"/>
  <c r="BV205" i="5"/>
  <c r="BW205" i="5"/>
  <c r="BX205" i="5"/>
  <c r="BY205" i="5"/>
  <c r="BZ205" i="5"/>
  <c r="CA205" i="5"/>
  <c r="CB205" i="5"/>
  <c r="CC205" i="5"/>
  <c r="CD205" i="5"/>
  <c r="BP203" i="5"/>
  <c r="BQ203" i="5"/>
  <c r="BR203" i="5"/>
  <c r="BS203" i="5"/>
  <c r="BT203" i="5"/>
  <c r="BU203" i="5"/>
  <c r="BV203" i="5"/>
  <c r="BW203" i="5"/>
  <c r="BX203" i="5"/>
  <c r="BY203" i="5"/>
  <c r="BZ203" i="5"/>
  <c r="CA203" i="5"/>
  <c r="CB203" i="5"/>
  <c r="CC203" i="5"/>
  <c r="CD203" i="5"/>
  <c r="BO203" i="5"/>
  <c r="BM193" i="5"/>
  <c r="BM165" i="5"/>
  <c r="BN165" i="5"/>
  <c r="BO165" i="5"/>
  <c r="BO146" i="5" s="1"/>
  <c r="BP165" i="5"/>
  <c r="BP146" i="5" s="1"/>
  <c r="BQ165" i="5"/>
  <c r="BQ146" i="5" s="1"/>
  <c r="BR165" i="5"/>
  <c r="BR146" i="5" s="1"/>
  <c r="BS165" i="5"/>
  <c r="BS146" i="5" s="1"/>
  <c r="BT165" i="5"/>
  <c r="BT146" i="5" s="1"/>
  <c r="BU165" i="5"/>
  <c r="BU146" i="5" s="1"/>
  <c r="BV165" i="5"/>
  <c r="BV146" i="5" s="1"/>
  <c r="BW165" i="5"/>
  <c r="BW146" i="5" s="1"/>
  <c r="BX165" i="5"/>
  <c r="BX146" i="5" s="1"/>
  <c r="BY165" i="5"/>
  <c r="BY146" i="5" s="1"/>
  <c r="BZ165" i="5"/>
  <c r="BZ146" i="5" s="1"/>
  <c r="CA165" i="5"/>
  <c r="CA146" i="5" s="1"/>
  <c r="CB165" i="5"/>
  <c r="CB146" i="5" s="1"/>
  <c r="CC165" i="5"/>
  <c r="CC146" i="5" s="1"/>
  <c r="CD165" i="5"/>
  <c r="CD146" i="5" s="1"/>
  <c r="BM166" i="5"/>
  <c r="BN166" i="5"/>
  <c r="BO166" i="5"/>
  <c r="BO147" i="5" s="1"/>
  <c r="BP166" i="5"/>
  <c r="BP147" i="5" s="1"/>
  <c r="BQ166" i="5"/>
  <c r="BQ147" i="5" s="1"/>
  <c r="BR166" i="5"/>
  <c r="BR147" i="5" s="1"/>
  <c r="BS166" i="5"/>
  <c r="BS147" i="5" s="1"/>
  <c r="BT166" i="5"/>
  <c r="BT147" i="5" s="1"/>
  <c r="BU166" i="5"/>
  <c r="BU147" i="5" s="1"/>
  <c r="BV166" i="5"/>
  <c r="BV147" i="5" s="1"/>
  <c r="BW166" i="5"/>
  <c r="BW147" i="5" s="1"/>
  <c r="BX166" i="5"/>
  <c r="BX147" i="5" s="1"/>
  <c r="BY166" i="5"/>
  <c r="BY147" i="5" s="1"/>
  <c r="BZ166" i="5"/>
  <c r="BZ147" i="5" s="1"/>
  <c r="CA166" i="5"/>
  <c r="CA147" i="5" s="1"/>
  <c r="CB166" i="5"/>
  <c r="CB147" i="5" s="1"/>
  <c r="CC166" i="5"/>
  <c r="CC147" i="5" s="1"/>
  <c r="CD166" i="5"/>
  <c r="CD147" i="5" s="1"/>
  <c r="BP164" i="5"/>
  <c r="BP145" i="5" s="1"/>
  <c r="BQ164" i="5"/>
  <c r="BQ145" i="5" s="1"/>
  <c r="BR164" i="5"/>
  <c r="BR145" i="5" s="1"/>
  <c r="BS164" i="5"/>
  <c r="BS145" i="5" s="1"/>
  <c r="BT164" i="5"/>
  <c r="BT145" i="5" s="1"/>
  <c r="BU164" i="5"/>
  <c r="BU145" i="5" s="1"/>
  <c r="BV164" i="5"/>
  <c r="BV145" i="5" s="1"/>
  <c r="BW164" i="5"/>
  <c r="BW145" i="5" s="1"/>
  <c r="BX164" i="5"/>
  <c r="BX145" i="5" s="1"/>
  <c r="BY164" i="5"/>
  <c r="BY145" i="5" s="1"/>
  <c r="BZ164" i="5"/>
  <c r="BZ145" i="5" s="1"/>
  <c r="CA164" i="5"/>
  <c r="CA145" i="5" s="1"/>
  <c r="CB164" i="5"/>
  <c r="CB145" i="5" s="1"/>
  <c r="CC164" i="5"/>
  <c r="CC145" i="5" s="1"/>
  <c r="CD164" i="5"/>
  <c r="CD145" i="5" s="1"/>
  <c r="BO164" i="5"/>
  <c r="BO145" i="5" s="1"/>
  <c r="BN164" i="5"/>
  <c r="BM164" i="5"/>
  <c r="BM136" i="5"/>
  <c r="BN136" i="5"/>
  <c r="BO136" i="5"/>
  <c r="BO117" i="5" s="1"/>
  <c r="BP136" i="5"/>
  <c r="BP117" i="5" s="1"/>
  <c r="BQ136" i="5"/>
  <c r="BQ117" i="5" s="1"/>
  <c r="BR136" i="5"/>
  <c r="BR117" i="5" s="1"/>
  <c r="BS136" i="5"/>
  <c r="BS117" i="5" s="1"/>
  <c r="BT136" i="5"/>
  <c r="BT117" i="5" s="1"/>
  <c r="BU136" i="5"/>
  <c r="BU117" i="5" s="1"/>
  <c r="BV136" i="5"/>
  <c r="BV117" i="5" s="1"/>
  <c r="BW136" i="5"/>
  <c r="BW117" i="5" s="1"/>
  <c r="BX136" i="5"/>
  <c r="BX117" i="5" s="1"/>
  <c r="BY136" i="5"/>
  <c r="BY117" i="5" s="1"/>
  <c r="BZ136" i="5"/>
  <c r="BZ117" i="5" s="1"/>
  <c r="CA136" i="5"/>
  <c r="CA117" i="5" s="1"/>
  <c r="CB136" i="5"/>
  <c r="CB117" i="5" s="1"/>
  <c r="CC136" i="5"/>
  <c r="CC117" i="5" s="1"/>
  <c r="CD136" i="5"/>
  <c r="CD117" i="5" s="1"/>
  <c r="BM137" i="5"/>
  <c r="BN137" i="5"/>
  <c r="BO137" i="5"/>
  <c r="BO118" i="5" s="1"/>
  <c r="BP137" i="5"/>
  <c r="BP118" i="5" s="1"/>
  <c r="BQ137" i="5"/>
  <c r="BQ118" i="5" s="1"/>
  <c r="BR137" i="5"/>
  <c r="BR118" i="5" s="1"/>
  <c r="BS137" i="5"/>
  <c r="BS118" i="5" s="1"/>
  <c r="BT137" i="5"/>
  <c r="BT118" i="5" s="1"/>
  <c r="BU137" i="5"/>
  <c r="BU118" i="5" s="1"/>
  <c r="BV137" i="5"/>
  <c r="BV118" i="5" s="1"/>
  <c r="BW137" i="5"/>
  <c r="BW118" i="5" s="1"/>
  <c r="BX137" i="5"/>
  <c r="BX118" i="5" s="1"/>
  <c r="BY137" i="5"/>
  <c r="BY118" i="5" s="1"/>
  <c r="BZ137" i="5"/>
  <c r="BZ118" i="5" s="1"/>
  <c r="CA137" i="5"/>
  <c r="CA118" i="5" s="1"/>
  <c r="CB137" i="5"/>
  <c r="CB118" i="5" s="1"/>
  <c r="CC137" i="5"/>
  <c r="CC118" i="5" s="1"/>
  <c r="CD137" i="5"/>
  <c r="CD118" i="5" s="1"/>
  <c r="BP135" i="5"/>
  <c r="BP116" i="5" s="1"/>
  <c r="BQ135" i="5"/>
  <c r="BQ116" i="5" s="1"/>
  <c r="BR135" i="5"/>
  <c r="BR116" i="5" s="1"/>
  <c r="BS135" i="5"/>
  <c r="BS116" i="5" s="1"/>
  <c r="BT135" i="5"/>
  <c r="BT116" i="5" s="1"/>
  <c r="BU135" i="5"/>
  <c r="BU116" i="5" s="1"/>
  <c r="BV135" i="5"/>
  <c r="BV116" i="5" s="1"/>
  <c r="BW135" i="5"/>
  <c r="BW116" i="5" s="1"/>
  <c r="BX135" i="5"/>
  <c r="BX116" i="5" s="1"/>
  <c r="BY135" i="5"/>
  <c r="BY116" i="5" s="1"/>
  <c r="BZ135" i="5"/>
  <c r="BZ116" i="5" s="1"/>
  <c r="CA135" i="5"/>
  <c r="CA116" i="5" s="1"/>
  <c r="CB135" i="5"/>
  <c r="CB116" i="5" s="1"/>
  <c r="CC135" i="5"/>
  <c r="CC116" i="5" s="1"/>
  <c r="CD135" i="5"/>
  <c r="CD116" i="5" s="1"/>
  <c r="BO135" i="5"/>
  <c r="BO116" i="5" s="1"/>
  <c r="BN135" i="5"/>
  <c r="BM135" i="5"/>
  <c r="BM107" i="5"/>
  <c r="BN107" i="5"/>
  <c r="BO107" i="5"/>
  <c r="BO88" i="5" s="1"/>
  <c r="BP107" i="5"/>
  <c r="BP88" i="5" s="1"/>
  <c r="BQ107" i="5"/>
  <c r="BQ88" i="5" s="1"/>
  <c r="BR107" i="5"/>
  <c r="BR88" i="5" s="1"/>
  <c r="BS107" i="5"/>
  <c r="BS88" i="5" s="1"/>
  <c r="BT107" i="5"/>
  <c r="BT88" i="5" s="1"/>
  <c r="BU107" i="5"/>
  <c r="BU88" i="5" s="1"/>
  <c r="BV107" i="5"/>
  <c r="BV88" i="5" s="1"/>
  <c r="BW107" i="5"/>
  <c r="BW88" i="5" s="1"/>
  <c r="BX107" i="5"/>
  <c r="BX88" i="5" s="1"/>
  <c r="BY107" i="5"/>
  <c r="BY88" i="5" s="1"/>
  <c r="BZ107" i="5"/>
  <c r="BZ88" i="5" s="1"/>
  <c r="CA107" i="5"/>
  <c r="CA88" i="5" s="1"/>
  <c r="CB107" i="5"/>
  <c r="CB88" i="5" s="1"/>
  <c r="CC107" i="5"/>
  <c r="CC88" i="5" s="1"/>
  <c r="CD107" i="5"/>
  <c r="CD88" i="5" s="1"/>
  <c r="BM108" i="5"/>
  <c r="BN108" i="5"/>
  <c r="BO108" i="5"/>
  <c r="BO89" i="5" s="1"/>
  <c r="BP108" i="5"/>
  <c r="BP89" i="5" s="1"/>
  <c r="BQ108" i="5"/>
  <c r="BQ89" i="5" s="1"/>
  <c r="BR108" i="5"/>
  <c r="BR89" i="5" s="1"/>
  <c r="BS108" i="5"/>
  <c r="BS89" i="5" s="1"/>
  <c r="BT108" i="5"/>
  <c r="BT89" i="5" s="1"/>
  <c r="BU108" i="5"/>
  <c r="BU89" i="5" s="1"/>
  <c r="BV108" i="5"/>
  <c r="BV89" i="5" s="1"/>
  <c r="BW108" i="5"/>
  <c r="BW89" i="5" s="1"/>
  <c r="BX108" i="5"/>
  <c r="BX89" i="5" s="1"/>
  <c r="BY108" i="5"/>
  <c r="BY89" i="5" s="1"/>
  <c r="BZ108" i="5"/>
  <c r="BZ89" i="5" s="1"/>
  <c r="CA108" i="5"/>
  <c r="CA89" i="5" s="1"/>
  <c r="CB108" i="5"/>
  <c r="CB89" i="5" s="1"/>
  <c r="CC108" i="5"/>
  <c r="CC89" i="5" s="1"/>
  <c r="CD108" i="5"/>
  <c r="CD89" i="5" s="1"/>
  <c r="BP106" i="5"/>
  <c r="BP87" i="5" s="1"/>
  <c r="BQ106" i="5"/>
  <c r="BQ87" i="5" s="1"/>
  <c r="BR106" i="5"/>
  <c r="BR87" i="5" s="1"/>
  <c r="BS106" i="5"/>
  <c r="BS87" i="5" s="1"/>
  <c r="BT106" i="5"/>
  <c r="BT87" i="5" s="1"/>
  <c r="BU106" i="5"/>
  <c r="BU87" i="5" s="1"/>
  <c r="BV106" i="5"/>
  <c r="BV87" i="5" s="1"/>
  <c r="BW106" i="5"/>
  <c r="BW87" i="5" s="1"/>
  <c r="BX106" i="5"/>
  <c r="BX87" i="5" s="1"/>
  <c r="BY106" i="5"/>
  <c r="BY87" i="5" s="1"/>
  <c r="BZ106" i="5"/>
  <c r="BZ87" i="5" s="1"/>
  <c r="CA106" i="5"/>
  <c r="CA87" i="5" s="1"/>
  <c r="CB106" i="5"/>
  <c r="CB87" i="5" s="1"/>
  <c r="CC106" i="5"/>
  <c r="CC87" i="5" s="1"/>
  <c r="CD106" i="5"/>
  <c r="CD87" i="5" s="1"/>
  <c r="BO106" i="5"/>
  <c r="BO87" i="5" s="1"/>
  <c r="BN106" i="5"/>
  <c r="BM106" i="5"/>
  <c r="BM78" i="5"/>
  <c r="BN78" i="5"/>
  <c r="BO78" i="5"/>
  <c r="BO59" i="5" s="1"/>
  <c r="BP78" i="5"/>
  <c r="BP59" i="5" s="1"/>
  <c r="BQ78" i="5"/>
  <c r="BQ59" i="5" s="1"/>
  <c r="BR78" i="5"/>
  <c r="BR59" i="5" s="1"/>
  <c r="BS78" i="5"/>
  <c r="BS59" i="5" s="1"/>
  <c r="BT78" i="5"/>
  <c r="BT59" i="5" s="1"/>
  <c r="BU78" i="5"/>
  <c r="BU59" i="5" s="1"/>
  <c r="BV78" i="5"/>
  <c r="BV59" i="5" s="1"/>
  <c r="BW78" i="5"/>
  <c r="BW59" i="5" s="1"/>
  <c r="BX78" i="5"/>
  <c r="BX59" i="5" s="1"/>
  <c r="BY78" i="5"/>
  <c r="BY59" i="5" s="1"/>
  <c r="BZ78" i="5"/>
  <c r="BZ59" i="5" s="1"/>
  <c r="CA78" i="5"/>
  <c r="CA59" i="5" s="1"/>
  <c r="CB78" i="5"/>
  <c r="CB59" i="5" s="1"/>
  <c r="CC78" i="5"/>
  <c r="CC59" i="5" s="1"/>
  <c r="CD78" i="5"/>
  <c r="CD59" i="5" s="1"/>
  <c r="BM79" i="5"/>
  <c r="BN79" i="5"/>
  <c r="BO79" i="5"/>
  <c r="BO60" i="5" s="1"/>
  <c r="BP79" i="5"/>
  <c r="BP60" i="5" s="1"/>
  <c r="BQ79" i="5"/>
  <c r="BQ60" i="5" s="1"/>
  <c r="BR79" i="5"/>
  <c r="BR60" i="5" s="1"/>
  <c r="BS79" i="5"/>
  <c r="BS60" i="5" s="1"/>
  <c r="BT79" i="5"/>
  <c r="BT60" i="5" s="1"/>
  <c r="BU79" i="5"/>
  <c r="BU60" i="5" s="1"/>
  <c r="BV79" i="5"/>
  <c r="BV60" i="5" s="1"/>
  <c r="BW79" i="5"/>
  <c r="BW60" i="5" s="1"/>
  <c r="BX79" i="5"/>
  <c r="BX60" i="5" s="1"/>
  <c r="BY79" i="5"/>
  <c r="BY60" i="5" s="1"/>
  <c r="BZ79" i="5"/>
  <c r="BZ60" i="5" s="1"/>
  <c r="CA79" i="5"/>
  <c r="CA60" i="5" s="1"/>
  <c r="CB79" i="5"/>
  <c r="CB60" i="5" s="1"/>
  <c r="CC79" i="5"/>
  <c r="CC60" i="5" s="1"/>
  <c r="CD79" i="5"/>
  <c r="CD60" i="5" s="1"/>
  <c r="BP77" i="5"/>
  <c r="BP58" i="5" s="1"/>
  <c r="BQ77" i="5"/>
  <c r="BQ58" i="5" s="1"/>
  <c r="BR77" i="5"/>
  <c r="BR58" i="5" s="1"/>
  <c r="BS77" i="5"/>
  <c r="BS58" i="5" s="1"/>
  <c r="BT77" i="5"/>
  <c r="BT58" i="5" s="1"/>
  <c r="BU77" i="5"/>
  <c r="BU58" i="5" s="1"/>
  <c r="BV77" i="5"/>
  <c r="BV58" i="5" s="1"/>
  <c r="BW77" i="5"/>
  <c r="BW58" i="5" s="1"/>
  <c r="BX77" i="5"/>
  <c r="BX58" i="5" s="1"/>
  <c r="BY77" i="5"/>
  <c r="BY58" i="5" s="1"/>
  <c r="BZ77" i="5"/>
  <c r="BZ58" i="5" s="1"/>
  <c r="CA77" i="5"/>
  <c r="CA58" i="5" s="1"/>
  <c r="CB77" i="5"/>
  <c r="CB58" i="5" s="1"/>
  <c r="CC77" i="5"/>
  <c r="CC58" i="5" s="1"/>
  <c r="CD77" i="5"/>
  <c r="CD58" i="5" s="1"/>
  <c r="BO77" i="5"/>
  <c r="BO58" i="5" s="1"/>
  <c r="BN77" i="5"/>
  <c r="BM77" i="5"/>
  <c r="E144" i="2"/>
  <c r="BR227" i="5" s="1"/>
  <c r="BO227" i="5" s="1"/>
  <c r="E140" i="2"/>
  <c r="BR198" i="5" s="1"/>
  <c r="BO198" i="5" s="1"/>
  <c r="E136" i="2"/>
  <c r="E132" i="2"/>
  <c r="E128" i="2"/>
  <c r="E124" i="2"/>
  <c r="E120" i="2"/>
  <c r="E115" i="2"/>
  <c r="E111" i="2"/>
  <c r="E107" i="2"/>
  <c r="E103" i="2"/>
  <c r="E99" i="2"/>
  <c r="E95" i="2"/>
  <c r="E91" i="2"/>
  <c r="AW53" i="5" s="1"/>
  <c r="AT53" i="5" s="1"/>
  <c r="AU68" i="5" s="1"/>
  <c r="E86" i="2"/>
  <c r="E82" i="2"/>
  <c r="E78" i="2"/>
  <c r="E74" i="2"/>
  <c r="AB140" i="5" s="1"/>
  <c r="Y140" i="5" s="1"/>
  <c r="E70" i="2"/>
  <c r="AB111" i="5" s="1"/>
  <c r="Y111" i="5" s="1"/>
  <c r="E66" i="2"/>
  <c r="AB82" i="5" s="1"/>
  <c r="Y82" i="5" s="1"/>
  <c r="E62" i="2"/>
  <c r="AB53" i="5" s="1"/>
  <c r="Y53" i="5" s="1"/>
  <c r="Z68" i="5" s="1"/>
  <c r="Z71" i="5" s="1"/>
  <c r="E57" i="2"/>
  <c r="G227" i="5" s="1"/>
  <c r="D227" i="5" s="1"/>
  <c r="E53" i="2"/>
  <c r="G198" i="5" s="1"/>
  <c r="D198" i="5" s="1"/>
  <c r="E49" i="2"/>
  <c r="E45" i="2"/>
  <c r="G140" i="5" s="1"/>
  <c r="D140" i="5" s="1"/>
  <c r="E41" i="2"/>
  <c r="G111" i="5" s="1"/>
  <c r="D111" i="5" s="1"/>
  <c r="E37" i="2"/>
  <c r="G82" i="5" s="1"/>
  <c r="E33" i="2"/>
  <c r="G53" i="5" s="1"/>
  <c r="B219" i="5"/>
  <c r="C219" i="5"/>
  <c r="D219" i="5"/>
  <c r="E219" i="5"/>
  <c r="F219" i="5"/>
  <c r="G219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B220" i="5"/>
  <c r="C220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E218" i="5"/>
  <c r="F218" i="5"/>
  <c r="G218" i="5"/>
  <c r="H218" i="5"/>
  <c r="I218" i="5"/>
  <c r="J218" i="5"/>
  <c r="K218" i="5"/>
  <c r="L218" i="5"/>
  <c r="M218" i="5"/>
  <c r="N218" i="5"/>
  <c r="O218" i="5"/>
  <c r="P218" i="5"/>
  <c r="Q218" i="5"/>
  <c r="R218" i="5"/>
  <c r="S218" i="5"/>
  <c r="AR252" i="5"/>
  <c r="AS252" i="5"/>
  <c r="AT252" i="5"/>
  <c r="AT233" i="5" s="1"/>
  <c r="AU252" i="5"/>
  <c r="AU233" i="5" s="1"/>
  <c r="AV252" i="5"/>
  <c r="AV233" i="5" s="1"/>
  <c r="AW252" i="5"/>
  <c r="AW233" i="5" s="1"/>
  <c r="AX252" i="5"/>
  <c r="AX233" i="5" s="1"/>
  <c r="AY252" i="5"/>
  <c r="AY233" i="5" s="1"/>
  <c r="AZ252" i="5"/>
  <c r="AZ233" i="5" s="1"/>
  <c r="BA252" i="5"/>
  <c r="BA233" i="5" s="1"/>
  <c r="BB252" i="5"/>
  <c r="BB233" i="5" s="1"/>
  <c r="BC252" i="5"/>
  <c r="BC233" i="5" s="1"/>
  <c r="BD252" i="5"/>
  <c r="BD233" i="5" s="1"/>
  <c r="BE252" i="5"/>
  <c r="BE233" i="5" s="1"/>
  <c r="BF252" i="5"/>
  <c r="BF233" i="5" s="1"/>
  <c r="BG252" i="5"/>
  <c r="BG233" i="5" s="1"/>
  <c r="BH252" i="5"/>
  <c r="BH233" i="5" s="1"/>
  <c r="BI252" i="5"/>
  <c r="BI233" i="5" s="1"/>
  <c r="AR253" i="5"/>
  <c r="AS253" i="5"/>
  <c r="AT253" i="5"/>
  <c r="AT234" i="5" s="1"/>
  <c r="AU253" i="5"/>
  <c r="AU234" i="5" s="1"/>
  <c r="AV253" i="5"/>
  <c r="AV234" i="5" s="1"/>
  <c r="AW253" i="5"/>
  <c r="AW234" i="5" s="1"/>
  <c r="AX253" i="5"/>
  <c r="AX234" i="5" s="1"/>
  <c r="AY253" i="5"/>
  <c r="AY234" i="5" s="1"/>
  <c r="AZ253" i="5"/>
  <c r="AZ234" i="5" s="1"/>
  <c r="BA253" i="5"/>
  <c r="BA234" i="5" s="1"/>
  <c r="BB253" i="5"/>
  <c r="BB234" i="5" s="1"/>
  <c r="BC253" i="5"/>
  <c r="BC234" i="5" s="1"/>
  <c r="BD253" i="5"/>
  <c r="BD234" i="5" s="1"/>
  <c r="BE253" i="5"/>
  <c r="BE234" i="5" s="1"/>
  <c r="BF253" i="5"/>
  <c r="BF234" i="5" s="1"/>
  <c r="BG253" i="5"/>
  <c r="BG234" i="5" s="1"/>
  <c r="BH253" i="5"/>
  <c r="BH234" i="5" s="1"/>
  <c r="BI253" i="5"/>
  <c r="BI234" i="5" s="1"/>
  <c r="AU251" i="5"/>
  <c r="AU232" i="5" s="1"/>
  <c r="AV251" i="5"/>
  <c r="AV232" i="5" s="1"/>
  <c r="AW251" i="5"/>
  <c r="AW232" i="5" s="1"/>
  <c r="AX251" i="5"/>
  <c r="AX232" i="5" s="1"/>
  <c r="AY251" i="5"/>
  <c r="AY232" i="5" s="1"/>
  <c r="AZ251" i="5"/>
  <c r="AZ232" i="5" s="1"/>
  <c r="BA251" i="5"/>
  <c r="BA232" i="5" s="1"/>
  <c r="BB251" i="5"/>
  <c r="BB232" i="5" s="1"/>
  <c r="BC251" i="5"/>
  <c r="BC232" i="5" s="1"/>
  <c r="BD251" i="5"/>
  <c r="BD232" i="5" s="1"/>
  <c r="BE251" i="5"/>
  <c r="BE232" i="5" s="1"/>
  <c r="BF251" i="5"/>
  <c r="BF232" i="5" s="1"/>
  <c r="BG251" i="5"/>
  <c r="BG232" i="5" s="1"/>
  <c r="BH251" i="5"/>
  <c r="BH232" i="5" s="1"/>
  <c r="BI251" i="5"/>
  <c r="BI232" i="5" s="1"/>
  <c r="AT251" i="5"/>
  <c r="AT232" i="5" s="1"/>
  <c r="AS251" i="5"/>
  <c r="AR251" i="5"/>
  <c r="AR223" i="5"/>
  <c r="AS223" i="5"/>
  <c r="AT223" i="5"/>
  <c r="AT204" i="5" s="1"/>
  <c r="AU223" i="5"/>
  <c r="AU204" i="5" s="1"/>
  <c r="AV223" i="5"/>
  <c r="AV204" i="5" s="1"/>
  <c r="AW223" i="5"/>
  <c r="AW204" i="5" s="1"/>
  <c r="AX223" i="5"/>
  <c r="AX204" i="5" s="1"/>
  <c r="AY223" i="5"/>
  <c r="AY204" i="5" s="1"/>
  <c r="AZ223" i="5"/>
  <c r="AZ204" i="5" s="1"/>
  <c r="BA223" i="5"/>
  <c r="BA204" i="5" s="1"/>
  <c r="BB223" i="5"/>
  <c r="BB204" i="5" s="1"/>
  <c r="BC223" i="5"/>
  <c r="BC204" i="5" s="1"/>
  <c r="BD223" i="5"/>
  <c r="BD204" i="5" s="1"/>
  <c r="BE223" i="5"/>
  <c r="BE204" i="5" s="1"/>
  <c r="BF223" i="5"/>
  <c r="BF204" i="5" s="1"/>
  <c r="BG223" i="5"/>
  <c r="BG204" i="5" s="1"/>
  <c r="BH223" i="5"/>
  <c r="BH204" i="5" s="1"/>
  <c r="BI223" i="5"/>
  <c r="BI204" i="5" s="1"/>
  <c r="AR224" i="5"/>
  <c r="AS224" i="5"/>
  <c r="AT224" i="5"/>
  <c r="AT205" i="5" s="1"/>
  <c r="AU224" i="5"/>
  <c r="AU205" i="5" s="1"/>
  <c r="AV224" i="5"/>
  <c r="AV205" i="5" s="1"/>
  <c r="AW224" i="5"/>
  <c r="AW205" i="5" s="1"/>
  <c r="AX224" i="5"/>
  <c r="AX205" i="5" s="1"/>
  <c r="AY224" i="5"/>
  <c r="AY205" i="5" s="1"/>
  <c r="AZ224" i="5"/>
  <c r="AZ205" i="5" s="1"/>
  <c r="BA224" i="5"/>
  <c r="BA205" i="5" s="1"/>
  <c r="BB224" i="5"/>
  <c r="BB205" i="5" s="1"/>
  <c r="BC224" i="5"/>
  <c r="BC205" i="5" s="1"/>
  <c r="BD224" i="5"/>
  <c r="BD205" i="5" s="1"/>
  <c r="BE224" i="5"/>
  <c r="BE205" i="5" s="1"/>
  <c r="BF224" i="5"/>
  <c r="BF205" i="5" s="1"/>
  <c r="BG224" i="5"/>
  <c r="BG205" i="5" s="1"/>
  <c r="BH224" i="5"/>
  <c r="BH205" i="5" s="1"/>
  <c r="BI224" i="5"/>
  <c r="BI205" i="5" s="1"/>
  <c r="AU222" i="5"/>
  <c r="AU203" i="5" s="1"/>
  <c r="AV222" i="5"/>
  <c r="AV203" i="5" s="1"/>
  <c r="AW222" i="5"/>
  <c r="AW203" i="5" s="1"/>
  <c r="AX222" i="5"/>
  <c r="AX203" i="5" s="1"/>
  <c r="AY222" i="5"/>
  <c r="AY203" i="5" s="1"/>
  <c r="AZ222" i="5"/>
  <c r="AZ203" i="5" s="1"/>
  <c r="BA222" i="5"/>
  <c r="BA203" i="5" s="1"/>
  <c r="BB222" i="5"/>
  <c r="BB203" i="5" s="1"/>
  <c r="BC222" i="5"/>
  <c r="BC203" i="5" s="1"/>
  <c r="BD222" i="5"/>
  <c r="BD203" i="5" s="1"/>
  <c r="BE222" i="5"/>
  <c r="BE203" i="5" s="1"/>
  <c r="BF222" i="5"/>
  <c r="BF203" i="5" s="1"/>
  <c r="BG222" i="5"/>
  <c r="BG203" i="5" s="1"/>
  <c r="BH222" i="5"/>
  <c r="BH203" i="5" s="1"/>
  <c r="BI222" i="5"/>
  <c r="BI203" i="5" s="1"/>
  <c r="AT222" i="5"/>
  <c r="AT203" i="5" s="1"/>
  <c r="AS222" i="5"/>
  <c r="AR222" i="5"/>
  <c r="AR194" i="5"/>
  <c r="AS194" i="5"/>
  <c r="AT194" i="5"/>
  <c r="AT175" i="5" s="1"/>
  <c r="AU194" i="5"/>
  <c r="AU175" i="5" s="1"/>
  <c r="AV194" i="5"/>
  <c r="AV175" i="5" s="1"/>
  <c r="AW194" i="5"/>
  <c r="AW175" i="5" s="1"/>
  <c r="AX194" i="5"/>
  <c r="AX175" i="5" s="1"/>
  <c r="AY194" i="5"/>
  <c r="AY175" i="5" s="1"/>
  <c r="AZ194" i="5"/>
  <c r="AZ175" i="5" s="1"/>
  <c r="BA194" i="5"/>
  <c r="BA175" i="5" s="1"/>
  <c r="BB194" i="5"/>
  <c r="BB175" i="5" s="1"/>
  <c r="BC194" i="5"/>
  <c r="BC175" i="5" s="1"/>
  <c r="BD194" i="5"/>
  <c r="BD175" i="5" s="1"/>
  <c r="BE194" i="5"/>
  <c r="BE175" i="5" s="1"/>
  <c r="BF194" i="5"/>
  <c r="BF175" i="5" s="1"/>
  <c r="BG194" i="5"/>
  <c r="BG175" i="5" s="1"/>
  <c r="BH194" i="5"/>
  <c r="BH175" i="5" s="1"/>
  <c r="BI194" i="5"/>
  <c r="BI175" i="5" s="1"/>
  <c r="AR195" i="5"/>
  <c r="AS195" i="5"/>
  <c r="AT195" i="5"/>
  <c r="AT176" i="5" s="1"/>
  <c r="AU195" i="5"/>
  <c r="AU176" i="5" s="1"/>
  <c r="AV195" i="5"/>
  <c r="AV176" i="5" s="1"/>
  <c r="AW195" i="5"/>
  <c r="AW176" i="5" s="1"/>
  <c r="AX195" i="5"/>
  <c r="AX176" i="5" s="1"/>
  <c r="AY195" i="5"/>
  <c r="AY176" i="5" s="1"/>
  <c r="AZ195" i="5"/>
  <c r="AZ176" i="5" s="1"/>
  <c r="BA195" i="5"/>
  <c r="BA176" i="5" s="1"/>
  <c r="BB195" i="5"/>
  <c r="BB176" i="5" s="1"/>
  <c r="BC195" i="5"/>
  <c r="BC176" i="5" s="1"/>
  <c r="BD195" i="5"/>
  <c r="BD176" i="5" s="1"/>
  <c r="BE195" i="5"/>
  <c r="BE176" i="5" s="1"/>
  <c r="BF195" i="5"/>
  <c r="BF176" i="5" s="1"/>
  <c r="BG195" i="5"/>
  <c r="BG176" i="5" s="1"/>
  <c r="BH195" i="5"/>
  <c r="BH176" i="5" s="1"/>
  <c r="BI195" i="5"/>
  <c r="BI176" i="5" s="1"/>
  <c r="AU193" i="5"/>
  <c r="AU174" i="5" s="1"/>
  <c r="AV193" i="5"/>
  <c r="AV174" i="5" s="1"/>
  <c r="AW193" i="5"/>
  <c r="AW174" i="5" s="1"/>
  <c r="AX193" i="5"/>
  <c r="AX174" i="5" s="1"/>
  <c r="AY193" i="5"/>
  <c r="AY174" i="5" s="1"/>
  <c r="AZ193" i="5"/>
  <c r="AZ174" i="5" s="1"/>
  <c r="BA193" i="5"/>
  <c r="BA174" i="5" s="1"/>
  <c r="BB193" i="5"/>
  <c r="BB174" i="5" s="1"/>
  <c r="BC193" i="5"/>
  <c r="BC174" i="5" s="1"/>
  <c r="BD193" i="5"/>
  <c r="BD174" i="5" s="1"/>
  <c r="BE193" i="5"/>
  <c r="BE174" i="5" s="1"/>
  <c r="BF193" i="5"/>
  <c r="BF174" i="5" s="1"/>
  <c r="BG193" i="5"/>
  <c r="BG174" i="5" s="1"/>
  <c r="BH193" i="5"/>
  <c r="BH174" i="5" s="1"/>
  <c r="BI193" i="5"/>
  <c r="BI174" i="5" s="1"/>
  <c r="AT193" i="5"/>
  <c r="AT174" i="5" s="1"/>
  <c r="AS193" i="5"/>
  <c r="AR193" i="5"/>
  <c r="AR165" i="5"/>
  <c r="AS165" i="5"/>
  <c r="AT165" i="5"/>
  <c r="AT146" i="5" s="1"/>
  <c r="AU165" i="5"/>
  <c r="AU146" i="5" s="1"/>
  <c r="AV165" i="5"/>
  <c r="AV146" i="5" s="1"/>
  <c r="AW165" i="5"/>
  <c r="AW146" i="5" s="1"/>
  <c r="AX165" i="5"/>
  <c r="AX146" i="5" s="1"/>
  <c r="AY165" i="5"/>
  <c r="AY146" i="5" s="1"/>
  <c r="AZ165" i="5"/>
  <c r="AZ146" i="5" s="1"/>
  <c r="BA165" i="5"/>
  <c r="BA146" i="5" s="1"/>
  <c r="BB165" i="5"/>
  <c r="BB146" i="5" s="1"/>
  <c r="BC165" i="5"/>
  <c r="BC146" i="5" s="1"/>
  <c r="BD165" i="5"/>
  <c r="BD146" i="5" s="1"/>
  <c r="BE165" i="5"/>
  <c r="BE146" i="5" s="1"/>
  <c r="BF165" i="5"/>
  <c r="BF146" i="5" s="1"/>
  <c r="BG165" i="5"/>
  <c r="BG146" i="5" s="1"/>
  <c r="BH165" i="5"/>
  <c r="BH146" i="5" s="1"/>
  <c r="BI165" i="5"/>
  <c r="BI146" i="5" s="1"/>
  <c r="AR166" i="5"/>
  <c r="AS166" i="5"/>
  <c r="AT166" i="5"/>
  <c r="AT147" i="5" s="1"/>
  <c r="AU166" i="5"/>
  <c r="AU147" i="5" s="1"/>
  <c r="AV166" i="5"/>
  <c r="AV147" i="5" s="1"/>
  <c r="AW166" i="5"/>
  <c r="AW147" i="5" s="1"/>
  <c r="AX166" i="5"/>
  <c r="AX147" i="5" s="1"/>
  <c r="AY166" i="5"/>
  <c r="AY147" i="5" s="1"/>
  <c r="AZ166" i="5"/>
  <c r="AZ147" i="5" s="1"/>
  <c r="BA166" i="5"/>
  <c r="BA147" i="5" s="1"/>
  <c r="BB166" i="5"/>
  <c r="BB147" i="5" s="1"/>
  <c r="BC166" i="5"/>
  <c r="BC147" i="5" s="1"/>
  <c r="BD166" i="5"/>
  <c r="BD147" i="5" s="1"/>
  <c r="BE166" i="5"/>
  <c r="BE147" i="5" s="1"/>
  <c r="BF166" i="5"/>
  <c r="BF147" i="5" s="1"/>
  <c r="BG166" i="5"/>
  <c r="BG147" i="5" s="1"/>
  <c r="BH166" i="5"/>
  <c r="BH147" i="5" s="1"/>
  <c r="BI166" i="5"/>
  <c r="BI147" i="5" s="1"/>
  <c r="AU164" i="5"/>
  <c r="AU145" i="5" s="1"/>
  <c r="AV164" i="5"/>
  <c r="AV145" i="5" s="1"/>
  <c r="AW164" i="5"/>
  <c r="AW145" i="5" s="1"/>
  <c r="AX164" i="5"/>
  <c r="AX145" i="5" s="1"/>
  <c r="AY164" i="5"/>
  <c r="AY145" i="5" s="1"/>
  <c r="AZ164" i="5"/>
  <c r="AZ145" i="5" s="1"/>
  <c r="BA164" i="5"/>
  <c r="BA145" i="5" s="1"/>
  <c r="BB164" i="5"/>
  <c r="BB145" i="5" s="1"/>
  <c r="BC164" i="5"/>
  <c r="BC145" i="5" s="1"/>
  <c r="BD164" i="5"/>
  <c r="BD145" i="5" s="1"/>
  <c r="BE164" i="5"/>
  <c r="BE145" i="5" s="1"/>
  <c r="BF164" i="5"/>
  <c r="BF145" i="5" s="1"/>
  <c r="BG164" i="5"/>
  <c r="BG145" i="5" s="1"/>
  <c r="BH164" i="5"/>
  <c r="BH145" i="5" s="1"/>
  <c r="BI164" i="5"/>
  <c r="BI145" i="5" s="1"/>
  <c r="AT164" i="5"/>
  <c r="AT145" i="5" s="1"/>
  <c r="AS164" i="5"/>
  <c r="AR164" i="5"/>
  <c r="AR136" i="5"/>
  <c r="AS136" i="5"/>
  <c r="AT136" i="5"/>
  <c r="AT117" i="5" s="1"/>
  <c r="AU136" i="5"/>
  <c r="AU117" i="5" s="1"/>
  <c r="AV136" i="5"/>
  <c r="AV117" i="5" s="1"/>
  <c r="AW136" i="5"/>
  <c r="AW117" i="5" s="1"/>
  <c r="AX136" i="5"/>
  <c r="AX117" i="5" s="1"/>
  <c r="AY136" i="5"/>
  <c r="AY117" i="5" s="1"/>
  <c r="AZ136" i="5"/>
  <c r="AZ117" i="5" s="1"/>
  <c r="BA136" i="5"/>
  <c r="BA117" i="5" s="1"/>
  <c r="BB136" i="5"/>
  <c r="BB117" i="5" s="1"/>
  <c r="BC136" i="5"/>
  <c r="BC117" i="5" s="1"/>
  <c r="BD136" i="5"/>
  <c r="BD117" i="5" s="1"/>
  <c r="BE136" i="5"/>
  <c r="BE117" i="5" s="1"/>
  <c r="BF136" i="5"/>
  <c r="BF117" i="5" s="1"/>
  <c r="BG136" i="5"/>
  <c r="BG117" i="5" s="1"/>
  <c r="BH136" i="5"/>
  <c r="BH117" i="5" s="1"/>
  <c r="BI136" i="5"/>
  <c r="BI117" i="5" s="1"/>
  <c r="AR137" i="5"/>
  <c r="AS137" i="5"/>
  <c r="AT137" i="5"/>
  <c r="AT118" i="5" s="1"/>
  <c r="AU137" i="5"/>
  <c r="AU118" i="5" s="1"/>
  <c r="AV137" i="5"/>
  <c r="AV118" i="5" s="1"/>
  <c r="AW137" i="5"/>
  <c r="AW118" i="5" s="1"/>
  <c r="AX137" i="5"/>
  <c r="AX118" i="5" s="1"/>
  <c r="AY137" i="5"/>
  <c r="AY118" i="5" s="1"/>
  <c r="AZ137" i="5"/>
  <c r="AZ118" i="5" s="1"/>
  <c r="BA137" i="5"/>
  <c r="BA118" i="5" s="1"/>
  <c r="BB137" i="5"/>
  <c r="BB118" i="5" s="1"/>
  <c r="BC137" i="5"/>
  <c r="BC118" i="5" s="1"/>
  <c r="BD137" i="5"/>
  <c r="BD118" i="5" s="1"/>
  <c r="BE137" i="5"/>
  <c r="BE118" i="5" s="1"/>
  <c r="BF137" i="5"/>
  <c r="BF118" i="5" s="1"/>
  <c r="BG137" i="5"/>
  <c r="BG118" i="5" s="1"/>
  <c r="BH137" i="5"/>
  <c r="BH118" i="5" s="1"/>
  <c r="BI137" i="5"/>
  <c r="BI118" i="5" s="1"/>
  <c r="AU135" i="5"/>
  <c r="AU116" i="5" s="1"/>
  <c r="AV135" i="5"/>
  <c r="AV116" i="5" s="1"/>
  <c r="AW135" i="5"/>
  <c r="AW116" i="5" s="1"/>
  <c r="AX135" i="5"/>
  <c r="AX116" i="5" s="1"/>
  <c r="AY135" i="5"/>
  <c r="AY116" i="5" s="1"/>
  <c r="AZ135" i="5"/>
  <c r="AZ116" i="5" s="1"/>
  <c r="BA135" i="5"/>
  <c r="BA116" i="5" s="1"/>
  <c r="BB135" i="5"/>
  <c r="BB116" i="5" s="1"/>
  <c r="BC135" i="5"/>
  <c r="BC116" i="5" s="1"/>
  <c r="BD135" i="5"/>
  <c r="BD116" i="5" s="1"/>
  <c r="BE135" i="5"/>
  <c r="BE116" i="5" s="1"/>
  <c r="BF135" i="5"/>
  <c r="BF116" i="5" s="1"/>
  <c r="BG135" i="5"/>
  <c r="BG116" i="5" s="1"/>
  <c r="BH135" i="5"/>
  <c r="BH116" i="5" s="1"/>
  <c r="BI135" i="5"/>
  <c r="BI116" i="5" s="1"/>
  <c r="AT135" i="5"/>
  <c r="AT116" i="5" s="1"/>
  <c r="AS135" i="5"/>
  <c r="AR135" i="5"/>
  <c r="AR107" i="5"/>
  <c r="AS107" i="5"/>
  <c r="AT107" i="5"/>
  <c r="AT88" i="5" s="1"/>
  <c r="AU107" i="5"/>
  <c r="AU88" i="5" s="1"/>
  <c r="AV107" i="5"/>
  <c r="AV88" i="5" s="1"/>
  <c r="AW107" i="5"/>
  <c r="AW88" i="5" s="1"/>
  <c r="AX107" i="5"/>
  <c r="AX88" i="5" s="1"/>
  <c r="AY107" i="5"/>
  <c r="AY88" i="5" s="1"/>
  <c r="AZ107" i="5"/>
  <c r="AZ88" i="5" s="1"/>
  <c r="BA107" i="5"/>
  <c r="BA88" i="5" s="1"/>
  <c r="BB107" i="5"/>
  <c r="BB88" i="5" s="1"/>
  <c r="BC107" i="5"/>
  <c r="BC88" i="5" s="1"/>
  <c r="BD107" i="5"/>
  <c r="BD88" i="5" s="1"/>
  <c r="BE107" i="5"/>
  <c r="BE88" i="5" s="1"/>
  <c r="BF107" i="5"/>
  <c r="BF88" i="5" s="1"/>
  <c r="BG107" i="5"/>
  <c r="BG88" i="5" s="1"/>
  <c r="BH107" i="5"/>
  <c r="BH88" i="5" s="1"/>
  <c r="BI107" i="5"/>
  <c r="BI88" i="5" s="1"/>
  <c r="AR108" i="5"/>
  <c r="AS108" i="5"/>
  <c r="AT108" i="5"/>
  <c r="AT89" i="5" s="1"/>
  <c r="AU108" i="5"/>
  <c r="AU89" i="5" s="1"/>
  <c r="AV108" i="5"/>
  <c r="AV89" i="5" s="1"/>
  <c r="AW108" i="5"/>
  <c r="AW89" i="5" s="1"/>
  <c r="AX108" i="5"/>
  <c r="AX89" i="5" s="1"/>
  <c r="AY108" i="5"/>
  <c r="AY89" i="5" s="1"/>
  <c r="AZ108" i="5"/>
  <c r="AZ89" i="5" s="1"/>
  <c r="BA108" i="5"/>
  <c r="BA89" i="5" s="1"/>
  <c r="BB108" i="5"/>
  <c r="BB89" i="5" s="1"/>
  <c r="BC108" i="5"/>
  <c r="BC89" i="5" s="1"/>
  <c r="BD108" i="5"/>
  <c r="BD89" i="5" s="1"/>
  <c r="BE108" i="5"/>
  <c r="BE89" i="5" s="1"/>
  <c r="BF108" i="5"/>
  <c r="BF89" i="5" s="1"/>
  <c r="BG108" i="5"/>
  <c r="BG89" i="5" s="1"/>
  <c r="BH108" i="5"/>
  <c r="BH89" i="5" s="1"/>
  <c r="BI108" i="5"/>
  <c r="BI89" i="5" s="1"/>
  <c r="AU106" i="5"/>
  <c r="AU87" i="5" s="1"/>
  <c r="AV106" i="5"/>
  <c r="AV87" i="5" s="1"/>
  <c r="AW106" i="5"/>
  <c r="AW87" i="5" s="1"/>
  <c r="AX106" i="5"/>
  <c r="AX87" i="5" s="1"/>
  <c r="AY106" i="5"/>
  <c r="AY87" i="5" s="1"/>
  <c r="AZ106" i="5"/>
  <c r="AZ87" i="5" s="1"/>
  <c r="BA106" i="5"/>
  <c r="BA87" i="5" s="1"/>
  <c r="BB106" i="5"/>
  <c r="BB87" i="5" s="1"/>
  <c r="BC106" i="5"/>
  <c r="BC87" i="5" s="1"/>
  <c r="BD106" i="5"/>
  <c r="BD87" i="5" s="1"/>
  <c r="BE106" i="5"/>
  <c r="BE87" i="5" s="1"/>
  <c r="BF106" i="5"/>
  <c r="BF87" i="5" s="1"/>
  <c r="BG106" i="5"/>
  <c r="BG87" i="5" s="1"/>
  <c r="BH106" i="5"/>
  <c r="BH87" i="5" s="1"/>
  <c r="BI106" i="5"/>
  <c r="BI87" i="5" s="1"/>
  <c r="AT106" i="5"/>
  <c r="AT87" i="5" s="1"/>
  <c r="AS106" i="5"/>
  <c r="AR106" i="5"/>
  <c r="AR77" i="5"/>
  <c r="AR78" i="5"/>
  <c r="AS78" i="5"/>
  <c r="AT78" i="5"/>
  <c r="AT59" i="5" s="1"/>
  <c r="AU78" i="5"/>
  <c r="AU59" i="5" s="1"/>
  <c r="AV78" i="5"/>
  <c r="AV59" i="5" s="1"/>
  <c r="AW78" i="5"/>
  <c r="AW59" i="5" s="1"/>
  <c r="AX78" i="5"/>
  <c r="AX59" i="5" s="1"/>
  <c r="AY78" i="5"/>
  <c r="AY59" i="5" s="1"/>
  <c r="AZ78" i="5"/>
  <c r="AZ59" i="5" s="1"/>
  <c r="BA78" i="5"/>
  <c r="BA59" i="5" s="1"/>
  <c r="BB78" i="5"/>
  <c r="BB59" i="5" s="1"/>
  <c r="BC78" i="5"/>
  <c r="BC59" i="5" s="1"/>
  <c r="BD78" i="5"/>
  <c r="BD59" i="5" s="1"/>
  <c r="BE78" i="5"/>
  <c r="BE59" i="5" s="1"/>
  <c r="BF78" i="5"/>
  <c r="BF59" i="5" s="1"/>
  <c r="BG78" i="5"/>
  <c r="BG59" i="5" s="1"/>
  <c r="BH78" i="5"/>
  <c r="BH59" i="5" s="1"/>
  <c r="BI78" i="5"/>
  <c r="BI59" i="5" s="1"/>
  <c r="AR79" i="5"/>
  <c r="AS79" i="5"/>
  <c r="AT79" i="5"/>
  <c r="AT60" i="5" s="1"/>
  <c r="AU79" i="5"/>
  <c r="AU60" i="5" s="1"/>
  <c r="AV79" i="5"/>
  <c r="AV60" i="5" s="1"/>
  <c r="AW79" i="5"/>
  <c r="AW60" i="5" s="1"/>
  <c r="AX79" i="5"/>
  <c r="AX60" i="5" s="1"/>
  <c r="AY79" i="5"/>
  <c r="AY60" i="5" s="1"/>
  <c r="AZ79" i="5"/>
  <c r="AZ60" i="5" s="1"/>
  <c r="BA79" i="5"/>
  <c r="BA60" i="5" s="1"/>
  <c r="BB79" i="5"/>
  <c r="BB60" i="5" s="1"/>
  <c r="BC79" i="5"/>
  <c r="BC60" i="5" s="1"/>
  <c r="BD79" i="5"/>
  <c r="BD60" i="5" s="1"/>
  <c r="BE79" i="5"/>
  <c r="BE60" i="5" s="1"/>
  <c r="BF79" i="5"/>
  <c r="BF60" i="5" s="1"/>
  <c r="BG79" i="5"/>
  <c r="BG60" i="5" s="1"/>
  <c r="BH79" i="5"/>
  <c r="BH60" i="5" s="1"/>
  <c r="BI79" i="5"/>
  <c r="BI60" i="5" s="1"/>
  <c r="AU77" i="5"/>
  <c r="AU58" i="5" s="1"/>
  <c r="AV77" i="5"/>
  <c r="AV58" i="5" s="1"/>
  <c r="AW77" i="5"/>
  <c r="AW58" i="5" s="1"/>
  <c r="AX77" i="5"/>
  <c r="AX58" i="5" s="1"/>
  <c r="AY77" i="5"/>
  <c r="AY58" i="5" s="1"/>
  <c r="AZ77" i="5"/>
  <c r="AZ58" i="5" s="1"/>
  <c r="BA77" i="5"/>
  <c r="BA58" i="5" s="1"/>
  <c r="BB77" i="5"/>
  <c r="BB58" i="5" s="1"/>
  <c r="BC77" i="5"/>
  <c r="BC58" i="5" s="1"/>
  <c r="BD77" i="5"/>
  <c r="BD58" i="5" s="1"/>
  <c r="BE77" i="5"/>
  <c r="BE58" i="5" s="1"/>
  <c r="BF77" i="5"/>
  <c r="BF58" i="5" s="1"/>
  <c r="BG77" i="5"/>
  <c r="BG58" i="5" s="1"/>
  <c r="BH77" i="5"/>
  <c r="BH58" i="5" s="1"/>
  <c r="BI77" i="5"/>
  <c r="BI58" i="5" s="1"/>
  <c r="AT77" i="5"/>
  <c r="AT58" i="5" s="1"/>
  <c r="AS77" i="5"/>
  <c r="W252" i="5"/>
  <c r="X252" i="5"/>
  <c r="Y252" i="5"/>
  <c r="Y233" i="5" s="1"/>
  <c r="Z252" i="5"/>
  <c r="Z233" i="5" s="1"/>
  <c r="AA252" i="5"/>
  <c r="AA233" i="5" s="1"/>
  <c r="AB252" i="5"/>
  <c r="AB233" i="5" s="1"/>
  <c r="AC252" i="5"/>
  <c r="AC233" i="5" s="1"/>
  <c r="AD252" i="5"/>
  <c r="AD233" i="5" s="1"/>
  <c r="AE252" i="5"/>
  <c r="AE233" i="5" s="1"/>
  <c r="AF252" i="5"/>
  <c r="AF233" i="5" s="1"/>
  <c r="AG252" i="5"/>
  <c r="AG233" i="5" s="1"/>
  <c r="AH252" i="5"/>
  <c r="AH233" i="5" s="1"/>
  <c r="AI252" i="5"/>
  <c r="AI233" i="5" s="1"/>
  <c r="AJ252" i="5"/>
  <c r="AJ233" i="5" s="1"/>
  <c r="AK252" i="5"/>
  <c r="AK233" i="5" s="1"/>
  <c r="AL252" i="5"/>
  <c r="AL233" i="5" s="1"/>
  <c r="AM252" i="5"/>
  <c r="AM233" i="5" s="1"/>
  <c r="AN252" i="5"/>
  <c r="AN233" i="5" s="1"/>
  <c r="W253" i="5"/>
  <c r="X253" i="5"/>
  <c r="Y253" i="5"/>
  <c r="Y234" i="5" s="1"/>
  <c r="Z253" i="5"/>
  <c r="Z234" i="5" s="1"/>
  <c r="AA253" i="5"/>
  <c r="AA234" i="5" s="1"/>
  <c r="AB253" i="5"/>
  <c r="AB234" i="5" s="1"/>
  <c r="AC253" i="5"/>
  <c r="AC234" i="5" s="1"/>
  <c r="AD253" i="5"/>
  <c r="AD234" i="5" s="1"/>
  <c r="AE253" i="5"/>
  <c r="AE234" i="5" s="1"/>
  <c r="AF253" i="5"/>
  <c r="AF234" i="5" s="1"/>
  <c r="AG253" i="5"/>
  <c r="AG234" i="5" s="1"/>
  <c r="AH253" i="5"/>
  <c r="AH234" i="5" s="1"/>
  <c r="AI253" i="5"/>
  <c r="AI234" i="5" s="1"/>
  <c r="AJ253" i="5"/>
  <c r="AJ234" i="5" s="1"/>
  <c r="AK253" i="5"/>
  <c r="AK234" i="5" s="1"/>
  <c r="AL253" i="5"/>
  <c r="AL234" i="5" s="1"/>
  <c r="AM253" i="5"/>
  <c r="AM234" i="5" s="1"/>
  <c r="AN253" i="5"/>
  <c r="AN234" i="5" s="1"/>
  <c r="Z251" i="5"/>
  <c r="Z232" i="5" s="1"/>
  <c r="AA251" i="5"/>
  <c r="AA232" i="5" s="1"/>
  <c r="AB251" i="5"/>
  <c r="AB232" i="5" s="1"/>
  <c r="AC251" i="5"/>
  <c r="AC232" i="5" s="1"/>
  <c r="AD251" i="5"/>
  <c r="AD232" i="5" s="1"/>
  <c r="AE251" i="5"/>
  <c r="AE232" i="5" s="1"/>
  <c r="AF251" i="5"/>
  <c r="AF232" i="5" s="1"/>
  <c r="AG251" i="5"/>
  <c r="AG232" i="5" s="1"/>
  <c r="AH251" i="5"/>
  <c r="AH232" i="5" s="1"/>
  <c r="AI251" i="5"/>
  <c r="AI232" i="5" s="1"/>
  <c r="AJ251" i="5"/>
  <c r="AJ232" i="5" s="1"/>
  <c r="AK251" i="5"/>
  <c r="AK232" i="5" s="1"/>
  <c r="AL251" i="5"/>
  <c r="AL232" i="5" s="1"/>
  <c r="AM251" i="5"/>
  <c r="AM232" i="5" s="1"/>
  <c r="AN251" i="5"/>
  <c r="AN232" i="5" s="1"/>
  <c r="Y251" i="5"/>
  <c r="Y232" i="5" s="1"/>
  <c r="X251" i="5"/>
  <c r="W251" i="5"/>
  <c r="W223" i="5"/>
  <c r="X223" i="5"/>
  <c r="Y223" i="5"/>
  <c r="Y204" i="5" s="1"/>
  <c r="Z223" i="5"/>
  <c r="Z204" i="5" s="1"/>
  <c r="AA223" i="5"/>
  <c r="AA204" i="5" s="1"/>
  <c r="AB223" i="5"/>
  <c r="AB204" i="5" s="1"/>
  <c r="AC223" i="5"/>
  <c r="AC204" i="5" s="1"/>
  <c r="AD223" i="5"/>
  <c r="AD204" i="5" s="1"/>
  <c r="AE223" i="5"/>
  <c r="AE204" i="5" s="1"/>
  <c r="AF223" i="5"/>
  <c r="AF204" i="5" s="1"/>
  <c r="AG223" i="5"/>
  <c r="AG204" i="5" s="1"/>
  <c r="AH223" i="5"/>
  <c r="AH204" i="5" s="1"/>
  <c r="AI223" i="5"/>
  <c r="AI204" i="5" s="1"/>
  <c r="AJ223" i="5"/>
  <c r="AJ204" i="5" s="1"/>
  <c r="AK223" i="5"/>
  <c r="AK204" i="5" s="1"/>
  <c r="AL223" i="5"/>
  <c r="AL204" i="5" s="1"/>
  <c r="AM223" i="5"/>
  <c r="AM204" i="5" s="1"/>
  <c r="AN223" i="5"/>
  <c r="AN204" i="5" s="1"/>
  <c r="W224" i="5"/>
  <c r="X224" i="5"/>
  <c r="Y224" i="5"/>
  <c r="Y205" i="5" s="1"/>
  <c r="Z224" i="5"/>
  <c r="Z205" i="5" s="1"/>
  <c r="AA224" i="5"/>
  <c r="AA205" i="5" s="1"/>
  <c r="AB224" i="5"/>
  <c r="AB205" i="5" s="1"/>
  <c r="AC224" i="5"/>
  <c r="AC205" i="5" s="1"/>
  <c r="AD224" i="5"/>
  <c r="AD205" i="5" s="1"/>
  <c r="AE224" i="5"/>
  <c r="AE205" i="5" s="1"/>
  <c r="AF224" i="5"/>
  <c r="AF205" i="5" s="1"/>
  <c r="AG224" i="5"/>
  <c r="AG205" i="5" s="1"/>
  <c r="AH224" i="5"/>
  <c r="AH205" i="5" s="1"/>
  <c r="AI224" i="5"/>
  <c r="AI205" i="5" s="1"/>
  <c r="AJ224" i="5"/>
  <c r="AJ205" i="5" s="1"/>
  <c r="AK224" i="5"/>
  <c r="AK205" i="5" s="1"/>
  <c r="AL224" i="5"/>
  <c r="AL205" i="5" s="1"/>
  <c r="AM224" i="5"/>
  <c r="AM205" i="5" s="1"/>
  <c r="AN224" i="5"/>
  <c r="AN205" i="5" s="1"/>
  <c r="Z222" i="5"/>
  <c r="Z203" i="5" s="1"/>
  <c r="AA222" i="5"/>
  <c r="AA203" i="5" s="1"/>
  <c r="AB222" i="5"/>
  <c r="AB203" i="5" s="1"/>
  <c r="AC222" i="5"/>
  <c r="AC203" i="5" s="1"/>
  <c r="AD222" i="5"/>
  <c r="AD203" i="5" s="1"/>
  <c r="AE222" i="5"/>
  <c r="AE203" i="5" s="1"/>
  <c r="AF222" i="5"/>
  <c r="AF203" i="5" s="1"/>
  <c r="AG222" i="5"/>
  <c r="AG203" i="5" s="1"/>
  <c r="AH222" i="5"/>
  <c r="AH203" i="5" s="1"/>
  <c r="AI222" i="5"/>
  <c r="AI203" i="5" s="1"/>
  <c r="AJ222" i="5"/>
  <c r="AJ203" i="5" s="1"/>
  <c r="AK222" i="5"/>
  <c r="AK203" i="5" s="1"/>
  <c r="AL222" i="5"/>
  <c r="AL203" i="5" s="1"/>
  <c r="AM222" i="5"/>
  <c r="AM203" i="5" s="1"/>
  <c r="AN222" i="5"/>
  <c r="AN203" i="5" s="1"/>
  <c r="Y222" i="5"/>
  <c r="Y203" i="5" s="1"/>
  <c r="X222" i="5"/>
  <c r="W222" i="5"/>
  <c r="W194" i="5"/>
  <c r="X194" i="5"/>
  <c r="Y194" i="5"/>
  <c r="Y175" i="5" s="1"/>
  <c r="Z194" i="5"/>
  <c r="Z175" i="5" s="1"/>
  <c r="AA194" i="5"/>
  <c r="AA175" i="5" s="1"/>
  <c r="AB194" i="5"/>
  <c r="AB175" i="5" s="1"/>
  <c r="AC194" i="5"/>
  <c r="AC175" i="5" s="1"/>
  <c r="AD194" i="5"/>
  <c r="AD175" i="5" s="1"/>
  <c r="AE194" i="5"/>
  <c r="AE175" i="5" s="1"/>
  <c r="AF194" i="5"/>
  <c r="AF175" i="5" s="1"/>
  <c r="AG194" i="5"/>
  <c r="AG175" i="5" s="1"/>
  <c r="AH194" i="5"/>
  <c r="AH175" i="5" s="1"/>
  <c r="AI194" i="5"/>
  <c r="AI175" i="5" s="1"/>
  <c r="AJ194" i="5"/>
  <c r="AJ175" i="5" s="1"/>
  <c r="AK194" i="5"/>
  <c r="AK175" i="5" s="1"/>
  <c r="AL194" i="5"/>
  <c r="AL175" i="5" s="1"/>
  <c r="AM194" i="5"/>
  <c r="AM175" i="5" s="1"/>
  <c r="AN194" i="5"/>
  <c r="AN175" i="5" s="1"/>
  <c r="W195" i="5"/>
  <c r="X195" i="5"/>
  <c r="Y195" i="5"/>
  <c r="Y176" i="5" s="1"/>
  <c r="Z195" i="5"/>
  <c r="Z176" i="5" s="1"/>
  <c r="AA195" i="5"/>
  <c r="AA176" i="5" s="1"/>
  <c r="AB195" i="5"/>
  <c r="AB176" i="5" s="1"/>
  <c r="AC195" i="5"/>
  <c r="AC176" i="5" s="1"/>
  <c r="AD195" i="5"/>
  <c r="AD176" i="5" s="1"/>
  <c r="AE195" i="5"/>
  <c r="AE176" i="5" s="1"/>
  <c r="AF195" i="5"/>
  <c r="AF176" i="5" s="1"/>
  <c r="AG195" i="5"/>
  <c r="AG176" i="5" s="1"/>
  <c r="AH195" i="5"/>
  <c r="AH176" i="5" s="1"/>
  <c r="AI195" i="5"/>
  <c r="AI176" i="5" s="1"/>
  <c r="AJ195" i="5"/>
  <c r="AJ176" i="5" s="1"/>
  <c r="AK195" i="5"/>
  <c r="AK176" i="5" s="1"/>
  <c r="AL195" i="5"/>
  <c r="AL176" i="5" s="1"/>
  <c r="AM195" i="5"/>
  <c r="AM176" i="5" s="1"/>
  <c r="AN195" i="5"/>
  <c r="AN176" i="5" s="1"/>
  <c r="Z193" i="5"/>
  <c r="Z174" i="5" s="1"/>
  <c r="AA193" i="5"/>
  <c r="AA174" i="5" s="1"/>
  <c r="AB193" i="5"/>
  <c r="AB174" i="5" s="1"/>
  <c r="AC193" i="5"/>
  <c r="AC174" i="5" s="1"/>
  <c r="AD193" i="5"/>
  <c r="AD174" i="5" s="1"/>
  <c r="AE193" i="5"/>
  <c r="AE174" i="5" s="1"/>
  <c r="AF193" i="5"/>
  <c r="AF174" i="5" s="1"/>
  <c r="AG193" i="5"/>
  <c r="AG174" i="5" s="1"/>
  <c r="AH193" i="5"/>
  <c r="AH174" i="5" s="1"/>
  <c r="AI193" i="5"/>
  <c r="AI174" i="5" s="1"/>
  <c r="AJ193" i="5"/>
  <c r="AJ174" i="5" s="1"/>
  <c r="AK193" i="5"/>
  <c r="AK174" i="5" s="1"/>
  <c r="AL193" i="5"/>
  <c r="AL174" i="5" s="1"/>
  <c r="AM193" i="5"/>
  <c r="AM174" i="5" s="1"/>
  <c r="AN193" i="5"/>
  <c r="AN174" i="5" s="1"/>
  <c r="Y193" i="5"/>
  <c r="Y174" i="5" s="1"/>
  <c r="X193" i="5"/>
  <c r="W193" i="5"/>
  <c r="W165" i="5"/>
  <c r="X165" i="5"/>
  <c r="Y165" i="5"/>
  <c r="Y146" i="5" s="1"/>
  <c r="Z165" i="5"/>
  <c r="Z146" i="5" s="1"/>
  <c r="AA165" i="5"/>
  <c r="AA146" i="5" s="1"/>
  <c r="AB165" i="5"/>
  <c r="AB146" i="5" s="1"/>
  <c r="AC165" i="5"/>
  <c r="AC146" i="5" s="1"/>
  <c r="AD165" i="5"/>
  <c r="AD146" i="5" s="1"/>
  <c r="AE165" i="5"/>
  <c r="AE146" i="5" s="1"/>
  <c r="AF165" i="5"/>
  <c r="AF146" i="5" s="1"/>
  <c r="AG165" i="5"/>
  <c r="AG146" i="5" s="1"/>
  <c r="AH165" i="5"/>
  <c r="AH146" i="5" s="1"/>
  <c r="AI165" i="5"/>
  <c r="AI146" i="5" s="1"/>
  <c r="AJ165" i="5"/>
  <c r="AJ146" i="5" s="1"/>
  <c r="AK165" i="5"/>
  <c r="AK146" i="5" s="1"/>
  <c r="AL165" i="5"/>
  <c r="AL146" i="5" s="1"/>
  <c r="AM165" i="5"/>
  <c r="AM146" i="5" s="1"/>
  <c r="AN165" i="5"/>
  <c r="AN146" i="5" s="1"/>
  <c r="W166" i="5"/>
  <c r="X166" i="5"/>
  <c r="Y166" i="5"/>
  <c r="Y147" i="5" s="1"/>
  <c r="Z166" i="5"/>
  <c r="Z147" i="5" s="1"/>
  <c r="AA166" i="5"/>
  <c r="AA147" i="5" s="1"/>
  <c r="AB166" i="5"/>
  <c r="AB147" i="5" s="1"/>
  <c r="AC166" i="5"/>
  <c r="AC147" i="5" s="1"/>
  <c r="AD166" i="5"/>
  <c r="AD147" i="5" s="1"/>
  <c r="AE166" i="5"/>
  <c r="AE147" i="5" s="1"/>
  <c r="AF166" i="5"/>
  <c r="AF147" i="5" s="1"/>
  <c r="AG166" i="5"/>
  <c r="AG147" i="5" s="1"/>
  <c r="AH166" i="5"/>
  <c r="AH147" i="5" s="1"/>
  <c r="AI166" i="5"/>
  <c r="AI147" i="5" s="1"/>
  <c r="AJ166" i="5"/>
  <c r="AJ147" i="5" s="1"/>
  <c r="AK166" i="5"/>
  <c r="AK147" i="5" s="1"/>
  <c r="AL166" i="5"/>
  <c r="AL147" i="5" s="1"/>
  <c r="AM166" i="5"/>
  <c r="AM147" i="5" s="1"/>
  <c r="AN166" i="5"/>
  <c r="AN147" i="5" s="1"/>
  <c r="Z164" i="5"/>
  <c r="Z145" i="5" s="1"/>
  <c r="AA164" i="5"/>
  <c r="AA145" i="5" s="1"/>
  <c r="AB164" i="5"/>
  <c r="AB145" i="5" s="1"/>
  <c r="AC164" i="5"/>
  <c r="AC145" i="5" s="1"/>
  <c r="AD164" i="5"/>
  <c r="AD145" i="5" s="1"/>
  <c r="AE164" i="5"/>
  <c r="AE145" i="5" s="1"/>
  <c r="AF164" i="5"/>
  <c r="AF145" i="5" s="1"/>
  <c r="AG164" i="5"/>
  <c r="AG145" i="5" s="1"/>
  <c r="AH164" i="5"/>
  <c r="AH145" i="5" s="1"/>
  <c r="AI164" i="5"/>
  <c r="AI145" i="5" s="1"/>
  <c r="AJ164" i="5"/>
  <c r="AJ145" i="5" s="1"/>
  <c r="AK164" i="5"/>
  <c r="AK145" i="5" s="1"/>
  <c r="AL164" i="5"/>
  <c r="AL145" i="5" s="1"/>
  <c r="AM164" i="5"/>
  <c r="AM145" i="5" s="1"/>
  <c r="AN164" i="5"/>
  <c r="AN145" i="5" s="1"/>
  <c r="Y164" i="5"/>
  <c r="Y145" i="5" s="1"/>
  <c r="X164" i="5"/>
  <c r="W164" i="5"/>
  <c r="W136" i="5"/>
  <c r="X136" i="5"/>
  <c r="Y136" i="5"/>
  <c r="Y117" i="5" s="1"/>
  <c r="Z136" i="5"/>
  <c r="Z117" i="5" s="1"/>
  <c r="AA136" i="5"/>
  <c r="AA117" i="5" s="1"/>
  <c r="AB136" i="5"/>
  <c r="AB117" i="5" s="1"/>
  <c r="AC136" i="5"/>
  <c r="AC117" i="5" s="1"/>
  <c r="AD136" i="5"/>
  <c r="AD117" i="5" s="1"/>
  <c r="AE136" i="5"/>
  <c r="AE117" i="5" s="1"/>
  <c r="AF136" i="5"/>
  <c r="AF117" i="5" s="1"/>
  <c r="AG136" i="5"/>
  <c r="AG117" i="5" s="1"/>
  <c r="AH136" i="5"/>
  <c r="AH117" i="5" s="1"/>
  <c r="AI136" i="5"/>
  <c r="AI117" i="5" s="1"/>
  <c r="AJ136" i="5"/>
  <c r="AJ117" i="5" s="1"/>
  <c r="AK136" i="5"/>
  <c r="AK117" i="5" s="1"/>
  <c r="AL136" i="5"/>
  <c r="AL117" i="5" s="1"/>
  <c r="AM136" i="5"/>
  <c r="AM117" i="5" s="1"/>
  <c r="AN136" i="5"/>
  <c r="AN117" i="5" s="1"/>
  <c r="W137" i="5"/>
  <c r="X137" i="5"/>
  <c r="Y137" i="5"/>
  <c r="Y118" i="5" s="1"/>
  <c r="Z137" i="5"/>
  <c r="Z118" i="5" s="1"/>
  <c r="AA137" i="5"/>
  <c r="AA118" i="5" s="1"/>
  <c r="AB137" i="5"/>
  <c r="AB118" i="5" s="1"/>
  <c r="AC137" i="5"/>
  <c r="AC118" i="5" s="1"/>
  <c r="AD137" i="5"/>
  <c r="AD118" i="5" s="1"/>
  <c r="AE137" i="5"/>
  <c r="AE118" i="5" s="1"/>
  <c r="AF137" i="5"/>
  <c r="AF118" i="5" s="1"/>
  <c r="AG137" i="5"/>
  <c r="AG118" i="5" s="1"/>
  <c r="AH137" i="5"/>
  <c r="AH118" i="5" s="1"/>
  <c r="AI137" i="5"/>
  <c r="AI118" i="5" s="1"/>
  <c r="AJ137" i="5"/>
  <c r="AJ118" i="5" s="1"/>
  <c r="AK137" i="5"/>
  <c r="AK118" i="5" s="1"/>
  <c r="AL137" i="5"/>
  <c r="AL118" i="5" s="1"/>
  <c r="AM137" i="5"/>
  <c r="AM118" i="5" s="1"/>
  <c r="AN137" i="5"/>
  <c r="AN118" i="5" s="1"/>
  <c r="Z135" i="5"/>
  <c r="Z116" i="5" s="1"/>
  <c r="AA135" i="5"/>
  <c r="AA116" i="5" s="1"/>
  <c r="AB135" i="5"/>
  <c r="AB116" i="5" s="1"/>
  <c r="AC135" i="5"/>
  <c r="AC116" i="5" s="1"/>
  <c r="AD135" i="5"/>
  <c r="AD116" i="5" s="1"/>
  <c r="AE135" i="5"/>
  <c r="AE116" i="5" s="1"/>
  <c r="AF135" i="5"/>
  <c r="AF116" i="5" s="1"/>
  <c r="AG135" i="5"/>
  <c r="AG116" i="5" s="1"/>
  <c r="AH135" i="5"/>
  <c r="AH116" i="5" s="1"/>
  <c r="AI135" i="5"/>
  <c r="AI116" i="5" s="1"/>
  <c r="AJ135" i="5"/>
  <c r="AJ116" i="5" s="1"/>
  <c r="AK135" i="5"/>
  <c r="AK116" i="5" s="1"/>
  <c r="AL135" i="5"/>
  <c r="AL116" i="5" s="1"/>
  <c r="AM135" i="5"/>
  <c r="AM116" i="5" s="1"/>
  <c r="AN135" i="5"/>
  <c r="AN116" i="5" s="1"/>
  <c r="Y135" i="5"/>
  <c r="Y116" i="5" s="1"/>
  <c r="X135" i="5"/>
  <c r="W135" i="5"/>
  <c r="W107" i="5"/>
  <c r="X107" i="5"/>
  <c r="Y107" i="5"/>
  <c r="Y88" i="5" s="1"/>
  <c r="Z107" i="5"/>
  <c r="Z88" i="5" s="1"/>
  <c r="AA107" i="5"/>
  <c r="AA88" i="5" s="1"/>
  <c r="AB107" i="5"/>
  <c r="AB88" i="5" s="1"/>
  <c r="AC107" i="5"/>
  <c r="AC88" i="5" s="1"/>
  <c r="AD107" i="5"/>
  <c r="AD88" i="5" s="1"/>
  <c r="AE107" i="5"/>
  <c r="AE88" i="5" s="1"/>
  <c r="AF107" i="5"/>
  <c r="AF88" i="5" s="1"/>
  <c r="AG107" i="5"/>
  <c r="AG88" i="5" s="1"/>
  <c r="AH107" i="5"/>
  <c r="AH88" i="5" s="1"/>
  <c r="AI107" i="5"/>
  <c r="AI88" i="5" s="1"/>
  <c r="AJ107" i="5"/>
  <c r="AJ88" i="5" s="1"/>
  <c r="AK107" i="5"/>
  <c r="AK88" i="5" s="1"/>
  <c r="AL107" i="5"/>
  <c r="AL88" i="5" s="1"/>
  <c r="AM107" i="5"/>
  <c r="AM88" i="5" s="1"/>
  <c r="AN107" i="5"/>
  <c r="AN88" i="5" s="1"/>
  <c r="W108" i="5"/>
  <c r="X108" i="5"/>
  <c r="Y108" i="5"/>
  <c r="Y89" i="5" s="1"/>
  <c r="Z108" i="5"/>
  <c r="Z89" i="5" s="1"/>
  <c r="AA108" i="5"/>
  <c r="AA89" i="5" s="1"/>
  <c r="AB108" i="5"/>
  <c r="AB89" i="5" s="1"/>
  <c r="AC108" i="5"/>
  <c r="AC89" i="5" s="1"/>
  <c r="AD108" i="5"/>
  <c r="AD89" i="5" s="1"/>
  <c r="AE108" i="5"/>
  <c r="AE89" i="5" s="1"/>
  <c r="AF108" i="5"/>
  <c r="AF89" i="5" s="1"/>
  <c r="AG108" i="5"/>
  <c r="AG89" i="5" s="1"/>
  <c r="AH108" i="5"/>
  <c r="AH89" i="5" s="1"/>
  <c r="AI108" i="5"/>
  <c r="AI89" i="5" s="1"/>
  <c r="AJ108" i="5"/>
  <c r="AJ89" i="5" s="1"/>
  <c r="AK108" i="5"/>
  <c r="AK89" i="5" s="1"/>
  <c r="AL108" i="5"/>
  <c r="AL89" i="5" s="1"/>
  <c r="AM108" i="5"/>
  <c r="AM89" i="5" s="1"/>
  <c r="AN108" i="5"/>
  <c r="AN89" i="5" s="1"/>
  <c r="Z106" i="5"/>
  <c r="Z87" i="5" s="1"/>
  <c r="AA106" i="5"/>
  <c r="AA87" i="5" s="1"/>
  <c r="AB106" i="5"/>
  <c r="AB87" i="5" s="1"/>
  <c r="AC106" i="5"/>
  <c r="AC87" i="5" s="1"/>
  <c r="AD106" i="5"/>
  <c r="AD87" i="5" s="1"/>
  <c r="AE106" i="5"/>
  <c r="AE87" i="5" s="1"/>
  <c r="AF106" i="5"/>
  <c r="AF87" i="5" s="1"/>
  <c r="AG106" i="5"/>
  <c r="AG87" i="5" s="1"/>
  <c r="AH106" i="5"/>
  <c r="AH87" i="5" s="1"/>
  <c r="AI106" i="5"/>
  <c r="AI87" i="5" s="1"/>
  <c r="AJ106" i="5"/>
  <c r="AJ87" i="5" s="1"/>
  <c r="AK106" i="5"/>
  <c r="AK87" i="5" s="1"/>
  <c r="AL106" i="5"/>
  <c r="AL87" i="5" s="1"/>
  <c r="AM106" i="5"/>
  <c r="AM87" i="5" s="1"/>
  <c r="AN106" i="5"/>
  <c r="AN87" i="5" s="1"/>
  <c r="Y106" i="5"/>
  <c r="Y87" i="5" s="1"/>
  <c r="X106" i="5"/>
  <c r="W106" i="5"/>
  <c r="W78" i="5"/>
  <c r="X78" i="5"/>
  <c r="Y78" i="5"/>
  <c r="Y59" i="5" s="1"/>
  <c r="Z78" i="5"/>
  <c r="Z59" i="5" s="1"/>
  <c r="AA78" i="5"/>
  <c r="AA59" i="5" s="1"/>
  <c r="AB78" i="5"/>
  <c r="AB59" i="5" s="1"/>
  <c r="AC78" i="5"/>
  <c r="AC59" i="5" s="1"/>
  <c r="AD78" i="5"/>
  <c r="AD59" i="5" s="1"/>
  <c r="AE78" i="5"/>
  <c r="AE59" i="5" s="1"/>
  <c r="AF78" i="5"/>
  <c r="AF59" i="5" s="1"/>
  <c r="AG78" i="5"/>
  <c r="AG59" i="5" s="1"/>
  <c r="AH78" i="5"/>
  <c r="AH59" i="5" s="1"/>
  <c r="AI78" i="5"/>
  <c r="AI59" i="5" s="1"/>
  <c r="AJ78" i="5"/>
  <c r="AJ59" i="5" s="1"/>
  <c r="AK78" i="5"/>
  <c r="AK59" i="5" s="1"/>
  <c r="AL78" i="5"/>
  <c r="AL59" i="5" s="1"/>
  <c r="AM78" i="5"/>
  <c r="AM59" i="5" s="1"/>
  <c r="AN78" i="5"/>
  <c r="AN59" i="5" s="1"/>
  <c r="W79" i="5"/>
  <c r="X79" i="5"/>
  <c r="Y79" i="5"/>
  <c r="Y60" i="5" s="1"/>
  <c r="Z79" i="5"/>
  <c r="Z60" i="5" s="1"/>
  <c r="AA79" i="5"/>
  <c r="AA60" i="5" s="1"/>
  <c r="AB79" i="5"/>
  <c r="AB60" i="5" s="1"/>
  <c r="AC79" i="5"/>
  <c r="AC60" i="5" s="1"/>
  <c r="AD79" i="5"/>
  <c r="AD60" i="5" s="1"/>
  <c r="AE79" i="5"/>
  <c r="AE60" i="5" s="1"/>
  <c r="AF79" i="5"/>
  <c r="AF60" i="5" s="1"/>
  <c r="AG79" i="5"/>
  <c r="AG60" i="5" s="1"/>
  <c r="AH79" i="5"/>
  <c r="AH60" i="5" s="1"/>
  <c r="AI79" i="5"/>
  <c r="AI60" i="5" s="1"/>
  <c r="AJ79" i="5"/>
  <c r="AJ60" i="5" s="1"/>
  <c r="AK79" i="5"/>
  <c r="AK60" i="5" s="1"/>
  <c r="AL79" i="5"/>
  <c r="AL60" i="5" s="1"/>
  <c r="AM79" i="5"/>
  <c r="AM60" i="5" s="1"/>
  <c r="AN79" i="5"/>
  <c r="AN60" i="5" s="1"/>
  <c r="Z77" i="5"/>
  <c r="Z58" i="5" s="1"/>
  <c r="AA77" i="5"/>
  <c r="AA58" i="5" s="1"/>
  <c r="AB77" i="5"/>
  <c r="AB58" i="5" s="1"/>
  <c r="AC77" i="5"/>
  <c r="AC58" i="5" s="1"/>
  <c r="AD77" i="5"/>
  <c r="AD58" i="5" s="1"/>
  <c r="AE77" i="5"/>
  <c r="AE58" i="5" s="1"/>
  <c r="AF77" i="5"/>
  <c r="AF58" i="5" s="1"/>
  <c r="AG77" i="5"/>
  <c r="AG58" i="5" s="1"/>
  <c r="AH77" i="5"/>
  <c r="AH58" i="5" s="1"/>
  <c r="AI77" i="5"/>
  <c r="AI58" i="5" s="1"/>
  <c r="AJ77" i="5"/>
  <c r="AJ58" i="5" s="1"/>
  <c r="AK77" i="5"/>
  <c r="AK58" i="5" s="1"/>
  <c r="AL77" i="5"/>
  <c r="AL58" i="5" s="1"/>
  <c r="AM77" i="5"/>
  <c r="AM58" i="5" s="1"/>
  <c r="AN77" i="5"/>
  <c r="AN58" i="5" s="1"/>
  <c r="Y77" i="5"/>
  <c r="Y58" i="5" s="1"/>
  <c r="X77" i="5"/>
  <c r="W77" i="5"/>
  <c r="B252" i="5"/>
  <c r="C252" i="5"/>
  <c r="D252" i="5"/>
  <c r="D233" i="5" s="1"/>
  <c r="E252" i="5"/>
  <c r="E233" i="5" s="1"/>
  <c r="F252" i="5"/>
  <c r="F233" i="5" s="1"/>
  <c r="G252" i="5"/>
  <c r="G233" i="5" s="1"/>
  <c r="H252" i="5"/>
  <c r="H233" i="5" s="1"/>
  <c r="I252" i="5"/>
  <c r="I233" i="5" s="1"/>
  <c r="J252" i="5"/>
  <c r="J233" i="5" s="1"/>
  <c r="K252" i="5"/>
  <c r="K233" i="5" s="1"/>
  <c r="L252" i="5"/>
  <c r="L233" i="5" s="1"/>
  <c r="M252" i="5"/>
  <c r="M233" i="5" s="1"/>
  <c r="N252" i="5"/>
  <c r="N233" i="5" s="1"/>
  <c r="O252" i="5"/>
  <c r="O233" i="5" s="1"/>
  <c r="P252" i="5"/>
  <c r="P233" i="5" s="1"/>
  <c r="Q252" i="5"/>
  <c r="Q233" i="5" s="1"/>
  <c r="R252" i="5"/>
  <c r="R233" i="5" s="1"/>
  <c r="S252" i="5"/>
  <c r="S233" i="5" s="1"/>
  <c r="B253" i="5"/>
  <c r="C253" i="5"/>
  <c r="D253" i="5"/>
  <c r="D234" i="5" s="1"/>
  <c r="E253" i="5"/>
  <c r="E234" i="5" s="1"/>
  <c r="F253" i="5"/>
  <c r="F234" i="5" s="1"/>
  <c r="G253" i="5"/>
  <c r="G234" i="5" s="1"/>
  <c r="H253" i="5"/>
  <c r="H234" i="5" s="1"/>
  <c r="I253" i="5"/>
  <c r="I234" i="5" s="1"/>
  <c r="J253" i="5"/>
  <c r="J234" i="5" s="1"/>
  <c r="K253" i="5"/>
  <c r="K234" i="5" s="1"/>
  <c r="L253" i="5"/>
  <c r="L234" i="5" s="1"/>
  <c r="M253" i="5"/>
  <c r="M234" i="5" s="1"/>
  <c r="N253" i="5"/>
  <c r="N234" i="5" s="1"/>
  <c r="O253" i="5"/>
  <c r="O234" i="5" s="1"/>
  <c r="P253" i="5"/>
  <c r="P234" i="5" s="1"/>
  <c r="Q253" i="5"/>
  <c r="Q234" i="5" s="1"/>
  <c r="R253" i="5"/>
  <c r="R234" i="5" s="1"/>
  <c r="S253" i="5"/>
  <c r="S234" i="5" s="1"/>
  <c r="B248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B249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E251" i="5"/>
  <c r="E232" i="5" s="1"/>
  <c r="F251" i="5"/>
  <c r="F232" i="5" s="1"/>
  <c r="G251" i="5"/>
  <c r="G232" i="5" s="1"/>
  <c r="H251" i="5"/>
  <c r="H232" i="5" s="1"/>
  <c r="I251" i="5"/>
  <c r="I232" i="5" s="1"/>
  <c r="J251" i="5"/>
  <c r="J232" i="5" s="1"/>
  <c r="K251" i="5"/>
  <c r="K232" i="5" s="1"/>
  <c r="L251" i="5"/>
  <c r="L232" i="5" s="1"/>
  <c r="M251" i="5"/>
  <c r="M232" i="5" s="1"/>
  <c r="N251" i="5"/>
  <c r="N232" i="5" s="1"/>
  <c r="O251" i="5"/>
  <c r="O232" i="5" s="1"/>
  <c r="P251" i="5"/>
  <c r="P232" i="5" s="1"/>
  <c r="Q251" i="5"/>
  <c r="Q232" i="5" s="1"/>
  <c r="R251" i="5"/>
  <c r="R232" i="5" s="1"/>
  <c r="S251" i="5"/>
  <c r="S232" i="5" s="1"/>
  <c r="D251" i="5"/>
  <c r="D232" i="5" s="1"/>
  <c r="C251" i="5"/>
  <c r="B251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D247" i="5"/>
  <c r="C247" i="5"/>
  <c r="B247" i="5"/>
  <c r="B223" i="5"/>
  <c r="C223" i="5"/>
  <c r="D223" i="5"/>
  <c r="D204" i="5" s="1"/>
  <c r="E223" i="5"/>
  <c r="E204" i="5" s="1"/>
  <c r="F223" i="5"/>
  <c r="F204" i="5" s="1"/>
  <c r="G223" i="5"/>
  <c r="G204" i="5" s="1"/>
  <c r="H223" i="5"/>
  <c r="H204" i="5" s="1"/>
  <c r="I223" i="5"/>
  <c r="I204" i="5" s="1"/>
  <c r="J223" i="5"/>
  <c r="J204" i="5" s="1"/>
  <c r="K223" i="5"/>
  <c r="K204" i="5" s="1"/>
  <c r="L223" i="5"/>
  <c r="L204" i="5" s="1"/>
  <c r="M223" i="5"/>
  <c r="M204" i="5" s="1"/>
  <c r="N223" i="5"/>
  <c r="N204" i="5" s="1"/>
  <c r="O223" i="5"/>
  <c r="O204" i="5" s="1"/>
  <c r="P223" i="5"/>
  <c r="P204" i="5" s="1"/>
  <c r="Q223" i="5"/>
  <c r="Q204" i="5" s="1"/>
  <c r="R223" i="5"/>
  <c r="R204" i="5" s="1"/>
  <c r="S223" i="5"/>
  <c r="S204" i="5" s="1"/>
  <c r="B224" i="5"/>
  <c r="C224" i="5"/>
  <c r="D224" i="5"/>
  <c r="D205" i="5" s="1"/>
  <c r="E224" i="5"/>
  <c r="E205" i="5" s="1"/>
  <c r="F224" i="5"/>
  <c r="F205" i="5" s="1"/>
  <c r="G224" i="5"/>
  <c r="G205" i="5" s="1"/>
  <c r="H224" i="5"/>
  <c r="H205" i="5" s="1"/>
  <c r="I224" i="5"/>
  <c r="I205" i="5" s="1"/>
  <c r="J224" i="5"/>
  <c r="J205" i="5" s="1"/>
  <c r="K224" i="5"/>
  <c r="K205" i="5" s="1"/>
  <c r="L224" i="5"/>
  <c r="L205" i="5" s="1"/>
  <c r="M224" i="5"/>
  <c r="M205" i="5" s="1"/>
  <c r="N224" i="5"/>
  <c r="N205" i="5" s="1"/>
  <c r="O224" i="5"/>
  <c r="O205" i="5" s="1"/>
  <c r="P224" i="5"/>
  <c r="P205" i="5" s="1"/>
  <c r="Q224" i="5"/>
  <c r="Q205" i="5" s="1"/>
  <c r="R224" i="5"/>
  <c r="R205" i="5" s="1"/>
  <c r="S224" i="5"/>
  <c r="S205" i="5" s="1"/>
  <c r="E222" i="5"/>
  <c r="E203" i="5" s="1"/>
  <c r="F222" i="5"/>
  <c r="F203" i="5" s="1"/>
  <c r="G222" i="5"/>
  <c r="G203" i="5" s="1"/>
  <c r="H222" i="5"/>
  <c r="H203" i="5" s="1"/>
  <c r="I222" i="5"/>
  <c r="I203" i="5" s="1"/>
  <c r="J222" i="5"/>
  <c r="J203" i="5" s="1"/>
  <c r="K222" i="5"/>
  <c r="K203" i="5" s="1"/>
  <c r="L222" i="5"/>
  <c r="L203" i="5" s="1"/>
  <c r="M222" i="5"/>
  <c r="M203" i="5" s="1"/>
  <c r="N222" i="5"/>
  <c r="N203" i="5" s="1"/>
  <c r="O222" i="5"/>
  <c r="O203" i="5" s="1"/>
  <c r="P222" i="5"/>
  <c r="P203" i="5" s="1"/>
  <c r="Q222" i="5"/>
  <c r="Q203" i="5" s="1"/>
  <c r="R222" i="5"/>
  <c r="R203" i="5" s="1"/>
  <c r="S222" i="5"/>
  <c r="S203" i="5" s="1"/>
  <c r="D222" i="5"/>
  <c r="D203" i="5" s="1"/>
  <c r="C222" i="5"/>
  <c r="B222" i="5"/>
  <c r="D218" i="5"/>
  <c r="C218" i="5"/>
  <c r="B218" i="5"/>
  <c r="W218" i="5" s="1"/>
  <c r="B194" i="5"/>
  <c r="C194" i="5"/>
  <c r="D194" i="5"/>
  <c r="D175" i="5" s="1"/>
  <c r="E194" i="5"/>
  <c r="E175" i="5" s="1"/>
  <c r="F194" i="5"/>
  <c r="F175" i="5" s="1"/>
  <c r="G194" i="5"/>
  <c r="G175" i="5" s="1"/>
  <c r="H194" i="5"/>
  <c r="H175" i="5" s="1"/>
  <c r="I194" i="5"/>
  <c r="I175" i="5" s="1"/>
  <c r="J194" i="5"/>
  <c r="J175" i="5" s="1"/>
  <c r="K194" i="5"/>
  <c r="K175" i="5" s="1"/>
  <c r="L194" i="5"/>
  <c r="L175" i="5" s="1"/>
  <c r="M194" i="5"/>
  <c r="M175" i="5" s="1"/>
  <c r="N194" i="5"/>
  <c r="N175" i="5" s="1"/>
  <c r="O194" i="5"/>
  <c r="O175" i="5" s="1"/>
  <c r="P194" i="5"/>
  <c r="P175" i="5" s="1"/>
  <c r="Q194" i="5"/>
  <c r="Q175" i="5" s="1"/>
  <c r="R194" i="5"/>
  <c r="R175" i="5" s="1"/>
  <c r="S194" i="5"/>
  <c r="S175" i="5" s="1"/>
  <c r="B195" i="5"/>
  <c r="C195" i="5"/>
  <c r="D195" i="5"/>
  <c r="D176" i="5" s="1"/>
  <c r="E195" i="5"/>
  <c r="E176" i="5" s="1"/>
  <c r="F195" i="5"/>
  <c r="F176" i="5" s="1"/>
  <c r="G195" i="5"/>
  <c r="G176" i="5" s="1"/>
  <c r="H195" i="5"/>
  <c r="H176" i="5" s="1"/>
  <c r="I195" i="5"/>
  <c r="I176" i="5" s="1"/>
  <c r="J195" i="5"/>
  <c r="J176" i="5" s="1"/>
  <c r="K195" i="5"/>
  <c r="K176" i="5" s="1"/>
  <c r="L195" i="5"/>
  <c r="L176" i="5" s="1"/>
  <c r="M195" i="5"/>
  <c r="M176" i="5" s="1"/>
  <c r="N195" i="5"/>
  <c r="N176" i="5" s="1"/>
  <c r="O195" i="5"/>
  <c r="O176" i="5" s="1"/>
  <c r="P195" i="5"/>
  <c r="P176" i="5" s="1"/>
  <c r="Q195" i="5"/>
  <c r="Q176" i="5" s="1"/>
  <c r="R195" i="5"/>
  <c r="R176" i="5" s="1"/>
  <c r="S195" i="5"/>
  <c r="S176" i="5" s="1"/>
  <c r="E193" i="5"/>
  <c r="E174" i="5" s="1"/>
  <c r="F193" i="5"/>
  <c r="F174" i="5" s="1"/>
  <c r="G193" i="5"/>
  <c r="G174" i="5" s="1"/>
  <c r="H193" i="5"/>
  <c r="H174" i="5" s="1"/>
  <c r="I193" i="5"/>
  <c r="I174" i="5" s="1"/>
  <c r="J193" i="5"/>
  <c r="J174" i="5" s="1"/>
  <c r="K193" i="5"/>
  <c r="K174" i="5" s="1"/>
  <c r="L193" i="5"/>
  <c r="L174" i="5" s="1"/>
  <c r="M193" i="5"/>
  <c r="M174" i="5" s="1"/>
  <c r="N193" i="5"/>
  <c r="N174" i="5" s="1"/>
  <c r="O193" i="5"/>
  <c r="O174" i="5" s="1"/>
  <c r="P193" i="5"/>
  <c r="P174" i="5" s="1"/>
  <c r="Q193" i="5"/>
  <c r="Q174" i="5" s="1"/>
  <c r="R193" i="5"/>
  <c r="R174" i="5" s="1"/>
  <c r="S193" i="5"/>
  <c r="S174" i="5" s="1"/>
  <c r="D193" i="5"/>
  <c r="D174" i="5" s="1"/>
  <c r="C193" i="5"/>
  <c r="B190" i="5"/>
  <c r="W190" i="5" s="1"/>
  <c r="C190" i="5"/>
  <c r="X190" i="5" s="1"/>
  <c r="D190" i="5"/>
  <c r="Y190" i="5" s="1"/>
  <c r="AD170" i="5" s="1"/>
  <c r="E190" i="5"/>
  <c r="Z190" i="5" s="1"/>
  <c r="AE170" i="5" s="1"/>
  <c r="F190" i="5"/>
  <c r="AA190" i="5" s="1"/>
  <c r="AG170" i="5" s="1"/>
  <c r="G190" i="5"/>
  <c r="AB190" i="5" s="1"/>
  <c r="H190" i="5"/>
  <c r="AC190" i="5" s="1"/>
  <c r="I190" i="5"/>
  <c r="AD190" i="5" s="1"/>
  <c r="J190" i="5"/>
  <c r="AE190" i="5" s="1"/>
  <c r="K190" i="5"/>
  <c r="AF190" i="5" s="1"/>
  <c r="AF170" i="5" s="1"/>
  <c r="L190" i="5"/>
  <c r="AG190" i="5" s="1"/>
  <c r="M190" i="5"/>
  <c r="N190" i="5"/>
  <c r="O190" i="5"/>
  <c r="AJ190" i="5" s="1"/>
  <c r="P190" i="5"/>
  <c r="AK190" i="5" s="1"/>
  <c r="Q190" i="5"/>
  <c r="AL190" i="5" s="1"/>
  <c r="R190" i="5"/>
  <c r="AM190" i="5" s="1"/>
  <c r="S190" i="5"/>
  <c r="AN190" i="5" s="1"/>
  <c r="B191" i="5"/>
  <c r="W191" i="5" s="1"/>
  <c r="C191" i="5"/>
  <c r="X191" i="5" s="1"/>
  <c r="D191" i="5"/>
  <c r="Y191" i="5" s="1"/>
  <c r="AD171" i="5" s="1"/>
  <c r="E191" i="5"/>
  <c r="Z191" i="5" s="1"/>
  <c r="AE171" i="5" s="1"/>
  <c r="F191" i="5"/>
  <c r="AA191" i="5" s="1"/>
  <c r="AG171" i="5" s="1"/>
  <c r="G191" i="5"/>
  <c r="AB191" i="5" s="1"/>
  <c r="H191" i="5"/>
  <c r="AC191" i="5" s="1"/>
  <c r="I191" i="5"/>
  <c r="AD191" i="5" s="1"/>
  <c r="J191" i="5"/>
  <c r="AE191" i="5" s="1"/>
  <c r="K191" i="5"/>
  <c r="AF191" i="5" s="1"/>
  <c r="AF171" i="5" s="1"/>
  <c r="L191" i="5"/>
  <c r="AG191" i="5" s="1"/>
  <c r="M191" i="5"/>
  <c r="N191" i="5"/>
  <c r="O191" i="5"/>
  <c r="AJ191" i="5" s="1"/>
  <c r="P191" i="5"/>
  <c r="AK191" i="5" s="1"/>
  <c r="Q191" i="5"/>
  <c r="AL191" i="5" s="1"/>
  <c r="R191" i="5"/>
  <c r="AM191" i="5" s="1"/>
  <c r="S191" i="5"/>
  <c r="AN191" i="5" s="1"/>
  <c r="E189" i="5"/>
  <c r="Z189" i="5" s="1"/>
  <c r="AE169" i="5" s="1"/>
  <c r="AK169" i="5" s="1"/>
  <c r="F189" i="5"/>
  <c r="AA189" i="5" s="1"/>
  <c r="AG169" i="5" s="1"/>
  <c r="G189" i="5"/>
  <c r="AB189" i="5" s="1"/>
  <c r="H189" i="5"/>
  <c r="AC189" i="5" s="1"/>
  <c r="I189" i="5"/>
  <c r="AD189" i="5" s="1"/>
  <c r="J189" i="5"/>
  <c r="AE189" i="5" s="1"/>
  <c r="K189" i="5"/>
  <c r="AF189" i="5" s="1"/>
  <c r="AF169" i="5" s="1"/>
  <c r="L189" i="5"/>
  <c r="AG189" i="5" s="1"/>
  <c r="M189" i="5"/>
  <c r="N189" i="5"/>
  <c r="O189" i="5"/>
  <c r="AJ189" i="5" s="1"/>
  <c r="P189" i="5"/>
  <c r="AK189" i="5" s="1"/>
  <c r="Q189" i="5"/>
  <c r="AL189" i="5" s="1"/>
  <c r="R189" i="5"/>
  <c r="AM189" i="5" s="1"/>
  <c r="S189" i="5"/>
  <c r="AN189" i="5" s="1"/>
  <c r="D189" i="5"/>
  <c r="Y189" i="5" s="1"/>
  <c r="AD169" i="5" s="1"/>
  <c r="C189" i="5"/>
  <c r="X189" i="5" s="1"/>
  <c r="B193" i="5"/>
  <c r="B189" i="5"/>
  <c r="W189" i="5" s="1"/>
  <c r="B165" i="5"/>
  <c r="C165" i="5"/>
  <c r="D165" i="5"/>
  <c r="D146" i="5" s="1"/>
  <c r="E165" i="5"/>
  <c r="E146" i="5" s="1"/>
  <c r="F165" i="5"/>
  <c r="F146" i="5" s="1"/>
  <c r="G165" i="5"/>
  <c r="G146" i="5" s="1"/>
  <c r="H165" i="5"/>
  <c r="H146" i="5" s="1"/>
  <c r="I165" i="5"/>
  <c r="I146" i="5" s="1"/>
  <c r="J165" i="5"/>
  <c r="J146" i="5" s="1"/>
  <c r="K165" i="5"/>
  <c r="K146" i="5" s="1"/>
  <c r="L165" i="5"/>
  <c r="L146" i="5" s="1"/>
  <c r="M165" i="5"/>
  <c r="M146" i="5" s="1"/>
  <c r="N165" i="5"/>
  <c r="N146" i="5" s="1"/>
  <c r="O165" i="5"/>
  <c r="O146" i="5" s="1"/>
  <c r="P165" i="5"/>
  <c r="P146" i="5" s="1"/>
  <c r="Q165" i="5"/>
  <c r="Q146" i="5" s="1"/>
  <c r="R165" i="5"/>
  <c r="R146" i="5" s="1"/>
  <c r="S165" i="5"/>
  <c r="S146" i="5" s="1"/>
  <c r="B166" i="5"/>
  <c r="C166" i="5"/>
  <c r="D166" i="5"/>
  <c r="D147" i="5" s="1"/>
  <c r="E166" i="5"/>
  <c r="E147" i="5" s="1"/>
  <c r="F166" i="5"/>
  <c r="F147" i="5" s="1"/>
  <c r="G166" i="5"/>
  <c r="G147" i="5" s="1"/>
  <c r="H166" i="5"/>
  <c r="H147" i="5" s="1"/>
  <c r="I166" i="5"/>
  <c r="I147" i="5" s="1"/>
  <c r="J166" i="5"/>
  <c r="J147" i="5" s="1"/>
  <c r="K166" i="5"/>
  <c r="K147" i="5" s="1"/>
  <c r="L166" i="5"/>
  <c r="L147" i="5" s="1"/>
  <c r="M166" i="5"/>
  <c r="M147" i="5" s="1"/>
  <c r="N166" i="5"/>
  <c r="N147" i="5" s="1"/>
  <c r="O166" i="5"/>
  <c r="O147" i="5" s="1"/>
  <c r="P166" i="5"/>
  <c r="P147" i="5" s="1"/>
  <c r="Q166" i="5"/>
  <c r="Q147" i="5" s="1"/>
  <c r="R166" i="5"/>
  <c r="R147" i="5" s="1"/>
  <c r="S166" i="5"/>
  <c r="S147" i="5" s="1"/>
  <c r="E164" i="5"/>
  <c r="E145" i="5" s="1"/>
  <c r="F164" i="5"/>
  <c r="F145" i="5" s="1"/>
  <c r="G164" i="5"/>
  <c r="G145" i="5" s="1"/>
  <c r="H164" i="5"/>
  <c r="H145" i="5" s="1"/>
  <c r="I164" i="5"/>
  <c r="I145" i="5" s="1"/>
  <c r="J164" i="5"/>
  <c r="J145" i="5" s="1"/>
  <c r="K164" i="5"/>
  <c r="K145" i="5" s="1"/>
  <c r="L164" i="5"/>
  <c r="L145" i="5" s="1"/>
  <c r="M164" i="5"/>
  <c r="M145" i="5" s="1"/>
  <c r="N164" i="5"/>
  <c r="N145" i="5" s="1"/>
  <c r="O164" i="5"/>
  <c r="O145" i="5" s="1"/>
  <c r="P164" i="5"/>
  <c r="P145" i="5" s="1"/>
  <c r="Q164" i="5"/>
  <c r="Q145" i="5" s="1"/>
  <c r="R164" i="5"/>
  <c r="R145" i="5" s="1"/>
  <c r="S164" i="5"/>
  <c r="S145" i="5" s="1"/>
  <c r="D164" i="5"/>
  <c r="D145" i="5" s="1"/>
  <c r="C164" i="5"/>
  <c r="B164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T156" i="5" s="1"/>
  <c r="N161" i="5"/>
  <c r="U156" i="5" s="1"/>
  <c r="O161" i="5"/>
  <c r="P161" i="5"/>
  <c r="Q161" i="5"/>
  <c r="R161" i="5"/>
  <c r="S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T157" i="5" s="1"/>
  <c r="N162" i="5"/>
  <c r="U157" i="5" s="1"/>
  <c r="O162" i="5"/>
  <c r="P162" i="5"/>
  <c r="Q162" i="5"/>
  <c r="R162" i="5"/>
  <c r="S162" i="5"/>
  <c r="E160" i="5"/>
  <c r="F160" i="5"/>
  <c r="G160" i="5"/>
  <c r="H160" i="5"/>
  <c r="I160" i="5"/>
  <c r="J160" i="5"/>
  <c r="K160" i="5"/>
  <c r="L160" i="5"/>
  <c r="M160" i="5"/>
  <c r="T155" i="5" s="1"/>
  <c r="N160" i="5"/>
  <c r="U155" i="5" s="1"/>
  <c r="O160" i="5"/>
  <c r="P160" i="5"/>
  <c r="Q160" i="5"/>
  <c r="R160" i="5"/>
  <c r="S160" i="5"/>
  <c r="D160" i="5"/>
  <c r="C160" i="5"/>
  <c r="B160" i="5"/>
  <c r="S137" i="5"/>
  <c r="S118" i="5" s="1"/>
  <c r="R137" i="5"/>
  <c r="R118" i="5" s="1"/>
  <c r="Q137" i="5"/>
  <c r="Q118" i="5" s="1"/>
  <c r="P137" i="5"/>
  <c r="P118" i="5" s="1"/>
  <c r="O137" i="5"/>
  <c r="O118" i="5" s="1"/>
  <c r="N137" i="5"/>
  <c r="N118" i="5" s="1"/>
  <c r="M137" i="5"/>
  <c r="M118" i="5" s="1"/>
  <c r="L137" i="5"/>
  <c r="L118" i="5" s="1"/>
  <c r="K137" i="5"/>
  <c r="K118" i="5" s="1"/>
  <c r="J137" i="5"/>
  <c r="J118" i="5" s="1"/>
  <c r="I137" i="5"/>
  <c r="I118" i="5" s="1"/>
  <c r="H137" i="5"/>
  <c r="H118" i="5" s="1"/>
  <c r="G137" i="5"/>
  <c r="G118" i="5" s="1"/>
  <c r="F137" i="5"/>
  <c r="F118" i="5" s="1"/>
  <c r="E137" i="5"/>
  <c r="E118" i="5" s="1"/>
  <c r="D137" i="5"/>
  <c r="D118" i="5" s="1"/>
  <c r="C137" i="5"/>
  <c r="B137" i="5"/>
  <c r="S136" i="5"/>
  <c r="S117" i="5" s="1"/>
  <c r="R136" i="5"/>
  <c r="R117" i="5" s="1"/>
  <c r="Q136" i="5"/>
  <c r="Q117" i="5" s="1"/>
  <c r="P136" i="5"/>
  <c r="P117" i="5" s="1"/>
  <c r="O136" i="5"/>
  <c r="O117" i="5" s="1"/>
  <c r="N136" i="5"/>
  <c r="N117" i="5" s="1"/>
  <c r="M136" i="5"/>
  <c r="M117" i="5" s="1"/>
  <c r="L136" i="5"/>
  <c r="L117" i="5" s="1"/>
  <c r="K136" i="5"/>
  <c r="K117" i="5" s="1"/>
  <c r="J136" i="5"/>
  <c r="J117" i="5" s="1"/>
  <c r="I136" i="5"/>
  <c r="I117" i="5" s="1"/>
  <c r="H136" i="5"/>
  <c r="H117" i="5" s="1"/>
  <c r="G136" i="5"/>
  <c r="G117" i="5" s="1"/>
  <c r="F136" i="5"/>
  <c r="F117" i="5" s="1"/>
  <c r="E136" i="5"/>
  <c r="E117" i="5" s="1"/>
  <c r="D136" i="5"/>
  <c r="D117" i="5" s="1"/>
  <c r="C136" i="5"/>
  <c r="B136" i="5"/>
  <c r="S135" i="5"/>
  <c r="S116" i="5" s="1"/>
  <c r="R135" i="5"/>
  <c r="R116" i="5" s="1"/>
  <c r="Q135" i="5"/>
  <c r="Q116" i="5" s="1"/>
  <c r="P135" i="5"/>
  <c r="P116" i="5" s="1"/>
  <c r="O135" i="5"/>
  <c r="O116" i="5" s="1"/>
  <c r="N135" i="5"/>
  <c r="N116" i="5" s="1"/>
  <c r="M135" i="5"/>
  <c r="M116" i="5" s="1"/>
  <c r="L135" i="5"/>
  <c r="L116" i="5" s="1"/>
  <c r="K135" i="5"/>
  <c r="K116" i="5" s="1"/>
  <c r="J135" i="5"/>
  <c r="J116" i="5" s="1"/>
  <c r="I135" i="5"/>
  <c r="I116" i="5" s="1"/>
  <c r="H135" i="5"/>
  <c r="H116" i="5" s="1"/>
  <c r="G135" i="5"/>
  <c r="G116" i="5" s="1"/>
  <c r="F135" i="5"/>
  <c r="F116" i="5" s="1"/>
  <c r="E135" i="5"/>
  <c r="E116" i="5" s="1"/>
  <c r="D135" i="5"/>
  <c r="D116" i="5" s="1"/>
  <c r="C135" i="5"/>
  <c r="B135" i="5"/>
  <c r="S133" i="5"/>
  <c r="R133" i="5"/>
  <c r="Q133" i="5"/>
  <c r="P133" i="5"/>
  <c r="O133" i="5"/>
  <c r="N133" i="5"/>
  <c r="U128" i="5" s="1"/>
  <c r="M133" i="5"/>
  <c r="T128" i="5" s="1"/>
  <c r="L133" i="5"/>
  <c r="K133" i="5"/>
  <c r="J133" i="5"/>
  <c r="I133" i="5"/>
  <c r="H133" i="5"/>
  <c r="G133" i="5"/>
  <c r="F133" i="5"/>
  <c r="E133" i="5"/>
  <c r="D133" i="5"/>
  <c r="C133" i="5"/>
  <c r="B133" i="5"/>
  <c r="S132" i="5"/>
  <c r="R132" i="5"/>
  <c r="Q132" i="5"/>
  <c r="P132" i="5"/>
  <c r="O132" i="5"/>
  <c r="N132" i="5"/>
  <c r="U127" i="5" s="1"/>
  <c r="M132" i="5"/>
  <c r="T127" i="5" s="1"/>
  <c r="L132" i="5"/>
  <c r="K132" i="5"/>
  <c r="J132" i="5"/>
  <c r="I132" i="5"/>
  <c r="H132" i="5"/>
  <c r="G132" i="5"/>
  <c r="F132" i="5"/>
  <c r="E132" i="5"/>
  <c r="D132" i="5"/>
  <c r="C132" i="5"/>
  <c r="B132" i="5"/>
  <c r="S131" i="5"/>
  <c r="R131" i="5"/>
  <c r="Q131" i="5"/>
  <c r="P131" i="5"/>
  <c r="O131" i="5"/>
  <c r="N131" i="5"/>
  <c r="U126" i="5" s="1"/>
  <c r="M131" i="5"/>
  <c r="T126" i="5" s="1"/>
  <c r="L131" i="5"/>
  <c r="K131" i="5"/>
  <c r="J131" i="5"/>
  <c r="I131" i="5"/>
  <c r="H131" i="5"/>
  <c r="G131" i="5"/>
  <c r="F131" i="5"/>
  <c r="E131" i="5"/>
  <c r="D131" i="5"/>
  <c r="C131" i="5"/>
  <c r="B131" i="5"/>
  <c r="B103" i="5"/>
  <c r="C103" i="5"/>
  <c r="D103" i="5"/>
  <c r="I83" i="5" s="1"/>
  <c r="O83" i="5" s="1"/>
  <c r="E103" i="5"/>
  <c r="J83" i="5" s="1"/>
  <c r="P83" i="5" s="1"/>
  <c r="F103" i="5"/>
  <c r="L83" i="5" s="1"/>
  <c r="R83" i="5" s="1"/>
  <c r="G103" i="5"/>
  <c r="H103" i="5"/>
  <c r="I103" i="5"/>
  <c r="J103" i="5"/>
  <c r="K103" i="5"/>
  <c r="K83" i="5" s="1"/>
  <c r="Q83" i="5" s="1"/>
  <c r="L103" i="5"/>
  <c r="M103" i="5"/>
  <c r="N103" i="5"/>
  <c r="O103" i="5"/>
  <c r="P103" i="5"/>
  <c r="Q103" i="5"/>
  <c r="R103" i="5"/>
  <c r="S103" i="5"/>
  <c r="B104" i="5"/>
  <c r="C104" i="5"/>
  <c r="D104" i="5"/>
  <c r="I84" i="5" s="1"/>
  <c r="O84" i="5" s="1"/>
  <c r="E104" i="5"/>
  <c r="J84" i="5" s="1"/>
  <c r="P84" i="5" s="1"/>
  <c r="F104" i="5"/>
  <c r="L84" i="5" s="1"/>
  <c r="R84" i="5" s="1"/>
  <c r="G104" i="5"/>
  <c r="H104" i="5"/>
  <c r="I104" i="5"/>
  <c r="J104" i="5"/>
  <c r="K104" i="5"/>
  <c r="K84" i="5" s="1"/>
  <c r="L104" i="5"/>
  <c r="M104" i="5"/>
  <c r="N104" i="5"/>
  <c r="O104" i="5"/>
  <c r="P104" i="5"/>
  <c r="Q104" i="5"/>
  <c r="R104" i="5"/>
  <c r="S104" i="5"/>
  <c r="E102" i="5"/>
  <c r="J82" i="5" s="1"/>
  <c r="F102" i="5"/>
  <c r="L82" i="5" s="1"/>
  <c r="G102" i="5"/>
  <c r="H102" i="5"/>
  <c r="I102" i="5"/>
  <c r="J102" i="5"/>
  <c r="K102" i="5"/>
  <c r="K82" i="5" s="1"/>
  <c r="L102" i="5"/>
  <c r="M102" i="5"/>
  <c r="N102" i="5"/>
  <c r="O102" i="5"/>
  <c r="P102" i="5"/>
  <c r="Q102" i="5"/>
  <c r="R102" i="5"/>
  <c r="S102" i="5"/>
  <c r="D102" i="5"/>
  <c r="I82" i="5" s="1"/>
  <c r="C102" i="5"/>
  <c r="B102" i="5"/>
  <c r="S108" i="5"/>
  <c r="S89" i="5" s="1"/>
  <c r="R108" i="5"/>
  <c r="R89" i="5" s="1"/>
  <c r="Q108" i="5"/>
  <c r="Q89" i="5" s="1"/>
  <c r="P108" i="5"/>
  <c r="P89" i="5" s="1"/>
  <c r="O108" i="5"/>
  <c r="O89" i="5" s="1"/>
  <c r="N108" i="5"/>
  <c r="N89" i="5" s="1"/>
  <c r="M108" i="5"/>
  <c r="M89" i="5" s="1"/>
  <c r="L108" i="5"/>
  <c r="L89" i="5" s="1"/>
  <c r="K108" i="5"/>
  <c r="K89" i="5" s="1"/>
  <c r="J108" i="5"/>
  <c r="J89" i="5" s="1"/>
  <c r="I108" i="5"/>
  <c r="I89" i="5" s="1"/>
  <c r="H108" i="5"/>
  <c r="H89" i="5" s="1"/>
  <c r="G108" i="5"/>
  <c r="G89" i="5" s="1"/>
  <c r="F108" i="5"/>
  <c r="F89" i="5" s="1"/>
  <c r="E108" i="5"/>
  <c r="E89" i="5" s="1"/>
  <c r="D108" i="5"/>
  <c r="D89" i="5" s="1"/>
  <c r="C108" i="5"/>
  <c r="B108" i="5"/>
  <c r="S107" i="5"/>
  <c r="S88" i="5" s="1"/>
  <c r="R107" i="5"/>
  <c r="R88" i="5" s="1"/>
  <c r="Q107" i="5"/>
  <c r="Q88" i="5" s="1"/>
  <c r="P107" i="5"/>
  <c r="P88" i="5" s="1"/>
  <c r="O107" i="5"/>
  <c r="O88" i="5" s="1"/>
  <c r="N107" i="5"/>
  <c r="N88" i="5" s="1"/>
  <c r="M107" i="5"/>
  <c r="M88" i="5" s="1"/>
  <c r="L107" i="5"/>
  <c r="L88" i="5" s="1"/>
  <c r="K107" i="5"/>
  <c r="K88" i="5" s="1"/>
  <c r="J107" i="5"/>
  <c r="J88" i="5" s="1"/>
  <c r="I107" i="5"/>
  <c r="I88" i="5" s="1"/>
  <c r="H107" i="5"/>
  <c r="H88" i="5" s="1"/>
  <c r="G107" i="5"/>
  <c r="G88" i="5" s="1"/>
  <c r="F107" i="5"/>
  <c r="F88" i="5" s="1"/>
  <c r="E107" i="5"/>
  <c r="E88" i="5" s="1"/>
  <c r="D107" i="5"/>
  <c r="D88" i="5" s="1"/>
  <c r="C107" i="5"/>
  <c r="B107" i="5"/>
  <c r="S106" i="5"/>
  <c r="S87" i="5" s="1"/>
  <c r="R106" i="5"/>
  <c r="R87" i="5" s="1"/>
  <c r="Q106" i="5"/>
  <c r="Q87" i="5" s="1"/>
  <c r="P106" i="5"/>
  <c r="P87" i="5" s="1"/>
  <c r="O106" i="5"/>
  <c r="O87" i="5" s="1"/>
  <c r="N106" i="5"/>
  <c r="N87" i="5" s="1"/>
  <c r="M106" i="5"/>
  <c r="M87" i="5" s="1"/>
  <c r="L106" i="5"/>
  <c r="L87" i="5" s="1"/>
  <c r="K106" i="5"/>
  <c r="K87" i="5" s="1"/>
  <c r="J106" i="5"/>
  <c r="J87" i="5" s="1"/>
  <c r="I106" i="5"/>
  <c r="I87" i="5" s="1"/>
  <c r="H106" i="5"/>
  <c r="H87" i="5" s="1"/>
  <c r="G106" i="5"/>
  <c r="G87" i="5" s="1"/>
  <c r="F106" i="5"/>
  <c r="F87" i="5" s="1"/>
  <c r="E106" i="5"/>
  <c r="E87" i="5" s="1"/>
  <c r="D106" i="5"/>
  <c r="D87" i="5" s="1"/>
  <c r="C106" i="5"/>
  <c r="B106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P59" i="5" s="1"/>
  <c r="Q78" i="5"/>
  <c r="R78" i="5"/>
  <c r="S78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P60" i="5" s="1"/>
  <c r="Q79" i="5"/>
  <c r="R79" i="5"/>
  <c r="S79" i="5"/>
  <c r="E77" i="5"/>
  <c r="F77" i="5"/>
  <c r="G77" i="5"/>
  <c r="H77" i="5"/>
  <c r="I77" i="5"/>
  <c r="J77" i="5"/>
  <c r="K77" i="5"/>
  <c r="L77" i="5"/>
  <c r="M77" i="5"/>
  <c r="N77" i="5"/>
  <c r="O77" i="5"/>
  <c r="P77" i="5"/>
  <c r="P58" i="5" s="1"/>
  <c r="Q77" i="5"/>
  <c r="R77" i="5"/>
  <c r="S77" i="5"/>
  <c r="D77" i="5"/>
  <c r="C77" i="5"/>
  <c r="B77" i="5"/>
  <c r="V46" i="5"/>
  <c r="AA53" i="5" s="1"/>
  <c r="AA82" i="5" s="1"/>
  <c r="A46" i="5"/>
  <c r="BL46" i="5"/>
  <c r="AQ46" i="5"/>
  <c r="AV53" i="5" s="1"/>
  <c r="B74" i="5"/>
  <c r="C74" i="5"/>
  <c r="B75" i="5"/>
  <c r="C75" i="5"/>
  <c r="D74" i="5"/>
  <c r="F74" i="5"/>
  <c r="G74" i="5"/>
  <c r="H74" i="5"/>
  <c r="I74" i="5"/>
  <c r="J74" i="5"/>
  <c r="K74" i="5"/>
  <c r="L74" i="5"/>
  <c r="M74" i="5"/>
  <c r="T69" i="5" s="1"/>
  <c r="N74" i="5"/>
  <c r="U69" i="5" s="1"/>
  <c r="O74" i="5"/>
  <c r="P74" i="5"/>
  <c r="Q74" i="5"/>
  <c r="R74" i="5"/>
  <c r="S74" i="5"/>
  <c r="D75" i="5"/>
  <c r="F75" i="5"/>
  <c r="G75" i="5"/>
  <c r="H75" i="5"/>
  <c r="I75" i="5"/>
  <c r="J75" i="5"/>
  <c r="K75" i="5"/>
  <c r="L75" i="5"/>
  <c r="M75" i="5"/>
  <c r="T70" i="5" s="1"/>
  <c r="N75" i="5"/>
  <c r="U70" i="5" s="1"/>
  <c r="O75" i="5"/>
  <c r="P75" i="5"/>
  <c r="Q75" i="5"/>
  <c r="R75" i="5"/>
  <c r="S75" i="5"/>
  <c r="F73" i="5"/>
  <c r="G73" i="5"/>
  <c r="H73" i="5"/>
  <c r="I73" i="5"/>
  <c r="J73" i="5"/>
  <c r="K73" i="5"/>
  <c r="L73" i="5"/>
  <c r="M73" i="5"/>
  <c r="T68" i="5" s="1"/>
  <c r="T71" i="5" s="1"/>
  <c r="N73" i="5"/>
  <c r="U68" i="5" s="1"/>
  <c r="U71" i="5" s="1"/>
  <c r="O73" i="5"/>
  <c r="P73" i="5"/>
  <c r="Q73" i="5"/>
  <c r="R73" i="5"/>
  <c r="S73" i="5"/>
  <c r="D73" i="5"/>
  <c r="C73" i="5"/>
  <c r="B73" i="5"/>
  <c r="M83" i="5" l="1"/>
  <c r="T98" i="5"/>
  <c r="AI191" i="5"/>
  <c r="AI171" i="5" s="1"/>
  <c r="U186" i="5"/>
  <c r="M82" i="5"/>
  <c r="T97" i="5"/>
  <c r="N83" i="5"/>
  <c r="U98" i="5"/>
  <c r="AI189" i="5"/>
  <c r="AI169" i="5" s="1"/>
  <c r="U184" i="5"/>
  <c r="AH191" i="5"/>
  <c r="AH171" i="5" s="1"/>
  <c r="T186" i="5"/>
  <c r="AH190" i="5"/>
  <c r="AH170" i="5" s="1"/>
  <c r="AH172" i="5" s="1"/>
  <c r="T185" i="5"/>
  <c r="N84" i="5"/>
  <c r="U99" i="5"/>
  <c r="N82" i="5"/>
  <c r="N85" i="5" s="1"/>
  <c r="U97" i="5"/>
  <c r="M84" i="5"/>
  <c r="T99" i="5"/>
  <c r="Q98" i="5"/>
  <c r="AH189" i="5"/>
  <c r="AH169" i="5" s="1"/>
  <c r="T184" i="5"/>
  <c r="AI190" i="5"/>
  <c r="AI170" i="5" s="1"/>
  <c r="U185" i="5"/>
  <c r="Y177" i="5"/>
  <c r="AK177" i="5"/>
  <c r="AG177" i="5"/>
  <c r="AC177" i="5"/>
  <c r="AM206" i="5"/>
  <c r="AI206" i="5"/>
  <c r="AE206" i="5"/>
  <c r="AA206" i="5"/>
  <c r="Y235" i="5"/>
  <c r="AK235" i="5"/>
  <c r="AG235" i="5"/>
  <c r="AC235" i="5"/>
  <c r="G90" i="5"/>
  <c r="K90" i="5"/>
  <c r="O90" i="5"/>
  <c r="AM177" i="5"/>
  <c r="AI177" i="5"/>
  <c r="AE177" i="5"/>
  <c r="Y206" i="5"/>
  <c r="AK206" i="5"/>
  <c r="AG206" i="5"/>
  <c r="AM235" i="5"/>
  <c r="AI235" i="5"/>
  <c r="AE235" i="5"/>
  <c r="AA235" i="5"/>
  <c r="BH90" i="5"/>
  <c r="BD90" i="5"/>
  <c r="AZ90" i="5"/>
  <c r="AV90" i="5"/>
  <c r="BH148" i="5"/>
  <c r="BD148" i="5"/>
  <c r="AZ148" i="5"/>
  <c r="AV148" i="5"/>
  <c r="BH206" i="5"/>
  <c r="BD206" i="5"/>
  <c r="AZ206" i="5"/>
  <c r="AV206" i="5"/>
  <c r="CD90" i="5"/>
  <c r="BO235" i="5"/>
  <c r="CA235" i="5"/>
  <c r="BW235" i="5"/>
  <c r="BS235" i="5"/>
  <c r="CI170" i="5"/>
  <c r="CI198" i="5"/>
  <c r="CI171" i="5"/>
  <c r="AM170" i="5"/>
  <c r="X171" i="5"/>
  <c r="AM171" i="5" s="1"/>
  <c r="X198" i="5"/>
  <c r="X170" i="5"/>
  <c r="AJ170" i="5" s="1"/>
  <c r="S83" i="5"/>
  <c r="F90" i="5"/>
  <c r="J90" i="5"/>
  <c r="N90" i="5"/>
  <c r="R90" i="5"/>
  <c r="S90" i="5"/>
  <c r="D90" i="5"/>
  <c r="H90" i="5"/>
  <c r="L90" i="5"/>
  <c r="P90" i="5"/>
  <c r="BF148" i="5"/>
  <c r="AX148" i="5"/>
  <c r="AT206" i="5"/>
  <c r="BB206" i="5"/>
  <c r="BH235" i="5"/>
  <c r="BD235" i="5"/>
  <c r="CD119" i="5"/>
  <c r="AT148" i="5"/>
  <c r="BB148" i="5"/>
  <c r="BF206" i="5"/>
  <c r="AX206" i="5"/>
  <c r="AZ235" i="5"/>
  <c r="BO119" i="5"/>
  <c r="CA119" i="5"/>
  <c r="BW119" i="5"/>
  <c r="BS119" i="5"/>
  <c r="AV235" i="5"/>
  <c r="CC119" i="5"/>
  <c r="BY119" i="5"/>
  <c r="BU119" i="5"/>
  <c r="E90" i="5"/>
  <c r="I90" i="5"/>
  <c r="M90" i="5"/>
  <c r="Q90" i="5"/>
  <c r="K85" i="5"/>
  <c r="Q82" i="5"/>
  <c r="Q97" i="5" s="1"/>
  <c r="R82" i="5"/>
  <c r="R85" i="5" s="1"/>
  <c r="L85" i="5"/>
  <c r="M85" i="5"/>
  <c r="J85" i="5"/>
  <c r="C98" i="5" s="1"/>
  <c r="P82" i="5"/>
  <c r="P85" i="5" s="1"/>
  <c r="I85" i="5"/>
  <c r="O82" i="5"/>
  <c r="Q84" i="5"/>
  <c r="Q99" i="5" s="1"/>
  <c r="G83" i="5"/>
  <c r="D82" i="5"/>
  <c r="Z97" i="5"/>
  <c r="D53" i="5"/>
  <c r="E68" i="5" s="1"/>
  <c r="BX61" i="5"/>
  <c r="CB61" i="5"/>
  <c r="BT61" i="5"/>
  <c r="BP61" i="5"/>
  <c r="BQ119" i="5"/>
  <c r="CB119" i="5"/>
  <c r="BX119" i="5"/>
  <c r="BT119" i="5"/>
  <c r="BP119" i="5"/>
  <c r="BZ119" i="5"/>
  <c r="BV119" i="5"/>
  <c r="BR119" i="5"/>
  <c r="CD148" i="5"/>
  <c r="BZ148" i="5"/>
  <c r="BU148" i="5"/>
  <c r="BR148" i="5"/>
  <c r="CB177" i="5"/>
  <c r="BX177" i="5"/>
  <c r="BT177" i="5"/>
  <c r="BP177" i="5"/>
  <c r="CD177" i="5"/>
  <c r="BZ177" i="5"/>
  <c r="BR177" i="5"/>
  <c r="BO206" i="5"/>
  <c r="BR90" i="5"/>
  <c r="BZ90" i="5"/>
  <c r="BH177" i="5"/>
  <c r="BD177" i="5"/>
  <c r="AZ177" i="5"/>
  <c r="AV177" i="5"/>
  <c r="BG61" i="5"/>
  <c r="BC61" i="5"/>
  <c r="AY61" i="5"/>
  <c r="AU61" i="5"/>
  <c r="AT90" i="5"/>
  <c r="BF90" i="5"/>
  <c r="BB90" i="5"/>
  <c r="AX90" i="5"/>
  <c r="BH119" i="5"/>
  <c r="BD119" i="5"/>
  <c r="AZ119" i="5"/>
  <c r="AV119" i="5"/>
  <c r="Y61" i="5"/>
  <c r="AK61" i="5"/>
  <c r="AG61" i="5"/>
  <c r="AC61" i="5"/>
  <c r="AM90" i="5"/>
  <c r="AI90" i="5"/>
  <c r="AE90" i="5"/>
  <c r="AA90" i="5"/>
  <c r="Y119" i="5"/>
  <c r="AK119" i="5"/>
  <c r="AG119" i="5"/>
  <c r="AC119" i="5"/>
  <c r="AM148" i="5"/>
  <c r="AI148" i="5"/>
  <c r="AE148" i="5"/>
  <c r="AA148" i="5"/>
  <c r="Y148" i="5"/>
  <c r="N206" i="5"/>
  <c r="J206" i="5"/>
  <c r="Q206" i="5"/>
  <c r="M206" i="5"/>
  <c r="R206" i="5"/>
  <c r="F206" i="5"/>
  <c r="M177" i="5"/>
  <c r="E177" i="5"/>
  <c r="D177" i="5"/>
  <c r="P177" i="5"/>
  <c r="L177" i="5"/>
  <c r="Q177" i="5"/>
  <c r="I177" i="5"/>
  <c r="Q148" i="5"/>
  <c r="M148" i="5"/>
  <c r="I148" i="5"/>
  <c r="D148" i="5"/>
  <c r="P148" i="5"/>
  <c r="L148" i="5"/>
  <c r="H148" i="5"/>
  <c r="E148" i="5"/>
  <c r="G119" i="5"/>
  <c r="K119" i="5"/>
  <c r="O119" i="5"/>
  <c r="S119" i="5"/>
  <c r="D119" i="5"/>
  <c r="H119" i="5"/>
  <c r="L119" i="5"/>
  <c r="P119" i="5"/>
  <c r="R235" i="5"/>
  <c r="F235" i="5"/>
  <c r="N235" i="5"/>
  <c r="J235" i="5"/>
  <c r="P61" i="5"/>
  <c r="F119" i="5"/>
  <c r="J119" i="5"/>
  <c r="N119" i="5"/>
  <c r="R119" i="5"/>
  <c r="R148" i="5"/>
  <c r="N148" i="5"/>
  <c r="J148" i="5"/>
  <c r="F148" i="5"/>
  <c r="R177" i="5"/>
  <c r="N177" i="5"/>
  <c r="J177" i="5"/>
  <c r="F177" i="5"/>
  <c r="S206" i="5"/>
  <c r="O206" i="5"/>
  <c r="K206" i="5"/>
  <c r="G206" i="5"/>
  <c r="S235" i="5"/>
  <c r="O235" i="5"/>
  <c r="K235" i="5"/>
  <c r="G235" i="5"/>
  <c r="AL61" i="5"/>
  <c r="AH61" i="5"/>
  <c r="AD61" i="5"/>
  <c r="Z61" i="5"/>
  <c r="AN90" i="5"/>
  <c r="AJ90" i="5"/>
  <c r="AF90" i="5"/>
  <c r="AB90" i="5"/>
  <c r="AL119" i="5"/>
  <c r="AH119" i="5"/>
  <c r="AD119" i="5"/>
  <c r="Z119" i="5"/>
  <c r="AN148" i="5"/>
  <c r="AJ148" i="5"/>
  <c r="AF148" i="5"/>
  <c r="AB148" i="5"/>
  <c r="AL177" i="5"/>
  <c r="AH177" i="5"/>
  <c r="AD177" i="5"/>
  <c r="Z177" i="5"/>
  <c r="AN206" i="5"/>
  <c r="AJ206" i="5"/>
  <c r="AF206" i="5"/>
  <c r="AB206" i="5"/>
  <c r="AL235" i="5"/>
  <c r="AH235" i="5"/>
  <c r="AD235" i="5"/>
  <c r="Z235" i="5"/>
  <c r="BG206" i="5"/>
  <c r="BC206" i="5"/>
  <c r="AY206" i="5"/>
  <c r="AU206" i="5"/>
  <c r="H177" i="5"/>
  <c r="I206" i="5"/>
  <c r="E206" i="5"/>
  <c r="Q235" i="5"/>
  <c r="M235" i="5"/>
  <c r="I235" i="5"/>
  <c r="E235" i="5"/>
  <c r="AN61" i="5"/>
  <c r="AJ61" i="5"/>
  <c r="AF61" i="5"/>
  <c r="AB61" i="5"/>
  <c r="AL90" i="5"/>
  <c r="AH90" i="5"/>
  <c r="AD90" i="5"/>
  <c r="Z90" i="5"/>
  <c r="AN119" i="5"/>
  <c r="AJ119" i="5"/>
  <c r="AF119" i="5"/>
  <c r="AB119" i="5"/>
  <c r="AL148" i="5"/>
  <c r="AH148" i="5"/>
  <c r="AD148" i="5"/>
  <c r="Z148" i="5"/>
  <c r="AN177" i="5"/>
  <c r="AJ177" i="5"/>
  <c r="AF177" i="5"/>
  <c r="AB177" i="5"/>
  <c r="AL206" i="5"/>
  <c r="AH206" i="5"/>
  <c r="AD206" i="5"/>
  <c r="Z206" i="5"/>
  <c r="AN235" i="5"/>
  <c r="AJ235" i="5"/>
  <c r="AF235" i="5"/>
  <c r="AB235" i="5"/>
  <c r="BI206" i="5"/>
  <c r="BE206" i="5"/>
  <c r="BA206" i="5"/>
  <c r="AW206" i="5"/>
  <c r="E119" i="5"/>
  <c r="I119" i="5"/>
  <c r="M119" i="5"/>
  <c r="Q119" i="5"/>
  <c r="S148" i="5"/>
  <c r="O148" i="5"/>
  <c r="K148" i="5"/>
  <c r="G148" i="5"/>
  <c r="S177" i="5"/>
  <c r="O177" i="5"/>
  <c r="K177" i="5"/>
  <c r="G177" i="5"/>
  <c r="D206" i="5"/>
  <c r="P206" i="5"/>
  <c r="L206" i="5"/>
  <c r="H206" i="5"/>
  <c r="D235" i="5"/>
  <c r="P235" i="5"/>
  <c r="L235" i="5"/>
  <c r="H235" i="5"/>
  <c r="AM61" i="5"/>
  <c r="AI61" i="5"/>
  <c r="AE61" i="5"/>
  <c r="AA61" i="5"/>
  <c r="Y90" i="5"/>
  <c r="AK90" i="5"/>
  <c r="AG90" i="5"/>
  <c r="AC90" i="5"/>
  <c r="AM119" i="5"/>
  <c r="AI119" i="5"/>
  <c r="AE119" i="5"/>
  <c r="AA119" i="5"/>
  <c r="AK148" i="5"/>
  <c r="AG148" i="5"/>
  <c r="AC148" i="5"/>
  <c r="AA177" i="5"/>
  <c r="AC206" i="5"/>
  <c r="AI172" i="5"/>
  <c r="AJ169" i="5"/>
  <c r="AD172" i="5"/>
  <c r="AL171" i="5"/>
  <c r="AL186" i="5" s="1"/>
  <c r="AE172" i="5"/>
  <c r="AK170" i="5"/>
  <c r="AF172" i="5"/>
  <c r="AL169" i="5"/>
  <c r="AL184" i="5" s="1"/>
  <c r="AG172" i="5"/>
  <c r="AM169" i="5"/>
  <c r="AL170" i="5"/>
  <c r="AL185" i="5" s="1"/>
  <c r="AB83" i="5"/>
  <c r="Y83" i="5" s="1"/>
  <c r="Z98" i="5" s="1"/>
  <c r="AB54" i="5"/>
  <c r="Y54" i="5" s="1"/>
  <c r="Z69" i="5" s="1"/>
  <c r="CA206" i="5"/>
  <c r="BS206" i="5"/>
  <c r="BW206" i="5"/>
  <c r="CB206" i="5"/>
  <c r="BX206" i="5"/>
  <c r="BT206" i="5"/>
  <c r="BP206" i="5"/>
  <c r="CJ177" i="5"/>
  <c r="CV177" i="5"/>
  <c r="CX177" i="5"/>
  <c r="CT177" i="5"/>
  <c r="CP177" i="5"/>
  <c r="CL177" i="5"/>
  <c r="CX148" i="5"/>
  <c r="CT148" i="5"/>
  <c r="CP148" i="5"/>
  <c r="CL148" i="5"/>
  <c r="CX119" i="5"/>
  <c r="CT119" i="5"/>
  <c r="CP119" i="5"/>
  <c r="CL119" i="5"/>
  <c r="CX90" i="5"/>
  <c r="CT90" i="5"/>
  <c r="CP90" i="5"/>
  <c r="CL90" i="5"/>
  <c r="CY206" i="5"/>
  <c r="CU206" i="5"/>
  <c r="CQ206" i="5"/>
  <c r="CM206" i="5"/>
  <c r="CW235" i="5"/>
  <c r="CS235" i="5"/>
  <c r="CO235" i="5"/>
  <c r="CK235" i="5"/>
  <c r="CR177" i="5"/>
  <c r="CN177" i="5"/>
  <c r="CX206" i="5"/>
  <c r="CT206" i="5"/>
  <c r="CP206" i="5"/>
  <c r="CL206" i="5"/>
  <c r="CW206" i="5"/>
  <c r="CS206" i="5"/>
  <c r="CO206" i="5"/>
  <c r="CK206" i="5"/>
  <c r="BQ148" i="5"/>
  <c r="CD235" i="5"/>
  <c r="BZ235" i="5"/>
  <c r="BV235" i="5"/>
  <c r="BR235" i="5"/>
  <c r="BO177" i="5"/>
  <c r="CA177" i="5"/>
  <c r="BW177" i="5"/>
  <c r="BS177" i="5"/>
  <c r="BV90" i="5"/>
  <c r="CA61" i="5"/>
  <c r="BS61" i="5"/>
  <c r="CC90" i="5"/>
  <c r="BU90" i="5"/>
  <c r="BY148" i="5"/>
  <c r="CD61" i="5"/>
  <c r="BZ61" i="5"/>
  <c r="BV61" i="5"/>
  <c r="BR61" i="5"/>
  <c r="CB90" i="5"/>
  <c r="BX90" i="5"/>
  <c r="BT90" i="5"/>
  <c r="BP90" i="5"/>
  <c r="CB148" i="5"/>
  <c r="BX148" i="5"/>
  <c r="BT148" i="5"/>
  <c r="BP148" i="5"/>
  <c r="CD206" i="5"/>
  <c r="BZ206" i="5"/>
  <c r="BV206" i="5"/>
  <c r="BR206" i="5"/>
  <c r="CC235" i="5"/>
  <c r="BY235" i="5"/>
  <c r="BU235" i="5"/>
  <c r="BQ235" i="5"/>
  <c r="BV177" i="5"/>
  <c r="BV148" i="5"/>
  <c r="BO61" i="5"/>
  <c r="BW61" i="5"/>
  <c r="BY90" i="5"/>
  <c r="BQ90" i="5"/>
  <c r="CC148" i="5"/>
  <c r="CC61" i="5"/>
  <c r="BY61" i="5"/>
  <c r="BU61" i="5"/>
  <c r="BQ61" i="5"/>
  <c r="BO90" i="5"/>
  <c r="CA90" i="5"/>
  <c r="BW90" i="5"/>
  <c r="BS90" i="5"/>
  <c r="BO148" i="5"/>
  <c r="CA148" i="5"/>
  <c r="BW148" i="5"/>
  <c r="BS148" i="5"/>
  <c r="CC206" i="5"/>
  <c r="BY206" i="5"/>
  <c r="BU206" i="5"/>
  <c r="BQ206" i="5"/>
  <c r="CB235" i="5"/>
  <c r="BX235" i="5"/>
  <c r="BT235" i="5"/>
  <c r="BP235" i="5"/>
  <c r="CC177" i="5"/>
  <c r="BY177" i="5"/>
  <c r="BU177" i="5"/>
  <c r="BQ177" i="5"/>
  <c r="CW177" i="5"/>
  <c r="CS177" i="5"/>
  <c r="CO177" i="5"/>
  <c r="CK177" i="5"/>
  <c r="CY177" i="5"/>
  <c r="CU177" i="5"/>
  <c r="CQ177" i="5"/>
  <c r="CM177" i="5"/>
  <c r="CY148" i="5"/>
  <c r="CU148" i="5"/>
  <c r="CQ148" i="5"/>
  <c r="CM148" i="5"/>
  <c r="CW148" i="5"/>
  <c r="CS148" i="5"/>
  <c r="CO148" i="5"/>
  <c r="CK148" i="5"/>
  <c r="CW119" i="5"/>
  <c r="CS119" i="5"/>
  <c r="CO119" i="5"/>
  <c r="CK119" i="5"/>
  <c r="CJ119" i="5"/>
  <c r="CV119" i="5"/>
  <c r="CR119" i="5"/>
  <c r="CN119" i="5"/>
  <c r="CY119" i="5"/>
  <c r="CU119" i="5"/>
  <c r="CQ119" i="5"/>
  <c r="CM119" i="5"/>
  <c r="CY90" i="5"/>
  <c r="CU90" i="5"/>
  <c r="CQ90" i="5"/>
  <c r="CM90" i="5"/>
  <c r="CW90" i="5"/>
  <c r="CS90" i="5"/>
  <c r="CO90" i="5"/>
  <c r="CK90" i="5"/>
  <c r="CW61" i="5"/>
  <c r="CK61" i="5"/>
  <c r="CJ61" i="5"/>
  <c r="CV61" i="5"/>
  <c r="CR61" i="5"/>
  <c r="CN61" i="5"/>
  <c r="CS61" i="5"/>
  <c r="CO61" i="5"/>
  <c r="CY61" i="5"/>
  <c r="CU61" i="5"/>
  <c r="CQ61" i="5"/>
  <c r="CM61" i="5"/>
  <c r="CV235" i="5"/>
  <c r="CN235" i="5"/>
  <c r="CY235" i="5"/>
  <c r="CU235" i="5"/>
  <c r="CQ235" i="5"/>
  <c r="CM235" i="5"/>
  <c r="CJ235" i="5"/>
  <c r="CR235" i="5"/>
  <c r="CX235" i="5"/>
  <c r="CT235" i="5"/>
  <c r="CP235" i="5"/>
  <c r="CL235" i="5"/>
  <c r="BG177" i="5"/>
  <c r="BC177" i="5"/>
  <c r="AY177" i="5"/>
  <c r="AU177" i="5"/>
  <c r="AT177" i="5"/>
  <c r="BF177" i="5"/>
  <c r="BB177" i="5"/>
  <c r="AX177" i="5"/>
  <c r="BI177" i="5"/>
  <c r="BE177" i="5"/>
  <c r="BA177" i="5"/>
  <c r="AW177" i="5"/>
  <c r="BI148" i="5"/>
  <c r="BE148" i="5"/>
  <c r="BA148" i="5"/>
  <c r="AW148" i="5"/>
  <c r="BG148" i="5"/>
  <c r="BC148" i="5"/>
  <c r="AY148" i="5"/>
  <c r="AU148" i="5"/>
  <c r="BC119" i="5"/>
  <c r="AU119" i="5"/>
  <c r="AT119" i="5"/>
  <c r="BF119" i="5"/>
  <c r="BB119" i="5"/>
  <c r="AX119" i="5"/>
  <c r="BG119" i="5"/>
  <c r="AY119" i="5"/>
  <c r="BI119" i="5"/>
  <c r="BE119" i="5"/>
  <c r="BA119" i="5"/>
  <c r="AW119" i="5"/>
  <c r="BI90" i="5"/>
  <c r="BE90" i="5"/>
  <c r="BA90" i="5"/>
  <c r="AW90" i="5"/>
  <c r="BG90" i="5"/>
  <c r="BC90" i="5"/>
  <c r="AY90" i="5"/>
  <c r="AU90" i="5"/>
  <c r="BC235" i="5"/>
  <c r="AY235" i="5"/>
  <c r="AT235" i="5"/>
  <c r="BF235" i="5"/>
  <c r="BB235" i="5"/>
  <c r="AX235" i="5"/>
  <c r="BG235" i="5"/>
  <c r="AU235" i="5"/>
  <c r="BI235" i="5"/>
  <c r="BE235" i="5"/>
  <c r="BA235" i="5"/>
  <c r="AW235" i="5"/>
  <c r="AW54" i="5"/>
  <c r="AT54" i="5" s="1"/>
  <c r="AU69" i="5" s="1"/>
  <c r="AT61" i="5"/>
  <c r="BF61" i="5"/>
  <c r="AX61" i="5"/>
  <c r="BI61" i="5"/>
  <c r="BE61" i="5"/>
  <c r="BA61" i="5"/>
  <c r="AW61" i="5"/>
  <c r="BB61" i="5"/>
  <c r="BH61" i="5"/>
  <c r="BD61" i="5"/>
  <c r="AZ61" i="5"/>
  <c r="AV61" i="5"/>
  <c r="BR140" i="5"/>
  <c r="BO140" i="5" s="1"/>
  <c r="BR169" i="5"/>
  <c r="BO169" i="5" s="1"/>
  <c r="AB169" i="5"/>
  <c r="Y169" i="5" s="1"/>
  <c r="G169" i="5"/>
  <c r="D169" i="5" s="1"/>
  <c r="AW140" i="5"/>
  <c r="AT140" i="5" s="1"/>
  <c r="AW227" i="5"/>
  <c r="AT227" i="5" s="1"/>
  <c r="AB227" i="5"/>
  <c r="Y227" i="5" s="1"/>
  <c r="AB198" i="5"/>
  <c r="Y198" i="5" s="1"/>
  <c r="AW198" i="5"/>
  <c r="AT198" i="5" s="1"/>
  <c r="AW169" i="5"/>
  <c r="AT169" i="5" s="1"/>
  <c r="CN82" i="5"/>
  <c r="CN83" i="5" s="1"/>
  <c r="CN84" i="5" s="1"/>
  <c r="BS82" i="5"/>
  <c r="BS83" i="5" s="1"/>
  <c r="BS84" i="5" s="1"/>
  <c r="AX82" i="5"/>
  <c r="AX83" i="5" s="1"/>
  <c r="AX84" i="5" s="1"/>
  <c r="N229" i="5"/>
  <c r="M229" i="5"/>
  <c r="L229" i="5"/>
  <c r="R229" i="5" s="1"/>
  <c r="K229" i="5"/>
  <c r="J229" i="5"/>
  <c r="P229" i="5" s="1"/>
  <c r="I229" i="5"/>
  <c r="O229" i="5" s="1"/>
  <c r="N228" i="5"/>
  <c r="M228" i="5"/>
  <c r="L228" i="5"/>
  <c r="R228" i="5" s="1"/>
  <c r="K228" i="5"/>
  <c r="J228" i="5"/>
  <c r="P228" i="5" s="1"/>
  <c r="I228" i="5"/>
  <c r="O228" i="5" s="1"/>
  <c r="N227" i="5"/>
  <c r="M227" i="5"/>
  <c r="L227" i="5"/>
  <c r="R227" i="5" s="1"/>
  <c r="K227" i="5"/>
  <c r="J227" i="5"/>
  <c r="P227" i="5" s="1"/>
  <c r="I227" i="5"/>
  <c r="O227" i="5" s="1"/>
  <c r="N200" i="5"/>
  <c r="M200" i="5"/>
  <c r="L200" i="5"/>
  <c r="R200" i="5" s="1"/>
  <c r="K200" i="5"/>
  <c r="J200" i="5"/>
  <c r="P200" i="5" s="1"/>
  <c r="I200" i="5"/>
  <c r="O200" i="5" s="1"/>
  <c r="N199" i="5"/>
  <c r="M199" i="5"/>
  <c r="L199" i="5"/>
  <c r="R199" i="5" s="1"/>
  <c r="K199" i="5"/>
  <c r="J199" i="5"/>
  <c r="P199" i="5" s="1"/>
  <c r="I199" i="5"/>
  <c r="O199" i="5" s="1"/>
  <c r="N198" i="5"/>
  <c r="M198" i="5"/>
  <c r="L198" i="5"/>
  <c r="R198" i="5" s="1"/>
  <c r="K198" i="5"/>
  <c r="J198" i="5"/>
  <c r="P198" i="5" s="1"/>
  <c r="I198" i="5"/>
  <c r="O198" i="5" s="1"/>
  <c r="N171" i="5"/>
  <c r="M171" i="5"/>
  <c r="L171" i="5"/>
  <c r="R171" i="5" s="1"/>
  <c r="K171" i="5"/>
  <c r="J171" i="5"/>
  <c r="P171" i="5" s="1"/>
  <c r="I171" i="5"/>
  <c r="O171" i="5" s="1"/>
  <c r="N170" i="5"/>
  <c r="M170" i="5"/>
  <c r="L170" i="5"/>
  <c r="R170" i="5" s="1"/>
  <c r="K170" i="5"/>
  <c r="J170" i="5"/>
  <c r="P170" i="5" s="1"/>
  <c r="I170" i="5"/>
  <c r="O170" i="5" s="1"/>
  <c r="N169" i="5"/>
  <c r="M169" i="5"/>
  <c r="L169" i="5"/>
  <c r="R169" i="5" s="1"/>
  <c r="K169" i="5"/>
  <c r="J169" i="5"/>
  <c r="P169" i="5" s="1"/>
  <c r="I169" i="5"/>
  <c r="O169" i="5" s="1"/>
  <c r="N142" i="5"/>
  <c r="M142" i="5"/>
  <c r="L142" i="5"/>
  <c r="R142" i="5" s="1"/>
  <c r="K142" i="5"/>
  <c r="Q142" i="5" s="1"/>
  <c r="Q157" i="5" s="1"/>
  <c r="J142" i="5"/>
  <c r="P142" i="5" s="1"/>
  <c r="I142" i="5"/>
  <c r="O142" i="5" s="1"/>
  <c r="N141" i="5"/>
  <c r="M141" i="5"/>
  <c r="L141" i="5"/>
  <c r="R141" i="5" s="1"/>
  <c r="K141" i="5"/>
  <c r="J141" i="5"/>
  <c r="P141" i="5" s="1"/>
  <c r="I141" i="5"/>
  <c r="O141" i="5" s="1"/>
  <c r="N140" i="5"/>
  <c r="M140" i="5"/>
  <c r="L140" i="5"/>
  <c r="R140" i="5" s="1"/>
  <c r="K140" i="5"/>
  <c r="J140" i="5"/>
  <c r="P140" i="5" s="1"/>
  <c r="I140" i="5"/>
  <c r="O140" i="5" s="1"/>
  <c r="N113" i="5"/>
  <c r="M113" i="5"/>
  <c r="L113" i="5"/>
  <c r="R113" i="5" s="1"/>
  <c r="K113" i="5"/>
  <c r="J113" i="5"/>
  <c r="P113" i="5" s="1"/>
  <c r="I113" i="5"/>
  <c r="O113" i="5" s="1"/>
  <c r="N112" i="5"/>
  <c r="M112" i="5"/>
  <c r="L112" i="5"/>
  <c r="R112" i="5" s="1"/>
  <c r="K112" i="5"/>
  <c r="J112" i="5"/>
  <c r="P112" i="5" s="1"/>
  <c r="I112" i="5"/>
  <c r="O112" i="5" s="1"/>
  <c r="N111" i="5"/>
  <c r="M111" i="5"/>
  <c r="L111" i="5"/>
  <c r="R111" i="5" s="1"/>
  <c r="K111" i="5"/>
  <c r="J111" i="5"/>
  <c r="P111" i="5" s="1"/>
  <c r="I111" i="5"/>
  <c r="O111" i="5" s="1"/>
  <c r="CI200" i="5" l="1"/>
  <c r="CI227" i="5"/>
  <c r="CI199" i="5"/>
  <c r="AM172" i="5"/>
  <c r="CK97" i="5"/>
  <c r="CK100" i="5" s="1"/>
  <c r="X200" i="5"/>
  <c r="X227" i="5"/>
  <c r="X199" i="5"/>
  <c r="AK171" i="5"/>
  <c r="AK172" i="5" s="1"/>
  <c r="AJ171" i="5"/>
  <c r="AJ172" i="5" s="1"/>
  <c r="Q112" i="5"/>
  <c r="Q127" i="5" s="1"/>
  <c r="Q140" i="5"/>
  <c r="Q155" i="5" s="1"/>
  <c r="Q170" i="5"/>
  <c r="Q185" i="5" s="1"/>
  <c r="Q198" i="5"/>
  <c r="Q200" i="5"/>
  <c r="Q228" i="5"/>
  <c r="Q243" i="5" s="1"/>
  <c r="F99" i="5"/>
  <c r="S84" i="5"/>
  <c r="X185" i="5"/>
  <c r="Q85" i="5"/>
  <c r="Q111" i="5"/>
  <c r="Q126" i="5" s="1"/>
  <c r="Q113" i="5"/>
  <c r="Q128" i="5" s="1"/>
  <c r="Q141" i="5"/>
  <c r="Q156" i="5" s="1"/>
  <c r="Q169" i="5"/>
  <c r="Q184" i="5" s="1"/>
  <c r="Q171" i="5"/>
  <c r="Q186" i="5" s="1"/>
  <c r="Q199" i="5"/>
  <c r="Q227" i="5"/>
  <c r="Q242" i="5" s="1"/>
  <c r="Q229" i="5"/>
  <c r="Q244" i="5" s="1"/>
  <c r="AL187" i="5"/>
  <c r="O85" i="5"/>
  <c r="S82" i="5"/>
  <c r="F98" i="5"/>
  <c r="E83" i="5"/>
  <c r="E97" i="5"/>
  <c r="G84" i="5"/>
  <c r="D84" i="5" s="1"/>
  <c r="E99" i="5" s="1"/>
  <c r="D83" i="5"/>
  <c r="E98" i="5" s="1"/>
  <c r="S142" i="5"/>
  <c r="AN169" i="5"/>
  <c r="AN170" i="5"/>
  <c r="AL172" i="5"/>
  <c r="AB84" i="5"/>
  <c r="Y84" i="5" s="1"/>
  <c r="Z99" i="5" s="1"/>
  <c r="Z100" i="5" s="1"/>
  <c r="AB55" i="5"/>
  <c r="Y55" i="5" s="1"/>
  <c r="Z70" i="5" s="1"/>
  <c r="AW55" i="5"/>
  <c r="AT55" i="5" s="1"/>
  <c r="AU70" i="5" s="1"/>
  <c r="AU71" i="5" s="1"/>
  <c r="AC111" i="5"/>
  <c r="Z126" i="5" s="1"/>
  <c r="Z129" i="5" s="1"/>
  <c r="J114" i="5"/>
  <c r="C127" i="5" s="1"/>
  <c r="N114" i="5"/>
  <c r="J230" i="5"/>
  <c r="C243" i="5" s="1"/>
  <c r="N230" i="5"/>
  <c r="AW82" i="5"/>
  <c r="AT82" i="5" s="1"/>
  <c r="AW111" i="5"/>
  <c r="AT111" i="5" s="1"/>
  <c r="BR111" i="5"/>
  <c r="BO111" i="5" s="1"/>
  <c r="BR53" i="5"/>
  <c r="BO53" i="5" s="1"/>
  <c r="BP68" i="5" s="1"/>
  <c r="K230" i="5"/>
  <c r="M230" i="5"/>
  <c r="BS111" i="5"/>
  <c r="J201" i="5"/>
  <c r="C214" i="5" s="1"/>
  <c r="N201" i="5"/>
  <c r="K201" i="5"/>
  <c r="P201" i="5"/>
  <c r="M201" i="5"/>
  <c r="R201" i="5"/>
  <c r="M172" i="5"/>
  <c r="J172" i="5"/>
  <c r="C185" i="5" s="1"/>
  <c r="N172" i="5"/>
  <c r="K172" i="5"/>
  <c r="M143" i="5"/>
  <c r="J143" i="5"/>
  <c r="C156" i="5" s="1"/>
  <c r="N143" i="5"/>
  <c r="K143" i="5"/>
  <c r="R114" i="5"/>
  <c r="M114" i="5"/>
  <c r="K114" i="5"/>
  <c r="CN111" i="5"/>
  <c r="CK126" i="5" s="1"/>
  <c r="CK129" i="5" s="1"/>
  <c r="AX111" i="5"/>
  <c r="AX112" i="5" s="1"/>
  <c r="AX113" i="5" s="1"/>
  <c r="O230" i="5"/>
  <c r="R230" i="5"/>
  <c r="L230" i="5"/>
  <c r="I230" i="5"/>
  <c r="O201" i="5"/>
  <c r="L201" i="5"/>
  <c r="I201" i="5"/>
  <c r="O172" i="5"/>
  <c r="P172" i="5"/>
  <c r="R172" i="5"/>
  <c r="L172" i="5"/>
  <c r="I172" i="5"/>
  <c r="O143" i="5"/>
  <c r="R143" i="5"/>
  <c r="L143" i="5"/>
  <c r="I143" i="5"/>
  <c r="O114" i="5"/>
  <c r="L114" i="5"/>
  <c r="I114" i="5"/>
  <c r="S113" i="5" l="1"/>
  <c r="S169" i="5"/>
  <c r="AN171" i="5"/>
  <c r="Q122" i="5"/>
  <c r="M122" i="5"/>
  <c r="I122" i="5"/>
  <c r="E122" i="5"/>
  <c r="Q121" i="5"/>
  <c r="M121" i="5"/>
  <c r="I121" i="5"/>
  <c r="E121" i="5"/>
  <c r="Q120" i="5"/>
  <c r="M120" i="5"/>
  <c r="I120" i="5"/>
  <c r="E120" i="5"/>
  <c r="P122" i="5"/>
  <c r="L122" i="5"/>
  <c r="H122" i="5"/>
  <c r="D122" i="5"/>
  <c r="P121" i="5"/>
  <c r="L121" i="5"/>
  <c r="H121" i="5"/>
  <c r="D121" i="5"/>
  <c r="P120" i="5"/>
  <c r="L120" i="5"/>
  <c r="H120" i="5"/>
  <c r="D120" i="5"/>
  <c r="S122" i="5"/>
  <c r="O122" i="5"/>
  <c r="K122" i="5"/>
  <c r="G122" i="5"/>
  <c r="S121" i="5"/>
  <c r="O121" i="5"/>
  <c r="K121" i="5"/>
  <c r="G121" i="5"/>
  <c r="S120" i="5"/>
  <c r="O120" i="5"/>
  <c r="K120" i="5"/>
  <c r="G120" i="5"/>
  <c r="R122" i="5"/>
  <c r="N122" i="5"/>
  <c r="J122" i="5"/>
  <c r="F122" i="5"/>
  <c r="R121" i="5"/>
  <c r="N121" i="5"/>
  <c r="J121" i="5"/>
  <c r="F121" i="5"/>
  <c r="R120" i="5"/>
  <c r="N120" i="5"/>
  <c r="J120" i="5"/>
  <c r="F120" i="5"/>
  <c r="F213" i="5"/>
  <c r="F216" i="5" s="1"/>
  <c r="Q209" i="5"/>
  <c r="M209" i="5"/>
  <c r="I209" i="5"/>
  <c r="P209" i="5"/>
  <c r="L209" i="5"/>
  <c r="H209" i="5"/>
  <c r="D209" i="5"/>
  <c r="S209" i="5"/>
  <c r="O209" i="5"/>
  <c r="K209" i="5"/>
  <c r="G209" i="5"/>
  <c r="R209" i="5"/>
  <c r="N209" i="5"/>
  <c r="J209" i="5"/>
  <c r="Q208" i="5"/>
  <c r="M208" i="5"/>
  <c r="I208" i="5"/>
  <c r="E208" i="5"/>
  <c r="F209" i="5"/>
  <c r="P208" i="5"/>
  <c r="L208" i="5"/>
  <c r="H208" i="5"/>
  <c r="D208" i="5"/>
  <c r="P207" i="5"/>
  <c r="L207" i="5"/>
  <c r="H207" i="5"/>
  <c r="D207" i="5"/>
  <c r="E209" i="5"/>
  <c r="S208" i="5"/>
  <c r="O208" i="5"/>
  <c r="K208" i="5"/>
  <c r="G208" i="5"/>
  <c r="S207" i="5"/>
  <c r="O207" i="5"/>
  <c r="K207" i="5"/>
  <c r="G207" i="5"/>
  <c r="R208" i="5"/>
  <c r="N208" i="5"/>
  <c r="J208" i="5"/>
  <c r="F208" i="5"/>
  <c r="R207" i="5"/>
  <c r="N207" i="5"/>
  <c r="J207" i="5"/>
  <c r="F207" i="5"/>
  <c r="E207" i="5"/>
  <c r="Q207" i="5"/>
  <c r="M207" i="5"/>
  <c r="I207" i="5"/>
  <c r="F97" i="5"/>
  <c r="F100" i="5" s="1"/>
  <c r="Q93" i="5"/>
  <c r="M93" i="5"/>
  <c r="I93" i="5"/>
  <c r="E93" i="5"/>
  <c r="P93" i="5"/>
  <c r="L93" i="5"/>
  <c r="H93" i="5"/>
  <c r="D93" i="5"/>
  <c r="H99" i="5" s="1"/>
  <c r="S93" i="5"/>
  <c r="O93" i="5"/>
  <c r="K93" i="5"/>
  <c r="G93" i="5"/>
  <c r="R93" i="5"/>
  <c r="N93" i="5"/>
  <c r="J93" i="5"/>
  <c r="F93" i="5"/>
  <c r="R92" i="5"/>
  <c r="N92" i="5"/>
  <c r="J92" i="5"/>
  <c r="P98" i="5" s="1"/>
  <c r="F92" i="5"/>
  <c r="R91" i="5"/>
  <c r="R94" i="5" s="1"/>
  <c r="N91" i="5"/>
  <c r="J91" i="5"/>
  <c r="F91" i="5"/>
  <c r="Q92" i="5"/>
  <c r="M92" i="5"/>
  <c r="I92" i="5"/>
  <c r="E92" i="5"/>
  <c r="Q91" i="5"/>
  <c r="Q94" i="5" s="1"/>
  <c r="M91" i="5"/>
  <c r="I91" i="5"/>
  <c r="E91" i="5"/>
  <c r="P92" i="5"/>
  <c r="L92" i="5"/>
  <c r="H92" i="5"/>
  <c r="D92" i="5"/>
  <c r="H98" i="5" s="1"/>
  <c r="P91" i="5"/>
  <c r="P94" i="5" s="1"/>
  <c r="L91" i="5"/>
  <c r="H91" i="5"/>
  <c r="D91" i="5"/>
  <c r="S92" i="5"/>
  <c r="O92" i="5"/>
  <c r="K92" i="5"/>
  <c r="G92" i="5"/>
  <c r="S91" i="5"/>
  <c r="O91" i="5"/>
  <c r="K91" i="5"/>
  <c r="G91" i="5"/>
  <c r="CI229" i="5"/>
  <c r="CI228" i="5"/>
  <c r="F156" i="5"/>
  <c r="S151" i="5"/>
  <c r="O151" i="5"/>
  <c r="K151" i="5"/>
  <c r="G151" i="5"/>
  <c r="S150" i="5"/>
  <c r="O150" i="5"/>
  <c r="K150" i="5"/>
  <c r="G150" i="5"/>
  <c r="S149" i="5"/>
  <c r="O149" i="5"/>
  <c r="K149" i="5"/>
  <c r="G149" i="5"/>
  <c r="R151" i="5"/>
  <c r="N151" i="5"/>
  <c r="J151" i="5"/>
  <c r="F151" i="5"/>
  <c r="R150" i="5"/>
  <c r="N150" i="5"/>
  <c r="J150" i="5"/>
  <c r="F150" i="5"/>
  <c r="R149" i="5"/>
  <c r="N149" i="5"/>
  <c r="J149" i="5"/>
  <c r="F149" i="5"/>
  <c r="Q151" i="5"/>
  <c r="M151" i="5"/>
  <c r="I151" i="5"/>
  <c r="E151" i="5"/>
  <c r="Q150" i="5"/>
  <c r="M150" i="5"/>
  <c r="I150" i="5"/>
  <c r="E150" i="5"/>
  <c r="P151" i="5"/>
  <c r="L151" i="5"/>
  <c r="H151" i="5"/>
  <c r="D151" i="5"/>
  <c r="P150" i="5"/>
  <c r="L150" i="5"/>
  <c r="H150" i="5"/>
  <c r="D150" i="5"/>
  <c r="L149" i="5"/>
  <c r="D149" i="5"/>
  <c r="Q149" i="5"/>
  <c r="I149" i="5"/>
  <c r="P149" i="5"/>
  <c r="H149" i="5"/>
  <c r="M149" i="5"/>
  <c r="E149" i="5"/>
  <c r="F185" i="5"/>
  <c r="P180" i="5"/>
  <c r="L180" i="5"/>
  <c r="H180" i="5"/>
  <c r="D180" i="5"/>
  <c r="P179" i="5"/>
  <c r="L179" i="5"/>
  <c r="H179" i="5"/>
  <c r="D179" i="5"/>
  <c r="P178" i="5"/>
  <c r="L178" i="5"/>
  <c r="H178" i="5"/>
  <c r="D178" i="5"/>
  <c r="S180" i="5"/>
  <c r="O180" i="5"/>
  <c r="K180" i="5"/>
  <c r="G180" i="5"/>
  <c r="S179" i="5"/>
  <c r="O179" i="5"/>
  <c r="K179" i="5"/>
  <c r="R180" i="5"/>
  <c r="N180" i="5"/>
  <c r="J180" i="5"/>
  <c r="F180" i="5"/>
  <c r="R179" i="5"/>
  <c r="N179" i="5"/>
  <c r="J179" i="5"/>
  <c r="F179" i="5"/>
  <c r="E180" i="5"/>
  <c r="G179" i="5"/>
  <c r="R178" i="5"/>
  <c r="M178" i="5"/>
  <c r="G178" i="5"/>
  <c r="Q180" i="5"/>
  <c r="Q179" i="5"/>
  <c r="E179" i="5"/>
  <c r="Q178" i="5"/>
  <c r="K178" i="5"/>
  <c r="F178" i="5"/>
  <c r="M180" i="5"/>
  <c r="M179" i="5"/>
  <c r="O178" i="5"/>
  <c r="J178" i="5"/>
  <c r="E178" i="5"/>
  <c r="I180" i="5"/>
  <c r="I179" i="5"/>
  <c r="S178" i="5"/>
  <c r="N178" i="5"/>
  <c r="I178" i="5"/>
  <c r="F243" i="5"/>
  <c r="Q238" i="5"/>
  <c r="M238" i="5"/>
  <c r="I238" i="5"/>
  <c r="E238" i="5"/>
  <c r="Q237" i="5"/>
  <c r="M237" i="5"/>
  <c r="I237" i="5"/>
  <c r="E237" i="5"/>
  <c r="Q236" i="5"/>
  <c r="M236" i="5"/>
  <c r="I236" i="5"/>
  <c r="E236" i="5"/>
  <c r="P238" i="5"/>
  <c r="L238" i="5"/>
  <c r="H238" i="5"/>
  <c r="D238" i="5"/>
  <c r="P237" i="5"/>
  <c r="L237" i="5"/>
  <c r="H237" i="5"/>
  <c r="D237" i="5"/>
  <c r="P236" i="5"/>
  <c r="L236" i="5"/>
  <c r="H236" i="5"/>
  <c r="D236" i="5"/>
  <c r="S238" i="5"/>
  <c r="O238" i="5"/>
  <c r="K238" i="5"/>
  <c r="G238" i="5"/>
  <c r="S237" i="5"/>
  <c r="O237" i="5"/>
  <c r="K237" i="5"/>
  <c r="G237" i="5"/>
  <c r="S236" i="5"/>
  <c r="O236" i="5"/>
  <c r="K236" i="5"/>
  <c r="G236" i="5"/>
  <c r="R238" i="5"/>
  <c r="N238" i="5"/>
  <c r="J238" i="5"/>
  <c r="F238" i="5"/>
  <c r="R237" i="5"/>
  <c r="N237" i="5"/>
  <c r="J237" i="5"/>
  <c r="F237" i="5"/>
  <c r="R236" i="5"/>
  <c r="N236" i="5"/>
  <c r="J236" i="5"/>
  <c r="F236" i="5"/>
  <c r="E82" i="5"/>
  <c r="Z171" i="5"/>
  <c r="AK180" i="5"/>
  <c r="AG180" i="5"/>
  <c r="AC180" i="5"/>
  <c r="Y180" i="5"/>
  <c r="AK179" i="5"/>
  <c r="AG179" i="5"/>
  <c r="AC179" i="5"/>
  <c r="Y179" i="5"/>
  <c r="AK178" i="5"/>
  <c r="AG178" i="5"/>
  <c r="AC178" i="5"/>
  <c r="Y178" i="5"/>
  <c r="AN180" i="5"/>
  <c r="AJ180" i="5"/>
  <c r="AF180" i="5"/>
  <c r="AB180" i="5"/>
  <c r="AN179" i="5"/>
  <c r="AJ179" i="5"/>
  <c r="AF179" i="5"/>
  <c r="AB179" i="5"/>
  <c r="AM180" i="5"/>
  <c r="AI180" i="5"/>
  <c r="AE180" i="5"/>
  <c r="AA180" i="5"/>
  <c r="AM179" i="5"/>
  <c r="AI179" i="5"/>
  <c r="AE179" i="5"/>
  <c r="AA179" i="5"/>
  <c r="Z180" i="5"/>
  <c r="Z179" i="5"/>
  <c r="AM178" i="5"/>
  <c r="AH178" i="5"/>
  <c r="AB178" i="5"/>
  <c r="AB181" i="5" s="1"/>
  <c r="AL180" i="5"/>
  <c r="AL179" i="5"/>
  <c r="AL178" i="5"/>
  <c r="AL181" i="5" s="1"/>
  <c r="AF178" i="5"/>
  <c r="AA178" i="5"/>
  <c r="AH180" i="5"/>
  <c r="AH179" i="5"/>
  <c r="AJ178" i="5"/>
  <c r="AE178" i="5"/>
  <c r="Z178" i="5"/>
  <c r="AD180" i="5"/>
  <c r="AD179" i="5"/>
  <c r="AN178" i="5"/>
  <c r="AI178" i="5"/>
  <c r="AD178" i="5"/>
  <c r="S112" i="5"/>
  <c r="E84" i="5"/>
  <c r="X229" i="5"/>
  <c r="X228" i="5"/>
  <c r="S85" i="5"/>
  <c r="S198" i="5"/>
  <c r="S199" i="5"/>
  <c r="S140" i="5"/>
  <c r="S111" i="5"/>
  <c r="S141" i="5"/>
  <c r="S170" i="5"/>
  <c r="F155" i="5"/>
  <c r="S171" i="5"/>
  <c r="E169" i="5"/>
  <c r="Z170" i="5"/>
  <c r="I94" i="5"/>
  <c r="Q129" i="5"/>
  <c r="S200" i="5"/>
  <c r="E171" i="5"/>
  <c r="E94" i="5"/>
  <c r="F186" i="5"/>
  <c r="S227" i="5"/>
  <c r="S229" i="5"/>
  <c r="F242" i="5"/>
  <c r="F245" i="5" s="1"/>
  <c r="S228" i="5"/>
  <c r="E113" i="5"/>
  <c r="E111" i="5"/>
  <c r="E112" i="5"/>
  <c r="F126" i="5"/>
  <c r="AA186" i="5"/>
  <c r="AA184" i="5"/>
  <c r="AA185" i="5"/>
  <c r="Q245" i="5"/>
  <c r="Q216" i="5"/>
  <c r="Q158" i="5"/>
  <c r="E200" i="5"/>
  <c r="E198" i="5"/>
  <c r="E199" i="5"/>
  <c r="F157" i="5"/>
  <c r="E142" i="5"/>
  <c r="E140" i="5"/>
  <c r="E141" i="5"/>
  <c r="E229" i="5"/>
  <c r="E228" i="5"/>
  <c r="E227" i="5"/>
  <c r="E170" i="5"/>
  <c r="Z169" i="5"/>
  <c r="J94" i="5"/>
  <c r="F244" i="5"/>
  <c r="F214" i="5"/>
  <c r="F184" i="5"/>
  <c r="F187" i="5" s="1"/>
  <c r="F128" i="5"/>
  <c r="F215" i="5"/>
  <c r="F127" i="5"/>
  <c r="Q187" i="5"/>
  <c r="Q100" i="5"/>
  <c r="BP126" i="5"/>
  <c r="AU126" i="5"/>
  <c r="E100" i="5"/>
  <c r="AU97" i="5"/>
  <c r="CN112" i="5"/>
  <c r="CN113" i="5" s="1"/>
  <c r="AC112" i="5"/>
  <c r="Q114" i="5"/>
  <c r="Q172" i="5"/>
  <c r="Q230" i="5"/>
  <c r="AN172" i="5"/>
  <c r="Q143" i="5"/>
  <c r="AC140" i="5"/>
  <c r="Z155" i="5" s="1"/>
  <c r="Z158" i="5" s="1"/>
  <c r="AC113" i="5"/>
  <c r="BR82" i="5"/>
  <c r="BO82" i="5" s="1"/>
  <c r="P230" i="5"/>
  <c r="BS140" i="5"/>
  <c r="BP155" i="5" s="1"/>
  <c r="BS112" i="5"/>
  <c r="BS113" i="5" s="1"/>
  <c r="AX140" i="5"/>
  <c r="AU155" i="5" s="1"/>
  <c r="AU158" i="5" s="1"/>
  <c r="AC169" i="5"/>
  <c r="Z184" i="5" s="1"/>
  <c r="Z187" i="5" s="1"/>
  <c r="Q201" i="5"/>
  <c r="P114" i="5"/>
  <c r="P143" i="5"/>
  <c r="CN140" i="5"/>
  <c r="CK155" i="5" s="1"/>
  <c r="CK158" i="5" s="1"/>
  <c r="R156" i="5" l="1"/>
  <c r="S156" i="5" s="1"/>
  <c r="R157" i="5"/>
  <c r="S157" i="5" s="1"/>
  <c r="M97" i="5"/>
  <c r="M98" i="5"/>
  <c r="P127" i="5"/>
  <c r="O127" i="5"/>
  <c r="M186" i="5"/>
  <c r="R155" i="5"/>
  <c r="S155" i="5" s="1"/>
  <c r="L157" i="5"/>
  <c r="N157" i="5"/>
  <c r="P157" i="5"/>
  <c r="O157" i="5"/>
  <c r="G186" i="5"/>
  <c r="R186" i="5"/>
  <c r="S186" i="5" s="1"/>
  <c r="M185" i="5"/>
  <c r="I97" i="5"/>
  <c r="K97" i="5"/>
  <c r="O126" i="5"/>
  <c r="P126" i="5"/>
  <c r="P186" i="5"/>
  <c r="O186" i="5"/>
  <c r="P97" i="5"/>
  <c r="O97" i="5"/>
  <c r="K185" i="5"/>
  <c r="I185" i="5"/>
  <c r="K186" i="5"/>
  <c r="I186" i="5"/>
  <c r="J185" i="5"/>
  <c r="J186" i="5"/>
  <c r="M156" i="5"/>
  <c r="M157" i="5"/>
  <c r="I155" i="5"/>
  <c r="K155" i="5"/>
  <c r="K156" i="5"/>
  <c r="I156" i="5"/>
  <c r="K157" i="5"/>
  <c r="I157" i="5"/>
  <c r="J97" i="5"/>
  <c r="J98" i="5"/>
  <c r="J99" i="5"/>
  <c r="R126" i="5"/>
  <c r="S126" i="5" s="1"/>
  <c r="R127" i="5"/>
  <c r="S127" i="5" s="1"/>
  <c r="R128" i="5"/>
  <c r="S128" i="5" s="1"/>
  <c r="L126" i="5"/>
  <c r="N126" i="5"/>
  <c r="L127" i="5"/>
  <c r="N127" i="5"/>
  <c r="L128" i="5"/>
  <c r="N128" i="5"/>
  <c r="L155" i="5"/>
  <c r="N155" i="5"/>
  <c r="I99" i="5"/>
  <c r="K99" i="5"/>
  <c r="P185" i="5"/>
  <c r="O185" i="5"/>
  <c r="P156" i="5"/>
  <c r="O156" i="5"/>
  <c r="P128" i="5"/>
  <c r="O128" i="5"/>
  <c r="P184" i="5"/>
  <c r="O184" i="5"/>
  <c r="O99" i="5"/>
  <c r="P99" i="5"/>
  <c r="L185" i="5"/>
  <c r="N185" i="5"/>
  <c r="M155" i="5"/>
  <c r="J156" i="5"/>
  <c r="J157" i="5"/>
  <c r="I126" i="5"/>
  <c r="K126" i="5"/>
  <c r="K127" i="5"/>
  <c r="I127" i="5"/>
  <c r="I128" i="5"/>
  <c r="K128" i="5"/>
  <c r="M126" i="5"/>
  <c r="M127" i="5"/>
  <c r="M128" i="5"/>
  <c r="O98" i="5"/>
  <c r="G185" i="5"/>
  <c r="R185" i="5"/>
  <c r="S185" i="5" s="1"/>
  <c r="L156" i="5"/>
  <c r="N156" i="5"/>
  <c r="I98" i="5"/>
  <c r="K98" i="5"/>
  <c r="M99" i="5"/>
  <c r="O155" i="5"/>
  <c r="P155" i="5"/>
  <c r="L186" i="5"/>
  <c r="N186" i="5"/>
  <c r="J155" i="5"/>
  <c r="L97" i="5"/>
  <c r="N97" i="5"/>
  <c r="L98" i="5"/>
  <c r="N98" i="5"/>
  <c r="D97" i="5"/>
  <c r="R97" i="5"/>
  <c r="S97" i="5" s="1"/>
  <c r="R98" i="5"/>
  <c r="S98" i="5" s="1"/>
  <c r="R99" i="5"/>
  <c r="S99" i="5" s="1"/>
  <c r="N99" i="5"/>
  <c r="L99" i="5"/>
  <c r="J126" i="5"/>
  <c r="J127" i="5"/>
  <c r="J128" i="5"/>
  <c r="L184" i="5"/>
  <c r="G184" i="5"/>
  <c r="R184" i="5"/>
  <c r="S184" i="5" s="1"/>
  <c r="M184" i="5"/>
  <c r="K184" i="5"/>
  <c r="J184" i="5"/>
  <c r="I184" i="5"/>
  <c r="N184" i="5"/>
  <c r="H97" i="5"/>
  <c r="H100" i="5" s="1"/>
  <c r="D99" i="5"/>
  <c r="S94" i="5"/>
  <c r="T178" i="5"/>
  <c r="T149" i="5"/>
  <c r="T91" i="5"/>
  <c r="AC141" i="5"/>
  <c r="G97" i="5"/>
  <c r="D94" i="5"/>
  <c r="O94" i="5"/>
  <c r="K94" i="5"/>
  <c r="N94" i="5"/>
  <c r="L94" i="5"/>
  <c r="H94" i="5"/>
  <c r="M94" i="5"/>
  <c r="F129" i="5"/>
  <c r="F158" i="5"/>
  <c r="D98" i="5"/>
  <c r="D100" i="5" s="1"/>
  <c r="R3" i="5" s="1"/>
  <c r="AD181" i="5"/>
  <c r="AJ181" i="5"/>
  <c r="AK181" i="5"/>
  <c r="Y181" i="5"/>
  <c r="AA181" i="5"/>
  <c r="AN181" i="5"/>
  <c r="AI181" i="5"/>
  <c r="AH181" i="5"/>
  <c r="Z181" i="5"/>
  <c r="AM181" i="5"/>
  <c r="G99" i="5"/>
  <c r="G98" i="5"/>
  <c r="AC185" i="5"/>
  <c r="F94" i="5"/>
  <c r="G94" i="5"/>
  <c r="O100" i="5"/>
  <c r="AA187" i="5"/>
  <c r="AF181" i="5"/>
  <c r="AC186" i="5"/>
  <c r="Y186" i="5"/>
  <c r="BP97" i="5"/>
  <c r="AJ184" i="5"/>
  <c r="AJ187" i="5" s="1"/>
  <c r="AK184" i="5"/>
  <c r="AK187" i="5" s="1"/>
  <c r="H242" i="5"/>
  <c r="H245" i="5" s="1"/>
  <c r="H243" i="5"/>
  <c r="H244" i="5"/>
  <c r="H215" i="5"/>
  <c r="AG181" i="5"/>
  <c r="H213" i="5"/>
  <c r="H216" i="5" s="1"/>
  <c r="H214" i="5"/>
  <c r="AE181" i="5"/>
  <c r="AC181" i="5"/>
  <c r="H184" i="5"/>
  <c r="H155" i="5"/>
  <c r="H127" i="5"/>
  <c r="H185" i="5"/>
  <c r="H186" i="5"/>
  <c r="H156" i="5"/>
  <c r="H126" i="5"/>
  <c r="H128" i="5"/>
  <c r="H157" i="5"/>
  <c r="S172" i="5"/>
  <c r="S114" i="5"/>
  <c r="S230" i="5"/>
  <c r="S143" i="5"/>
  <c r="S201" i="5"/>
  <c r="AC142" i="5"/>
  <c r="AX141" i="5"/>
  <c r="AX142" i="5" s="1"/>
  <c r="AX169" i="5"/>
  <c r="AU184" i="5" s="1"/>
  <c r="AC170" i="5"/>
  <c r="AJ185" i="5" s="1"/>
  <c r="AC198" i="5"/>
  <c r="Z213" i="5" s="1"/>
  <c r="Z216" i="5" s="1"/>
  <c r="BS141" i="5"/>
  <c r="BS142" i="5" s="1"/>
  <c r="BS169" i="5"/>
  <c r="BP184" i="5" s="1"/>
  <c r="BP187" i="5" s="1"/>
  <c r="CN141" i="5"/>
  <c r="CN142" i="5" s="1"/>
  <c r="CN169" i="5"/>
  <c r="CK184" i="5" s="1"/>
  <c r="CK187" i="5" s="1"/>
  <c r="AN220" i="5"/>
  <c r="BI220" i="5" s="1"/>
  <c r="CD220" i="5" s="1"/>
  <c r="CY220" i="5" s="1"/>
  <c r="AM220" i="5"/>
  <c r="BH220" i="5" s="1"/>
  <c r="CC220" i="5" s="1"/>
  <c r="CX220" i="5" s="1"/>
  <c r="AL220" i="5"/>
  <c r="BG220" i="5" s="1"/>
  <c r="CB220" i="5" s="1"/>
  <c r="CW220" i="5" s="1"/>
  <c r="AK220" i="5"/>
  <c r="BF220" i="5" s="1"/>
  <c r="CA220" i="5" s="1"/>
  <c r="CV220" i="5" s="1"/>
  <c r="AJ220" i="5"/>
  <c r="BE220" i="5" s="1"/>
  <c r="BZ220" i="5" s="1"/>
  <c r="CU220" i="5" s="1"/>
  <c r="AI220" i="5"/>
  <c r="AI200" i="5" s="1"/>
  <c r="AH220" i="5"/>
  <c r="AH200" i="5" s="1"/>
  <c r="AG220" i="5"/>
  <c r="BB220" i="5" s="1"/>
  <c r="BW220" i="5" s="1"/>
  <c r="CR220" i="5" s="1"/>
  <c r="AF220" i="5"/>
  <c r="AF200" i="5" s="1"/>
  <c r="AE220" i="5"/>
  <c r="AZ220" i="5" s="1"/>
  <c r="BU220" i="5" s="1"/>
  <c r="CP220" i="5" s="1"/>
  <c r="AD220" i="5"/>
  <c r="AC220" i="5"/>
  <c r="AX220" i="5" s="1"/>
  <c r="BS220" i="5" s="1"/>
  <c r="CN220" i="5" s="1"/>
  <c r="AB220" i="5"/>
  <c r="AW220" i="5" s="1"/>
  <c r="BR220" i="5" s="1"/>
  <c r="CM220" i="5" s="1"/>
  <c r="AA220" i="5"/>
  <c r="AG200" i="5" s="1"/>
  <c r="AM200" i="5" s="1"/>
  <c r="Z220" i="5"/>
  <c r="AE200" i="5" s="1"/>
  <c r="AK200" i="5" s="1"/>
  <c r="Y220" i="5"/>
  <c r="AD200" i="5" s="1"/>
  <c r="AJ200" i="5" s="1"/>
  <c r="X220" i="5"/>
  <c r="AS220" i="5" s="1"/>
  <c r="BN220" i="5" s="1"/>
  <c r="CI220" i="5" s="1"/>
  <c r="W220" i="5"/>
  <c r="AR220" i="5" s="1"/>
  <c r="BM220" i="5" s="1"/>
  <c r="CH220" i="5" s="1"/>
  <c r="AN219" i="5"/>
  <c r="BI219" i="5" s="1"/>
  <c r="CD219" i="5" s="1"/>
  <c r="CY219" i="5" s="1"/>
  <c r="AM219" i="5"/>
  <c r="BH219" i="5" s="1"/>
  <c r="CC219" i="5" s="1"/>
  <c r="CX219" i="5" s="1"/>
  <c r="AL219" i="5"/>
  <c r="BG219" i="5" s="1"/>
  <c r="CB219" i="5" s="1"/>
  <c r="CW219" i="5" s="1"/>
  <c r="AK219" i="5"/>
  <c r="BF219" i="5" s="1"/>
  <c r="CA219" i="5" s="1"/>
  <c r="CV219" i="5" s="1"/>
  <c r="AJ219" i="5"/>
  <c r="BE219" i="5" s="1"/>
  <c r="BZ219" i="5" s="1"/>
  <c r="CU219" i="5" s="1"/>
  <c r="AI219" i="5"/>
  <c r="AI199" i="5" s="1"/>
  <c r="AH219" i="5"/>
  <c r="AH199" i="5" s="1"/>
  <c r="AG219" i="5"/>
  <c r="BB219" i="5" s="1"/>
  <c r="BW219" i="5" s="1"/>
  <c r="CR219" i="5" s="1"/>
  <c r="AF219" i="5"/>
  <c r="AF199" i="5" s="1"/>
  <c r="AE219" i="5"/>
  <c r="AZ219" i="5" s="1"/>
  <c r="BU219" i="5" s="1"/>
  <c r="CP219" i="5" s="1"/>
  <c r="AD219" i="5"/>
  <c r="AY219" i="5" s="1"/>
  <c r="BT219" i="5" s="1"/>
  <c r="CO219" i="5" s="1"/>
  <c r="AC219" i="5"/>
  <c r="AX219" i="5" s="1"/>
  <c r="BS219" i="5" s="1"/>
  <c r="CN219" i="5" s="1"/>
  <c r="AB219" i="5"/>
  <c r="AW219" i="5" s="1"/>
  <c r="BR219" i="5" s="1"/>
  <c r="CM219" i="5" s="1"/>
  <c r="AA219" i="5"/>
  <c r="AG199" i="5" s="1"/>
  <c r="AM199" i="5" s="1"/>
  <c r="Z219" i="5"/>
  <c r="AE199" i="5" s="1"/>
  <c r="AK199" i="5" s="1"/>
  <c r="Y219" i="5"/>
  <c r="AD199" i="5" s="1"/>
  <c r="AJ199" i="5" s="1"/>
  <c r="X219" i="5"/>
  <c r="AS219" i="5" s="1"/>
  <c r="BN219" i="5" s="1"/>
  <c r="CI219" i="5" s="1"/>
  <c r="W219" i="5"/>
  <c r="AR219" i="5" s="1"/>
  <c r="BM219" i="5" s="1"/>
  <c r="CH219" i="5" s="1"/>
  <c r="AN218" i="5"/>
  <c r="BI218" i="5" s="1"/>
  <c r="CD218" i="5" s="1"/>
  <c r="CY218" i="5" s="1"/>
  <c r="AM218" i="5"/>
  <c r="BH218" i="5" s="1"/>
  <c r="CC218" i="5" s="1"/>
  <c r="CX218" i="5" s="1"/>
  <c r="AL218" i="5"/>
  <c r="BG218" i="5" s="1"/>
  <c r="CB218" i="5" s="1"/>
  <c r="CW218" i="5" s="1"/>
  <c r="AK218" i="5"/>
  <c r="BF218" i="5" s="1"/>
  <c r="CA218" i="5" s="1"/>
  <c r="CV218" i="5" s="1"/>
  <c r="AJ218" i="5"/>
  <c r="BE218" i="5" s="1"/>
  <c r="BZ218" i="5" s="1"/>
  <c r="CU218" i="5" s="1"/>
  <c r="AI218" i="5"/>
  <c r="AI198" i="5" s="1"/>
  <c r="AH218" i="5"/>
  <c r="AH198" i="5" s="1"/>
  <c r="AG218" i="5"/>
  <c r="BB218" i="5" s="1"/>
  <c r="BW218" i="5" s="1"/>
  <c r="CR218" i="5" s="1"/>
  <c r="AF218" i="5"/>
  <c r="AF198" i="5" s="1"/>
  <c r="AE218" i="5"/>
  <c r="AZ218" i="5" s="1"/>
  <c r="BU218" i="5" s="1"/>
  <c r="CP218" i="5" s="1"/>
  <c r="AD218" i="5"/>
  <c r="AY218" i="5" s="1"/>
  <c r="BT218" i="5" s="1"/>
  <c r="CO218" i="5" s="1"/>
  <c r="AC218" i="5"/>
  <c r="AX218" i="5" s="1"/>
  <c r="BS218" i="5" s="1"/>
  <c r="CN218" i="5" s="1"/>
  <c r="AB218" i="5"/>
  <c r="AW218" i="5" s="1"/>
  <c r="BR218" i="5" s="1"/>
  <c r="CM218" i="5" s="1"/>
  <c r="AA218" i="5"/>
  <c r="AG198" i="5" s="1"/>
  <c r="Z218" i="5"/>
  <c r="AE198" i="5" s="1"/>
  <c r="Y218" i="5"/>
  <c r="AD198" i="5" s="1"/>
  <c r="X218" i="5"/>
  <c r="AS218" i="5" s="1"/>
  <c r="BN218" i="5" s="1"/>
  <c r="CI218" i="5" s="1"/>
  <c r="AR218" i="5"/>
  <c r="BM218" i="5" s="1"/>
  <c r="CH218" i="5" s="1"/>
  <c r="AY220" i="5"/>
  <c r="BT220" i="5" s="1"/>
  <c r="CO220" i="5" s="1"/>
  <c r="BI191" i="5"/>
  <c r="CD191" i="5" s="1"/>
  <c r="CY191" i="5" s="1"/>
  <c r="BH191" i="5"/>
  <c r="CC191" i="5" s="1"/>
  <c r="CX191" i="5" s="1"/>
  <c r="BG191" i="5"/>
  <c r="CB191" i="5" s="1"/>
  <c r="CW191" i="5" s="1"/>
  <c r="BF191" i="5"/>
  <c r="CA191" i="5" s="1"/>
  <c r="CV191" i="5" s="1"/>
  <c r="BE191" i="5"/>
  <c r="BZ191" i="5" s="1"/>
  <c r="CU191" i="5" s="1"/>
  <c r="BB191" i="5"/>
  <c r="BW191" i="5" s="1"/>
  <c r="CR191" i="5" s="1"/>
  <c r="AZ191" i="5"/>
  <c r="BU191" i="5" s="1"/>
  <c r="CP191" i="5" s="1"/>
  <c r="AY191" i="5"/>
  <c r="BT191" i="5" s="1"/>
  <c r="CO191" i="5" s="1"/>
  <c r="AX191" i="5"/>
  <c r="BS191" i="5" s="1"/>
  <c r="CN191" i="5" s="1"/>
  <c r="AW191" i="5"/>
  <c r="BR191" i="5" s="1"/>
  <c r="CM191" i="5" s="1"/>
  <c r="AS191" i="5"/>
  <c r="BN191" i="5" s="1"/>
  <c r="CI191" i="5" s="1"/>
  <c r="AR191" i="5"/>
  <c r="BM191" i="5" s="1"/>
  <c r="CH191" i="5" s="1"/>
  <c r="BI190" i="5"/>
  <c r="CD190" i="5" s="1"/>
  <c r="CY190" i="5" s="1"/>
  <c r="BH190" i="5"/>
  <c r="CC190" i="5" s="1"/>
  <c r="CX190" i="5" s="1"/>
  <c r="BG190" i="5"/>
  <c r="CB190" i="5" s="1"/>
  <c r="CW190" i="5" s="1"/>
  <c r="BF190" i="5"/>
  <c r="CA190" i="5" s="1"/>
  <c r="CV190" i="5" s="1"/>
  <c r="BE190" i="5"/>
  <c r="BZ190" i="5" s="1"/>
  <c r="CU190" i="5" s="1"/>
  <c r="BB190" i="5"/>
  <c r="BW190" i="5" s="1"/>
  <c r="CR190" i="5" s="1"/>
  <c r="AZ190" i="5"/>
  <c r="BU190" i="5" s="1"/>
  <c r="CP190" i="5" s="1"/>
  <c r="AY190" i="5"/>
  <c r="BT190" i="5" s="1"/>
  <c r="CO190" i="5" s="1"/>
  <c r="AX190" i="5"/>
  <c r="BS190" i="5" s="1"/>
  <c r="CN190" i="5" s="1"/>
  <c r="AW190" i="5"/>
  <c r="BR190" i="5" s="1"/>
  <c r="CM190" i="5" s="1"/>
  <c r="AS190" i="5"/>
  <c r="BN190" i="5" s="1"/>
  <c r="CI190" i="5" s="1"/>
  <c r="AR190" i="5"/>
  <c r="BM190" i="5" s="1"/>
  <c r="CH190" i="5" s="1"/>
  <c r="BI189" i="5"/>
  <c r="CD189" i="5" s="1"/>
  <c r="CY189" i="5" s="1"/>
  <c r="BH189" i="5"/>
  <c r="CC189" i="5" s="1"/>
  <c r="CX189" i="5" s="1"/>
  <c r="BG189" i="5"/>
  <c r="CB189" i="5" s="1"/>
  <c r="CW189" i="5" s="1"/>
  <c r="BF189" i="5"/>
  <c r="CA189" i="5" s="1"/>
  <c r="CV189" i="5" s="1"/>
  <c r="BE189" i="5"/>
  <c r="BZ189" i="5" s="1"/>
  <c r="CU189" i="5" s="1"/>
  <c r="BB189" i="5"/>
  <c r="BW189" i="5" s="1"/>
  <c r="CR189" i="5" s="1"/>
  <c r="AZ189" i="5"/>
  <c r="BU189" i="5" s="1"/>
  <c r="CP189" i="5" s="1"/>
  <c r="AY189" i="5"/>
  <c r="BT189" i="5" s="1"/>
  <c r="CO189" i="5" s="1"/>
  <c r="AX189" i="5"/>
  <c r="BS189" i="5" s="1"/>
  <c r="CN189" i="5" s="1"/>
  <c r="AW189" i="5"/>
  <c r="BR189" i="5" s="1"/>
  <c r="CM189" i="5" s="1"/>
  <c r="AS189" i="5"/>
  <c r="BN189" i="5" s="1"/>
  <c r="CI189" i="5" s="1"/>
  <c r="AR189" i="5"/>
  <c r="BM189" i="5" s="1"/>
  <c r="CH189" i="5" s="1"/>
  <c r="AN162" i="5"/>
  <c r="BI162" i="5" s="1"/>
  <c r="CD162" i="5" s="1"/>
  <c r="CY162" i="5" s="1"/>
  <c r="AM162" i="5"/>
  <c r="BH162" i="5" s="1"/>
  <c r="CC162" i="5" s="1"/>
  <c r="CX162" i="5" s="1"/>
  <c r="AL162" i="5"/>
  <c r="BG162" i="5" s="1"/>
  <c r="CB162" i="5" s="1"/>
  <c r="CW162" i="5" s="1"/>
  <c r="AK162" i="5"/>
  <c r="BF162" i="5" s="1"/>
  <c r="CA162" i="5" s="1"/>
  <c r="CV162" i="5" s="1"/>
  <c r="AJ162" i="5"/>
  <c r="BE162" i="5" s="1"/>
  <c r="BZ162" i="5" s="1"/>
  <c r="CU162" i="5" s="1"/>
  <c r="AI162" i="5"/>
  <c r="AI142" i="5" s="1"/>
  <c r="AH162" i="5"/>
  <c r="AH142" i="5" s="1"/>
  <c r="AG162" i="5"/>
  <c r="BB162" i="5" s="1"/>
  <c r="BW162" i="5" s="1"/>
  <c r="CR162" i="5" s="1"/>
  <c r="AF162" i="5"/>
  <c r="AF142" i="5" s="1"/>
  <c r="AL142" i="5" s="1"/>
  <c r="AL157" i="5" s="1"/>
  <c r="AE162" i="5"/>
  <c r="AZ162" i="5" s="1"/>
  <c r="BU162" i="5" s="1"/>
  <c r="CP162" i="5" s="1"/>
  <c r="AD162" i="5"/>
  <c r="AY162" i="5" s="1"/>
  <c r="BT162" i="5" s="1"/>
  <c r="CO162" i="5" s="1"/>
  <c r="AC162" i="5"/>
  <c r="AX162" i="5" s="1"/>
  <c r="BS162" i="5" s="1"/>
  <c r="CN162" i="5" s="1"/>
  <c r="AB162" i="5"/>
  <c r="AW162" i="5" s="1"/>
  <c r="BR162" i="5" s="1"/>
  <c r="CM162" i="5" s="1"/>
  <c r="AA162" i="5"/>
  <c r="AG142" i="5" s="1"/>
  <c r="AM142" i="5" s="1"/>
  <c r="Z162" i="5"/>
  <c r="AE142" i="5" s="1"/>
  <c r="AK142" i="5" s="1"/>
  <c r="Y162" i="5"/>
  <c r="AD142" i="5" s="1"/>
  <c r="AJ142" i="5" s="1"/>
  <c r="X162" i="5"/>
  <c r="AS162" i="5" s="1"/>
  <c r="BN162" i="5" s="1"/>
  <c r="CI162" i="5" s="1"/>
  <c r="W162" i="5"/>
  <c r="AR162" i="5" s="1"/>
  <c r="BM162" i="5" s="1"/>
  <c r="CH162" i="5" s="1"/>
  <c r="AN161" i="5"/>
  <c r="BI161" i="5" s="1"/>
  <c r="CD161" i="5" s="1"/>
  <c r="CY161" i="5" s="1"/>
  <c r="AM161" i="5"/>
  <c r="BH161" i="5" s="1"/>
  <c r="CC161" i="5" s="1"/>
  <c r="CX161" i="5" s="1"/>
  <c r="AL161" i="5"/>
  <c r="BG161" i="5" s="1"/>
  <c r="CB161" i="5" s="1"/>
  <c r="CW161" i="5" s="1"/>
  <c r="AK161" i="5"/>
  <c r="BF161" i="5" s="1"/>
  <c r="CA161" i="5" s="1"/>
  <c r="CV161" i="5" s="1"/>
  <c r="AJ161" i="5"/>
  <c r="BE161" i="5" s="1"/>
  <c r="BZ161" i="5" s="1"/>
  <c r="CU161" i="5" s="1"/>
  <c r="AI161" i="5"/>
  <c r="AI141" i="5" s="1"/>
  <c r="AH161" i="5"/>
  <c r="AH141" i="5" s="1"/>
  <c r="AG161" i="5"/>
  <c r="BB161" i="5" s="1"/>
  <c r="BW161" i="5" s="1"/>
  <c r="CR161" i="5" s="1"/>
  <c r="AF161" i="5"/>
  <c r="AF141" i="5" s="1"/>
  <c r="AE161" i="5"/>
  <c r="AZ161" i="5" s="1"/>
  <c r="BU161" i="5" s="1"/>
  <c r="CP161" i="5" s="1"/>
  <c r="AD161" i="5"/>
  <c r="AY161" i="5" s="1"/>
  <c r="BT161" i="5" s="1"/>
  <c r="CO161" i="5" s="1"/>
  <c r="AC161" i="5"/>
  <c r="AX161" i="5" s="1"/>
  <c r="BS161" i="5" s="1"/>
  <c r="CN161" i="5" s="1"/>
  <c r="AB161" i="5"/>
  <c r="AW161" i="5" s="1"/>
  <c r="BR161" i="5" s="1"/>
  <c r="CM161" i="5" s="1"/>
  <c r="AA161" i="5"/>
  <c r="AG141" i="5" s="1"/>
  <c r="AM141" i="5" s="1"/>
  <c r="Z161" i="5"/>
  <c r="AE141" i="5" s="1"/>
  <c r="AK141" i="5" s="1"/>
  <c r="Y161" i="5"/>
  <c r="AD141" i="5" s="1"/>
  <c r="AJ141" i="5" s="1"/>
  <c r="X161" i="5"/>
  <c r="AS161" i="5" s="1"/>
  <c r="BN161" i="5" s="1"/>
  <c r="CI161" i="5" s="1"/>
  <c r="W161" i="5"/>
  <c r="AR161" i="5" s="1"/>
  <c r="BM161" i="5" s="1"/>
  <c r="CH161" i="5" s="1"/>
  <c r="AN160" i="5"/>
  <c r="BI160" i="5" s="1"/>
  <c r="CD160" i="5" s="1"/>
  <c r="CY160" i="5" s="1"/>
  <c r="AM160" i="5"/>
  <c r="BH160" i="5" s="1"/>
  <c r="CC160" i="5" s="1"/>
  <c r="CX160" i="5" s="1"/>
  <c r="AL160" i="5"/>
  <c r="BG160" i="5" s="1"/>
  <c r="CB160" i="5" s="1"/>
  <c r="CW160" i="5" s="1"/>
  <c r="AK160" i="5"/>
  <c r="BF160" i="5" s="1"/>
  <c r="CA160" i="5" s="1"/>
  <c r="CV160" i="5" s="1"/>
  <c r="AJ160" i="5"/>
  <c r="BE160" i="5" s="1"/>
  <c r="BZ160" i="5" s="1"/>
  <c r="CU160" i="5" s="1"/>
  <c r="AI160" i="5"/>
  <c r="AI140" i="5" s="1"/>
  <c r="AH160" i="5"/>
  <c r="AH140" i="5" s="1"/>
  <c r="AG160" i="5"/>
  <c r="BB160" i="5" s="1"/>
  <c r="BW160" i="5" s="1"/>
  <c r="CR160" i="5" s="1"/>
  <c r="AF160" i="5"/>
  <c r="AF140" i="5" s="1"/>
  <c r="AE160" i="5"/>
  <c r="AZ160" i="5" s="1"/>
  <c r="BU160" i="5" s="1"/>
  <c r="CP160" i="5" s="1"/>
  <c r="AD160" i="5"/>
  <c r="AY160" i="5" s="1"/>
  <c r="BT160" i="5" s="1"/>
  <c r="CO160" i="5" s="1"/>
  <c r="AC160" i="5"/>
  <c r="AX160" i="5" s="1"/>
  <c r="BS160" i="5" s="1"/>
  <c r="CN160" i="5" s="1"/>
  <c r="AB160" i="5"/>
  <c r="AW160" i="5" s="1"/>
  <c r="BR160" i="5" s="1"/>
  <c r="CM160" i="5" s="1"/>
  <c r="AA160" i="5"/>
  <c r="AG140" i="5" s="1"/>
  <c r="Z160" i="5"/>
  <c r="AE140" i="5" s="1"/>
  <c r="Y160" i="5"/>
  <c r="AD140" i="5" s="1"/>
  <c r="X160" i="5"/>
  <c r="AS160" i="5" s="1"/>
  <c r="BN160" i="5" s="1"/>
  <c r="CI160" i="5" s="1"/>
  <c r="W160" i="5"/>
  <c r="AR160" i="5" s="1"/>
  <c r="BM160" i="5" s="1"/>
  <c r="CH160" i="5" s="1"/>
  <c r="AN133" i="5"/>
  <c r="BI133" i="5" s="1"/>
  <c r="CD133" i="5" s="1"/>
  <c r="CY133" i="5" s="1"/>
  <c r="AM133" i="5"/>
  <c r="BH133" i="5" s="1"/>
  <c r="CC133" i="5" s="1"/>
  <c r="CX133" i="5" s="1"/>
  <c r="AL133" i="5"/>
  <c r="BG133" i="5" s="1"/>
  <c r="CB133" i="5" s="1"/>
  <c r="CW133" i="5" s="1"/>
  <c r="AK133" i="5"/>
  <c r="BF133" i="5" s="1"/>
  <c r="CA133" i="5" s="1"/>
  <c r="CV133" i="5" s="1"/>
  <c r="AJ133" i="5"/>
  <c r="BE133" i="5" s="1"/>
  <c r="BZ133" i="5" s="1"/>
  <c r="CU133" i="5" s="1"/>
  <c r="AI133" i="5"/>
  <c r="AI113" i="5" s="1"/>
  <c r="AH133" i="5"/>
  <c r="AH113" i="5" s="1"/>
  <c r="AG133" i="5"/>
  <c r="BB133" i="5" s="1"/>
  <c r="BW133" i="5" s="1"/>
  <c r="CR133" i="5" s="1"/>
  <c r="AF133" i="5"/>
  <c r="AF113" i="5" s="1"/>
  <c r="AE133" i="5"/>
  <c r="AZ133" i="5" s="1"/>
  <c r="BU133" i="5" s="1"/>
  <c r="CP133" i="5" s="1"/>
  <c r="AD133" i="5"/>
  <c r="AY133" i="5" s="1"/>
  <c r="BT133" i="5" s="1"/>
  <c r="CO133" i="5" s="1"/>
  <c r="AC133" i="5"/>
  <c r="AX133" i="5" s="1"/>
  <c r="BS133" i="5" s="1"/>
  <c r="CN133" i="5" s="1"/>
  <c r="AB133" i="5"/>
  <c r="AW133" i="5" s="1"/>
  <c r="BR133" i="5" s="1"/>
  <c r="CM133" i="5" s="1"/>
  <c r="AA133" i="5"/>
  <c r="AG113" i="5" s="1"/>
  <c r="AM113" i="5" s="1"/>
  <c r="Z133" i="5"/>
  <c r="AE113" i="5" s="1"/>
  <c r="AK113" i="5" s="1"/>
  <c r="Y133" i="5"/>
  <c r="AD113" i="5" s="1"/>
  <c r="AJ113" i="5" s="1"/>
  <c r="X133" i="5"/>
  <c r="AS133" i="5" s="1"/>
  <c r="BN133" i="5" s="1"/>
  <c r="CI133" i="5" s="1"/>
  <c r="W133" i="5"/>
  <c r="AR133" i="5" s="1"/>
  <c r="BM133" i="5" s="1"/>
  <c r="CH133" i="5" s="1"/>
  <c r="AN132" i="5"/>
  <c r="BI132" i="5" s="1"/>
  <c r="CD132" i="5" s="1"/>
  <c r="CY132" i="5" s="1"/>
  <c r="AM132" i="5"/>
  <c r="BH132" i="5" s="1"/>
  <c r="CC132" i="5" s="1"/>
  <c r="CX132" i="5" s="1"/>
  <c r="AL132" i="5"/>
  <c r="BG132" i="5" s="1"/>
  <c r="CB132" i="5" s="1"/>
  <c r="CW132" i="5" s="1"/>
  <c r="AK132" i="5"/>
  <c r="BF132" i="5" s="1"/>
  <c r="CA132" i="5" s="1"/>
  <c r="CV132" i="5" s="1"/>
  <c r="AJ132" i="5"/>
  <c r="BE132" i="5" s="1"/>
  <c r="BZ132" i="5" s="1"/>
  <c r="CU132" i="5" s="1"/>
  <c r="AI132" i="5"/>
  <c r="AI112" i="5" s="1"/>
  <c r="AH132" i="5"/>
  <c r="AH112" i="5" s="1"/>
  <c r="AG132" i="5"/>
  <c r="BB132" i="5" s="1"/>
  <c r="BW132" i="5" s="1"/>
  <c r="CR132" i="5" s="1"/>
  <c r="AF132" i="5"/>
  <c r="AF112" i="5" s="1"/>
  <c r="AE132" i="5"/>
  <c r="AZ132" i="5" s="1"/>
  <c r="BU132" i="5" s="1"/>
  <c r="CP132" i="5" s="1"/>
  <c r="AD132" i="5"/>
  <c r="AY132" i="5" s="1"/>
  <c r="BT132" i="5" s="1"/>
  <c r="CO132" i="5" s="1"/>
  <c r="AC132" i="5"/>
  <c r="AX132" i="5" s="1"/>
  <c r="BS132" i="5" s="1"/>
  <c r="CN132" i="5" s="1"/>
  <c r="AB132" i="5"/>
  <c r="AW132" i="5" s="1"/>
  <c r="BR132" i="5" s="1"/>
  <c r="CM132" i="5" s="1"/>
  <c r="AA132" i="5"/>
  <c r="AG112" i="5" s="1"/>
  <c r="AM112" i="5" s="1"/>
  <c r="Z132" i="5"/>
  <c r="AE112" i="5" s="1"/>
  <c r="AK112" i="5" s="1"/>
  <c r="Y132" i="5"/>
  <c r="AD112" i="5" s="1"/>
  <c r="AJ112" i="5" s="1"/>
  <c r="X132" i="5"/>
  <c r="AS132" i="5" s="1"/>
  <c r="BN132" i="5" s="1"/>
  <c r="CI132" i="5" s="1"/>
  <c r="W132" i="5"/>
  <c r="AR132" i="5" s="1"/>
  <c r="BM132" i="5" s="1"/>
  <c r="CH132" i="5" s="1"/>
  <c r="AN131" i="5"/>
  <c r="BI131" i="5" s="1"/>
  <c r="CD131" i="5" s="1"/>
  <c r="CY131" i="5" s="1"/>
  <c r="AM131" i="5"/>
  <c r="BH131" i="5" s="1"/>
  <c r="CC131" i="5" s="1"/>
  <c r="CX131" i="5" s="1"/>
  <c r="AL131" i="5"/>
  <c r="BG131" i="5" s="1"/>
  <c r="CB131" i="5" s="1"/>
  <c r="CW131" i="5" s="1"/>
  <c r="AK131" i="5"/>
  <c r="BF131" i="5" s="1"/>
  <c r="CA131" i="5" s="1"/>
  <c r="CV131" i="5" s="1"/>
  <c r="AJ131" i="5"/>
  <c r="BE131" i="5" s="1"/>
  <c r="BZ131" i="5" s="1"/>
  <c r="CU131" i="5" s="1"/>
  <c r="AI131" i="5"/>
  <c r="AI111" i="5" s="1"/>
  <c r="AH131" i="5"/>
  <c r="AH111" i="5" s="1"/>
  <c r="AG131" i="5"/>
  <c r="BB131" i="5" s="1"/>
  <c r="BW131" i="5" s="1"/>
  <c r="CR131" i="5" s="1"/>
  <c r="AF131" i="5"/>
  <c r="AF111" i="5" s="1"/>
  <c r="AE131" i="5"/>
  <c r="AZ131" i="5" s="1"/>
  <c r="BU131" i="5" s="1"/>
  <c r="CP131" i="5" s="1"/>
  <c r="AD131" i="5"/>
  <c r="AY131" i="5" s="1"/>
  <c r="BT131" i="5" s="1"/>
  <c r="CO131" i="5" s="1"/>
  <c r="AC131" i="5"/>
  <c r="AX131" i="5" s="1"/>
  <c r="BS131" i="5" s="1"/>
  <c r="CN131" i="5" s="1"/>
  <c r="AB131" i="5"/>
  <c r="AW131" i="5" s="1"/>
  <c r="BR131" i="5" s="1"/>
  <c r="CM131" i="5" s="1"/>
  <c r="AA131" i="5"/>
  <c r="AG111" i="5" s="1"/>
  <c r="Z131" i="5"/>
  <c r="AE111" i="5" s="1"/>
  <c r="Y131" i="5"/>
  <c r="AD111" i="5" s="1"/>
  <c r="X131" i="5"/>
  <c r="AS131" i="5" s="1"/>
  <c r="BN131" i="5" s="1"/>
  <c r="CI131" i="5" s="1"/>
  <c r="W131" i="5"/>
  <c r="AR131" i="5" s="1"/>
  <c r="BM131" i="5" s="1"/>
  <c r="CH131" i="5" s="1"/>
  <c r="AN104" i="5"/>
  <c r="BI104" i="5" s="1"/>
  <c r="CD104" i="5" s="1"/>
  <c r="CY104" i="5" s="1"/>
  <c r="AM104" i="5"/>
  <c r="BH104" i="5" s="1"/>
  <c r="CC104" i="5" s="1"/>
  <c r="CX104" i="5" s="1"/>
  <c r="AL104" i="5"/>
  <c r="AK104" i="5"/>
  <c r="BF104" i="5" s="1"/>
  <c r="CA104" i="5" s="1"/>
  <c r="CV104" i="5" s="1"/>
  <c r="AJ104" i="5"/>
  <c r="BE104" i="5" s="1"/>
  <c r="BZ104" i="5" s="1"/>
  <c r="CU104" i="5" s="1"/>
  <c r="AI104" i="5"/>
  <c r="AI84" i="5" s="1"/>
  <c r="AH104" i="5"/>
  <c r="AH84" i="5" s="1"/>
  <c r="AG104" i="5"/>
  <c r="BB104" i="5" s="1"/>
  <c r="BW104" i="5" s="1"/>
  <c r="CR104" i="5" s="1"/>
  <c r="AF104" i="5"/>
  <c r="AF84" i="5" s="1"/>
  <c r="AE104" i="5"/>
  <c r="AZ104" i="5" s="1"/>
  <c r="BU104" i="5" s="1"/>
  <c r="CP104" i="5" s="1"/>
  <c r="AD104" i="5"/>
  <c r="AY104" i="5" s="1"/>
  <c r="BT104" i="5" s="1"/>
  <c r="CO104" i="5" s="1"/>
  <c r="AC104" i="5"/>
  <c r="AX104" i="5" s="1"/>
  <c r="BS104" i="5" s="1"/>
  <c r="CN104" i="5" s="1"/>
  <c r="AB104" i="5"/>
  <c r="AW104" i="5" s="1"/>
  <c r="BR104" i="5" s="1"/>
  <c r="CM104" i="5" s="1"/>
  <c r="AA104" i="5"/>
  <c r="AG84" i="5" s="1"/>
  <c r="AM84" i="5" s="1"/>
  <c r="Z104" i="5"/>
  <c r="AE84" i="5" s="1"/>
  <c r="AK84" i="5" s="1"/>
  <c r="Y104" i="5"/>
  <c r="AD84" i="5" s="1"/>
  <c r="AJ84" i="5" s="1"/>
  <c r="X104" i="5"/>
  <c r="AS104" i="5" s="1"/>
  <c r="BN104" i="5" s="1"/>
  <c r="CI104" i="5" s="1"/>
  <c r="W104" i="5"/>
  <c r="AR104" i="5" s="1"/>
  <c r="BM104" i="5" s="1"/>
  <c r="CH104" i="5" s="1"/>
  <c r="AN103" i="5"/>
  <c r="BI103" i="5" s="1"/>
  <c r="CD103" i="5" s="1"/>
  <c r="CY103" i="5" s="1"/>
  <c r="AM103" i="5"/>
  <c r="BH103" i="5" s="1"/>
  <c r="CC103" i="5" s="1"/>
  <c r="CX103" i="5" s="1"/>
  <c r="AL103" i="5"/>
  <c r="BG103" i="5" s="1"/>
  <c r="CB103" i="5" s="1"/>
  <c r="CW103" i="5" s="1"/>
  <c r="AK103" i="5"/>
  <c r="BF103" i="5" s="1"/>
  <c r="CA103" i="5" s="1"/>
  <c r="CV103" i="5" s="1"/>
  <c r="AJ103" i="5"/>
  <c r="BE103" i="5" s="1"/>
  <c r="BZ103" i="5" s="1"/>
  <c r="CU103" i="5" s="1"/>
  <c r="AI103" i="5"/>
  <c r="AI83" i="5" s="1"/>
  <c r="AH103" i="5"/>
  <c r="AH83" i="5" s="1"/>
  <c r="AG103" i="5"/>
  <c r="BB103" i="5" s="1"/>
  <c r="BW103" i="5" s="1"/>
  <c r="CR103" i="5" s="1"/>
  <c r="AF103" i="5"/>
  <c r="AF83" i="5" s="1"/>
  <c r="AE103" i="5"/>
  <c r="AZ103" i="5" s="1"/>
  <c r="BU103" i="5" s="1"/>
  <c r="CP103" i="5" s="1"/>
  <c r="AD103" i="5"/>
  <c r="AY103" i="5" s="1"/>
  <c r="BT103" i="5" s="1"/>
  <c r="CO103" i="5" s="1"/>
  <c r="AC103" i="5"/>
  <c r="AX103" i="5" s="1"/>
  <c r="BS103" i="5" s="1"/>
  <c r="CN103" i="5" s="1"/>
  <c r="AB103" i="5"/>
  <c r="AW103" i="5" s="1"/>
  <c r="BR103" i="5" s="1"/>
  <c r="CM103" i="5" s="1"/>
  <c r="AA103" i="5"/>
  <c r="AG83" i="5" s="1"/>
  <c r="AM83" i="5" s="1"/>
  <c r="Z103" i="5"/>
  <c r="AE83" i="5" s="1"/>
  <c r="AK83" i="5" s="1"/>
  <c r="Y103" i="5"/>
  <c r="AD83" i="5" s="1"/>
  <c r="AJ83" i="5" s="1"/>
  <c r="X103" i="5"/>
  <c r="AS103" i="5" s="1"/>
  <c r="BN103" i="5" s="1"/>
  <c r="CI103" i="5" s="1"/>
  <c r="W103" i="5"/>
  <c r="AR103" i="5" s="1"/>
  <c r="BM103" i="5" s="1"/>
  <c r="CH103" i="5" s="1"/>
  <c r="AN102" i="5"/>
  <c r="BI102" i="5" s="1"/>
  <c r="CD102" i="5" s="1"/>
  <c r="CY102" i="5" s="1"/>
  <c r="AM102" i="5"/>
  <c r="BH102" i="5" s="1"/>
  <c r="CC102" i="5" s="1"/>
  <c r="CX102" i="5" s="1"/>
  <c r="AL102" i="5"/>
  <c r="BG102" i="5" s="1"/>
  <c r="CB102" i="5" s="1"/>
  <c r="CW102" i="5" s="1"/>
  <c r="AK102" i="5"/>
  <c r="BF102" i="5" s="1"/>
  <c r="CA102" i="5" s="1"/>
  <c r="CV102" i="5" s="1"/>
  <c r="AJ102" i="5"/>
  <c r="BE102" i="5" s="1"/>
  <c r="BZ102" i="5" s="1"/>
  <c r="CU102" i="5" s="1"/>
  <c r="AI102" i="5"/>
  <c r="AI82" i="5" s="1"/>
  <c r="AH102" i="5"/>
  <c r="AH82" i="5" s="1"/>
  <c r="AG102" i="5"/>
  <c r="BB102" i="5" s="1"/>
  <c r="BW102" i="5" s="1"/>
  <c r="CR102" i="5" s="1"/>
  <c r="AF102" i="5"/>
  <c r="AF82" i="5" s="1"/>
  <c r="AE102" i="5"/>
  <c r="AZ102" i="5" s="1"/>
  <c r="BU102" i="5" s="1"/>
  <c r="CP102" i="5" s="1"/>
  <c r="AD102" i="5"/>
  <c r="AY102" i="5" s="1"/>
  <c r="BT102" i="5" s="1"/>
  <c r="CO102" i="5" s="1"/>
  <c r="AC102" i="5"/>
  <c r="AX102" i="5" s="1"/>
  <c r="BS102" i="5" s="1"/>
  <c r="CN102" i="5" s="1"/>
  <c r="AB102" i="5"/>
  <c r="AW102" i="5" s="1"/>
  <c r="BR102" i="5" s="1"/>
  <c r="CM102" i="5" s="1"/>
  <c r="AA102" i="5"/>
  <c r="AG82" i="5" s="1"/>
  <c r="Z102" i="5"/>
  <c r="AE82" i="5" s="1"/>
  <c r="Y102" i="5"/>
  <c r="AD82" i="5" s="1"/>
  <c r="X102" i="5"/>
  <c r="AS102" i="5" s="1"/>
  <c r="BN102" i="5" s="1"/>
  <c r="CI102" i="5" s="1"/>
  <c r="W102" i="5"/>
  <c r="AR102" i="5" s="1"/>
  <c r="BM102" i="5" s="1"/>
  <c r="CH102" i="5" s="1"/>
  <c r="BG104" i="5"/>
  <c r="CB104" i="5" s="1"/>
  <c r="CW104" i="5" s="1"/>
  <c r="X73" i="5"/>
  <c r="AS73" i="5" s="1"/>
  <c r="BN73" i="5" s="1"/>
  <c r="CI73" i="5" s="1"/>
  <c r="Y73" i="5"/>
  <c r="AD53" i="5" s="1"/>
  <c r="Z73" i="5"/>
  <c r="AE53" i="5" s="1"/>
  <c r="AA73" i="5"/>
  <c r="AG53" i="5" s="1"/>
  <c r="AB73" i="5"/>
  <c r="AW73" i="5" s="1"/>
  <c r="BR73" i="5" s="1"/>
  <c r="CM73" i="5" s="1"/>
  <c r="AC73" i="5"/>
  <c r="AX73" i="5" s="1"/>
  <c r="BS73" i="5" s="1"/>
  <c r="CN73" i="5" s="1"/>
  <c r="AD73" i="5"/>
  <c r="AY73" i="5" s="1"/>
  <c r="BT73" i="5" s="1"/>
  <c r="CO73" i="5" s="1"/>
  <c r="AE73" i="5"/>
  <c r="AZ73" i="5" s="1"/>
  <c r="BU73" i="5" s="1"/>
  <c r="CP73" i="5" s="1"/>
  <c r="AF73" i="5"/>
  <c r="AF53" i="5" s="1"/>
  <c r="AG73" i="5"/>
  <c r="BB73" i="5" s="1"/>
  <c r="BW73" i="5" s="1"/>
  <c r="CR73" i="5" s="1"/>
  <c r="AH73" i="5"/>
  <c r="AH53" i="5" s="1"/>
  <c r="AI73" i="5"/>
  <c r="AI53" i="5" s="1"/>
  <c r="AJ73" i="5"/>
  <c r="BE73" i="5" s="1"/>
  <c r="BZ73" i="5" s="1"/>
  <c r="CU73" i="5" s="1"/>
  <c r="AK73" i="5"/>
  <c r="BF73" i="5" s="1"/>
  <c r="CA73" i="5" s="1"/>
  <c r="CV73" i="5" s="1"/>
  <c r="AL73" i="5"/>
  <c r="BG73" i="5" s="1"/>
  <c r="CB73" i="5" s="1"/>
  <c r="CW73" i="5" s="1"/>
  <c r="AM73" i="5"/>
  <c r="BH73" i="5" s="1"/>
  <c r="CC73" i="5" s="1"/>
  <c r="CX73" i="5" s="1"/>
  <c r="AN73" i="5"/>
  <c r="BI73" i="5" s="1"/>
  <c r="CD73" i="5" s="1"/>
  <c r="CY73" i="5" s="1"/>
  <c r="X74" i="5"/>
  <c r="AS74" i="5" s="1"/>
  <c r="BN74" i="5" s="1"/>
  <c r="CI74" i="5" s="1"/>
  <c r="Y74" i="5"/>
  <c r="AD54" i="5" s="1"/>
  <c r="AJ54" i="5" s="1"/>
  <c r="Z74" i="5"/>
  <c r="AE54" i="5" s="1"/>
  <c r="AK54" i="5" s="1"/>
  <c r="AA74" i="5"/>
  <c r="AG54" i="5" s="1"/>
  <c r="AM54" i="5" s="1"/>
  <c r="AB74" i="5"/>
  <c r="AW74" i="5" s="1"/>
  <c r="BR74" i="5" s="1"/>
  <c r="CM74" i="5" s="1"/>
  <c r="AC74" i="5"/>
  <c r="AX74" i="5" s="1"/>
  <c r="BS74" i="5" s="1"/>
  <c r="CN74" i="5" s="1"/>
  <c r="AD74" i="5"/>
  <c r="AY74" i="5" s="1"/>
  <c r="BT74" i="5" s="1"/>
  <c r="CO74" i="5" s="1"/>
  <c r="AE74" i="5"/>
  <c r="AZ74" i="5" s="1"/>
  <c r="BU74" i="5" s="1"/>
  <c r="CP74" i="5" s="1"/>
  <c r="AF74" i="5"/>
  <c r="AF54" i="5" s="1"/>
  <c r="AG74" i="5"/>
  <c r="BB74" i="5" s="1"/>
  <c r="BW74" i="5" s="1"/>
  <c r="CR74" i="5" s="1"/>
  <c r="AH74" i="5"/>
  <c r="AH54" i="5" s="1"/>
  <c r="AI74" i="5"/>
  <c r="AI54" i="5" s="1"/>
  <c r="AJ74" i="5"/>
  <c r="BE74" i="5" s="1"/>
  <c r="BZ74" i="5" s="1"/>
  <c r="CU74" i="5" s="1"/>
  <c r="AK74" i="5"/>
  <c r="BF74" i="5" s="1"/>
  <c r="CA74" i="5" s="1"/>
  <c r="CV74" i="5" s="1"/>
  <c r="AL74" i="5"/>
  <c r="BG74" i="5" s="1"/>
  <c r="CB74" i="5" s="1"/>
  <c r="CW74" i="5" s="1"/>
  <c r="AM74" i="5"/>
  <c r="BH74" i="5" s="1"/>
  <c r="CC74" i="5" s="1"/>
  <c r="CX74" i="5" s="1"/>
  <c r="AN74" i="5"/>
  <c r="BI74" i="5" s="1"/>
  <c r="CD74" i="5" s="1"/>
  <c r="CY74" i="5" s="1"/>
  <c r="X75" i="5"/>
  <c r="AS75" i="5" s="1"/>
  <c r="BN75" i="5" s="1"/>
  <c r="CI75" i="5" s="1"/>
  <c r="Y75" i="5"/>
  <c r="AD55" i="5" s="1"/>
  <c r="AJ55" i="5" s="1"/>
  <c r="Z75" i="5"/>
  <c r="AE55" i="5" s="1"/>
  <c r="AK55" i="5" s="1"/>
  <c r="AA75" i="5"/>
  <c r="AG55" i="5" s="1"/>
  <c r="AM55" i="5" s="1"/>
  <c r="AB75" i="5"/>
  <c r="AW75" i="5" s="1"/>
  <c r="BR75" i="5" s="1"/>
  <c r="CM75" i="5" s="1"/>
  <c r="AC75" i="5"/>
  <c r="AX75" i="5" s="1"/>
  <c r="BS75" i="5" s="1"/>
  <c r="CN75" i="5" s="1"/>
  <c r="AD75" i="5"/>
  <c r="AY75" i="5" s="1"/>
  <c r="BT75" i="5" s="1"/>
  <c r="CO75" i="5" s="1"/>
  <c r="AE75" i="5"/>
  <c r="AZ75" i="5" s="1"/>
  <c r="BU75" i="5" s="1"/>
  <c r="CP75" i="5" s="1"/>
  <c r="AF75" i="5"/>
  <c r="AF55" i="5" s="1"/>
  <c r="AL55" i="5" s="1"/>
  <c r="AL70" i="5" s="1"/>
  <c r="AG75" i="5"/>
  <c r="BB75" i="5" s="1"/>
  <c r="BW75" i="5" s="1"/>
  <c r="CR75" i="5" s="1"/>
  <c r="AH75" i="5"/>
  <c r="AH55" i="5" s="1"/>
  <c r="AI75" i="5"/>
  <c r="AI55" i="5" s="1"/>
  <c r="AJ75" i="5"/>
  <c r="BE75" i="5" s="1"/>
  <c r="BZ75" i="5" s="1"/>
  <c r="CU75" i="5" s="1"/>
  <c r="AK75" i="5"/>
  <c r="BF75" i="5" s="1"/>
  <c r="CA75" i="5" s="1"/>
  <c r="CV75" i="5" s="1"/>
  <c r="AL75" i="5"/>
  <c r="BG75" i="5" s="1"/>
  <c r="CB75" i="5" s="1"/>
  <c r="CW75" i="5" s="1"/>
  <c r="AM75" i="5"/>
  <c r="BH75" i="5" s="1"/>
  <c r="CC75" i="5" s="1"/>
  <c r="CX75" i="5" s="1"/>
  <c r="AN75" i="5"/>
  <c r="BI75" i="5" s="1"/>
  <c r="CD75" i="5" s="1"/>
  <c r="CY75" i="5" s="1"/>
  <c r="W74" i="5"/>
  <c r="AR74" i="5" s="1"/>
  <c r="BM74" i="5" s="1"/>
  <c r="CH74" i="5" s="1"/>
  <c r="W75" i="5"/>
  <c r="AR75" i="5" s="1"/>
  <c r="BM75" i="5" s="1"/>
  <c r="CH75" i="5" s="1"/>
  <c r="W73" i="5"/>
  <c r="AR73" i="5" s="1"/>
  <c r="BM73" i="5" s="1"/>
  <c r="CH73" i="5" s="1"/>
  <c r="P100" i="5" l="1"/>
  <c r="G100" i="5"/>
  <c r="S100" i="5"/>
  <c r="AK185" i="5"/>
  <c r="AC184" i="5"/>
  <c r="AC187" i="5" s="1"/>
  <c r="J100" i="5"/>
  <c r="AH184" i="5"/>
  <c r="AH187" i="5" s="1"/>
  <c r="AG184" i="5"/>
  <c r="AG187" i="5" s="1"/>
  <c r="D213" i="5"/>
  <c r="D216" i="5" s="1"/>
  <c r="K100" i="5"/>
  <c r="AI184" i="5"/>
  <c r="AI187" i="5" s="1"/>
  <c r="N100" i="5"/>
  <c r="I100" i="5"/>
  <c r="I3" i="5" s="1"/>
  <c r="M100" i="5"/>
  <c r="L100" i="5"/>
  <c r="E123" i="5"/>
  <c r="H129" i="5"/>
  <c r="H158" i="5"/>
  <c r="Q152" i="5"/>
  <c r="P181" i="5"/>
  <c r="M181" i="5"/>
  <c r="H187" i="5"/>
  <c r="AD184" i="5"/>
  <c r="AD187" i="5" s="1"/>
  <c r="I14" i="5" s="1"/>
  <c r="AB184" i="5"/>
  <c r="AB187" i="5" s="1"/>
  <c r="AM184" i="5"/>
  <c r="AM187" i="5" s="1"/>
  <c r="AF184" i="5"/>
  <c r="AF187" i="5" s="1"/>
  <c r="AE184" i="5"/>
  <c r="AE187" i="5" s="1"/>
  <c r="D155" i="5"/>
  <c r="Y185" i="5"/>
  <c r="AH185" i="5"/>
  <c r="G215" i="5"/>
  <c r="Y184" i="5"/>
  <c r="Y187" i="5" s="1"/>
  <c r="AI185" i="5"/>
  <c r="R100" i="5"/>
  <c r="D185" i="5"/>
  <c r="L242" i="5"/>
  <c r="L245" i="5" s="1"/>
  <c r="D215" i="5"/>
  <c r="AD185" i="5"/>
  <c r="AM185" i="5"/>
  <c r="AN185" i="5" s="1"/>
  <c r="D244" i="5"/>
  <c r="R243" i="5"/>
  <c r="S243" i="5" s="1"/>
  <c r="AE185" i="5"/>
  <c r="AF185" i="5"/>
  <c r="AG185" i="5"/>
  <c r="AE186" i="5"/>
  <c r="AD186" i="5"/>
  <c r="AJ186" i="5"/>
  <c r="AF186" i="5"/>
  <c r="AB186" i="5"/>
  <c r="AH186" i="5"/>
  <c r="AI186" i="5"/>
  <c r="AM186" i="5"/>
  <c r="AN186" i="5" s="1"/>
  <c r="AG186" i="5"/>
  <c r="AL84" i="5"/>
  <c r="AL99" i="5" s="1"/>
  <c r="AB185" i="5"/>
  <c r="K242" i="5"/>
  <c r="K245" i="5" s="1"/>
  <c r="I242" i="5"/>
  <c r="I245" i="5" s="1"/>
  <c r="D242" i="5"/>
  <c r="D245" i="5" s="1"/>
  <c r="N243" i="5"/>
  <c r="L243" i="5"/>
  <c r="G242" i="5"/>
  <c r="G245" i="5" s="1"/>
  <c r="M243" i="5"/>
  <c r="G243" i="5"/>
  <c r="R242" i="5"/>
  <c r="K244" i="5"/>
  <c r="I244" i="5"/>
  <c r="J244" i="5"/>
  <c r="D243" i="5"/>
  <c r="N242" i="5"/>
  <c r="N245" i="5" s="1"/>
  <c r="G244" i="5"/>
  <c r="R244" i="5"/>
  <c r="S244" i="5" s="1"/>
  <c r="M242" i="5"/>
  <c r="M245" i="5" s="1"/>
  <c r="K243" i="5"/>
  <c r="I243" i="5"/>
  <c r="N244" i="5"/>
  <c r="L244" i="5"/>
  <c r="J242" i="5"/>
  <c r="J245" i="5" s="1"/>
  <c r="M244" i="5"/>
  <c r="J243" i="5"/>
  <c r="J214" i="5"/>
  <c r="J215" i="5"/>
  <c r="M214" i="5"/>
  <c r="J213" i="5"/>
  <c r="J216" i="5" s="1"/>
  <c r="G213" i="5"/>
  <c r="G216" i="5" s="1"/>
  <c r="R213" i="5"/>
  <c r="K215" i="5"/>
  <c r="I215" i="5"/>
  <c r="R215" i="5"/>
  <c r="S215" i="5" s="1"/>
  <c r="G214" i="5"/>
  <c r="R214" i="5"/>
  <c r="S214" i="5" s="1"/>
  <c r="M215" i="5"/>
  <c r="M213" i="5"/>
  <c r="M216" i="5" s="1"/>
  <c r="N214" i="5"/>
  <c r="L214" i="5"/>
  <c r="I213" i="5"/>
  <c r="I216" i="5" s="1"/>
  <c r="I214" i="5"/>
  <c r="N215" i="5"/>
  <c r="L215" i="5"/>
  <c r="D214" i="5"/>
  <c r="L213" i="5"/>
  <c r="L216" i="5" s="1"/>
  <c r="N213" i="5"/>
  <c r="N216" i="5" s="1"/>
  <c r="K213" i="5"/>
  <c r="K216" i="5" s="1"/>
  <c r="K214" i="5"/>
  <c r="K181" i="5"/>
  <c r="D184" i="5"/>
  <c r="F181" i="5"/>
  <c r="D186" i="5"/>
  <c r="G156" i="5"/>
  <c r="D157" i="5"/>
  <c r="D156" i="5"/>
  <c r="G157" i="5"/>
  <c r="G155" i="5"/>
  <c r="D128" i="5"/>
  <c r="G127" i="5"/>
  <c r="G128" i="5"/>
  <c r="D127" i="5"/>
  <c r="G126" i="5"/>
  <c r="D126" i="5"/>
  <c r="P123" i="5"/>
  <c r="N123" i="5"/>
  <c r="R123" i="5"/>
  <c r="D123" i="5"/>
  <c r="J123" i="5"/>
  <c r="O152" i="5"/>
  <c r="M152" i="5"/>
  <c r="M123" i="5"/>
  <c r="Q123" i="5"/>
  <c r="K123" i="5"/>
  <c r="AH114" i="5"/>
  <c r="G123" i="5"/>
  <c r="G239" i="5"/>
  <c r="P210" i="5"/>
  <c r="D239" i="5"/>
  <c r="Q239" i="5"/>
  <c r="O239" i="5"/>
  <c r="P239" i="5"/>
  <c r="F239" i="5"/>
  <c r="I239" i="5"/>
  <c r="O210" i="5"/>
  <c r="D181" i="5"/>
  <c r="G152" i="5"/>
  <c r="H152" i="5"/>
  <c r="R152" i="5"/>
  <c r="N152" i="5"/>
  <c r="L152" i="5"/>
  <c r="BA220" i="5"/>
  <c r="BA200" i="5" s="1"/>
  <c r="AH201" i="5"/>
  <c r="AI143" i="5"/>
  <c r="AH143" i="5"/>
  <c r="AI114" i="5"/>
  <c r="O123" i="5"/>
  <c r="S123" i="5"/>
  <c r="M210" i="5"/>
  <c r="I210" i="5"/>
  <c r="K210" i="5"/>
  <c r="Q210" i="5"/>
  <c r="N210" i="5"/>
  <c r="J210" i="5"/>
  <c r="R210" i="5"/>
  <c r="S210" i="5"/>
  <c r="D210" i="5"/>
  <c r="E210" i="5"/>
  <c r="O181" i="5"/>
  <c r="S181" i="5"/>
  <c r="E181" i="5"/>
  <c r="J181" i="5"/>
  <c r="I181" i="5"/>
  <c r="Q181" i="5"/>
  <c r="N181" i="5"/>
  <c r="L181" i="5"/>
  <c r="R181" i="5"/>
  <c r="I152" i="5"/>
  <c r="K152" i="5"/>
  <c r="S152" i="5"/>
  <c r="P152" i="5"/>
  <c r="E152" i="5"/>
  <c r="H123" i="5"/>
  <c r="L123" i="5"/>
  <c r="I123" i="5"/>
  <c r="S239" i="5"/>
  <c r="L239" i="5"/>
  <c r="E239" i="5"/>
  <c r="M239" i="5"/>
  <c r="K239" i="5"/>
  <c r="N239" i="5"/>
  <c r="R239" i="5"/>
  <c r="G181" i="5"/>
  <c r="AH85" i="5"/>
  <c r="J239" i="5"/>
  <c r="F123" i="5"/>
  <c r="AI85" i="5"/>
  <c r="AN55" i="5"/>
  <c r="AI56" i="5"/>
  <c r="AM53" i="5"/>
  <c r="AM56" i="5" s="1"/>
  <c r="AG56" i="5"/>
  <c r="AJ82" i="5"/>
  <c r="AD85" i="5"/>
  <c r="AM111" i="5"/>
  <c r="AM114" i="5" s="1"/>
  <c r="AG114" i="5"/>
  <c r="AM140" i="5"/>
  <c r="AM143" i="5" s="1"/>
  <c r="AG143" i="5"/>
  <c r="AK198" i="5"/>
  <c r="AK201" i="5" s="1"/>
  <c r="AE201" i="5"/>
  <c r="AL199" i="5"/>
  <c r="AL214" i="5" s="1"/>
  <c r="AH56" i="5"/>
  <c r="AK53" i="5"/>
  <c r="AK56" i="5" s="1"/>
  <c r="AE56" i="5"/>
  <c r="X69" i="5" s="1"/>
  <c r="AK82" i="5"/>
  <c r="AK85" i="5" s="1"/>
  <c r="AE85" i="5"/>
  <c r="X98" i="5" s="1"/>
  <c r="AL83" i="5"/>
  <c r="AL98" i="5" s="1"/>
  <c r="AF114" i="5"/>
  <c r="AL111" i="5"/>
  <c r="AL126" i="5" s="1"/>
  <c r="AL113" i="5"/>
  <c r="AL128" i="5" s="1"/>
  <c r="AF143" i="5"/>
  <c r="AL140" i="5"/>
  <c r="AL155" i="5" s="1"/>
  <c r="AG201" i="5"/>
  <c r="AM198" i="5"/>
  <c r="AM201" i="5" s="1"/>
  <c r="AI201" i="5"/>
  <c r="AF56" i="5"/>
  <c r="AL54" i="5"/>
  <c r="AL69" i="5" s="1"/>
  <c r="AJ53" i="5"/>
  <c r="AD56" i="5"/>
  <c r="AM82" i="5"/>
  <c r="AM85" i="5" s="1"/>
  <c r="AG85" i="5"/>
  <c r="AJ111" i="5"/>
  <c r="AD114" i="5"/>
  <c r="AD143" i="5"/>
  <c r="AJ140" i="5"/>
  <c r="AN142" i="5"/>
  <c r="AF201" i="5"/>
  <c r="AL198" i="5"/>
  <c r="AL213" i="5" s="1"/>
  <c r="AL200" i="5"/>
  <c r="AL215" i="5" s="1"/>
  <c r="AL53" i="5"/>
  <c r="AL68" i="5" s="1"/>
  <c r="AF85" i="5"/>
  <c r="AL82" i="5"/>
  <c r="AL97" i="5" s="1"/>
  <c r="AE114" i="5"/>
  <c r="X127" i="5" s="1"/>
  <c r="AK111" i="5"/>
  <c r="AK114" i="5" s="1"/>
  <c r="AL112" i="5"/>
  <c r="AL127" i="5" s="1"/>
  <c r="AK140" i="5"/>
  <c r="AK143" i="5" s="1"/>
  <c r="AE143" i="5"/>
  <c r="X156" i="5" s="1"/>
  <c r="AL141" i="5"/>
  <c r="AL156" i="5" s="1"/>
  <c r="AJ198" i="5"/>
  <c r="AD201" i="5"/>
  <c r="F210" i="5"/>
  <c r="L210" i="5"/>
  <c r="G210" i="5"/>
  <c r="F152" i="5"/>
  <c r="H210" i="5"/>
  <c r="J152" i="5"/>
  <c r="D152" i="5"/>
  <c r="H181" i="5"/>
  <c r="H239" i="5"/>
  <c r="AC171" i="5"/>
  <c r="AK186" i="5" s="1"/>
  <c r="AV162" i="5"/>
  <c r="BB142" i="5" s="1"/>
  <c r="BH142" i="5" s="1"/>
  <c r="BD162" i="5"/>
  <c r="BD142" i="5" s="1"/>
  <c r="BD160" i="5"/>
  <c r="BD140" i="5" s="1"/>
  <c r="AT161" i="5"/>
  <c r="AV160" i="5"/>
  <c r="AU161" i="5"/>
  <c r="AZ141" i="5" s="1"/>
  <c r="BF141" i="5" s="1"/>
  <c r="BC161" i="5"/>
  <c r="BC141" i="5" s="1"/>
  <c r="BA162" i="5"/>
  <c r="BA142" i="5" s="1"/>
  <c r="AU219" i="5"/>
  <c r="AZ199" i="5" s="1"/>
  <c r="BF199" i="5" s="1"/>
  <c r="BC219" i="5"/>
  <c r="BC199" i="5" s="1"/>
  <c r="BC218" i="5"/>
  <c r="BC198" i="5" s="1"/>
  <c r="BA103" i="5"/>
  <c r="BA83" i="5" s="1"/>
  <c r="AU104" i="5"/>
  <c r="AZ84" i="5" s="1"/>
  <c r="BF84" i="5" s="1"/>
  <c r="BC104" i="5"/>
  <c r="BC84" i="5" s="1"/>
  <c r="AC199" i="5"/>
  <c r="AC227" i="5"/>
  <c r="Z242" i="5" s="1"/>
  <c r="Z245" i="5" s="1"/>
  <c r="BS170" i="5"/>
  <c r="BS171" i="5" s="1"/>
  <c r="BS198" i="5"/>
  <c r="BP213" i="5" s="1"/>
  <c r="AX170" i="5"/>
  <c r="AX171" i="5" s="1"/>
  <c r="AX198" i="5"/>
  <c r="AU213" i="5" s="1"/>
  <c r="BA219" i="5"/>
  <c r="BA199" i="5" s="1"/>
  <c r="BD102" i="5"/>
  <c r="BD82" i="5" s="1"/>
  <c r="BA160" i="5"/>
  <c r="BA140" i="5" s="1"/>
  <c r="BC160" i="5"/>
  <c r="BC140" i="5" s="1"/>
  <c r="BD190" i="5"/>
  <c r="BD220" i="5"/>
  <c r="BD218" i="5"/>
  <c r="BD198" i="5" s="1"/>
  <c r="BA218" i="5"/>
  <c r="BA198" i="5" s="1"/>
  <c r="AU190" i="5"/>
  <c r="AT189" i="5"/>
  <c r="AV190" i="5"/>
  <c r="BB170" i="5" s="1"/>
  <c r="BH170" i="5" s="1"/>
  <c r="BA191" i="5"/>
  <c r="BC190" i="5"/>
  <c r="AT191" i="5"/>
  <c r="AY171" i="5" s="1"/>
  <c r="BE171" i="5" s="1"/>
  <c r="BA161" i="5"/>
  <c r="BA141" i="5" s="1"/>
  <c r="BC103" i="5"/>
  <c r="BC83" i="5" s="1"/>
  <c r="BA73" i="5"/>
  <c r="BA53" i="5" s="1"/>
  <c r="AV74" i="5"/>
  <c r="BB54" i="5" s="1"/>
  <c r="BH54" i="5" s="1"/>
  <c r="AT75" i="5"/>
  <c r="AY55" i="5" s="1"/>
  <c r="BE55" i="5" s="1"/>
  <c r="AU220" i="5"/>
  <c r="AZ200" i="5" s="1"/>
  <c r="BF200" i="5" s="1"/>
  <c r="AU218" i="5"/>
  <c r="AZ198" i="5" s="1"/>
  <c r="AV220" i="5"/>
  <c r="BB200" i="5" s="1"/>
  <c r="BH200" i="5" s="1"/>
  <c r="AV218" i="5"/>
  <c r="BB198" i="5" s="1"/>
  <c r="BV218" i="5"/>
  <c r="BV198" i="5" s="1"/>
  <c r="AT219" i="5"/>
  <c r="AY199" i="5" s="1"/>
  <c r="BE199" i="5" s="1"/>
  <c r="BC220" i="5"/>
  <c r="BC200" i="5" s="1"/>
  <c r="AT218" i="5"/>
  <c r="AY198" i="5" s="1"/>
  <c r="AV219" i="5"/>
  <c r="BB199" i="5" s="1"/>
  <c r="BH199" i="5" s="1"/>
  <c r="BD219" i="5"/>
  <c r="BD199" i="5" s="1"/>
  <c r="AT220" i="5"/>
  <c r="AY200" i="5" s="1"/>
  <c r="BE200" i="5" s="1"/>
  <c r="AV189" i="5"/>
  <c r="BB169" i="5" s="1"/>
  <c r="AT190" i="5"/>
  <c r="AY170" i="5" s="1"/>
  <c r="BE170" i="5" s="1"/>
  <c r="BD191" i="5"/>
  <c r="BD171" i="5" s="1"/>
  <c r="BA189" i="5"/>
  <c r="BA169" i="5" s="1"/>
  <c r="AU189" i="5"/>
  <c r="AZ169" i="5" s="1"/>
  <c r="BC189" i="5"/>
  <c r="BC169" i="5" s="1"/>
  <c r="BA190" i="5"/>
  <c r="BA170" i="5" s="1"/>
  <c r="AU191" i="5"/>
  <c r="AZ171" i="5" s="1"/>
  <c r="BF171" i="5" s="1"/>
  <c r="BC191" i="5"/>
  <c r="BC171" i="5" s="1"/>
  <c r="BD189" i="5"/>
  <c r="BD169" i="5" s="1"/>
  <c r="AV191" i="5"/>
  <c r="BB171" i="5" s="1"/>
  <c r="BH171" i="5" s="1"/>
  <c r="AU162" i="5"/>
  <c r="AZ142" i="5" s="1"/>
  <c r="BF142" i="5" s="1"/>
  <c r="AU160" i="5"/>
  <c r="AZ140" i="5" s="1"/>
  <c r="BC162" i="5"/>
  <c r="BC142" i="5" s="1"/>
  <c r="AT160" i="5"/>
  <c r="AY140" i="5" s="1"/>
  <c r="AV161" i="5"/>
  <c r="BB141" i="5" s="1"/>
  <c r="BH141" i="5" s="1"/>
  <c r="BD161" i="5"/>
  <c r="BD141" i="5" s="1"/>
  <c r="AT162" i="5"/>
  <c r="AY142" i="5" s="1"/>
  <c r="BE142" i="5" s="1"/>
  <c r="BA131" i="5"/>
  <c r="BA111" i="5" s="1"/>
  <c r="AU132" i="5"/>
  <c r="AZ112" i="5" s="1"/>
  <c r="BF112" i="5" s="1"/>
  <c r="BC132" i="5"/>
  <c r="BC112" i="5" s="1"/>
  <c r="BA133" i="5"/>
  <c r="BA113" i="5" s="1"/>
  <c r="BD131" i="5"/>
  <c r="BD111" i="5" s="1"/>
  <c r="AV133" i="5"/>
  <c r="BB113" i="5" s="1"/>
  <c r="BH113" i="5" s="1"/>
  <c r="AT131" i="5"/>
  <c r="AY111" i="5" s="1"/>
  <c r="AV132" i="5"/>
  <c r="BB112" i="5" s="1"/>
  <c r="BH112" i="5" s="1"/>
  <c r="BD132" i="5"/>
  <c r="BD112" i="5" s="1"/>
  <c r="AT133" i="5"/>
  <c r="AY113" i="5" s="1"/>
  <c r="BE113" i="5" s="1"/>
  <c r="BD133" i="5"/>
  <c r="BD113" i="5" s="1"/>
  <c r="AU131" i="5"/>
  <c r="AZ111" i="5" s="1"/>
  <c r="BC131" i="5"/>
  <c r="BC111" i="5" s="1"/>
  <c r="BA132" i="5"/>
  <c r="BA112" i="5" s="1"/>
  <c r="AU133" i="5"/>
  <c r="AZ113" i="5" s="1"/>
  <c r="BF113" i="5" s="1"/>
  <c r="BC133" i="5"/>
  <c r="BC113" i="5" s="1"/>
  <c r="AV131" i="5"/>
  <c r="BB111" i="5" s="1"/>
  <c r="AT132" i="5"/>
  <c r="AY112" i="5" s="1"/>
  <c r="BE112" i="5" s="1"/>
  <c r="AU102" i="5"/>
  <c r="AZ82" i="5" s="1"/>
  <c r="AT102" i="5"/>
  <c r="AY82" i="5" s="1"/>
  <c r="AV103" i="5"/>
  <c r="BB83" i="5" s="1"/>
  <c r="BH83" i="5" s="1"/>
  <c r="BD103" i="5"/>
  <c r="BD83" i="5" s="1"/>
  <c r="AT104" i="5"/>
  <c r="AY84" i="5" s="1"/>
  <c r="BE84" i="5" s="1"/>
  <c r="BP104" i="5"/>
  <c r="BU84" i="5" s="1"/>
  <c r="CA84" i="5" s="1"/>
  <c r="BA102" i="5"/>
  <c r="BA82" i="5" s="1"/>
  <c r="AU103" i="5"/>
  <c r="AZ83" i="5" s="1"/>
  <c r="BF83" i="5" s="1"/>
  <c r="BC102" i="5"/>
  <c r="BC82" i="5" s="1"/>
  <c r="BA104" i="5"/>
  <c r="BA84" i="5" s="1"/>
  <c r="AV102" i="5"/>
  <c r="BB82" i="5" s="1"/>
  <c r="AT103" i="5"/>
  <c r="AY83" i="5" s="1"/>
  <c r="BE83" i="5" s="1"/>
  <c r="AV104" i="5"/>
  <c r="BB84" i="5" s="1"/>
  <c r="BH84" i="5" s="1"/>
  <c r="BD104" i="5"/>
  <c r="BD84" i="5" s="1"/>
  <c r="BD75" i="5"/>
  <c r="BD55" i="5" s="1"/>
  <c r="AV75" i="5"/>
  <c r="BB55" i="5" s="1"/>
  <c r="BH55" i="5" s="1"/>
  <c r="AT73" i="5"/>
  <c r="AY53" i="5" s="1"/>
  <c r="BC75" i="5"/>
  <c r="BC55" i="5" s="1"/>
  <c r="AU75" i="5"/>
  <c r="AZ55" i="5" s="1"/>
  <c r="BF55" i="5" s="1"/>
  <c r="BC74" i="5"/>
  <c r="BC54" i="5" s="1"/>
  <c r="AU74" i="5"/>
  <c r="AZ54" i="5" s="1"/>
  <c r="BF54" i="5" s="1"/>
  <c r="BD73" i="5"/>
  <c r="BD53" i="5" s="1"/>
  <c r="AV73" i="5"/>
  <c r="BB53" i="5" s="1"/>
  <c r="BD74" i="5"/>
  <c r="BD54" i="5" s="1"/>
  <c r="BA74" i="5"/>
  <c r="BA54" i="5" s="1"/>
  <c r="BA75" i="5"/>
  <c r="BA55" i="5" s="1"/>
  <c r="BG55" i="5" s="1"/>
  <c r="BG70" i="5" s="1"/>
  <c r="AT74" i="5"/>
  <c r="AY54" i="5" s="1"/>
  <c r="BE54" i="5" s="1"/>
  <c r="BC73" i="5"/>
  <c r="BC53" i="5" s="1"/>
  <c r="AU73" i="5"/>
  <c r="AZ53" i="5" s="1"/>
  <c r="CN170" i="5"/>
  <c r="CN171" i="5" s="1"/>
  <c r="CN198" i="5"/>
  <c r="CK213" i="5" s="1"/>
  <c r="CK216" i="5" s="1"/>
  <c r="BS54" i="5"/>
  <c r="BS55" i="5" s="1"/>
  <c r="AN249" i="5"/>
  <c r="AM249" i="5"/>
  <c r="AL249" i="5"/>
  <c r="AK249" i="5"/>
  <c r="AJ249" i="5"/>
  <c r="AI249" i="5"/>
  <c r="AI229" i="5" s="1"/>
  <c r="AH249" i="5"/>
  <c r="AH229" i="5" s="1"/>
  <c r="AG249" i="5"/>
  <c r="AF249" i="5"/>
  <c r="AF229" i="5" s="1"/>
  <c r="AE249" i="5"/>
  <c r="AD249" i="5"/>
  <c r="AC249" i="5"/>
  <c r="AB249" i="5"/>
  <c r="AA249" i="5"/>
  <c r="AG229" i="5" s="1"/>
  <c r="AM229" i="5" s="1"/>
  <c r="Z249" i="5"/>
  <c r="AE229" i="5" s="1"/>
  <c r="AK229" i="5" s="1"/>
  <c r="Y249" i="5"/>
  <c r="AD229" i="5" s="1"/>
  <c r="AJ229" i="5" s="1"/>
  <c r="X249" i="5"/>
  <c r="W249" i="5"/>
  <c r="AN248" i="5"/>
  <c r="AM248" i="5"/>
  <c r="AL248" i="5"/>
  <c r="AK248" i="5"/>
  <c r="AJ248" i="5"/>
  <c r="AI248" i="5"/>
  <c r="AI228" i="5" s="1"/>
  <c r="AH248" i="5"/>
  <c r="AH228" i="5" s="1"/>
  <c r="AG248" i="5"/>
  <c r="AF248" i="5"/>
  <c r="AF228" i="5" s="1"/>
  <c r="AE248" i="5"/>
  <c r="AD248" i="5"/>
  <c r="AC248" i="5"/>
  <c r="AB248" i="5"/>
  <c r="AA248" i="5"/>
  <c r="AG228" i="5" s="1"/>
  <c r="AM228" i="5" s="1"/>
  <c r="Z248" i="5"/>
  <c r="AE228" i="5" s="1"/>
  <c r="AK228" i="5" s="1"/>
  <c r="Y248" i="5"/>
  <c r="AD228" i="5" s="1"/>
  <c r="AJ228" i="5" s="1"/>
  <c r="X248" i="5"/>
  <c r="W248" i="5"/>
  <c r="AN247" i="5"/>
  <c r="AM247" i="5"/>
  <c r="AL247" i="5"/>
  <c r="AK247" i="5"/>
  <c r="AJ247" i="5"/>
  <c r="AI247" i="5"/>
  <c r="AI227" i="5" s="1"/>
  <c r="AH247" i="5"/>
  <c r="AH227" i="5" s="1"/>
  <c r="AG247" i="5"/>
  <c r="AF247" i="5"/>
  <c r="AF227" i="5" s="1"/>
  <c r="AE247" i="5"/>
  <c r="AD247" i="5"/>
  <c r="AC247" i="5"/>
  <c r="AB247" i="5"/>
  <c r="AA247" i="5"/>
  <c r="AG227" i="5" s="1"/>
  <c r="Z247" i="5"/>
  <c r="AE227" i="5" s="1"/>
  <c r="Y247" i="5"/>
  <c r="AD227" i="5" s="1"/>
  <c r="X247" i="5"/>
  <c r="W247" i="5"/>
  <c r="CM199" i="5"/>
  <c r="CJ199" i="5" s="1"/>
  <c r="CL53" i="5"/>
  <c r="CL82" i="5" s="1"/>
  <c r="CL111" i="5" s="1"/>
  <c r="CL140" i="5" s="1"/>
  <c r="CL169" i="5" s="1"/>
  <c r="CL198" i="5" s="1"/>
  <c r="CL227" i="5" s="1"/>
  <c r="BQ53" i="5"/>
  <c r="BQ82" i="5" s="1"/>
  <c r="C27" i="5" s="1"/>
  <c r="AV82" i="5"/>
  <c r="AA227" i="5"/>
  <c r="CM228" i="5"/>
  <c r="CJ228" i="5" s="1"/>
  <c r="CM170" i="5"/>
  <c r="CJ170" i="5" s="1"/>
  <c r="CK185" i="5" s="1"/>
  <c r="CM141" i="5"/>
  <c r="CJ141" i="5" s="1"/>
  <c r="CK156" i="5" s="1"/>
  <c r="CM112" i="5"/>
  <c r="CJ112" i="5" s="1"/>
  <c r="CK127" i="5" s="1"/>
  <c r="CM83" i="5"/>
  <c r="CJ83" i="5" s="1"/>
  <c r="CK98" i="5" s="1"/>
  <c r="CN54" i="5"/>
  <c r="CN55" i="5" s="1"/>
  <c r="CM54" i="5"/>
  <c r="CJ54" i="5" s="1"/>
  <c r="D40" i="5"/>
  <c r="D39" i="5"/>
  <c r="D38" i="5"/>
  <c r="D37" i="5"/>
  <c r="D36" i="5"/>
  <c r="D35" i="5"/>
  <c r="D34" i="5"/>
  <c r="BR228" i="5"/>
  <c r="BO228" i="5" s="1"/>
  <c r="BR199" i="5"/>
  <c r="BO199" i="5" s="1"/>
  <c r="BR170" i="5"/>
  <c r="BO170" i="5" s="1"/>
  <c r="BP185" i="5" s="1"/>
  <c r="BR141" i="5"/>
  <c r="BO141" i="5" s="1"/>
  <c r="BP156" i="5" s="1"/>
  <c r="BR112" i="5"/>
  <c r="BO112" i="5" s="1"/>
  <c r="BP127" i="5" s="1"/>
  <c r="BR83" i="5"/>
  <c r="BO83" i="5" s="1"/>
  <c r="BP98" i="5" s="1"/>
  <c r="BR54" i="5"/>
  <c r="BO54" i="5" s="1"/>
  <c r="BP69" i="5" s="1"/>
  <c r="D32" i="5"/>
  <c r="D31" i="5"/>
  <c r="D30" i="5"/>
  <c r="D29" i="5"/>
  <c r="D28" i="5"/>
  <c r="D27" i="5"/>
  <c r="D26" i="5"/>
  <c r="AW228" i="5"/>
  <c r="AT228" i="5" s="1"/>
  <c r="AW199" i="5"/>
  <c r="AT199" i="5" s="1"/>
  <c r="AW170" i="5"/>
  <c r="AT170" i="5" s="1"/>
  <c r="AW141" i="5"/>
  <c r="AT141" i="5" s="1"/>
  <c r="AU156" i="5" s="1"/>
  <c r="AW112" i="5"/>
  <c r="AT112" i="5" s="1"/>
  <c r="AU127" i="5" s="1"/>
  <c r="AW83" i="5"/>
  <c r="AT83" i="5" s="1"/>
  <c r="AU98" i="5" s="1"/>
  <c r="D24" i="5"/>
  <c r="D23" i="5"/>
  <c r="D22" i="5"/>
  <c r="D21" i="5"/>
  <c r="D20" i="5"/>
  <c r="D19" i="5"/>
  <c r="D18" i="5"/>
  <c r="AB228" i="5"/>
  <c r="Y228" i="5" s="1"/>
  <c r="AB199" i="5"/>
  <c r="Y199" i="5" s="1"/>
  <c r="AB170" i="5"/>
  <c r="Y170" i="5" s="1"/>
  <c r="Z185" i="5" s="1"/>
  <c r="AB141" i="5"/>
  <c r="Y141" i="5" s="1"/>
  <c r="Z156" i="5" s="1"/>
  <c r="AB112" i="5"/>
  <c r="Y112" i="5" s="1"/>
  <c r="Z127" i="5" s="1"/>
  <c r="C10" i="5"/>
  <c r="D16" i="5"/>
  <c r="D15" i="5"/>
  <c r="D14" i="5"/>
  <c r="D13" i="5"/>
  <c r="D12" i="5"/>
  <c r="D11" i="5"/>
  <c r="D10" i="5"/>
  <c r="F53" i="5"/>
  <c r="F82" i="5" s="1"/>
  <c r="F111" i="5" s="1"/>
  <c r="F140" i="5" s="1"/>
  <c r="F169" i="5" s="1"/>
  <c r="F198" i="5" s="1"/>
  <c r="F227" i="5" s="1"/>
  <c r="G141" i="5"/>
  <c r="D141" i="5" s="1"/>
  <c r="G228" i="5"/>
  <c r="D228" i="5" s="1"/>
  <c r="G199" i="5"/>
  <c r="D199" i="5" s="1"/>
  <c r="G170" i="5"/>
  <c r="D170" i="5" s="1"/>
  <c r="G112" i="5"/>
  <c r="D112" i="5" s="1"/>
  <c r="BQ162" i="5" l="1"/>
  <c r="BW142" i="5" s="1"/>
  <c r="CC142" i="5" s="1"/>
  <c r="G158" i="5"/>
  <c r="AN151" i="5"/>
  <c r="AJ151" i="5"/>
  <c r="AF151" i="5"/>
  <c r="AB151" i="5"/>
  <c r="AN150" i="5"/>
  <c r="AJ150" i="5"/>
  <c r="AF150" i="5"/>
  <c r="AB150" i="5"/>
  <c r="AN149" i="5"/>
  <c r="AJ149" i="5"/>
  <c r="AF149" i="5"/>
  <c r="AB149" i="5"/>
  <c r="AM151" i="5"/>
  <c r="AI151" i="5"/>
  <c r="AE151" i="5"/>
  <c r="AA151" i="5"/>
  <c r="AM150" i="5"/>
  <c r="AI150" i="5"/>
  <c r="AE150" i="5"/>
  <c r="AA150" i="5"/>
  <c r="AM149" i="5"/>
  <c r="AI149" i="5"/>
  <c r="AE149" i="5"/>
  <c r="AA149" i="5"/>
  <c r="AL151" i="5"/>
  <c r="AH151" i="5"/>
  <c r="AD151" i="5"/>
  <c r="Z151" i="5"/>
  <c r="AL150" i="5"/>
  <c r="AH150" i="5"/>
  <c r="AD150" i="5"/>
  <c r="Z150" i="5"/>
  <c r="AK151" i="5"/>
  <c r="AG151" i="5"/>
  <c r="AC151" i="5"/>
  <c r="Y151" i="5"/>
  <c r="AK150" i="5"/>
  <c r="AG150" i="5"/>
  <c r="AC150" i="5"/>
  <c r="Y150" i="5"/>
  <c r="AG149" i="5"/>
  <c r="Y149" i="5"/>
  <c r="AL149" i="5"/>
  <c r="AD149" i="5"/>
  <c r="AK149" i="5"/>
  <c r="AC149" i="5"/>
  <c r="AH149" i="5"/>
  <c r="Z149" i="5"/>
  <c r="AM64" i="5"/>
  <c r="AI64" i="5"/>
  <c r="AE64" i="5"/>
  <c r="AA64" i="5"/>
  <c r="AM63" i="5"/>
  <c r="AI63" i="5"/>
  <c r="AE63" i="5"/>
  <c r="AA63" i="5"/>
  <c r="AM62" i="5"/>
  <c r="AI62" i="5"/>
  <c r="AE62" i="5"/>
  <c r="AA62" i="5"/>
  <c r="AL64" i="5"/>
  <c r="AH64" i="5"/>
  <c r="AD64" i="5"/>
  <c r="Z64" i="5"/>
  <c r="AL63" i="5"/>
  <c r="AH63" i="5"/>
  <c r="AD63" i="5"/>
  <c r="Z63" i="5"/>
  <c r="AL62" i="5"/>
  <c r="AH62" i="5"/>
  <c r="AD62" i="5"/>
  <c r="Z62" i="5"/>
  <c r="AK64" i="5"/>
  <c r="AG64" i="5"/>
  <c r="AC64" i="5"/>
  <c r="Y64" i="5"/>
  <c r="AK63" i="5"/>
  <c r="AG63" i="5"/>
  <c r="AC63" i="5"/>
  <c r="Y63" i="5"/>
  <c r="AK62" i="5"/>
  <c r="AG62" i="5"/>
  <c r="AC62" i="5"/>
  <c r="Y62" i="5"/>
  <c r="AN64" i="5"/>
  <c r="AJ64" i="5"/>
  <c r="AF64" i="5"/>
  <c r="AB64" i="5"/>
  <c r="AN63" i="5"/>
  <c r="AJ63" i="5"/>
  <c r="AF63" i="5"/>
  <c r="AB63" i="5"/>
  <c r="AN62" i="5"/>
  <c r="AJ62" i="5"/>
  <c r="AF62" i="5"/>
  <c r="AB62" i="5"/>
  <c r="AM122" i="5"/>
  <c r="AI122" i="5"/>
  <c r="AE122" i="5"/>
  <c r="AJ122" i="5"/>
  <c r="AD122" i="5"/>
  <c r="Z122" i="5"/>
  <c r="AL121" i="5"/>
  <c r="AH121" i="5"/>
  <c r="AD121" i="5"/>
  <c r="Z121" i="5"/>
  <c r="AL120" i="5"/>
  <c r="AL123" i="5" s="1"/>
  <c r="AH120" i="5"/>
  <c r="AD120" i="5"/>
  <c r="Z120" i="5"/>
  <c r="AN122" i="5"/>
  <c r="AH122" i="5"/>
  <c r="AC122" i="5"/>
  <c r="Y122" i="5"/>
  <c r="AK121" i="5"/>
  <c r="AG121" i="5"/>
  <c r="AC121" i="5"/>
  <c r="Y121" i="5"/>
  <c r="AK120" i="5"/>
  <c r="AG120" i="5"/>
  <c r="AC120" i="5"/>
  <c r="Y120" i="5"/>
  <c r="AL122" i="5"/>
  <c r="AG122" i="5"/>
  <c r="AB122" i="5"/>
  <c r="AN121" i="5"/>
  <c r="AJ121" i="5"/>
  <c r="AF121" i="5"/>
  <c r="AB121" i="5"/>
  <c r="AN120" i="5"/>
  <c r="AJ120" i="5"/>
  <c r="AF120" i="5"/>
  <c r="AB120" i="5"/>
  <c r="AK122" i="5"/>
  <c r="AF122" i="5"/>
  <c r="AA122" i="5"/>
  <c r="AM121" i="5"/>
  <c r="AI121" i="5"/>
  <c r="AE121" i="5"/>
  <c r="AA121" i="5"/>
  <c r="AM120" i="5"/>
  <c r="AI120" i="5"/>
  <c r="AE120" i="5"/>
  <c r="AA120" i="5"/>
  <c r="CK69" i="5"/>
  <c r="Z214" i="5"/>
  <c r="AU185" i="5"/>
  <c r="AA98" i="5"/>
  <c r="AL93" i="5"/>
  <c r="AH93" i="5"/>
  <c r="AD93" i="5"/>
  <c r="Z93" i="5"/>
  <c r="AK93" i="5"/>
  <c r="AG93" i="5"/>
  <c r="AC93" i="5"/>
  <c r="Y93" i="5"/>
  <c r="AN93" i="5"/>
  <c r="AJ93" i="5"/>
  <c r="AF93" i="5"/>
  <c r="AB93" i="5"/>
  <c r="AM93" i="5"/>
  <c r="AI93" i="5"/>
  <c r="AE93" i="5"/>
  <c r="AA93" i="5"/>
  <c r="AM92" i="5"/>
  <c r="AI92" i="5"/>
  <c r="AE92" i="5"/>
  <c r="AA92" i="5"/>
  <c r="AM91" i="5"/>
  <c r="AI91" i="5"/>
  <c r="AE91" i="5"/>
  <c r="AA91" i="5"/>
  <c r="AL92" i="5"/>
  <c r="AH92" i="5"/>
  <c r="AD92" i="5"/>
  <c r="Z92" i="5"/>
  <c r="AL91" i="5"/>
  <c r="AH91" i="5"/>
  <c r="AD91" i="5"/>
  <c r="Z91" i="5"/>
  <c r="AK92" i="5"/>
  <c r="AG92" i="5"/>
  <c r="AC92" i="5"/>
  <c r="Y92" i="5"/>
  <c r="AK91" i="5"/>
  <c r="AG91" i="5"/>
  <c r="AC91" i="5"/>
  <c r="Y91" i="5"/>
  <c r="AN92" i="5"/>
  <c r="AJ92" i="5"/>
  <c r="AF92" i="5"/>
  <c r="AB92" i="5"/>
  <c r="AN91" i="5"/>
  <c r="AJ91" i="5"/>
  <c r="AF91" i="5"/>
  <c r="AB91" i="5"/>
  <c r="J187" i="5"/>
  <c r="M158" i="5"/>
  <c r="I129" i="5"/>
  <c r="I4" i="5" s="1"/>
  <c r="K158" i="5"/>
  <c r="AN184" i="5"/>
  <c r="AN187" i="5" s="1"/>
  <c r="D158" i="5"/>
  <c r="N129" i="5"/>
  <c r="L187" i="5"/>
  <c r="I158" i="5"/>
  <c r="N158" i="5"/>
  <c r="L129" i="5"/>
  <c r="K129" i="5"/>
  <c r="M129" i="5"/>
  <c r="D129" i="5"/>
  <c r="G129" i="5"/>
  <c r="J129" i="5"/>
  <c r="J158" i="5"/>
  <c r="L158" i="5"/>
  <c r="N187" i="5"/>
  <c r="I187" i="5"/>
  <c r="I6" i="5" s="1"/>
  <c r="M187" i="5"/>
  <c r="K187" i="5"/>
  <c r="D187" i="5"/>
  <c r="G187" i="5"/>
  <c r="AN84" i="5"/>
  <c r="AL129" i="5"/>
  <c r="AA97" i="5"/>
  <c r="AA100" i="5" s="1"/>
  <c r="Z113" i="5"/>
  <c r="Z111" i="5"/>
  <c r="Z112" i="5"/>
  <c r="AA128" i="5"/>
  <c r="AL100" i="5"/>
  <c r="AL216" i="5"/>
  <c r="AL158" i="5"/>
  <c r="AA70" i="5"/>
  <c r="Z54" i="5"/>
  <c r="Z53" i="5"/>
  <c r="Z55" i="5"/>
  <c r="X214" i="5"/>
  <c r="AA127" i="5"/>
  <c r="AA69" i="5"/>
  <c r="AA126" i="5"/>
  <c r="AA129" i="5" s="1"/>
  <c r="AA157" i="5"/>
  <c r="Z142" i="5"/>
  <c r="Z141" i="5"/>
  <c r="Z140" i="5"/>
  <c r="AA155" i="5"/>
  <c r="AA158" i="5" s="1"/>
  <c r="AI230" i="5"/>
  <c r="AA99" i="5"/>
  <c r="BG84" i="5"/>
  <c r="BG99" i="5" s="1"/>
  <c r="AL71" i="5"/>
  <c r="Z82" i="5"/>
  <c r="Z83" i="5"/>
  <c r="Z84" i="5"/>
  <c r="BG200" i="5"/>
  <c r="BG215" i="5" s="1"/>
  <c r="AA156" i="5"/>
  <c r="AA68" i="5"/>
  <c r="AA71" i="5" s="1"/>
  <c r="R245" i="5"/>
  <c r="S242" i="5"/>
  <c r="S245" i="5" s="1"/>
  <c r="R216" i="5"/>
  <c r="S213" i="5"/>
  <c r="S216" i="5" s="1"/>
  <c r="S187" i="5"/>
  <c r="R187" i="5"/>
  <c r="R158" i="5"/>
  <c r="S158" i="5"/>
  <c r="R129" i="5"/>
  <c r="S129" i="5"/>
  <c r="BV220" i="5"/>
  <c r="BV200" i="5" s="1"/>
  <c r="I5" i="5"/>
  <c r="AH230" i="5"/>
  <c r="BY162" i="5"/>
  <c r="BY142" i="5" s="1"/>
  <c r="I8" i="5"/>
  <c r="AN113" i="5"/>
  <c r="AN83" i="5"/>
  <c r="BX104" i="5"/>
  <c r="BX84" i="5" s="1"/>
  <c r="AN199" i="5"/>
  <c r="I7" i="5"/>
  <c r="AN200" i="5"/>
  <c r="BC85" i="5"/>
  <c r="BX161" i="5"/>
  <c r="BX219" i="5"/>
  <c r="BX218" i="5"/>
  <c r="BX198" i="5" s="1"/>
  <c r="BC56" i="5"/>
  <c r="BQ190" i="5"/>
  <c r="BW170" i="5" s="1"/>
  <c r="CC170" i="5" s="1"/>
  <c r="AL228" i="5"/>
  <c r="AL243" i="5" s="1"/>
  <c r="AF230" i="5"/>
  <c r="AL227" i="5"/>
  <c r="AL242" i="5" s="1"/>
  <c r="AL229" i="5"/>
  <c r="AL244" i="5" s="1"/>
  <c r="BF53" i="5"/>
  <c r="BF56" i="5" s="1"/>
  <c r="AZ56" i="5"/>
  <c r="AS69" i="5" s="1"/>
  <c r="BG54" i="5"/>
  <c r="BG69" i="5" s="1"/>
  <c r="AY56" i="5"/>
  <c r="BE53" i="5"/>
  <c r="BE82" i="5"/>
  <c r="AY85" i="5"/>
  <c r="BF111" i="5"/>
  <c r="BF114" i="5" s="1"/>
  <c r="AZ114" i="5"/>
  <c r="AS127" i="5" s="1"/>
  <c r="BG113" i="5"/>
  <c r="BG128" i="5" s="1"/>
  <c r="BG169" i="5"/>
  <c r="BG184" i="5" s="1"/>
  <c r="BB172" i="5"/>
  <c r="BH169" i="5"/>
  <c r="BH172" i="5" s="1"/>
  <c r="BE198" i="5"/>
  <c r="AY201" i="5"/>
  <c r="BH198" i="5"/>
  <c r="BH201" i="5" s="1"/>
  <c r="BB201" i="5"/>
  <c r="BX190" i="5"/>
  <c r="BX170" i="5" s="1"/>
  <c r="BC170" i="5"/>
  <c r="BC172" i="5" s="1"/>
  <c r="BP190" i="5"/>
  <c r="BU170" i="5" s="1"/>
  <c r="CA170" i="5" s="1"/>
  <c r="AZ170" i="5"/>
  <c r="BF170" i="5" s="1"/>
  <c r="BQ160" i="5"/>
  <c r="BW140" i="5" s="1"/>
  <c r="BB140" i="5"/>
  <c r="AL85" i="5"/>
  <c r="AL201" i="5"/>
  <c r="AN140" i="5"/>
  <c r="AJ143" i="5"/>
  <c r="AN53" i="5"/>
  <c r="AJ56" i="5"/>
  <c r="AN54" i="5"/>
  <c r="AJ227" i="5"/>
  <c r="AD230" i="5"/>
  <c r="BF82" i="5"/>
  <c r="BF85" i="5" s="1"/>
  <c r="AZ85" i="5"/>
  <c r="AS98" i="5" s="1"/>
  <c r="BE111" i="5"/>
  <c r="AY114" i="5"/>
  <c r="BG170" i="5"/>
  <c r="BG185" i="5" s="1"/>
  <c r="BI55" i="5"/>
  <c r="BG141" i="5"/>
  <c r="BG156" i="5" s="1"/>
  <c r="BV191" i="5"/>
  <c r="BV171" i="5" s="1"/>
  <c r="CB171" i="5" s="1"/>
  <c r="CB186" i="5" s="1"/>
  <c r="BA171" i="5"/>
  <c r="BA201" i="5"/>
  <c r="BG198" i="5"/>
  <c r="BG213" i="5" s="1"/>
  <c r="BY220" i="5"/>
  <c r="BY200" i="5" s="1"/>
  <c r="BD200" i="5"/>
  <c r="BD201" i="5" s="1"/>
  <c r="BA143" i="5"/>
  <c r="BG140" i="5"/>
  <c r="BG155" i="5" s="1"/>
  <c r="BG83" i="5"/>
  <c r="BG98" i="5" s="1"/>
  <c r="BG142" i="5"/>
  <c r="BG157" i="5" s="1"/>
  <c r="BO161" i="5"/>
  <c r="BT141" i="5" s="1"/>
  <c r="BZ141" i="5" s="1"/>
  <c r="AY141" i="5"/>
  <c r="BE141" i="5" s="1"/>
  <c r="AK227" i="5"/>
  <c r="AK230" i="5" s="1"/>
  <c r="AE230" i="5"/>
  <c r="X243" i="5" s="1"/>
  <c r="BH53" i="5"/>
  <c r="BH56" i="5" s="1"/>
  <c r="BB56" i="5"/>
  <c r="BH82" i="5"/>
  <c r="BH85" i="5" s="1"/>
  <c r="BB85" i="5"/>
  <c r="BA85" i="5"/>
  <c r="BG82" i="5"/>
  <c r="BG97" i="5" s="1"/>
  <c r="BG112" i="5"/>
  <c r="BG127" i="5" s="1"/>
  <c r="AZ143" i="5"/>
  <c r="BF140" i="5"/>
  <c r="BF143" i="5" s="1"/>
  <c r="BF198" i="5"/>
  <c r="BF201" i="5" s="1"/>
  <c r="AZ201" i="5"/>
  <c r="AS214" i="5" s="1"/>
  <c r="BY190" i="5"/>
  <c r="BY170" i="5" s="1"/>
  <c r="BD170" i="5"/>
  <c r="BD172" i="5" s="1"/>
  <c r="BD85" i="5"/>
  <c r="BC201" i="5"/>
  <c r="BD143" i="5"/>
  <c r="AJ201" i="5"/>
  <c r="AN198" i="5"/>
  <c r="AL143" i="5"/>
  <c r="AN112" i="5"/>
  <c r="AM227" i="5"/>
  <c r="AM230" i="5" s="1"/>
  <c r="AG230" i="5"/>
  <c r="BD56" i="5"/>
  <c r="BH111" i="5"/>
  <c r="BH114" i="5" s="1"/>
  <c r="BB114" i="5"/>
  <c r="BC114" i="5"/>
  <c r="BD114" i="5"/>
  <c r="BA114" i="5"/>
  <c r="BG111" i="5"/>
  <c r="BG126" i="5" s="1"/>
  <c r="BE140" i="5"/>
  <c r="BF169" i="5"/>
  <c r="CB198" i="5"/>
  <c r="CB213" i="5" s="1"/>
  <c r="BG53" i="5"/>
  <c r="BG68" i="5" s="1"/>
  <c r="BA56" i="5"/>
  <c r="BO189" i="5"/>
  <c r="BT169" i="5" s="1"/>
  <c r="AY169" i="5"/>
  <c r="CQ220" i="5"/>
  <c r="CQ200" i="5" s="1"/>
  <c r="CW200" i="5" s="1"/>
  <c r="CW215" i="5" s="1"/>
  <c r="BC143" i="5"/>
  <c r="BG199" i="5"/>
  <c r="BG214" i="5" s="1"/>
  <c r="AM123" i="5"/>
  <c r="AL56" i="5"/>
  <c r="AN111" i="5"/>
  <c r="AJ114" i="5"/>
  <c r="AL114" i="5"/>
  <c r="AC98" i="5"/>
  <c r="AN141" i="5"/>
  <c r="AJ85" i="5"/>
  <c r="AN82" i="5"/>
  <c r="AC228" i="5"/>
  <c r="Z243" i="5" s="1"/>
  <c r="AC200" i="5"/>
  <c r="H111" i="5"/>
  <c r="BV162" i="5"/>
  <c r="BV142" i="5" s="1"/>
  <c r="CB142" i="5" s="1"/>
  <c r="CB157" i="5" s="1"/>
  <c r="BO191" i="5"/>
  <c r="BT171" i="5" s="1"/>
  <c r="BZ171" i="5" s="1"/>
  <c r="BY160" i="5"/>
  <c r="CG197" i="5"/>
  <c r="CM200" i="5"/>
  <c r="CJ200" i="5" s="1"/>
  <c r="CM113" i="5"/>
  <c r="CJ113" i="5" s="1"/>
  <c r="CK128" i="5" s="1"/>
  <c r="CM84" i="5"/>
  <c r="CJ84" i="5" s="1"/>
  <c r="CK99" i="5" s="1"/>
  <c r="BR200" i="5"/>
  <c r="BO200" i="5" s="1"/>
  <c r="BR142" i="5"/>
  <c r="BO142" i="5" s="1"/>
  <c r="BP157" i="5" s="1"/>
  <c r="BP158" i="5" s="1"/>
  <c r="BR113" i="5"/>
  <c r="BO113" i="5" s="1"/>
  <c r="BP128" i="5" s="1"/>
  <c r="BP129" i="5" s="1"/>
  <c r="BR84" i="5"/>
  <c r="BO84" i="5" s="1"/>
  <c r="BP99" i="5" s="1"/>
  <c r="BP100" i="5" s="1"/>
  <c r="BR55" i="5"/>
  <c r="BO55" i="5" s="1"/>
  <c r="BP70" i="5" s="1"/>
  <c r="BP71" i="5" s="1"/>
  <c r="AW200" i="5"/>
  <c r="AT200" i="5" s="1"/>
  <c r="AW113" i="5"/>
  <c r="AT113" i="5" s="1"/>
  <c r="AU128" i="5" s="1"/>
  <c r="AU129" i="5" s="1"/>
  <c r="AW84" i="5"/>
  <c r="AT84" i="5" s="1"/>
  <c r="AU99" i="5" s="1"/>
  <c r="AU100" i="5" s="1"/>
  <c r="AB200" i="5"/>
  <c r="Y200" i="5" s="1"/>
  <c r="Z215" i="5" s="1"/>
  <c r="AB171" i="5"/>
  <c r="Y171" i="5" s="1"/>
  <c r="Z186" i="5" s="1"/>
  <c r="AB113" i="5"/>
  <c r="Y113" i="5" s="1"/>
  <c r="Z128" i="5" s="1"/>
  <c r="BP219" i="5"/>
  <c r="BU199" i="5" s="1"/>
  <c r="CA199" i="5" s="1"/>
  <c r="BP161" i="5"/>
  <c r="BU141" i="5" s="1"/>
  <c r="CA141" i="5" s="1"/>
  <c r="BV160" i="5"/>
  <c r="BV140" i="5" s="1"/>
  <c r="BV103" i="5"/>
  <c r="BV83" i="5" s="1"/>
  <c r="BX160" i="5"/>
  <c r="BX140" i="5" s="1"/>
  <c r="BY102" i="5"/>
  <c r="BY82" i="5" s="1"/>
  <c r="BX103" i="5"/>
  <c r="BX83" i="5" s="1"/>
  <c r="AW247" i="5"/>
  <c r="BR247" i="5" s="1"/>
  <c r="CM247" i="5" s="1"/>
  <c r="BE247" i="5"/>
  <c r="BZ247" i="5" s="1"/>
  <c r="CU247" i="5" s="1"/>
  <c r="AU248" i="5"/>
  <c r="AZ228" i="5" s="1"/>
  <c r="BF228" i="5" s="1"/>
  <c r="BC248" i="5"/>
  <c r="BC228" i="5" s="1"/>
  <c r="AS249" i="5"/>
  <c r="BN249" i="5" s="1"/>
  <c r="CI249" i="5" s="1"/>
  <c r="BA249" i="5"/>
  <c r="BA229" i="5" s="1"/>
  <c r="BI249" i="5"/>
  <c r="CD249" i="5" s="1"/>
  <c r="CY249" i="5" s="1"/>
  <c r="AX247" i="5"/>
  <c r="BS247" i="5" s="1"/>
  <c r="CN247" i="5" s="1"/>
  <c r="BF247" i="5"/>
  <c r="CA247" i="5" s="1"/>
  <c r="CV247" i="5" s="1"/>
  <c r="AV248" i="5"/>
  <c r="BB228" i="5" s="1"/>
  <c r="BH228" i="5" s="1"/>
  <c r="BD248" i="5"/>
  <c r="BD228" i="5" s="1"/>
  <c r="AT249" i="5"/>
  <c r="AY229" i="5" s="1"/>
  <c r="BE229" i="5" s="1"/>
  <c r="BF249" i="5"/>
  <c r="CA249" i="5" s="1"/>
  <c r="CV249" i="5" s="1"/>
  <c r="AU247" i="5"/>
  <c r="AZ227" i="5" s="1"/>
  <c r="AY247" i="5"/>
  <c r="BT247" i="5" s="1"/>
  <c r="CO247" i="5" s="1"/>
  <c r="BC247" i="5"/>
  <c r="BC227" i="5" s="1"/>
  <c r="BG247" i="5"/>
  <c r="CB247" i="5" s="1"/>
  <c r="CW247" i="5" s="1"/>
  <c r="AS248" i="5"/>
  <c r="BN248" i="5" s="1"/>
  <c r="CI248" i="5" s="1"/>
  <c r="AW248" i="5"/>
  <c r="BR248" i="5" s="1"/>
  <c r="CM248" i="5" s="1"/>
  <c r="BA248" i="5"/>
  <c r="BA228" i="5" s="1"/>
  <c r="BE248" i="5"/>
  <c r="BZ248" i="5" s="1"/>
  <c r="CU248" i="5" s="1"/>
  <c r="BI248" i="5"/>
  <c r="CD248" i="5" s="1"/>
  <c r="CY248" i="5" s="1"/>
  <c r="AU249" i="5"/>
  <c r="AZ229" i="5" s="1"/>
  <c r="BF229" i="5" s="1"/>
  <c r="AY249" i="5"/>
  <c r="BT249" i="5" s="1"/>
  <c r="CO249" i="5" s="1"/>
  <c r="BC249" i="5"/>
  <c r="BC229" i="5" s="1"/>
  <c r="BG249" i="5"/>
  <c r="CB249" i="5" s="1"/>
  <c r="CW249" i="5" s="1"/>
  <c r="AS247" i="5"/>
  <c r="BN247" i="5" s="1"/>
  <c r="CI247" i="5" s="1"/>
  <c r="BA247" i="5"/>
  <c r="BA227" i="5" s="1"/>
  <c r="BI247" i="5"/>
  <c r="CD247" i="5" s="1"/>
  <c r="CY247" i="5" s="1"/>
  <c r="AY248" i="5"/>
  <c r="BT248" i="5" s="1"/>
  <c r="CO248" i="5" s="1"/>
  <c r="BG248" i="5"/>
  <c r="CB248" i="5" s="1"/>
  <c r="CW248" i="5" s="1"/>
  <c r="AW249" i="5"/>
  <c r="BR249" i="5" s="1"/>
  <c r="CM249" i="5" s="1"/>
  <c r="BE249" i="5"/>
  <c r="BZ249" i="5" s="1"/>
  <c r="CU249" i="5" s="1"/>
  <c r="AT247" i="5"/>
  <c r="AY227" i="5" s="1"/>
  <c r="BB247" i="5"/>
  <c r="BW247" i="5" s="1"/>
  <c r="CR247" i="5" s="1"/>
  <c r="AR248" i="5"/>
  <c r="BM248" i="5" s="1"/>
  <c r="CH248" i="5" s="1"/>
  <c r="AZ248" i="5"/>
  <c r="BU248" i="5" s="1"/>
  <c r="CP248" i="5" s="1"/>
  <c r="BH248" i="5"/>
  <c r="CC248" i="5" s="1"/>
  <c r="CX248" i="5" s="1"/>
  <c r="AX249" i="5"/>
  <c r="BS249" i="5" s="1"/>
  <c r="CN249" i="5" s="1"/>
  <c r="BB249" i="5"/>
  <c r="BW249" i="5" s="1"/>
  <c r="CR249" i="5" s="1"/>
  <c r="AR247" i="5"/>
  <c r="BM247" i="5" s="1"/>
  <c r="CH247" i="5" s="1"/>
  <c r="AV247" i="5"/>
  <c r="BB227" i="5" s="1"/>
  <c r="AZ247" i="5"/>
  <c r="BU247" i="5" s="1"/>
  <c r="CP247" i="5" s="1"/>
  <c r="BD247" i="5"/>
  <c r="BD227" i="5" s="1"/>
  <c r="BH247" i="5"/>
  <c r="CC247" i="5" s="1"/>
  <c r="CX247" i="5" s="1"/>
  <c r="AT248" i="5"/>
  <c r="AY228" i="5" s="1"/>
  <c r="BE228" i="5" s="1"/>
  <c r="AX248" i="5"/>
  <c r="BS248" i="5" s="1"/>
  <c r="CN248" i="5" s="1"/>
  <c r="BB248" i="5"/>
  <c r="BW248" i="5" s="1"/>
  <c r="CR248" i="5" s="1"/>
  <c r="BF248" i="5"/>
  <c r="CA248" i="5" s="1"/>
  <c r="CV248" i="5" s="1"/>
  <c r="AR249" i="5"/>
  <c r="BM249" i="5" s="1"/>
  <c r="CH249" i="5" s="1"/>
  <c r="AV249" i="5"/>
  <c r="BB229" i="5" s="1"/>
  <c r="BH229" i="5" s="1"/>
  <c r="AZ249" i="5"/>
  <c r="BU249" i="5" s="1"/>
  <c r="CP249" i="5" s="1"/>
  <c r="BD249" i="5"/>
  <c r="BD229" i="5" s="1"/>
  <c r="BH249" i="5"/>
  <c r="CC249" i="5" s="1"/>
  <c r="CX249" i="5" s="1"/>
  <c r="BV219" i="5"/>
  <c r="C18" i="5"/>
  <c r="S18" i="5" s="1"/>
  <c r="T18" i="5" s="1"/>
  <c r="AA4" i="5" s="1"/>
  <c r="BV73" i="5"/>
  <c r="BV53" i="5" s="1"/>
  <c r="BS199" i="5"/>
  <c r="BS200" i="5" s="1"/>
  <c r="BS227" i="5"/>
  <c r="BP242" i="5" s="1"/>
  <c r="AX199" i="5"/>
  <c r="AX200" i="5" s="1"/>
  <c r="AX227" i="5"/>
  <c r="AU242" i="5" s="1"/>
  <c r="AU245" i="5" s="1"/>
  <c r="BQ74" i="5"/>
  <c r="CL74" i="5" s="1"/>
  <c r="CR54" i="5" s="1"/>
  <c r="CX54" i="5" s="1"/>
  <c r="BY218" i="5"/>
  <c r="BY198" i="5" s="1"/>
  <c r="BV161" i="5"/>
  <c r="BV141" i="5" s="1"/>
  <c r="BO75" i="5"/>
  <c r="BT55" i="5" s="1"/>
  <c r="BZ55" i="5" s="1"/>
  <c r="BO220" i="5"/>
  <c r="BT200" i="5" s="1"/>
  <c r="BZ200" i="5" s="1"/>
  <c r="BQ219" i="5"/>
  <c r="BW199" i="5" s="1"/>
  <c r="CC199" i="5" s="1"/>
  <c r="BO219" i="5"/>
  <c r="BT199" i="5" s="1"/>
  <c r="BZ199" i="5" s="1"/>
  <c r="BQ220" i="5"/>
  <c r="BW200" i="5" s="1"/>
  <c r="CC200" i="5" s="1"/>
  <c r="CT220" i="5"/>
  <c r="CT200" i="5" s="1"/>
  <c r="CT218" i="5"/>
  <c r="CT198" i="5" s="1"/>
  <c r="BP218" i="5"/>
  <c r="BU198" i="5" s="1"/>
  <c r="BP220" i="5"/>
  <c r="BU200" i="5" s="1"/>
  <c r="CA200" i="5" s="1"/>
  <c r="BY219" i="5"/>
  <c r="BY199" i="5" s="1"/>
  <c r="BO218" i="5"/>
  <c r="BT198" i="5" s="1"/>
  <c r="CQ218" i="5"/>
  <c r="CQ198" i="5" s="1"/>
  <c r="BX220" i="5"/>
  <c r="BX200" i="5" s="1"/>
  <c r="BQ218" i="5"/>
  <c r="BW198" i="5" s="1"/>
  <c r="BY189" i="5"/>
  <c r="BY169" i="5" s="1"/>
  <c r="BQ189" i="5"/>
  <c r="BW169" i="5" s="1"/>
  <c r="BV189" i="5"/>
  <c r="BV169" i="5" s="1"/>
  <c r="BQ191" i="5"/>
  <c r="BW171" i="5" s="1"/>
  <c r="CC171" i="5" s="1"/>
  <c r="BP191" i="5"/>
  <c r="BU171" i="5" s="1"/>
  <c r="CA171" i="5" s="1"/>
  <c r="BX189" i="5"/>
  <c r="BX169" i="5" s="1"/>
  <c r="BO190" i="5"/>
  <c r="BT170" i="5" s="1"/>
  <c r="BZ170" i="5" s="1"/>
  <c r="BX191" i="5"/>
  <c r="BX171" i="5" s="1"/>
  <c r="BV190" i="5"/>
  <c r="BV170" i="5" s="1"/>
  <c r="BP189" i="5"/>
  <c r="BU169" i="5" s="1"/>
  <c r="BY191" i="5"/>
  <c r="BY171" i="5" s="1"/>
  <c r="BO162" i="5"/>
  <c r="BT142" i="5" s="1"/>
  <c r="BZ142" i="5" s="1"/>
  <c r="BQ161" i="5"/>
  <c r="BW141" i="5" s="1"/>
  <c r="CC141" i="5" s="1"/>
  <c r="BP160" i="5"/>
  <c r="BU140" i="5" s="1"/>
  <c r="BY161" i="5"/>
  <c r="BY141" i="5" s="1"/>
  <c r="BO160" i="5"/>
  <c r="BT140" i="5" s="1"/>
  <c r="BP162" i="5"/>
  <c r="BU142" i="5" s="1"/>
  <c r="CA142" i="5" s="1"/>
  <c r="BX162" i="5"/>
  <c r="BX142" i="5" s="1"/>
  <c r="CL162" i="5"/>
  <c r="CR142" i="5" s="1"/>
  <c r="CX142" i="5" s="1"/>
  <c r="BX133" i="5"/>
  <c r="BX113" i="5" s="1"/>
  <c r="BP131" i="5"/>
  <c r="BU111" i="5" s="1"/>
  <c r="BP132" i="5"/>
  <c r="BU112" i="5" s="1"/>
  <c r="CA112" i="5" s="1"/>
  <c r="BO132" i="5"/>
  <c r="BT112" i="5" s="1"/>
  <c r="BZ112" i="5" s="1"/>
  <c r="BO133" i="5"/>
  <c r="BT113" i="5" s="1"/>
  <c r="BZ113" i="5" s="1"/>
  <c r="BQ132" i="5"/>
  <c r="BW112" i="5" s="1"/>
  <c r="CC112" i="5" s="1"/>
  <c r="BV133" i="5"/>
  <c r="BV113" i="5" s="1"/>
  <c r="BQ131" i="5"/>
  <c r="BW111" i="5" s="1"/>
  <c r="BP133" i="5"/>
  <c r="BU113" i="5" s="1"/>
  <c r="CA113" i="5" s="1"/>
  <c r="BX131" i="5"/>
  <c r="BX111" i="5" s="1"/>
  <c r="BY131" i="5"/>
  <c r="BY111" i="5" s="1"/>
  <c r="BX132" i="5"/>
  <c r="BX112" i="5" s="1"/>
  <c r="BV131" i="5"/>
  <c r="BV111" i="5" s="1"/>
  <c r="BV132" i="5"/>
  <c r="BV112" i="5" s="1"/>
  <c r="BQ133" i="5"/>
  <c r="BW113" i="5" s="1"/>
  <c r="CC113" i="5" s="1"/>
  <c r="BY133" i="5"/>
  <c r="BY113" i="5" s="1"/>
  <c r="BY132" i="5"/>
  <c r="BY112" i="5" s="1"/>
  <c r="BO131" i="5"/>
  <c r="BQ102" i="5"/>
  <c r="BW82" i="5" s="1"/>
  <c r="BP103" i="5"/>
  <c r="BU83" i="5" s="1"/>
  <c r="CA83" i="5" s="1"/>
  <c r="BY104" i="5"/>
  <c r="BY84" i="5" s="1"/>
  <c r="BO103" i="5"/>
  <c r="BT83" i="5" s="1"/>
  <c r="BZ83" i="5" s="1"/>
  <c r="BV104" i="5"/>
  <c r="BV84" i="5" s="1"/>
  <c r="BY103" i="5"/>
  <c r="BY83" i="5" s="1"/>
  <c r="BO102" i="5"/>
  <c r="BT82" i="5" s="1"/>
  <c r="BX102" i="5"/>
  <c r="BX82" i="5" s="1"/>
  <c r="BV102" i="5"/>
  <c r="BV82" i="5" s="1"/>
  <c r="BP102" i="5"/>
  <c r="BU82" i="5" s="1"/>
  <c r="CK104" i="5"/>
  <c r="CP84" i="5" s="1"/>
  <c r="CV84" i="5" s="1"/>
  <c r="BQ104" i="5"/>
  <c r="BW84" i="5" s="1"/>
  <c r="CC84" i="5" s="1"/>
  <c r="BO104" i="5"/>
  <c r="BT84" i="5" s="1"/>
  <c r="BZ84" i="5" s="1"/>
  <c r="BQ103" i="5"/>
  <c r="BW83" i="5" s="1"/>
  <c r="CC83" i="5" s="1"/>
  <c r="BX73" i="5"/>
  <c r="BV75" i="5"/>
  <c r="BP75" i="5"/>
  <c r="BQ75" i="5"/>
  <c r="BQ73" i="5"/>
  <c r="BP74" i="5"/>
  <c r="BY74" i="5"/>
  <c r="BY73" i="5"/>
  <c r="BX74" i="5"/>
  <c r="BP73" i="5"/>
  <c r="BO74" i="5"/>
  <c r="BV74" i="5"/>
  <c r="BX75" i="5"/>
  <c r="BO73" i="5"/>
  <c r="BY75" i="5"/>
  <c r="CN199" i="5"/>
  <c r="CN200" i="5" s="1"/>
  <c r="CN227" i="5"/>
  <c r="CK242" i="5" s="1"/>
  <c r="CK245" i="5" s="1"/>
  <c r="AW3" i="5"/>
  <c r="S10" i="5"/>
  <c r="T10" i="5" s="1"/>
  <c r="AA3" i="5" s="1"/>
  <c r="H112" i="5"/>
  <c r="E127" i="5" s="1"/>
  <c r="AV111" i="5"/>
  <c r="AV140" i="5" s="1"/>
  <c r="AV169" i="5" s="1"/>
  <c r="AV198" i="5" s="1"/>
  <c r="AQ81" i="5"/>
  <c r="BQ111" i="5"/>
  <c r="BQ140" i="5" s="1"/>
  <c r="BQ169" i="5" s="1"/>
  <c r="BQ198" i="5" s="1"/>
  <c r="BQ227" i="5" s="1"/>
  <c r="AA111" i="5"/>
  <c r="AA140" i="5" s="1"/>
  <c r="AA169" i="5" s="1"/>
  <c r="AA198" i="5" s="1"/>
  <c r="A52" i="5"/>
  <c r="A81" i="5"/>
  <c r="C26" i="5"/>
  <c r="CG52" i="5"/>
  <c r="V52" i="5"/>
  <c r="CG81" i="5"/>
  <c r="C35" i="5"/>
  <c r="C34" i="5"/>
  <c r="CM55" i="5"/>
  <c r="CJ55" i="5" s="1"/>
  <c r="CK70" i="5" s="1"/>
  <c r="CM171" i="5"/>
  <c r="CJ171" i="5" s="1"/>
  <c r="CK186" i="5" s="1"/>
  <c r="CM142" i="5"/>
  <c r="CJ142" i="5" s="1"/>
  <c r="CK157" i="5" s="1"/>
  <c r="CM229" i="5"/>
  <c r="CJ229" i="5" s="1"/>
  <c r="BL81" i="5"/>
  <c r="BL52" i="5"/>
  <c r="BR171" i="5"/>
  <c r="BO171" i="5" s="1"/>
  <c r="BP186" i="5" s="1"/>
  <c r="BR229" i="5"/>
  <c r="BO229" i="5" s="1"/>
  <c r="C19" i="5"/>
  <c r="AW229" i="5"/>
  <c r="AT229" i="5" s="1"/>
  <c r="AQ52" i="5"/>
  <c r="AW171" i="5"/>
  <c r="AT171" i="5" s="1"/>
  <c r="AU186" i="5" s="1"/>
  <c r="AU187" i="5" s="1"/>
  <c r="AW142" i="5"/>
  <c r="AT142" i="5" s="1"/>
  <c r="AU157" i="5" s="1"/>
  <c r="AB142" i="5"/>
  <c r="Y142" i="5" s="1"/>
  <c r="Z157" i="5" s="1"/>
  <c r="AB229" i="5"/>
  <c r="Y229" i="5" s="1"/>
  <c r="G142" i="5"/>
  <c r="D142" i="5" s="1"/>
  <c r="G229" i="5"/>
  <c r="D229" i="5" s="1"/>
  <c r="G200" i="5"/>
  <c r="D200" i="5" s="1"/>
  <c r="G171" i="5"/>
  <c r="D171" i="5" s="1"/>
  <c r="G113" i="5"/>
  <c r="D113" i="5" s="1"/>
  <c r="BI84" i="5" l="1"/>
  <c r="AU215" i="5"/>
  <c r="AU216" i="5" s="1"/>
  <c r="CK215" i="5"/>
  <c r="AV98" i="5"/>
  <c r="BG93" i="5"/>
  <c r="BC93" i="5"/>
  <c r="AY93" i="5"/>
  <c r="AU93" i="5"/>
  <c r="BF93" i="5"/>
  <c r="BB93" i="5"/>
  <c r="AX93" i="5"/>
  <c r="AT93" i="5"/>
  <c r="BI93" i="5"/>
  <c r="BE93" i="5"/>
  <c r="BA93" i="5"/>
  <c r="AW93" i="5"/>
  <c r="BH93" i="5"/>
  <c r="BD93" i="5"/>
  <c r="AZ93" i="5"/>
  <c r="AV93" i="5"/>
  <c r="BH92" i="5"/>
  <c r="BD92" i="5"/>
  <c r="AZ92" i="5"/>
  <c r="AV92" i="5"/>
  <c r="BH91" i="5"/>
  <c r="BD91" i="5"/>
  <c r="AZ91" i="5"/>
  <c r="AV91" i="5"/>
  <c r="BG92" i="5"/>
  <c r="BC92" i="5"/>
  <c r="AY92" i="5"/>
  <c r="AU92" i="5"/>
  <c r="BG91" i="5"/>
  <c r="BC91" i="5"/>
  <c r="AY91" i="5"/>
  <c r="AU91" i="5"/>
  <c r="BF92" i="5"/>
  <c r="BB92" i="5"/>
  <c r="AX92" i="5"/>
  <c r="AT92" i="5"/>
  <c r="AX98" i="5" s="1"/>
  <c r="BF91" i="5"/>
  <c r="BB91" i="5"/>
  <c r="AX91" i="5"/>
  <c r="AT91" i="5"/>
  <c r="BI92" i="5"/>
  <c r="BE92" i="5"/>
  <c r="BA92" i="5"/>
  <c r="AW92" i="5"/>
  <c r="BI91" i="5"/>
  <c r="BE91" i="5"/>
  <c r="BA91" i="5"/>
  <c r="AW91" i="5"/>
  <c r="BP214" i="5"/>
  <c r="CK214" i="5"/>
  <c r="BP215" i="5"/>
  <c r="BP216" i="5" s="1"/>
  <c r="H140" i="5"/>
  <c r="E126" i="5"/>
  <c r="AA242" i="5"/>
  <c r="AA245" i="5" s="1"/>
  <c r="AL238" i="5"/>
  <c r="AH238" i="5"/>
  <c r="AD238" i="5"/>
  <c r="Z238" i="5"/>
  <c r="AL237" i="5"/>
  <c r="AH237" i="5"/>
  <c r="AD237" i="5"/>
  <c r="Z237" i="5"/>
  <c r="AL236" i="5"/>
  <c r="AH236" i="5"/>
  <c r="AD236" i="5"/>
  <c r="Z236" i="5"/>
  <c r="AK238" i="5"/>
  <c r="AG238" i="5"/>
  <c r="AC238" i="5"/>
  <c r="Y238" i="5"/>
  <c r="AC244" i="5" s="1"/>
  <c r="AK237" i="5"/>
  <c r="AG237" i="5"/>
  <c r="AC237" i="5"/>
  <c r="Y237" i="5"/>
  <c r="AK236" i="5"/>
  <c r="AG236" i="5"/>
  <c r="AC236" i="5"/>
  <c r="Y236" i="5"/>
  <c r="AN238" i="5"/>
  <c r="AJ238" i="5"/>
  <c r="AF238" i="5"/>
  <c r="AB238" i="5"/>
  <c r="AN237" i="5"/>
  <c r="AJ237" i="5"/>
  <c r="AF237" i="5"/>
  <c r="AB237" i="5"/>
  <c r="AN236" i="5"/>
  <c r="AJ236" i="5"/>
  <c r="AF236" i="5"/>
  <c r="AB236" i="5"/>
  <c r="AM238" i="5"/>
  <c r="AI238" i="5"/>
  <c r="AE238" i="5"/>
  <c r="AA238" i="5"/>
  <c r="AM237" i="5"/>
  <c r="AI237" i="5"/>
  <c r="AE237" i="5"/>
  <c r="AA237" i="5"/>
  <c r="AM236" i="5"/>
  <c r="AI236" i="5"/>
  <c r="AE236" i="5"/>
  <c r="AA236" i="5"/>
  <c r="AV68" i="5"/>
  <c r="BH64" i="5"/>
  <c r="BD64" i="5"/>
  <c r="AZ64" i="5"/>
  <c r="AV64" i="5"/>
  <c r="BH63" i="5"/>
  <c r="BD63" i="5"/>
  <c r="AZ63" i="5"/>
  <c r="AV63" i="5"/>
  <c r="BH62" i="5"/>
  <c r="BD62" i="5"/>
  <c r="AZ62" i="5"/>
  <c r="AV62" i="5"/>
  <c r="BG64" i="5"/>
  <c r="BC64" i="5"/>
  <c r="AY64" i="5"/>
  <c r="AU64" i="5"/>
  <c r="BG63" i="5"/>
  <c r="BC63" i="5"/>
  <c r="AY63" i="5"/>
  <c r="AU63" i="5"/>
  <c r="BG62" i="5"/>
  <c r="BC62" i="5"/>
  <c r="AY62" i="5"/>
  <c r="AU62" i="5"/>
  <c r="BF64" i="5"/>
  <c r="BB64" i="5"/>
  <c r="AX64" i="5"/>
  <c r="AT64" i="5"/>
  <c r="BF63" i="5"/>
  <c r="BB63" i="5"/>
  <c r="AX63" i="5"/>
  <c r="AT63" i="5"/>
  <c r="BF62" i="5"/>
  <c r="BB62" i="5"/>
  <c r="AX62" i="5"/>
  <c r="AT62" i="5"/>
  <c r="BI64" i="5"/>
  <c r="BE64" i="5"/>
  <c r="BA64" i="5"/>
  <c r="AW64" i="5"/>
  <c r="BI63" i="5"/>
  <c r="BE63" i="5"/>
  <c r="BA63" i="5"/>
  <c r="AW63" i="5"/>
  <c r="BI62" i="5"/>
  <c r="BE62" i="5"/>
  <c r="BA62" i="5"/>
  <c r="AW62" i="5"/>
  <c r="AL209" i="5"/>
  <c r="AH209" i="5"/>
  <c r="AD209" i="5"/>
  <c r="Z209" i="5"/>
  <c r="AK209" i="5"/>
  <c r="AG209" i="5"/>
  <c r="AC209" i="5"/>
  <c r="Y209" i="5"/>
  <c r="AN209" i="5"/>
  <c r="AJ209" i="5"/>
  <c r="AF209" i="5"/>
  <c r="AB209" i="5"/>
  <c r="AM209" i="5"/>
  <c r="AI209" i="5"/>
  <c r="AE209" i="5"/>
  <c r="AA209" i="5"/>
  <c r="AL208" i="5"/>
  <c r="AH208" i="5"/>
  <c r="AD208" i="5"/>
  <c r="Z208" i="5"/>
  <c r="AL207" i="5"/>
  <c r="AH207" i="5"/>
  <c r="AD207" i="5"/>
  <c r="Z207" i="5"/>
  <c r="AK208" i="5"/>
  <c r="AG208" i="5"/>
  <c r="AC208" i="5"/>
  <c r="Y208" i="5"/>
  <c r="AK207" i="5"/>
  <c r="AG207" i="5"/>
  <c r="AC207" i="5"/>
  <c r="Y207" i="5"/>
  <c r="AN208" i="5"/>
  <c r="AJ208" i="5"/>
  <c r="AF208" i="5"/>
  <c r="AB208" i="5"/>
  <c r="AN207" i="5"/>
  <c r="AJ207" i="5"/>
  <c r="AF207" i="5"/>
  <c r="AB207" i="5"/>
  <c r="AM208" i="5"/>
  <c r="AI208" i="5"/>
  <c r="AE208" i="5"/>
  <c r="AA208" i="5"/>
  <c r="AM207" i="5"/>
  <c r="AI207" i="5"/>
  <c r="AE207" i="5"/>
  <c r="AA207" i="5"/>
  <c r="AU214" i="5"/>
  <c r="AV215" i="5"/>
  <c r="BG209" i="5"/>
  <c r="BC209" i="5"/>
  <c r="AY209" i="5"/>
  <c r="AU209" i="5"/>
  <c r="BF209" i="5"/>
  <c r="BB209" i="5"/>
  <c r="AX209" i="5"/>
  <c r="AT209" i="5"/>
  <c r="BI209" i="5"/>
  <c r="BE209" i="5"/>
  <c r="BA209" i="5"/>
  <c r="AW209" i="5"/>
  <c r="BH209" i="5"/>
  <c r="BD209" i="5"/>
  <c r="AZ209" i="5"/>
  <c r="AV209" i="5"/>
  <c r="BG208" i="5"/>
  <c r="BC208" i="5"/>
  <c r="AY208" i="5"/>
  <c r="AU208" i="5"/>
  <c r="BG207" i="5"/>
  <c r="BC207" i="5"/>
  <c r="AY207" i="5"/>
  <c r="AU207" i="5"/>
  <c r="BF208" i="5"/>
  <c r="BB208" i="5"/>
  <c r="AX208" i="5"/>
  <c r="AT208" i="5"/>
  <c r="BF207" i="5"/>
  <c r="BB207" i="5"/>
  <c r="AX207" i="5"/>
  <c r="AT207" i="5"/>
  <c r="BI208" i="5"/>
  <c r="BE208" i="5"/>
  <c r="BA208" i="5"/>
  <c r="AW208" i="5"/>
  <c r="BI207" i="5"/>
  <c r="BE207" i="5"/>
  <c r="BA207" i="5"/>
  <c r="AW207" i="5"/>
  <c r="BH208" i="5"/>
  <c r="BD208" i="5"/>
  <c r="AZ208" i="5"/>
  <c r="AV208" i="5"/>
  <c r="BH207" i="5"/>
  <c r="BD207" i="5"/>
  <c r="AZ207" i="5"/>
  <c r="AV207" i="5"/>
  <c r="AV126" i="5"/>
  <c r="BH122" i="5"/>
  <c r="BD122" i="5"/>
  <c r="AZ122" i="5"/>
  <c r="AV122" i="5"/>
  <c r="BE122" i="5"/>
  <c r="AY122" i="5"/>
  <c r="AT122" i="5"/>
  <c r="BG121" i="5"/>
  <c r="BC121" i="5"/>
  <c r="AY121" i="5"/>
  <c r="AU121" i="5"/>
  <c r="BG120" i="5"/>
  <c r="BC120" i="5"/>
  <c r="AY120" i="5"/>
  <c r="AU120" i="5"/>
  <c r="BI122" i="5"/>
  <c r="BC122" i="5"/>
  <c r="AX122" i="5"/>
  <c r="BF121" i="5"/>
  <c r="BB121" i="5"/>
  <c r="AX121" i="5"/>
  <c r="AT121" i="5"/>
  <c r="BF120" i="5"/>
  <c r="BB120" i="5"/>
  <c r="AX120" i="5"/>
  <c r="AT120" i="5"/>
  <c r="AX126" i="5" s="1"/>
  <c r="BG122" i="5"/>
  <c r="BB122" i="5"/>
  <c r="AW122" i="5"/>
  <c r="BI121" i="5"/>
  <c r="BE121" i="5"/>
  <c r="BA121" i="5"/>
  <c r="AW121" i="5"/>
  <c r="BI120" i="5"/>
  <c r="BE120" i="5"/>
  <c r="BA120" i="5"/>
  <c r="AW120" i="5"/>
  <c r="BF122" i="5"/>
  <c r="BA122" i="5"/>
  <c r="AU122" i="5"/>
  <c r="BH121" i="5"/>
  <c r="BD121" i="5"/>
  <c r="AZ121" i="5"/>
  <c r="AV121" i="5"/>
  <c r="BH120" i="5"/>
  <c r="BD120" i="5"/>
  <c r="AZ120" i="5"/>
  <c r="AV120" i="5"/>
  <c r="BI200" i="5"/>
  <c r="BG100" i="5"/>
  <c r="BG129" i="5"/>
  <c r="BG158" i="5"/>
  <c r="BG216" i="5"/>
  <c r="BG71" i="5"/>
  <c r="CT162" i="5"/>
  <c r="CT142" i="5" s="1"/>
  <c r="Y98" i="5"/>
  <c r="AV71" i="5"/>
  <c r="AV213" i="5"/>
  <c r="AV216" i="5" s="1"/>
  <c r="AV214" i="5"/>
  <c r="AV99" i="5"/>
  <c r="CB200" i="5"/>
  <c r="CB215" i="5" s="1"/>
  <c r="AC99" i="5"/>
  <c r="AK126" i="5"/>
  <c r="AK129" i="5" s="1"/>
  <c r="CB84" i="5"/>
  <c r="CB99" i="5" s="1"/>
  <c r="AH123" i="5"/>
  <c r="AJ126" i="5"/>
  <c r="AJ129" i="5" s="1"/>
  <c r="AK123" i="5"/>
  <c r="Y126" i="5"/>
  <c r="Y129" i="5" s="1"/>
  <c r="AI123" i="5"/>
  <c r="AS156" i="5"/>
  <c r="AA244" i="5"/>
  <c r="Z228" i="5"/>
  <c r="Z227" i="5"/>
  <c r="Z229" i="5"/>
  <c r="AC69" i="5"/>
  <c r="BG171" i="5"/>
  <c r="BG186" i="5" s="1"/>
  <c r="BG187" i="5" s="1"/>
  <c r="AU84" i="5"/>
  <c r="AU82" i="5"/>
  <c r="AU83" i="5"/>
  <c r="AL245" i="5"/>
  <c r="AV97" i="5"/>
  <c r="AV128" i="5"/>
  <c r="AU111" i="5"/>
  <c r="AU113" i="5"/>
  <c r="AU112" i="5"/>
  <c r="AK99" i="5"/>
  <c r="AJ123" i="5"/>
  <c r="AN123" i="5"/>
  <c r="AA123" i="5"/>
  <c r="AU199" i="5"/>
  <c r="AU198" i="5"/>
  <c r="AU200" i="5"/>
  <c r="AV70" i="5"/>
  <c r="AU55" i="5"/>
  <c r="AU53" i="5"/>
  <c r="AU54" i="5"/>
  <c r="AV69" i="5"/>
  <c r="AV127" i="5"/>
  <c r="AA215" i="5"/>
  <c r="Z198" i="5"/>
  <c r="Z199" i="5"/>
  <c r="Z200" i="5"/>
  <c r="AA214" i="5"/>
  <c r="AA213" i="5"/>
  <c r="AA210" i="5" s="1"/>
  <c r="AA243" i="5"/>
  <c r="AJ69" i="5"/>
  <c r="AK69" i="5"/>
  <c r="AB98" i="5"/>
  <c r="AM98" i="5"/>
  <c r="AN98" i="5" s="1"/>
  <c r="AE98" i="5"/>
  <c r="AJ98" i="5"/>
  <c r="AI98" i="5"/>
  <c r="AG98" i="5"/>
  <c r="AJ97" i="5"/>
  <c r="AF98" i="5"/>
  <c r="AD98" i="5"/>
  <c r="AK98" i="5"/>
  <c r="AH98" i="5"/>
  <c r="AF123" i="5"/>
  <c r="AN201" i="5"/>
  <c r="CN228" i="5"/>
  <c r="CK243" i="5" s="1"/>
  <c r="BS228" i="5"/>
  <c r="BP243" i="5" s="1"/>
  <c r="AC94" i="5"/>
  <c r="CS218" i="5"/>
  <c r="CS198" i="5" s="1"/>
  <c r="CS190" i="5"/>
  <c r="CS170" i="5" s="1"/>
  <c r="CQ191" i="5"/>
  <c r="CQ171" i="5" s="1"/>
  <c r="AC97" i="5"/>
  <c r="AA94" i="5"/>
  <c r="Z94" i="5"/>
  <c r="CS104" i="5"/>
  <c r="CS84" i="5" s="1"/>
  <c r="AJ94" i="5"/>
  <c r="CT190" i="5"/>
  <c r="CT170" i="5" s="1"/>
  <c r="AN85" i="5"/>
  <c r="AM210" i="5"/>
  <c r="CQ162" i="5"/>
  <c r="CQ142" i="5" s="1"/>
  <c r="CW142" i="5" s="1"/>
  <c r="CW157" i="5" s="1"/>
  <c r="CL160" i="5"/>
  <c r="CR140" i="5" s="1"/>
  <c r="CX140" i="5" s="1"/>
  <c r="AY143" i="5"/>
  <c r="CJ189" i="5"/>
  <c r="CO169" i="5" s="1"/>
  <c r="CU169" i="5" s="1"/>
  <c r="CQ160" i="5"/>
  <c r="CQ140" i="5" s="1"/>
  <c r="BY172" i="5"/>
  <c r="BX172" i="5"/>
  <c r="Z152" i="5"/>
  <c r="CK190" i="5"/>
  <c r="CP170" i="5" s="1"/>
  <c r="CV170" i="5" s="1"/>
  <c r="BI170" i="5"/>
  <c r="BY114" i="5"/>
  <c r="AD123" i="5"/>
  <c r="BX114" i="5"/>
  <c r="BI113" i="5"/>
  <c r="AC127" i="5"/>
  <c r="CT102" i="5"/>
  <c r="CT82" i="5" s="1"/>
  <c r="BX85" i="5"/>
  <c r="BI54" i="5"/>
  <c r="AH65" i="5"/>
  <c r="Z65" i="5"/>
  <c r="AM65" i="5"/>
  <c r="AL65" i="5"/>
  <c r="BX141" i="5"/>
  <c r="BX143" i="5" s="1"/>
  <c r="CS161" i="5"/>
  <c r="CS141" i="5" s="1"/>
  <c r="CL190" i="5"/>
  <c r="CR170" i="5" s="1"/>
  <c r="CX170" i="5" s="1"/>
  <c r="BC230" i="5"/>
  <c r="AC128" i="5"/>
  <c r="AZ172" i="5"/>
  <c r="AS185" i="5" s="1"/>
  <c r="AN229" i="5"/>
  <c r="AK65" i="5"/>
  <c r="AD65" i="5"/>
  <c r="AN65" i="5"/>
  <c r="BX199" i="5"/>
  <c r="BX201" i="5" s="1"/>
  <c r="CS219" i="5"/>
  <c r="CS199" i="5" s="1"/>
  <c r="CJ161" i="5"/>
  <c r="CO141" i="5" s="1"/>
  <c r="CU141" i="5" s="1"/>
  <c r="CJ191" i="5"/>
  <c r="CO171" i="5" s="1"/>
  <c r="CU171" i="5" s="1"/>
  <c r="CK219" i="5"/>
  <c r="CP199" i="5" s="1"/>
  <c r="CV199" i="5" s="1"/>
  <c r="BY85" i="5"/>
  <c r="AH94" i="5"/>
  <c r="BF172" i="5"/>
  <c r="AN228" i="5"/>
  <c r="AJ65" i="5"/>
  <c r="AI65" i="5"/>
  <c r="CB113" i="5"/>
  <c r="CB128" i="5" s="1"/>
  <c r="CW198" i="5"/>
  <c r="CW213" i="5" s="1"/>
  <c r="CA198" i="5"/>
  <c r="CA201" i="5" s="1"/>
  <c r="BU201" i="5"/>
  <c r="BN214" i="5" s="1"/>
  <c r="CQ219" i="5"/>
  <c r="CQ199" i="5" s="1"/>
  <c r="BV199" i="5"/>
  <c r="CB141" i="5"/>
  <c r="CB156" i="5" s="1"/>
  <c r="BH227" i="5"/>
  <c r="BH230" i="5" s="1"/>
  <c r="BB230" i="5"/>
  <c r="BE227" i="5"/>
  <c r="AY230" i="5"/>
  <c r="BF227" i="5"/>
  <c r="BF230" i="5" s="1"/>
  <c r="AZ230" i="5"/>
  <c r="AS243" i="5" s="1"/>
  <c r="BZ82" i="5"/>
  <c r="BT85" i="5"/>
  <c r="BV114" i="5"/>
  <c r="CB111" i="5"/>
  <c r="CB126" i="5" s="1"/>
  <c r="CA140" i="5"/>
  <c r="CA143" i="5" s="1"/>
  <c r="BU143" i="5"/>
  <c r="BN156" i="5" s="1"/>
  <c r="CD142" i="5"/>
  <c r="CB170" i="5"/>
  <c r="CB185" i="5" s="1"/>
  <c r="BV172" i="5"/>
  <c r="CB169" i="5"/>
  <c r="CB184" i="5" s="1"/>
  <c r="BW201" i="5"/>
  <c r="CC198" i="5"/>
  <c r="CC201" i="5" s="1"/>
  <c r="BY201" i="5"/>
  <c r="CB53" i="5"/>
  <c r="CB68" i="5" s="1"/>
  <c r="CB83" i="5"/>
  <c r="CB98" i="5" s="1"/>
  <c r="CD171" i="5"/>
  <c r="AM94" i="5"/>
  <c r="AK94" i="5"/>
  <c r="AD94" i="5"/>
  <c r="AB123" i="5"/>
  <c r="BE143" i="5"/>
  <c r="BG85" i="5"/>
  <c r="AC65" i="5"/>
  <c r="AC70" i="5"/>
  <c r="AC157" i="5"/>
  <c r="AN152" i="5"/>
  <c r="BG143" i="5"/>
  <c r="BI111" i="5"/>
  <c r="BE114" i="5"/>
  <c r="BI83" i="5"/>
  <c r="AN143" i="5"/>
  <c r="BH140" i="5"/>
  <c r="BH143" i="5" s="1"/>
  <c r="BB143" i="5"/>
  <c r="AL230" i="5"/>
  <c r="CC82" i="5"/>
  <c r="CC85" i="5" s="1"/>
  <c r="BW85" i="5"/>
  <c r="BZ140" i="5"/>
  <c r="BT143" i="5"/>
  <c r="CJ131" i="5"/>
  <c r="CO111" i="5" s="1"/>
  <c r="BT111" i="5"/>
  <c r="CB112" i="5"/>
  <c r="CB127" i="5" s="1"/>
  <c r="CA111" i="5"/>
  <c r="CA114" i="5" s="1"/>
  <c r="BU114" i="5"/>
  <c r="BN127" i="5" s="1"/>
  <c r="CA169" i="5"/>
  <c r="CA172" i="5" s="1"/>
  <c r="BU172" i="5"/>
  <c r="BN185" i="5" s="1"/>
  <c r="BT201" i="5"/>
  <c r="BZ198" i="5"/>
  <c r="BG229" i="5"/>
  <c r="BG244" i="5" s="1"/>
  <c r="CT160" i="5"/>
  <c r="CT140" i="5" s="1"/>
  <c r="BY140" i="5"/>
  <c r="BY143" i="5" s="1"/>
  <c r="CA82" i="5"/>
  <c r="CA85" i="5" s="1"/>
  <c r="BU85" i="5"/>
  <c r="BN98" i="5" s="1"/>
  <c r="CC111" i="5"/>
  <c r="CC114" i="5" s="1"/>
  <c r="BW114" i="5"/>
  <c r="CS160" i="5"/>
  <c r="CS140" i="5" s="1"/>
  <c r="CC169" i="5"/>
  <c r="CC172" i="5" s="1"/>
  <c r="BW172" i="5"/>
  <c r="BD230" i="5"/>
  <c r="BA230" i="5"/>
  <c r="BG227" i="5"/>
  <c r="BG242" i="5" s="1"/>
  <c r="BG228" i="5"/>
  <c r="BG243" i="5" s="1"/>
  <c r="BV143" i="5"/>
  <c r="CB140" i="5"/>
  <c r="CB155" i="5" s="1"/>
  <c r="AI94" i="5"/>
  <c r="AN114" i="5"/>
  <c r="Y155" i="5"/>
  <c r="Y158" i="5" s="1"/>
  <c r="BI141" i="5"/>
  <c r="BG201" i="5"/>
  <c r="AN56" i="5"/>
  <c r="CC140" i="5"/>
  <c r="CC143" i="5" s="1"/>
  <c r="BW143" i="5"/>
  <c r="BI198" i="5"/>
  <c r="BE201" i="5"/>
  <c r="BI82" i="5"/>
  <c r="BE85" i="5"/>
  <c r="AB94" i="5"/>
  <c r="BE169" i="5"/>
  <c r="AY172" i="5"/>
  <c r="BG56" i="5"/>
  <c r="BG114" i="5"/>
  <c r="AC156" i="5"/>
  <c r="AJ230" i="5"/>
  <c r="AN227" i="5"/>
  <c r="BA172" i="5"/>
  <c r="BI53" i="5"/>
  <c r="BE56" i="5"/>
  <c r="BE65" i="5"/>
  <c r="AX68" i="5"/>
  <c r="BV85" i="5"/>
  <c r="CB82" i="5"/>
  <c r="CB97" i="5" s="1"/>
  <c r="AE123" i="5"/>
  <c r="BZ169" i="5"/>
  <c r="BT172" i="5"/>
  <c r="BI199" i="5"/>
  <c r="BI112" i="5"/>
  <c r="BI142" i="5"/>
  <c r="AD239" i="5"/>
  <c r="E14" i="5"/>
  <c r="U14" i="5" s="1"/>
  <c r="AC229" i="5"/>
  <c r="Z244" i="5" s="1"/>
  <c r="H113" i="5"/>
  <c r="E128" i="5" s="1"/>
  <c r="AX228" i="5"/>
  <c r="AU243" i="5" s="1"/>
  <c r="H169" i="5"/>
  <c r="BW54" i="5"/>
  <c r="CC54" i="5" s="1"/>
  <c r="CK161" i="5"/>
  <c r="CP141" i="5" s="1"/>
  <c r="CV141" i="5" s="1"/>
  <c r="BE3" i="5"/>
  <c r="CQ103" i="5"/>
  <c r="CQ83" i="5" s="1"/>
  <c r="CS103" i="5"/>
  <c r="CS83" i="5" s="1"/>
  <c r="CQ73" i="5"/>
  <c r="CQ53" i="5" s="1"/>
  <c r="BO249" i="5"/>
  <c r="BT229" i="5" s="1"/>
  <c r="BZ229" i="5" s="1"/>
  <c r="BQ248" i="5"/>
  <c r="BW228" i="5" s="1"/>
  <c r="CC228" i="5" s="1"/>
  <c r="BV249" i="5"/>
  <c r="BV229" i="5" s="1"/>
  <c r="BX248" i="5"/>
  <c r="BX228" i="5" s="1"/>
  <c r="BO248" i="5"/>
  <c r="BT228" i="5" s="1"/>
  <c r="BZ228" i="5" s="1"/>
  <c r="BX249" i="5"/>
  <c r="BX229" i="5" s="1"/>
  <c r="BP249" i="5"/>
  <c r="BU229" i="5" s="1"/>
  <c r="CA229" i="5" s="1"/>
  <c r="BY248" i="5"/>
  <c r="BY228" i="5" s="1"/>
  <c r="BP248" i="5"/>
  <c r="BU228" i="5" s="1"/>
  <c r="CA228" i="5" s="1"/>
  <c r="BY247" i="5"/>
  <c r="BY227" i="5" s="1"/>
  <c r="BQ247" i="5"/>
  <c r="BW227" i="5" s="1"/>
  <c r="BY249" i="5"/>
  <c r="BY229" i="5" s="1"/>
  <c r="BQ249" i="5"/>
  <c r="BW229" i="5" s="1"/>
  <c r="CC229" i="5" s="1"/>
  <c r="BO247" i="5"/>
  <c r="BT227" i="5" s="1"/>
  <c r="BV247" i="5"/>
  <c r="BV227" i="5" s="1"/>
  <c r="BV248" i="5"/>
  <c r="BV228" i="5" s="1"/>
  <c r="BX247" i="5"/>
  <c r="BX227" i="5" s="1"/>
  <c r="BP247" i="5"/>
  <c r="BU227" i="5" s="1"/>
  <c r="CJ75" i="5"/>
  <c r="CO55" i="5" s="1"/>
  <c r="CU55" i="5" s="1"/>
  <c r="CQ161" i="5"/>
  <c r="CQ141" i="5" s="1"/>
  <c r="CL218" i="5"/>
  <c r="CR198" i="5" s="1"/>
  <c r="CK218" i="5"/>
  <c r="CP198" i="5" s="1"/>
  <c r="CT219" i="5"/>
  <c r="CT199" i="5" s="1"/>
  <c r="CT201" i="5" s="1"/>
  <c r="CL219" i="5"/>
  <c r="CR199" i="5" s="1"/>
  <c r="CX199" i="5" s="1"/>
  <c r="CS220" i="5"/>
  <c r="CS200" i="5" s="1"/>
  <c r="CK220" i="5"/>
  <c r="CP200" i="5" s="1"/>
  <c r="CV200" i="5" s="1"/>
  <c r="CJ218" i="5"/>
  <c r="CO198" i="5" s="1"/>
  <c r="CL220" i="5"/>
  <c r="CR200" i="5" s="1"/>
  <c r="CX200" i="5" s="1"/>
  <c r="CJ219" i="5"/>
  <c r="CO199" i="5" s="1"/>
  <c r="CU199" i="5" s="1"/>
  <c r="CJ220" i="5"/>
  <c r="CO200" i="5" s="1"/>
  <c r="CU200" i="5" s="1"/>
  <c r="CT191" i="5"/>
  <c r="CT171" i="5" s="1"/>
  <c r="CK189" i="5"/>
  <c r="CP169" i="5" s="1"/>
  <c r="CT189" i="5"/>
  <c r="CT169" i="5" s="1"/>
  <c r="CJ190" i="5"/>
  <c r="CO170" i="5" s="1"/>
  <c r="CU170" i="5" s="1"/>
  <c r="CS189" i="5"/>
  <c r="CS169" i="5" s="1"/>
  <c r="CQ189" i="5"/>
  <c r="CQ169" i="5" s="1"/>
  <c r="CQ190" i="5"/>
  <c r="CQ170" i="5" s="1"/>
  <c r="CL189" i="5"/>
  <c r="CR169" i="5" s="1"/>
  <c r="CK191" i="5"/>
  <c r="CP171" i="5" s="1"/>
  <c r="CV171" i="5" s="1"/>
  <c r="CL191" i="5"/>
  <c r="CR171" i="5" s="1"/>
  <c r="CX171" i="5" s="1"/>
  <c r="CS191" i="5"/>
  <c r="CS171" i="5" s="1"/>
  <c r="CK160" i="5"/>
  <c r="CP140" i="5" s="1"/>
  <c r="CL161" i="5"/>
  <c r="CR141" i="5" s="1"/>
  <c r="CX141" i="5" s="1"/>
  <c r="CJ160" i="5"/>
  <c r="CO140" i="5" s="1"/>
  <c r="CS162" i="5"/>
  <c r="CS142" i="5" s="1"/>
  <c r="CT161" i="5"/>
  <c r="CT141" i="5" s="1"/>
  <c r="CK162" i="5"/>
  <c r="CP142" i="5" s="1"/>
  <c r="CV142" i="5" s="1"/>
  <c r="CJ162" i="5"/>
  <c r="CO142" i="5" s="1"/>
  <c r="CU142" i="5" s="1"/>
  <c r="CK133" i="5"/>
  <c r="CP113" i="5" s="1"/>
  <c r="CV113" i="5" s="1"/>
  <c r="CQ133" i="5"/>
  <c r="CQ113" i="5" s="1"/>
  <c r="CL132" i="5"/>
  <c r="CR112" i="5" s="1"/>
  <c r="CX112" i="5" s="1"/>
  <c r="CT133" i="5"/>
  <c r="CT113" i="5" s="1"/>
  <c r="CL133" i="5"/>
  <c r="CR113" i="5" s="1"/>
  <c r="CX113" i="5" s="1"/>
  <c r="CQ131" i="5"/>
  <c r="CQ111" i="5" s="1"/>
  <c r="CT131" i="5"/>
  <c r="CT111" i="5" s="1"/>
  <c r="CJ132" i="5"/>
  <c r="CO112" i="5" s="1"/>
  <c r="CU112" i="5" s="1"/>
  <c r="CK131" i="5"/>
  <c r="CP111" i="5" s="1"/>
  <c r="CS131" i="5"/>
  <c r="CS111" i="5" s="1"/>
  <c r="CL131" i="5"/>
  <c r="CR111" i="5" s="1"/>
  <c r="CJ133" i="5"/>
  <c r="CO113" i="5" s="1"/>
  <c r="CU113" i="5" s="1"/>
  <c r="CT132" i="5"/>
  <c r="CT112" i="5" s="1"/>
  <c r="CQ132" i="5"/>
  <c r="CQ112" i="5" s="1"/>
  <c r="CS132" i="5"/>
  <c r="CS112" i="5" s="1"/>
  <c r="CK132" i="5"/>
  <c r="CP112" i="5" s="1"/>
  <c r="CV112" i="5" s="1"/>
  <c r="CS133" i="5"/>
  <c r="CS113" i="5" s="1"/>
  <c r="CJ104" i="5"/>
  <c r="CO84" i="5" s="1"/>
  <c r="CU84" i="5" s="1"/>
  <c r="CL104" i="5"/>
  <c r="CR84" i="5" s="1"/>
  <c r="CX84" i="5" s="1"/>
  <c r="CS102" i="5"/>
  <c r="CS82" i="5" s="1"/>
  <c r="CT103" i="5"/>
  <c r="CT83" i="5" s="1"/>
  <c r="CQ104" i="5"/>
  <c r="CQ84" i="5" s="1"/>
  <c r="CJ103" i="5"/>
  <c r="CO83" i="5" s="1"/>
  <c r="CU83" i="5" s="1"/>
  <c r="CL102" i="5"/>
  <c r="CR82" i="5" s="1"/>
  <c r="CT104" i="5"/>
  <c r="CT84" i="5" s="1"/>
  <c r="CK103" i="5"/>
  <c r="CP83" i="5" s="1"/>
  <c r="CV83" i="5" s="1"/>
  <c r="CL103" i="5"/>
  <c r="CR83" i="5" s="1"/>
  <c r="CX83" i="5" s="1"/>
  <c r="CK102" i="5"/>
  <c r="CP82" i="5" s="1"/>
  <c r="CQ102" i="5"/>
  <c r="CQ82" i="5" s="1"/>
  <c r="CJ102" i="5"/>
  <c r="CO82" i="5" s="1"/>
  <c r="BY55" i="5"/>
  <c r="CT75" i="5"/>
  <c r="CT55" i="5" s="1"/>
  <c r="BT53" i="5"/>
  <c r="BZ53" i="5" s="1"/>
  <c r="CJ73" i="5"/>
  <c r="CO53" i="5" s="1"/>
  <c r="CU53" i="5" s="1"/>
  <c r="BT54" i="5"/>
  <c r="BZ54" i="5" s="1"/>
  <c r="CJ74" i="5"/>
  <c r="CO54" i="5" s="1"/>
  <c r="CU54" i="5" s="1"/>
  <c r="BX54" i="5"/>
  <c r="CS74" i="5"/>
  <c r="CS54" i="5" s="1"/>
  <c r="BY54" i="5"/>
  <c r="CT74" i="5"/>
  <c r="CT54" i="5" s="1"/>
  <c r="BU54" i="5"/>
  <c r="CA54" i="5" s="1"/>
  <c r="CK74" i="5"/>
  <c r="CP54" i="5" s="1"/>
  <c r="CV54" i="5" s="1"/>
  <c r="BX53" i="5"/>
  <c r="CS73" i="5"/>
  <c r="CS53" i="5" s="1"/>
  <c r="BX55" i="5"/>
  <c r="CS75" i="5"/>
  <c r="CS55" i="5" s="1"/>
  <c r="BV54" i="5"/>
  <c r="CQ74" i="5"/>
  <c r="CQ54" i="5" s="1"/>
  <c r="BU53" i="5"/>
  <c r="CA53" i="5" s="1"/>
  <c r="CK73" i="5"/>
  <c r="CP53" i="5" s="1"/>
  <c r="CV53" i="5" s="1"/>
  <c r="BY53" i="5"/>
  <c r="CT73" i="5"/>
  <c r="CT53" i="5" s="1"/>
  <c r="BW53" i="5"/>
  <c r="CC53" i="5" s="1"/>
  <c r="CL73" i="5"/>
  <c r="CR53" i="5" s="1"/>
  <c r="CX53" i="5" s="1"/>
  <c r="BW55" i="5"/>
  <c r="CC55" i="5" s="1"/>
  <c r="CL75" i="5"/>
  <c r="CR55" i="5" s="1"/>
  <c r="CX55" i="5" s="1"/>
  <c r="BU55" i="5"/>
  <c r="CA55" i="5" s="1"/>
  <c r="CK75" i="5"/>
  <c r="CP55" i="5" s="1"/>
  <c r="CV55" i="5" s="1"/>
  <c r="BV55" i="5"/>
  <c r="CB55" i="5" s="1"/>
  <c r="CB70" i="5" s="1"/>
  <c r="CQ75" i="5"/>
  <c r="CQ55" i="5" s="1"/>
  <c r="S26" i="5"/>
  <c r="T26" i="5" s="1"/>
  <c r="AA5" i="5" s="1"/>
  <c r="BO3" i="5"/>
  <c r="S34" i="5"/>
  <c r="T34" i="5" s="1"/>
  <c r="AA6" i="5" s="1"/>
  <c r="H141" i="5"/>
  <c r="H198" i="5"/>
  <c r="H170" i="5"/>
  <c r="E15" i="5"/>
  <c r="U15" i="5" s="1"/>
  <c r="CG110" i="5"/>
  <c r="A110" i="5"/>
  <c r="A139" i="5"/>
  <c r="C28" i="5"/>
  <c r="BL110" i="5"/>
  <c r="AQ110" i="5"/>
  <c r="C20" i="5"/>
  <c r="C11" i="5"/>
  <c r="V81" i="5"/>
  <c r="BQ215" i="5" l="1"/>
  <c r="CB209" i="5"/>
  <c r="BX209" i="5"/>
  <c r="BT209" i="5"/>
  <c r="BP209" i="5"/>
  <c r="CA209" i="5"/>
  <c r="BW209" i="5"/>
  <c r="BS209" i="5"/>
  <c r="BO209" i="5"/>
  <c r="CD209" i="5"/>
  <c r="BZ209" i="5"/>
  <c r="BV209" i="5"/>
  <c r="BR209" i="5"/>
  <c r="CD208" i="5"/>
  <c r="CC209" i="5"/>
  <c r="BY209" i="5"/>
  <c r="BU209" i="5"/>
  <c r="BQ209" i="5"/>
  <c r="CB208" i="5"/>
  <c r="BX208" i="5"/>
  <c r="BT208" i="5"/>
  <c r="BP208" i="5"/>
  <c r="CB207" i="5"/>
  <c r="BX207" i="5"/>
  <c r="BT207" i="5"/>
  <c r="BP207" i="5"/>
  <c r="CA208" i="5"/>
  <c r="BW208" i="5"/>
  <c r="BS208" i="5"/>
  <c r="BO208" i="5"/>
  <c r="CA207" i="5"/>
  <c r="BW207" i="5"/>
  <c r="BS207" i="5"/>
  <c r="BO207" i="5"/>
  <c r="BZ208" i="5"/>
  <c r="BV208" i="5"/>
  <c r="BR208" i="5"/>
  <c r="CD207" i="5"/>
  <c r="BZ207" i="5"/>
  <c r="BV207" i="5"/>
  <c r="BR207" i="5"/>
  <c r="CC208" i="5"/>
  <c r="BY208" i="5"/>
  <c r="BU208" i="5"/>
  <c r="BQ208" i="5"/>
  <c r="CC207" i="5"/>
  <c r="BY207" i="5"/>
  <c r="BU207" i="5"/>
  <c r="BQ207" i="5"/>
  <c r="BF151" i="5"/>
  <c r="BB151" i="5"/>
  <c r="AX151" i="5"/>
  <c r="BH151" i="5"/>
  <c r="BC151" i="5"/>
  <c r="AW151" i="5"/>
  <c r="BI150" i="5"/>
  <c r="BE150" i="5"/>
  <c r="BA150" i="5"/>
  <c r="AW150" i="5"/>
  <c r="BI149" i="5"/>
  <c r="BE149" i="5"/>
  <c r="BA149" i="5"/>
  <c r="AW149" i="5"/>
  <c r="BG151" i="5"/>
  <c r="BA151" i="5"/>
  <c r="AV151" i="5"/>
  <c r="BH150" i="5"/>
  <c r="BD150" i="5"/>
  <c r="AZ150" i="5"/>
  <c r="AV150" i="5"/>
  <c r="BH149" i="5"/>
  <c r="BD149" i="5"/>
  <c r="AZ149" i="5"/>
  <c r="AV149" i="5"/>
  <c r="BE151" i="5"/>
  <c r="AZ151" i="5"/>
  <c r="AU151" i="5"/>
  <c r="BG150" i="5"/>
  <c r="BC150" i="5"/>
  <c r="AY150" i="5"/>
  <c r="AU150" i="5"/>
  <c r="BG149" i="5"/>
  <c r="BC149" i="5"/>
  <c r="AY149" i="5"/>
  <c r="AU149" i="5"/>
  <c r="BI151" i="5"/>
  <c r="BD151" i="5"/>
  <c r="AY151" i="5"/>
  <c r="AT151" i="5"/>
  <c r="BF150" i="5"/>
  <c r="BB150" i="5"/>
  <c r="AX150" i="5"/>
  <c r="AT150" i="5"/>
  <c r="BF149" i="5"/>
  <c r="BB149" i="5"/>
  <c r="AX149" i="5"/>
  <c r="AT149" i="5"/>
  <c r="E185" i="5"/>
  <c r="E184" i="5"/>
  <c r="CA180" i="5"/>
  <c r="BW180" i="5"/>
  <c r="BS180" i="5"/>
  <c r="BO180" i="5"/>
  <c r="CA179" i="5"/>
  <c r="BW179" i="5"/>
  <c r="BS179" i="5"/>
  <c r="BO179" i="5"/>
  <c r="CA178" i="5"/>
  <c r="BW178" i="5"/>
  <c r="BS178" i="5"/>
  <c r="BO178" i="5"/>
  <c r="CD180" i="5"/>
  <c r="BZ180" i="5"/>
  <c r="BV180" i="5"/>
  <c r="BR180" i="5"/>
  <c r="CD179" i="5"/>
  <c r="BZ179" i="5"/>
  <c r="BV179" i="5"/>
  <c r="BR179" i="5"/>
  <c r="CC180" i="5"/>
  <c r="BY180" i="5"/>
  <c r="BU180" i="5"/>
  <c r="BQ180" i="5"/>
  <c r="CC179" i="5"/>
  <c r="BY179" i="5"/>
  <c r="BU179" i="5"/>
  <c r="BQ179" i="5"/>
  <c r="CC178" i="5"/>
  <c r="BY178" i="5"/>
  <c r="BU178" i="5"/>
  <c r="BP180" i="5"/>
  <c r="BP179" i="5"/>
  <c r="BZ178" i="5"/>
  <c r="BR178" i="5"/>
  <c r="CB180" i="5"/>
  <c r="CB179" i="5"/>
  <c r="BX178" i="5"/>
  <c r="BQ178" i="5"/>
  <c r="BX180" i="5"/>
  <c r="BX179" i="5"/>
  <c r="CD178" i="5"/>
  <c r="BV178" i="5"/>
  <c r="BP178" i="5"/>
  <c r="BT180" i="5"/>
  <c r="BT179" i="5"/>
  <c r="CB178" i="5"/>
  <c r="BT178" i="5"/>
  <c r="CA151" i="5"/>
  <c r="BW151" i="5"/>
  <c r="BS151" i="5"/>
  <c r="BO151" i="5"/>
  <c r="CC151" i="5"/>
  <c r="BX151" i="5"/>
  <c r="BR151" i="5"/>
  <c r="CD150" i="5"/>
  <c r="BZ150" i="5"/>
  <c r="BV150" i="5"/>
  <c r="BR150" i="5"/>
  <c r="CD149" i="5"/>
  <c r="BZ149" i="5"/>
  <c r="BV149" i="5"/>
  <c r="BR149" i="5"/>
  <c r="CB151" i="5"/>
  <c r="BV151" i="5"/>
  <c r="BQ151" i="5"/>
  <c r="CC150" i="5"/>
  <c r="BY150" i="5"/>
  <c r="BU150" i="5"/>
  <c r="BQ150" i="5"/>
  <c r="CC149" i="5"/>
  <c r="BY149" i="5"/>
  <c r="BU149" i="5"/>
  <c r="BQ149" i="5"/>
  <c r="BZ151" i="5"/>
  <c r="BU151" i="5"/>
  <c r="BP151" i="5"/>
  <c r="CB150" i="5"/>
  <c r="BX150" i="5"/>
  <c r="BT150" i="5"/>
  <c r="BP150" i="5"/>
  <c r="CB149" i="5"/>
  <c r="BX149" i="5"/>
  <c r="BT149" i="5"/>
  <c r="BP149" i="5"/>
  <c r="CD151" i="5"/>
  <c r="BY151" i="5"/>
  <c r="BT151" i="5"/>
  <c r="CA150" i="5"/>
  <c r="BW150" i="5"/>
  <c r="BS150" i="5"/>
  <c r="BO150" i="5"/>
  <c r="CA149" i="5"/>
  <c r="BW149" i="5"/>
  <c r="BS149" i="5"/>
  <c r="BO149" i="5"/>
  <c r="E213" i="5"/>
  <c r="E216" i="5" s="1"/>
  <c r="P213" i="5"/>
  <c r="P216" i="5" s="1"/>
  <c r="O213" i="5"/>
  <c r="O216" i="5" s="1"/>
  <c r="BQ99" i="5"/>
  <c r="CB93" i="5"/>
  <c r="BX93" i="5"/>
  <c r="BT93" i="5"/>
  <c r="BP93" i="5"/>
  <c r="CB92" i="5"/>
  <c r="BX92" i="5"/>
  <c r="BT92" i="5"/>
  <c r="BP92" i="5"/>
  <c r="CA93" i="5"/>
  <c r="BW93" i="5"/>
  <c r="BS93" i="5"/>
  <c r="BO93" i="5"/>
  <c r="CA92" i="5"/>
  <c r="BW92" i="5"/>
  <c r="CD93" i="5"/>
  <c r="BZ93" i="5"/>
  <c r="BV93" i="5"/>
  <c r="BR93" i="5"/>
  <c r="CD92" i="5"/>
  <c r="BZ92" i="5"/>
  <c r="CC93" i="5"/>
  <c r="BY93" i="5"/>
  <c r="BU93" i="5"/>
  <c r="BQ93" i="5"/>
  <c r="CC92" i="5"/>
  <c r="BY92" i="5"/>
  <c r="BR92" i="5"/>
  <c r="CC91" i="5"/>
  <c r="BY91" i="5"/>
  <c r="BU91" i="5"/>
  <c r="BQ91" i="5"/>
  <c r="BV92" i="5"/>
  <c r="BQ92" i="5"/>
  <c r="CB91" i="5"/>
  <c r="BX91" i="5"/>
  <c r="BT91" i="5"/>
  <c r="BP91" i="5"/>
  <c r="BU92" i="5"/>
  <c r="BO92" i="5"/>
  <c r="CA91" i="5"/>
  <c r="BW91" i="5"/>
  <c r="BS91" i="5"/>
  <c r="BO91" i="5"/>
  <c r="BS92" i="5"/>
  <c r="CD91" i="5"/>
  <c r="BZ91" i="5"/>
  <c r="BV91" i="5"/>
  <c r="BR91" i="5"/>
  <c r="E156" i="5"/>
  <c r="R4" i="5"/>
  <c r="P129" i="5"/>
  <c r="O129" i="5"/>
  <c r="BG172" i="5"/>
  <c r="BQ126" i="5"/>
  <c r="CC122" i="5"/>
  <c r="BY122" i="5"/>
  <c r="BU122" i="5"/>
  <c r="BQ122" i="5"/>
  <c r="BZ122" i="5"/>
  <c r="BT122" i="5"/>
  <c r="BO122" i="5"/>
  <c r="CB121" i="5"/>
  <c r="BX121" i="5"/>
  <c r="BT121" i="5"/>
  <c r="BP121" i="5"/>
  <c r="CB120" i="5"/>
  <c r="BX120" i="5"/>
  <c r="BT120" i="5"/>
  <c r="BP120" i="5"/>
  <c r="CD122" i="5"/>
  <c r="BX122" i="5"/>
  <c r="BS122" i="5"/>
  <c r="CA121" i="5"/>
  <c r="BW121" i="5"/>
  <c r="BS121" i="5"/>
  <c r="BO121" i="5"/>
  <c r="CA120" i="5"/>
  <c r="BW120" i="5"/>
  <c r="BS120" i="5"/>
  <c r="BO120" i="5"/>
  <c r="CB122" i="5"/>
  <c r="BW122" i="5"/>
  <c r="BR122" i="5"/>
  <c r="CD121" i="5"/>
  <c r="BZ121" i="5"/>
  <c r="BV121" i="5"/>
  <c r="BR121" i="5"/>
  <c r="CD120" i="5"/>
  <c r="BZ120" i="5"/>
  <c r="BV120" i="5"/>
  <c r="BR120" i="5"/>
  <c r="CA122" i="5"/>
  <c r="BV122" i="5"/>
  <c r="BP122" i="5"/>
  <c r="CC121" i="5"/>
  <c r="BY121" i="5"/>
  <c r="BU121" i="5"/>
  <c r="BQ121" i="5"/>
  <c r="CC120" i="5"/>
  <c r="BY120" i="5"/>
  <c r="BU120" i="5"/>
  <c r="BQ120" i="5"/>
  <c r="BG238" i="5"/>
  <c r="BC238" i="5"/>
  <c r="AY238" i="5"/>
  <c r="AU238" i="5"/>
  <c r="BG237" i="5"/>
  <c r="BC237" i="5"/>
  <c r="AY237" i="5"/>
  <c r="AU237" i="5"/>
  <c r="BG236" i="5"/>
  <c r="BC236" i="5"/>
  <c r="AY236" i="5"/>
  <c r="AU236" i="5"/>
  <c r="BF238" i="5"/>
  <c r="BB238" i="5"/>
  <c r="AX238" i="5"/>
  <c r="AT238" i="5"/>
  <c r="BF237" i="5"/>
  <c r="BB237" i="5"/>
  <c r="AX237" i="5"/>
  <c r="AT237" i="5"/>
  <c r="BF236" i="5"/>
  <c r="BB236" i="5"/>
  <c r="AX236" i="5"/>
  <c r="AT236" i="5"/>
  <c r="BI238" i="5"/>
  <c r="BE238" i="5"/>
  <c r="BA238" i="5"/>
  <c r="AW238" i="5"/>
  <c r="BI237" i="5"/>
  <c r="BE237" i="5"/>
  <c r="BA237" i="5"/>
  <c r="AW237" i="5"/>
  <c r="BI236" i="5"/>
  <c r="BE236" i="5"/>
  <c r="BA236" i="5"/>
  <c r="AW236" i="5"/>
  <c r="BH238" i="5"/>
  <c r="BD238" i="5"/>
  <c r="AZ238" i="5"/>
  <c r="AV238" i="5"/>
  <c r="BH237" i="5"/>
  <c r="BD237" i="5"/>
  <c r="AZ237" i="5"/>
  <c r="AV237" i="5"/>
  <c r="BH236" i="5"/>
  <c r="BD236" i="5"/>
  <c r="AZ236" i="5"/>
  <c r="AV236" i="5"/>
  <c r="BF180" i="5"/>
  <c r="BB180" i="5"/>
  <c r="AX180" i="5"/>
  <c r="AT180" i="5"/>
  <c r="BF179" i="5"/>
  <c r="BB179" i="5"/>
  <c r="AX179" i="5"/>
  <c r="AT179" i="5"/>
  <c r="BF178" i="5"/>
  <c r="BB178" i="5"/>
  <c r="AX178" i="5"/>
  <c r="AT178" i="5"/>
  <c r="BI180" i="5"/>
  <c r="BE180" i="5"/>
  <c r="BA180" i="5"/>
  <c r="AW180" i="5"/>
  <c r="BI179" i="5"/>
  <c r="BE179" i="5"/>
  <c r="BA179" i="5"/>
  <c r="AW179" i="5"/>
  <c r="BH180" i="5"/>
  <c r="BD180" i="5"/>
  <c r="AZ180" i="5"/>
  <c r="AV180" i="5"/>
  <c r="BH179" i="5"/>
  <c r="BD179" i="5"/>
  <c r="AZ179" i="5"/>
  <c r="AV179" i="5"/>
  <c r="AU180" i="5"/>
  <c r="AU179" i="5"/>
  <c r="BH178" i="5"/>
  <c r="BC178" i="5"/>
  <c r="AW178" i="5"/>
  <c r="BG180" i="5"/>
  <c r="BG179" i="5"/>
  <c r="BG178" i="5"/>
  <c r="BA178" i="5"/>
  <c r="AV178" i="5"/>
  <c r="BC180" i="5"/>
  <c r="BC179" i="5"/>
  <c r="BE178" i="5"/>
  <c r="AZ178" i="5"/>
  <c r="AU178" i="5"/>
  <c r="AY180" i="5"/>
  <c r="AY179" i="5"/>
  <c r="BI178" i="5"/>
  <c r="BD178" i="5"/>
  <c r="AY178" i="5"/>
  <c r="AV129" i="5"/>
  <c r="E129" i="5"/>
  <c r="E155" i="5"/>
  <c r="CB100" i="5"/>
  <c r="BI56" i="5"/>
  <c r="CD84" i="5"/>
  <c r="AM126" i="5"/>
  <c r="AM129" i="5" s="1"/>
  <c r="AG123" i="5"/>
  <c r="BF69" i="5"/>
  <c r="BE97" i="5"/>
  <c r="BH94" i="5"/>
  <c r="AX213" i="5"/>
  <c r="CD200" i="5"/>
  <c r="AC126" i="5"/>
  <c r="AC129" i="5" s="1"/>
  <c r="AI69" i="5"/>
  <c r="AI126" i="5"/>
  <c r="AI129" i="5" s="1"/>
  <c r="AX97" i="5"/>
  <c r="AT213" i="5"/>
  <c r="CB129" i="5"/>
  <c r="AJ213" i="5"/>
  <c r="AJ216" i="5" s="1"/>
  <c r="Y123" i="5"/>
  <c r="AV100" i="5"/>
  <c r="AX69" i="5"/>
  <c r="BE213" i="5"/>
  <c r="CB158" i="5"/>
  <c r="AH210" i="5"/>
  <c r="Y157" i="5"/>
  <c r="Y94" i="5"/>
  <c r="AC123" i="5"/>
  <c r="BI171" i="5"/>
  <c r="Z210" i="5"/>
  <c r="AD210" i="5"/>
  <c r="AN94" i="5"/>
  <c r="AL94" i="5"/>
  <c r="AK210" i="5"/>
  <c r="BG245" i="5"/>
  <c r="AJ210" i="5"/>
  <c r="AC100" i="5"/>
  <c r="AI210" i="5"/>
  <c r="AE69" i="5"/>
  <c r="AD99" i="5"/>
  <c r="BE128" i="5"/>
  <c r="AX128" i="5"/>
  <c r="BQ98" i="5"/>
  <c r="BQ214" i="5"/>
  <c r="BQ127" i="5"/>
  <c r="AH127" i="5"/>
  <c r="CW171" i="5"/>
  <c r="CW186" i="5" s="1"/>
  <c r="AV157" i="5"/>
  <c r="AX157" i="5" s="1"/>
  <c r="AU141" i="5"/>
  <c r="AU140" i="5"/>
  <c r="AU142" i="5"/>
  <c r="AV156" i="5"/>
  <c r="AV155" i="5"/>
  <c r="AV158" i="5" s="1"/>
  <c r="CW84" i="5"/>
  <c r="CW99" i="5" s="1"/>
  <c r="BQ186" i="5"/>
  <c r="BP169" i="5"/>
  <c r="BP170" i="5"/>
  <c r="BP171" i="5"/>
  <c r="AV244" i="5"/>
  <c r="AU227" i="5"/>
  <c r="AU228" i="5"/>
  <c r="AU229" i="5"/>
  <c r="AU170" i="5"/>
  <c r="AU169" i="5"/>
  <c r="AU171" i="5"/>
  <c r="AV185" i="5"/>
  <c r="AV184" i="5"/>
  <c r="Y99" i="5"/>
  <c r="Z123" i="5"/>
  <c r="CW140" i="5"/>
  <c r="CW155" i="5" s="1"/>
  <c r="AB126" i="5"/>
  <c r="AB129" i="5" s="1"/>
  <c r="AD126" i="5"/>
  <c r="AD129" i="5" s="1"/>
  <c r="I12" i="5" s="1"/>
  <c r="AG126" i="5"/>
  <c r="AG129" i="5" s="1"/>
  <c r="AD69" i="5"/>
  <c r="AG69" i="5"/>
  <c r="AA216" i="5"/>
  <c r="AN210" i="5"/>
  <c r="AB210" i="5"/>
  <c r="AF210" i="5"/>
  <c r="BQ184" i="5"/>
  <c r="BQ187" i="5" s="1"/>
  <c r="AV186" i="5"/>
  <c r="BQ185" i="5"/>
  <c r="BS185" i="5" s="1"/>
  <c r="BC98" i="5"/>
  <c r="BP83" i="5"/>
  <c r="BP82" i="5"/>
  <c r="BP84" i="5"/>
  <c r="CB187" i="5"/>
  <c r="BQ157" i="5"/>
  <c r="BP141" i="5"/>
  <c r="BP140" i="5"/>
  <c r="BP142" i="5"/>
  <c r="BP200" i="5"/>
  <c r="BP199" i="5"/>
  <c r="BP198" i="5"/>
  <c r="BQ213" i="5"/>
  <c r="BQ216" i="5" s="1"/>
  <c r="AF126" i="5"/>
  <c r="AF129" i="5" s="1"/>
  <c r="AM69" i="5"/>
  <c r="AN69" i="5" s="1"/>
  <c r="AF69" i="5"/>
  <c r="AC214" i="5"/>
  <c r="AC215" i="5"/>
  <c r="BQ97" i="5"/>
  <c r="BQ100" i="5" s="1"/>
  <c r="BQ155" i="5"/>
  <c r="Y69" i="5"/>
  <c r="AV243" i="5"/>
  <c r="CW55" i="5"/>
  <c r="CW70" i="5" s="1"/>
  <c r="AT98" i="5"/>
  <c r="BP112" i="5"/>
  <c r="BP111" i="5"/>
  <c r="BP113" i="5"/>
  <c r="AG99" i="5"/>
  <c r="Y210" i="5"/>
  <c r="AL210" i="5"/>
  <c r="AE126" i="5"/>
  <c r="AE129" i="5" s="1"/>
  <c r="AH126" i="5"/>
  <c r="AH129" i="5" s="1"/>
  <c r="AB69" i="5"/>
  <c r="AH69" i="5"/>
  <c r="BQ156" i="5"/>
  <c r="BQ128" i="5"/>
  <c r="BQ129" i="5" s="1"/>
  <c r="AV242" i="5"/>
  <c r="AV245" i="5" s="1"/>
  <c r="BF213" i="5"/>
  <c r="AW98" i="5"/>
  <c r="BH98" i="5"/>
  <c r="BI98" i="5" s="1"/>
  <c r="BA98" i="5"/>
  <c r="AY98" i="5"/>
  <c r="BF98" i="5"/>
  <c r="AZ98" i="5"/>
  <c r="BE98" i="5"/>
  <c r="AT97" i="5"/>
  <c r="BD98" i="5"/>
  <c r="BB98" i="5"/>
  <c r="BF97" i="5"/>
  <c r="AT68" i="5"/>
  <c r="AY68" i="5"/>
  <c r="BA68" i="5"/>
  <c r="BF68" i="5"/>
  <c r="BB68" i="5"/>
  <c r="BD68" i="5"/>
  <c r="AZ68" i="5"/>
  <c r="BE68" i="5"/>
  <c r="BC68" i="5"/>
  <c r="AW68" i="5"/>
  <c r="BH68" i="5"/>
  <c r="BE70" i="5"/>
  <c r="AF65" i="5"/>
  <c r="Y68" i="5"/>
  <c r="Y71" i="5" s="1"/>
  <c r="AA65" i="5"/>
  <c r="AB68" i="5"/>
  <c r="AB71" i="5" s="1"/>
  <c r="AM68" i="5"/>
  <c r="AH70" i="5"/>
  <c r="Y65" i="5"/>
  <c r="AC68" i="5"/>
  <c r="AC71" i="5" s="1"/>
  <c r="AE70" i="5"/>
  <c r="AJ70" i="5"/>
  <c r="Y70" i="5"/>
  <c r="AF68" i="5"/>
  <c r="AF71" i="5" s="1"/>
  <c r="AD68" i="5"/>
  <c r="AD71" i="5" s="1"/>
  <c r="I10" i="5" s="1"/>
  <c r="AK68" i="5"/>
  <c r="AK71" i="5" s="1"/>
  <c r="AF70" i="5"/>
  <c r="AD70" i="5"/>
  <c r="AK70" i="5"/>
  <c r="AG70" i="5"/>
  <c r="AI70" i="5"/>
  <c r="AB70" i="5"/>
  <c r="AM70" i="5"/>
  <c r="AN70" i="5" s="1"/>
  <c r="AG65" i="5"/>
  <c r="AE68" i="5"/>
  <c r="AE71" i="5" s="1"/>
  <c r="AJ68" i="5"/>
  <c r="AJ71" i="5" s="1"/>
  <c r="AB65" i="5"/>
  <c r="AG68" i="5"/>
  <c r="AG71" i="5" s="1"/>
  <c r="AI68" i="5"/>
  <c r="AI71" i="5" s="1"/>
  <c r="AH68" i="5"/>
  <c r="AH71" i="5" s="1"/>
  <c r="AF97" i="5"/>
  <c r="AD97" i="5"/>
  <c r="AD100" i="5" s="1"/>
  <c r="I11" i="5" s="1"/>
  <c r="AK97" i="5"/>
  <c r="AK100" i="5" s="1"/>
  <c r="AH99" i="5"/>
  <c r="AB97" i="5"/>
  <c r="AM97" i="5"/>
  <c r="AH97" i="5"/>
  <c r="AE97" i="5"/>
  <c r="AE100" i="5" s="1"/>
  <c r="AF99" i="5"/>
  <c r="Y97" i="5"/>
  <c r="Y100" i="5" s="1"/>
  <c r="AE99" i="5"/>
  <c r="AJ99" i="5"/>
  <c r="AJ100" i="5" s="1"/>
  <c r="AB99" i="5"/>
  <c r="AM99" i="5"/>
  <c r="AN99" i="5" s="1"/>
  <c r="AG97" i="5"/>
  <c r="AG100" i="5" s="1"/>
  <c r="AI97" i="5"/>
  <c r="AI99" i="5"/>
  <c r="AG94" i="5"/>
  <c r="AF94" i="5"/>
  <c r="AE94" i="5"/>
  <c r="AE128" i="5"/>
  <c r="AJ128" i="5"/>
  <c r="AF127" i="5"/>
  <c r="AD127" i="5"/>
  <c r="AK127" i="5"/>
  <c r="AF128" i="5"/>
  <c r="AD128" i="5"/>
  <c r="AK128" i="5"/>
  <c r="AB127" i="5"/>
  <c r="AM127" i="5"/>
  <c r="AN127" i="5" s="1"/>
  <c r="AB128" i="5"/>
  <c r="AM128" i="5"/>
  <c r="AN128" i="5" s="1"/>
  <c r="AE127" i="5"/>
  <c r="AJ127" i="5"/>
  <c r="AI127" i="5"/>
  <c r="AG127" i="5"/>
  <c r="Y127" i="5"/>
  <c r="AH128" i="5"/>
  <c r="Y128" i="5"/>
  <c r="AI128" i="5"/>
  <c r="AG128" i="5"/>
  <c r="AE155" i="5"/>
  <c r="AE158" i="5" s="1"/>
  <c r="AJ155" i="5"/>
  <c r="AJ158" i="5" s="1"/>
  <c r="AH155" i="5"/>
  <c r="AH158" i="5" s="1"/>
  <c r="AH156" i="5"/>
  <c r="AE156" i="5"/>
  <c r="AJ156" i="5"/>
  <c r="AD155" i="5"/>
  <c r="AD158" i="5" s="1"/>
  <c r="I13" i="5" s="1"/>
  <c r="AF155" i="5"/>
  <c r="AF158" i="5" s="1"/>
  <c r="AK155" i="5"/>
  <c r="AK158" i="5" s="1"/>
  <c r="AI156" i="5"/>
  <c r="AG156" i="5"/>
  <c r="Y152" i="5"/>
  <c r="AC155" i="5"/>
  <c r="AC158" i="5" s="1"/>
  <c r="AE157" i="5"/>
  <c r="AJ157" i="5"/>
  <c r="AB157" i="5"/>
  <c r="AM157" i="5"/>
  <c r="AN157" i="5" s="1"/>
  <c r="AI157" i="5"/>
  <c r="AG157" i="5"/>
  <c r="Y156" i="5"/>
  <c r="AB156" i="5"/>
  <c r="AM156" i="5"/>
  <c r="AN156" i="5" s="1"/>
  <c r="AF156" i="5"/>
  <c r="AD156" i="5"/>
  <c r="AK156" i="5"/>
  <c r="AB155" i="5"/>
  <c r="AB158" i="5" s="1"/>
  <c r="AM155" i="5"/>
  <c r="AG155" i="5"/>
  <c r="AG158" i="5" s="1"/>
  <c r="AI155" i="5"/>
  <c r="AI158" i="5" s="1"/>
  <c r="AF157" i="5"/>
  <c r="AK157" i="5"/>
  <c r="AD157" i="5"/>
  <c r="AH157" i="5"/>
  <c r="AK213" i="5"/>
  <c r="AK216" i="5" s="1"/>
  <c r="AC210" i="5"/>
  <c r="BF210" i="5"/>
  <c r="CN229" i="5"/>
  <c r="CK244" i="5" s="1"/>
  <c r="BS229" i="5"/>
  <c r="BP244" i="5" s="1"/>
  <c r="BP245" i="5" s="1"/>
  <c r="AX123" i="5"/>
  <c r="R7" i="5"/>
  <c r="AT126" i="5"/>
  <c r="AE210" i="5"/>
  <c r="AX214" i="5"/>
  <c r="CD83" i="5"/>
  <c r="AG152" i="5"/>
  <c r="AL152" i="5"/>
  <c r="AY123" i="5"/>
  <c r="BH123" i="5"/>
  <c r="BD65" i="5"/>
  <c r="CT114" i="5"/>
  <c r="AX210" i="5"/>
  <c r="CS247" i="5"/>
  <c r="CS227" i="5" s="1"/>
  <c r="CS172" i="5"/>
  <c r="AX185" i="5"/>
  <c r="CD170" i="5"/>
  <c r="CO172" i="5"/>
  <c r="AJ152" i="5"/>
  <c r="AH152" i="5"/>
  <c r="CD141" i="5"/>
  <c r="AI152" i="5"/>
  <c r="CS201" i="5"/>
  <c r="AN230" i="5"/>
  <c r="CT85" i="5"/>
  <c r="CY55" i="5"/>
  <c r="BC65" i="5"/>
  <c r="BG65" i="5"/>
  <c r="AU65" i="5"/>
  <c r="BF65" i="5"/>
  <c r="AE65" i="5"/>
  <c r="CT143" i="5"/>
  <c r="CD113" i="5"/>
  <c r="AX127" i="5"/>
  <c r="AX129" i="5" s="1"/>
  <c r="BI201" i="5"/>
  <c r="BG94" i="5"/>
  <c r="CS143" i="5"/>
  <c r="AK152" i="5"/>
  <c r="AK239" i="5"/>
  <c r="AN239" i="5"/>
  <c r="BA65" i="5"/>
  <c r="BI65" i="5"/>
  <c r="BH65" i="5"/>
  <c r="AX70" i="5"/>
  <c r="AX71" i="5" s="1"/>
  <c r="AY65" i="5"/>
  <c r="AJ239" i="5"/>
  <c r="AC243" i="5"/>
  <c r="AM152" i="5"/>
  <c r="CU198" i="5"/>
  <c r="CO201" i="5"/>
  <c r="BV230" i="5"/>
  <c r="CB227" i="5"/>
  <c r="CB242" i="5" s="1"/>
  <c r="CB229" i="5"/>
  <c r="CB244" i="5" s="1"/>
  <c r="AC152" i="5"/>
  <c r="AB152" i="5"/>
  <c r="BI228" i="5"/>
  <c r="CU82" i="5"/>
  <c r="CO85" i="5"/>
  <c r="CY84" i="5"/>
  <c r="CW112" i="5"/>
  <c r="CW127" i="5" s="1"/>
  <c r="CS114" i="5"/>
  <c r="CQ114" i="5"/>
  <c r="CW111" i="5"/>
  <c r="CW126" i="5" s="1"/>
  <c r="CW113" i="5"/>
  <c r="CW128" i="5" s="1"/>
  <c r="CV140" i="5"/>
  <c r="CV143" i="5" s="1"/>
  <c r="CP143" i="5"/>
  <c r="CI156" i="5" s="1"/>
  <c r="CR172" i="5"/>
  <c r="CX169" i="5"/>
  <c r="CX172" i="5" s="1"/>
  <c r="CY200" i="5"/>
  <c r="CV198" i="5"/>
  <c r="CV201" i="5" s="1"/>
  <c r="CP201" i="5"/>
  <c r="CI214" i="5" s="1"/>
  <c r="CA227" i="5"/>
  <c r="CA230" i="5" s="1"/>
  <c r="BU230" i="5"/>
  <c r="BN243" i="5" s="1"/>
  <c r="BZ227" i="5"/>
  <c r="BT230" i="5"/>
  <c r="BY230" i="5"/>
  <c r="CW83" i="5"/>
  <c r="CW98" i="5" s="1"/>
  <c r="AC242" i="5"/>
  <c r="AC245" i="5" s="1"/>
  <c r="AA152" i="5"/>
  <c r="AX65" i="5"/>
  <c r="AU94" i="5"/>
  <c r="CU172" i="5"/>
  <c r="CD112" i="5"/>
  <c r="CU111" i="5"/>
  <c r="CO114" i="5"/>
  <c r="AM239" i="5"/>
  <c r="CB172" i="5"/>
  <c r="CW199" i="5"/>
  <c r="CW214" i="5" s="1"/>
  <c r="CW216" i="5" s="1"/>
  <c r="CB54" i="5"/>
  <c r="CX111" i="5"/>
  <c r="CX114" i="5" s="1"/>
  <c r="CR114" i="5"/>
  <c r="CC227" i="5"/>
  <c r="CC230" i="5" s="1"/>
  <c r="BW230" i="5"/>
  <c r="CB199" i="5"/>
  <c r="CB214" i="5" s="1"/>
  <c r="CB216" i="5" s="1"/>
  <c r="BV201" i="5"/>
  <c r="CD53" i="5"/>
  <c r="CQ85" i="5"/>
  <c r="CW82" i="5"/>
  <c r="CW97" i="5" s="1"/>
  <c r="CV111" i="5"/>
  <c r="CV114" i="5" s="1"/>
  <c r="CP114" i="5"/>
  <c r="CI127" i="5" s="1"/>
  <c r="CW170" i="5"/>
  <c r="CW185" i="5" s="1"/>
  <c r="CT172" i="5"/>
  <c r="CX198" i="5"/>
  <c r="CX201" i="5" s="1"/>
  <c r="CR201" i="5"/>
  <c r="BX230" i="5"/>
  <c r="CB85" i="5"/>
  <c r="BI169" i="5"/>
  <c r="BI172" i="5" s="1"/>
  <c r="BE172" i="5"/>
  <c r="AX99" i="5"/>
  <c r="AE152" i="5"/>
  <c r="BI229" i="5"/>
  <c r="BG230" i="5"/>
  <c r="CR143" i="5"/>
  <c r="BZ201" i="5"/>
  <c r="CD198" i="5"/>
  <c r="AH239" i="5"/>
  <c r="AL239" i="5"/>
  <c r="Y244" i="5"/>
  <c r="BI140" i="5"/>
  <c r="BI143" i="5" s="1"/>
  <c r="BZ85" i="5"/>
  <c r="CD82" i="5"/>
  <c r="CQ201" i="5"/>
  <c r="BZ111" i="5"/>
  <c r="BT114" i="5"/>
  <c r="CD55" i="5"/>
  <c r="CW54" i="5"/>
  <c r="CW69" i="5" s="1"/>
  <c r="CV82" i="5"/>
  <c r="CV85" i="5" s="1"/>
  <c r="CP85" i="5"/>
  <c r="CI98" i="5" s="1"/>
  <c r="CX82" i="5"/>
  <c r="CX85" i="5" s="1"/>
  <c r="CR85" i="5"/>
  <c r="CS85" i="5"/>
  <c r="CY142" i="5"/>
  <c r="CU140" i="5"/>
  <c r="CO143" i="5"/>
  <c r="CQ172" i="5"/>
  <c r="CW169" i="5"/>
  <c r="CW184" i="5" s="1"/>
  <c r="CV169" i="5"/>
  <c r="CV172" i="5" s="1"/>
  <c r="CP172" i="5"/>
  <c r="CI185" i="5" s="1"/>
  <c r="CW141" i="5"/>
  <c r="CW156" i="5" s="1"/>
  <c r="CB228" i="5"/>
  <c r="CB243" i="5" s="1"/>
  <c r="CW53" i="5"/>
  <c r="CW68" i="5" s="1"/>
  <c r="BZ172" i="5"/>
  <c r="CD169" i="5"/>
  <c r="CQ143" i="5"/>
  <c r="AT65" i="5"/>
  <c r="AV65" i="5"/>
  <c r="BB65" i="5"/>
  <c r="BI85" i="5"/>
  <c r="AD152" i="5"/>
  <c r="AU210" i="5"/>
  <c r="AX215" i="5"/>
  <c r="CB143" i="5"/>
  <c r="CX143" i="5"/>
  <c r="BZ143" i="5"/>
  <c r="CD140" i="5"/>
  <c r="BI114" i="5"/>
  <c r="AF152" i="5"/>
  <c r="Z239" i="5"/>
  <c r="AI239" i="5"/>
  <c r="CB114" i="5"/>
  <c r="BE230" i="5"/>
  <c r="BI227" i="5"/>
  <c r="E16" i="5"/>
  <c r="AX229" i="5"/>
  <c r="AU244" i="5" s="1"/>
  <c r="CQ247" i="5"/>
  <c r="CQ227" i="5" s="1"/>
  <c r="CS249" i="5"/>
  <c r="CS229" i="5" s="1"/>
  <c r="CL247" i="5"/>
  <c r="CR227" i="5" s="1"/>
  <c r="CS248" i="5"/>
  <c r="CS228" i="5" s="1"/>
  <c r="CK248" i="5"/>
  <c r="CP228" i="5" s="1"/>
  <c r="CV228" i="5" s="1"/>
  <c r="CL249" i="5"/>
  <c r="CR229" i="5" s="1"/>
  <c r="CX229" i="5" s="1"/>
  <c r="CL248" i="5"/>
  <c r="CR228" i="5" s="1"/>
  <c r="CX228" i="5" s="1"/>
  <c r="CK249" i="5"/>
  <c r="CP229" i="5" s="1"/>
  <c r="CV229" i="5" s="1"/>
  <c r="CT249" i="5"/>
  <c r="CT229" i="5" s="1"/>
  <c r="CT247" i="5"/>
  <c r="CT227" i="5" s="1"/>
  <c r="CK247" i="5"/>
  <c r="CP227" i="5" s="1"/>
  <c r="CJ248" i="5"/>
  <c r="CO228" i="5" s="1"/>
  <c r="CU228" i="5" s="1"/>
  <c r="CJ249" i="5"/>
  <c r="CO229" i="5" s="1"/>
  <c r="CU229" i="5" s="1"/>
  <c r="CQ248" i="5"/>
  <c r="CQ228" i="5" s="1"/>
  <c r="CT248" i="5"/>
  <c r="CT228" i="5" s="1"/>
  <c r="CQ249" i="5"/>
  <c r="CQ229" i="5" s="1"/>
  <c r="CJ247" i="5"/>
  <c r="CO227" i="5" s="1"/>
  <c r="BY56" i="5"/>
  <c r="CO56" i="5"/>
  <c r="CX56" i="5"/>
  <c r="CR56" i="5"/>
  <c r="CP56" i="5"/>
  <c r="CI69" i="5" s="1"/>
  <c r="CV56" i="5"/>
  <c r="BV56" i="5"/>
  <c r="CQ56" i="5"/>
  <c r="BT56" i="5"/>
  <c r="BW56" i="5"/>
  <c r="CC56" i="5"/>
  <c r="BU56" i="5"/>
  <c r="BN69" i="5" s="1"/>
  <c r="CA56" i="5"/>
  <c r="CS56" i="5"/>
  <c r="CT56" i="5"/>
  <c r="BX56" i="5"/>
  <c r="E13" i="5"/>
  <c r="U13" i="5" s="1"/>
  <c r="E12" i="5"/>
  <c r="U12" i="5" s="1"/>
  <c r="H142" i="5"/>
  <c r="E11" i="5"/>
  <c r="U11" i="5" s="1"/>
  <c r="E10" i="5"/>
  <c r="U10" i="5" s="1"/>
  <c r="E23" i="5"/>
  <c r="U23" i="5" s="1"/>
  <c r="E22" i="5"/>
  <c r="U22" i="5" s="1"/>
  <c r="H171" i="5"/>
  <c r="H199" i="5"/>
  <c r="H227" i="5"/>
  <c r="E37" i="5"/>
  <c r="U37" i="5" s="1"/>
  <c r="E21" i="5"/>
  <c r="U21" i="5" s="1"/>
  <c r="E19" i="5"/>
  <c r="U19" i="5" s="1"/>
  <c r="E20" i="5"/>
  <c r="U20" i="5" s="1"/>
  <c r="C36" i="5"/>
  <c r="A168" i="5"/>
  <c r="CG139" i="5"/>
  <c r="C37" i="5"/>
  <c r="BL139" i="5"/>
  <c r="C29" i="5"/>
  <c r="AQ139" i="5"/>
  <c r="C21" i="5"/>
  <c r="V110" i="5"/>
  <c r="C12" i="5"/>
  <c r="CY171" i="5" l="1"/>
  <c r="E186" i="5"/>
  <c r="BQ69" i="5"/>
  <c r="CC64" i="5"/>
  <c r="BY64" i="5"/>
  <c r="BU64" i="5"/>
  <c r="BQ64" i="5"/>
  <c r="CC63" i="5"/>
  <c r="BY63" i="5"/>
  <c r="BU63" i="5"/>
  <c r="BQ63" i="5"/>
  <c r="CC62" i="5"/>
  <c r="BY62" i="5"/>
  <c r="BU62" i="5"/>
  <c r="BQ62" i="5"/>
  <c r="CB64" i="5"/>
  <c r="BX64" i="5"/>
  <c r="BT64" i="5"/>
  <c r="BP64" i="5"/>
  <c r="CB63" i="5"/>
  <c r="BX63" i="5"/>
  <c r="BT63" i="5"/>
  <c r="BP63" i="5"/>
  <c r="CB62" i="5"/>
  <c r="BX62" i="5"/>
  <c r="BT62" i="5"/>
  <c r="BP62" i="5"/>
  <c r="CA64" i="5"/>
  <c r="BW64" i="5"/>
  <c r="BS64" i="5"/>
  <c r="BO64" i="5"/>
  <c r="CA63" i="5"/>
  <c r="BW63" i="5"/>
  <c r="BS63" i="5"/>
  <c r="BO63" i="5"/>
  <c r="CA62" i="5"/>
  <c r="BW62" i="5"/>
  <c r="BS62" i="5"/>
  <c r="BO62" i="5"/>
  <c r="CD64" i="5"/>
  <c r="BZ64" i="5"/>
  <c r="BV64" i="5"/>
  <c r="BR64" i="5"/>
  <c r="CD63" i="5"/>
  <c r="BZ63" i="5"/>
  <c r="BV63" i="5"/>
  <c r="BR63" i="5"/>
  <c r="CD62" i="5"/>
  <c r="BZ62" i="5"/>
  <c r="BV62" i="5"/>
  <c r="BR62" i="5"/>
  <c r="CB238" i="5"/>
  <c r="BX238" i="5"/>
  <c r="BT238" i="5"/>
  <c r="BP238" i="5"/>
  <c r="CB237" i="5"/>
  <c r="BX237" i="5"/>
  <c r="BT237" i="5"/>
  <c r="BP237" i="5"/>
  <c r="CB236" i="5"/>
  <c r="BX236" i="5"/>
  <c r="BT236" i="5"/>
  <c r="BP236" i="5"/>
  <c r="CA238" i="5"/>
  <c r="BW238" i="5"/>
  <c r="BS238" i="5"/>
  <c r="BO238" i="5"/>
  <c r="CA237" i="5"/>
  <c r="BW237" i="5"/>
  <c r="BS237" i="5"/>
  <c r="BO237" i="5"/>
  <c r="CA236" i="5"/>
  <c r="BW236" i="5"/>
  <c r="BS236" i="5"/>
  <c r="BO236" i="5"/>
  <c r="CD238" i="5"/>
  <c r="BZ238" i="5"/>
  <c r="BV238" i="5"/>
  <c r="BR238" i="5"/>
  <c r="CD237" i="5"/>
  <c r="BZ237" i="5"/>
  <c r="BV237" i="5"/>
  <c r="BR237" i="5"/>
  <c r="CD236" i="5"/>
  <c r="BZ236" i="5"/>
  <c r="BV236" i="5"/>
  <c r="BR236" i="5"/>
  <c r="CC238" i="5"/>
  <c r="BY238" i="5"/>
  <c r="BU238" i="5"/>
  <c r="BQ238" i="5"/>
  <c r="CC237" i="5"/>
  <c r="BY237" i="5"/>
  <c r="BU237" i="5"/>
  <c r="BQ237" i="5"/>
  <c r="CC236" i="5"/>
  <c r="BY236" i="5"/>
  <c r="BU236" i="5"/>
  <c r="BQ236" i="5"/>
  <c r="CL99" i="5"/>
  <c r="CW93" i="5"/>
  <c r="CS93" i="5"/>
  <c r="CO93" i="5"/>
  <c r="CK93" i="5"/>
  <c r="CW92" i="5"/>
  <c r="CS92" i="5"/>
  <c r="CO92" i="5"/>
  <c r="CK92" i="5"/>
  <c r="CV93" i="5"/>
  <c r="CR93" i="5"/>
  <c r="CN93" i="5"/>
  <c r="CJ93" i="5"/>
  <c r="CV92" i="5"/>
  <c r="CR92" i="5"/>
  <c r="CN92" i="5"/>
  <c r="CJ92" i="5"/>
  <c r="CY93" i="5"/>
  <c r="CU93" i="5"/>
  <c r="CQ93" i="5"/>
  <c r="CM93" i="5"/>
  <c r="CY92" i="5"/>
  <c r="CU92" i="5"/>
  <c r="CQ92" i="5"/>
  <c r="CM92" i="5"/>
  <c r="CX93" i="5"/>
  <c r="CT93" i="5"/>
  <c r="CP93" i="5"/>
  <c r="CL93" i="5"/>
  <c r="CX92" i="5"/>
  <c r="CT92" i="5"/>
  <c r="CP92" i="5"/>
  <c r="CL92" i="5"/>
  <c r="CX91" i="5"/>
  <c r="CT91" i="5"/>
  <c r="CP91" i="5"/>
  <c r="CL91" i="5"/>
  <c r="CW91" i="5"/>
  <c r="CS91" i="5"/>
  <c r="CO91" i="5"/>
  <c r="CK91" i="5"/>
  <c r="CV91" i="5"/>
  <c r="CR91" i="5"/>
  <c r="CN91" i="5"/>
  <c r="CJ91" i="5"/>
  <c r="CY91" i="5"/>
  <c r="CU91" i="5"/>
  <c r="CQ91" i="5"/>
  <c r="CM91" i="5"/>
  <c r="CL126" i="5"/>
  <c r="CL129" i="5" s="1"/>
  <c r="CY122" i="5"/>
  <c r="CU122" i="5"/>
  <c r="CQ122" i="5"/>
  <c r="CM122" i="5"/>
  <c r="CX122" i="5"/>
  <c r="CT122" i="5"/>
  <c r="CP122" i="5"/>
  <c r="CL122" i="5"/>
  <c r="CR122" i="5"/>
  <c r="CJ122" i="5"/>
  <c r="CW121" i="5"/>
  <c r="CS121" i="5"/>
  <c r="CO121" i="5"/>
  <c r="CK121" i="5"/>
  <c r="CW120" i="5"/>
  <c r="CS120" i="5"/>
  <c r="CO120" i="5"/>
  <c r="CK120" i="5"/>
  <c r="CW122" i="5"/>
  <c r="CO122" i="5"/>
  <c r="CV121" i="5"/>
  <c r="CR121" i="5"/>
  <c r="CN121" i="5"/>
  <c r="CJ121" i="5"/>
  <c r="CV120" i="5"/>
  <c r="CV123" i="5" s="1"/>
  <c r="CR120" i="5"/>
  <c r="CN120" i="5"/>
  <c r="CJ120" i="5"/>
  <c r="CV122" i="5"/>
  <c r="CN122" i="5"/>
  <c r="CY121" i="5"/>
  <c r="CU121" i="5"/>
  <c r="CQ121" i="5"/>
  <c r="CM121" i="5"/>
  <c r="CY120" i="5"/>
  <c r="CU120" i="5"/>
  <c r="CQ120" i="5"/>
  <c r="CM120" i="5"/>
  <c r="CS122" i="5"/>
  <c r="CK122" i="5"/>
  <c r="CX121" i="5"/>
  <c r="CT121" i="5"/>
  <c r="CP121" i="5"/>
  <c r="CL121" i="5"/>
  <c r="CX120" i="5"/>
  <c r="CT120" i="5"/>
  <c r="CP120" i="5"/>
  <c r="CL120" i="5"/>
  <c r="P187" i="5"/>
  <c r="O158" i="5"/>
  <c r="P158" i="5"/>
  <c r="E157" i="5"/>
  <c r="E158" i="5" s="1"/>
  <c r="CW209" i="5"/>
  <c r="CS209" i="5"/>
  <c r="CO209" i="5"/>
  <c r="CK209" i="5"/>
  <c r="CV209" i="5"/>
  <c r="CR209" i="5"/>
  <c r="CN209" i="5"/>
  <c r="CJ209" i="5"/>
  <c r="CV208" i="5"/>
  <c r="CR208" i="5"/>
  <c r="CN208" i="5"/>
  <c r="CJ208" i="5"/>
  <c r="CY209" i="5"/>
  <c r="CU209" i="5"/>
  <c r="CQ209" i="5"/>
  <c r="CM209" i="5"/>
  <c r="CY208" i="5"/>
  <c r="CU208" i="5"/>
  <c r="CQ208" i="5"/>
  <c r="CM208" i="5"/>
  <c r="CX209" i="5"/>
  <c r="CT209" i="5"/>
  <c r="CP209" i="5"/>
  <c r="CL209" i="5"/>
  <c r="CW208" i="5"/>
  <c r="CO208" i="5"/>
  <c r="CW207" i="5"/>
  <c r="CS207" i="5"/>
  <c r="CO207" i="5"/>
  <c r="CK207" i="5"/>
  <c r="CT208" i="5"/>
  <c r="CL208" i="5"/>
  <c r="CV207" i="5"/>
  <c r="CR207" i="5"/>
  <c r="CN207" i="5"/>
  <c r="CJ207" i="5"/>
  <c r="CS208" i="5"/>
  <c r="CK208" i="5"/>
  <c r="CY207" i="5"/>
  <c r="CU207" i="5"/>
  <c r="CQ207" i="5"/>
  <c r="CM207" i="5"/>
  <c r="CX208" i="5"/>
  <c r="CP208" i="5"/>
  <c r="CX207" i="5"/>
  <c r="CT207" i="5"/>
  <c r="CP207" i="5"/>
  <c r="CL207" i="5"/>
  <c r="O187" i="5"/>
  <c r="E242" i="5"/>
  <c r="E245" i="5" s="1"/>
  <c r="O242" i="5"/>
  <c r="O245" i="5" s="1"/>
  <c r="P242" i="5"/>
  <c r="P245" i="5" s="1"/>
  <c r="P214" i="5"/>
  <c r="O214" i="5"/>
  <c r="E214" i="5"/>
  <c r="CX64" i="5"/>
  <c r="CT64" i="5"/>
  <c r="CP64" i="5"/>
  <c r="CL64" i="5"/>
  <c r="CX63" i="5"/>
  <c r="CT63" i="5"/>
  <c r="CP63" i="5"/>
  <c r="CL63" i="5"/>
  <c r="CX62" i="5"/>
  <c r="CT62" i="5"/>
  <c r="CT65" i="5" s="1"/>
  <c r="CP62" i="5"/>
  <c r="CL62" i="5"/>
  <c r="CW64" i="5"/>
  <c r="CS64" i="5"/>
  <c r="CO64" i="5"/>
  <c r="CK64" i="5"/>
  <c r="CW63" i="5"/>
  <c r="CS63" i="5"/>
  <c r="CO63" i="5"/>
  <c r="CK63" i="5"/>
  <c r="CW62" i="5"/>
  <c r="CS62" i="5"/>
  <c r="CS65" i="5" s="1"/>
  <c r="CO62" i="5"/>
  <c r="CK62" i="5"/>
  <c r="CV64" i="5"/>
  <c r="CR64" i="5"/>
  <c r="CN64" i="5"/>
  <c r="CJ64" i="5"/>
  <c r="CV63" i="5"/>
  <c r="CR63" i="5"/>
  <c r="CN63" i="5"/>
  <c r="CJ63" i="5"/>
  <c r="CV62" i="5"/>
  <c r="CR62" i="5"/>
  <c r="CN62" i="5"/>
  <c r="CJ62" i="5"/>
  <c r="CY64" i="5"/>
  <c r="CU64" i="5"/>
  <c r="CQ64" i="5"/>
  <c r="CM64" i="5"/>
  <c r="CY63" i="5"/>
  <c r="CU63" i="5"/>
  <c r="CQ63" i="5"/>
  <c r="CM63" i="5"/>
  <c r="CY62" i="5"/>
  <c r="CU62" i="5"/>
  <c r="CU65" i="5" s="1"/>
  <c r="CQ62" i="5"/>
  <c r="CM62" i="5"/>
  <c r="CL186" i="5"/>
  <c r="CV180" i="5"/>
  <c r="CR180" i="5"/>
  <c r="CN180" i="5"/>
  <c r="CJ180" i="5"/>
  <c r="CV179" i="5"/>
  <c r="CR179" i="5"/>
  <c r="CN179" i="5"/>
  <c r="CJ179" i="5"/>
  <c r="CV178" i="5"/>
  <c r="CR178" i="5"/>
  <c r="CN178" i="5"/>
  <c r="CJ178" i="5"/>
  <c r="CY180" i="5"/>
  <c r="CU180" i="5"/>
  <c r="CQ180" i="5"/>
  <c r="CM180" i="5"/>
  <c r="CY179" i="5"/>
  <c r="CU179" i="5"/>
  <c r="CQ179" i="5"/>
  <c r="CM179" i="5"/>
  <c r="CX180" i="5"/>
  <c r="CT180" i="5"/>
  <c r="CP180" i="5"/>
  <c r="CL180" i="5"/>
  <c r="CX179" i="5"/>
  <c r="CT179" i="5"/>
  <c r="CP179" i="5"/>
  <c r="CL179" i="5"/>
  <c r="CX178" i="5"/>
  <c r="CT178" i="5"/>
  <c r="CP178" i="5"/>
  <c r="CL178" i="5"/>
  <c r="CK180" i="5"/>
  <c r="CK179" i="5"/>
  <c r="CU178" i="5"/>
  <c r="CM178" i="5"/>
  <c r="CW180" i="5"/>
  <c r="CW179" i="5"/>
  <c r="CS178" i="5"/>
  <c r="CK178" i="5"/>
  <c r="CS180" i="5"/>
  <c r="CS179" i="5"/>
  <c r="CY178" i="5"/>
  <c r="CQ178" i="5"/>
  <c r="CO180" i="5"/>
  <c r="CO179" i="5"/>
  <c r="CW178" i="5"/>
  <c r="CO178" i="5"/>
  <c r="CL155" i="5"/>
  <c r="CL158" i="5" s="1"/>
  <c r="CV151" i="5"/>
  <c r="CR151" i="5"/>
  <c r="CN151" i="5"/>
  <c r="CJ151" i="5"/>
  <c r="CX151" i="5"/>
  <c r="CS151" i="5"/>
  <c r="CM151" i="5"/>
  <c r="CY150" i="5"/>
  <c r="CU150" i="5"/>
  <c r="CQ150" i="5"/>
  <c r="CM150" i="5"/>
  <c r="CY149" i="5"/>
  <c r="CU149" i="5"/>
  <c r="CQ149" i="5"/>
  <c r="CM149" i="5"/>
  <c r="CW151" i="5"/>
  <c r="CQ151" i="5"/>
  <c r="CL151" i="5"/>
  <c r="CX150" i="5"/>
  <c r="CT150" i="5"/>
  <c r="CP150" i="5"/>
  <c r="CL150" i="5"/>
  <c r="CX149" i="5"/>
  <c r="CT149" i="5"/>
  <c r="CP149" i="5"/>
  <c r="CL149" i="5"/>
  <c r="CU151" i="5"/>
  <c r="CP151" i="5"/>
  <c r="CK151" i="5"/>
  <c r="CW150" i="5"/>
  <c r="CS150" i="5"/>
  <c r="CO150" i="5"/>
  <c r="CK150" i="5"/>
  <c r="CW149" i="5"/>
  <c r="CS149" i="5"/>
  <c r="CO149" i="5"/>
  <c r="CK149" i="5"/>
  <c r="CY151" i="5"/>
  <c r="CT151" i="5"/>
  <c r="CO151" i="5"/>
  <c r="CV150" i="5"/>
  <c r="CR150" i="5"/>
  <c r="CN150" i="5"/>
  <c r="CJ150" i="5"/>
  <c r="CV149" i="5"/>
  <c r="CR149" i="5"/>
  <c r="CN149" i="5"/>
  <c r="CJ149" i="5"/>
  <c r="E187" i="5"/>
  <c r="AD213" i="5"/>
  <c r="AD216" i="5" s="1"/>
  <c r="I15" i="5" s="1"/>
  <c r="BD94" i="5"/>
  <c r="BI94" i="5"/>
  <c r="BC94" i="5"/>
  <c r="BF94" i="5"/>
  <c r="BE94" i="5"/>
  <c r="Y243" i="5"/>
  <c r="AE213" i="5"/>
  <c r="AE216" i="5" s="1"/>
  <c r="AI213" i="5"/>
  <c r="AI216" i="5" s="1"/>
  <c r="Y213" i="5"/>
  <c r="Y216" i="5" s="1"/>
  <c r="AG210" i="5"/>
  <c r="AH213" i="5"/>
  <c r="AH216" i="5" s="1"/>
  <c r="AF213" i="5"/>
  <c r="AF216" i="5" s="1"/>
  <c r="Y215" i="5"/>
  <c r="AM213" i="5"/>
  <c r="AM216" i="5" s="1"/>
  <c r="AC213" i="5"/>
  <c r="AC216" i="5" s="1"/>
  <c r="AN126" i="5"/>
  <c r="AN129" i="5" s="1"/>
  <c r="CD85" i="5"/>
  <c r="AZ213" i="5"/>
  <c r="AZ69" i="5"/>
  <c r="BH69" i="5"/>
  <c r="BI69" i="5" s="1"/>
  <c r="AY69" i="5"/>
  <c r="AW69" i="5"/>
  <c r="BB94" i="5"/>
  <c r="AY97" i="5"/>
  <c r="CW100" i="5"/>
  <c r="AY94" i="5"/>
  <c r="BB97" i="5"/>
  <c r="AX100" i="5"/>
  <c r="AT157" i="5"/>
  <c r="AT185" i="5"/>
  <c r="BB69" i="5"/>
  <c r="BA69" i="5"/>
  <c r="BA97" i="5"/>
  <c r="BH97" i="5"/>
  <c r="BI97" i="5" s="1"/>
  <c r="BI100" i="5" s="1"/>
  <c r="BD213" i="5"/>
  <c r="AY213" i="5"/>
  <c r="BH213" i="5"/>
  <c r="BI213" i="5" s="1"/>
  <c r="BD128" i="5"/>
  <c r="BD210" i="5"/>
  <c r="BD69" i="5"/>
  <c r="BC69" i="5"/>
  <c r="AZ97" i="5"/>
  <c r="AW97" i="5"/>
  <c r="BD97" i="5"/>
  <c r="BB213" i="5"/>
  <c r="BA213" i="5"/>
  <c r="AW213" i="5"/>
  <c r="BF152" i="5"/>
  <c r="AX94" i="5"/>
  <c r="BE69" i="5"/>
  <c r="AT69" i="5"/>
  <c r="BC97" i="5"/>
  <c r="BC213" i="5"/>
  <c r="BE157" i="5"/>
  <c r="BQ158" i="5"/>
  <c r="Y214" i="5"/>
  <c r="BG210" i="5"/>
  <c r="AW128" i="5"/>
  <c r="CW129" i="5"/>
  <c r="AX216" i="5"/>
  <c r="AB213" i="5"/>
  <c r="AB216" i="5" s="1"/>
  <c r="AI100" i="5"/>
  <c r="BF128" i="5"/>
  <c r="AZ128" i="5"/>
  <c r="AT94" i="5"/>
  <c r="AG213" i="5"/>
  <c r="AG216" i="5" s="1"/>
  <c r="BB128" i="5"/>
  <c r="BD152" i="5"/>
  <c r="AT127" i="5"/>
  <c r="BH181" i="5"/>
  <c r="AX184" i="5"/>
  <c r="AY128" i="5"/>
  <c r="BH128" i="5"/>
  <c r="BI128" i="5" s="1"/>
  <c r="BC128" i="5"/>
  <c r="AV187" i="5"/>
  <c r="F22" i="5" s="1"/>
  <c r="BH152" i="5"/>
  <c r="AY181" i="5"/>
  <c r="BA128" i="5"/>
  <c r="BC152" i="5"/>
  <c r="AX155" i="5"/>
  <c r="AX158" i="5" s="1"/>
  <c r="H21" i="5" s="1"/>
  <c r="BG152" i="5"/>
  <c r="AT128" i="5"/>
  <c r="BA152" i="5"/>
  <c r="BF155" i="5"/>
  <c r="BF158" i="5" s="1"/>
  <c r="AU152" i="5"/>
  <c r="AY152" i="5"/>
  <c r="BS156" i="5"/>
  <c r="BZ156" i="5"/>
  <c r="BE155" i="5"/>
  <c r="BE158" i="5" s="1"/>
  <c r="BI152" i="5"/>
  <c r="BE152" i="5"/>
  <c r="CW229" i="5"/>
  <c r="CW244" i="5" s="1"/>
  <c r="CW71" i="5"/>
  <c r="BO185" i="5"/>
  <c r="BQ244" i="5"/>
  <c r="BP229" i="5"/>
  <c r="BP228" i="5"/>
  <c r="BP227" i="5"/>
  <c r="CL184" i="5"/>
  <c r="CL187" i="5" s="1"/>
  <c r="AE215" i="5"/>
  <c r="AJ215" i="5"/>
  <c r="AH215" i="5"/>
  <c r="AE214" i="5"/>
  <c r="CL98" i="5"/>
  <c r="AX156" i="5"/>
  <c r="CK54" i="5"/>
  <c r="CK53" i="5"/>
  <c r="CK55" i="5"/>
  <c r="BQ70" i="5"/>
  <c r="BP54" i="5"/>
  <c r="BP55" i="5"/>
  <c r="BP53" i="5"/>
  <c r="BQ68" i="5"/>
  <c r="BQ71" i="5" s="1"/>
  <c r="CW187" i="5"/>
  <c r="CK84" i="5"/>
  <c r="CK83" i="5"/>
  <c r="CK82" i="5"/>
  <c r="AT215" i="5"/>
  <c r="CL68" i="5"/>
  <c r="CL71" i="5" s="1"/>
  <c r="CL69" i="5"/>
  <c r="AI215" i="5"/>
  <c r="AG215" i="5"/>
  <c r="AD214" i="5"/>
  <c r="AF214" i="5"/>
  <c r="AK214" i="5"/>
  <c r="CL128" i="5"/>
  <c r="CN128" i="5" s="1"/>
  <c r="CB56" i="5"/>
  <c r="CB69" i="5"/>
  <c r="CB71" i="5" s="1"/>
  <c r="CL215" i="5"/>
  <c r="CK200" i="5"/>
  <c r="CK198" i="5"/>
  <c r="CK199" i="5"/>
  <c r="CL213" i="5"/>
  <c r="CL216" i="5" s="1"/>
  <c r="BQ243" i="5"/>
  <c r="BS243" i="5" s="1"/>
  <c r="CL70" i="5"/>
  <c r="AB215" i="5"/>
  <c r="AM215" i="5"/>
  <c r="AN215" i="5" s="1"/>
  <c r="AH214" i="5"/>
  <c r="AM214" i="5"/>
  <c r="AN214" i="5" s="1"/>
  <c r="AB214" i="5"/>
  <c r="CL185" i="5"/>
  <c r="BQ242" i="5"/>
  <c r="BQ245" i="5" s="1"/>
  <c r="CK171" i="5"/>
  <c r="CK169" i="5"/>
  <c r="CK170" i="5"/>
  <c r="CK113" i="5"/>
  <c r="CK111" i="5"/>
  <c r="CK112" i="5"/>
  <c r="CL157" i="5"/>
  <c r="CK142" i="5"/>
  <c r="CK141" i="5"/>
  <c r="CK140" i="5"/>
  <c r="CB245" i="5"/>
  <c r="CL156" i="5"/>
  <c r="AF215" i="5"/>
  <c r="AD215" i="5"/>
  <c r="AK215" i="5"/>
  <c r="AG214" i="5"/>
  <c r="AI214" i="5"/>
  <c r="CL97" i="5"/>
  <c r="CL100" i="5" s="1"/>
  <c r="CW158" i="5"/>
  <c r="CL214" i="5"/>
  <c r="CL127" i="5"/>
  <c r="AJ214" i="5"/>
  <c r="CA186" i="5"/>
  <c r="BZ185" i="5"/>
  <c r="CA185" i="5"/>
  <c r="AZ215" i="5"/>
  <c r="BE215" i="5"/>
  <c r="AY210" i="5"/>
  <c r="BA210" i="5"/>
  <c r="AT214" i="5"/>
  <c r="AT216" i="5" s="1"/>
  <c r="BC215" i="5"/>
  <c r="BC216" i="5" s="1"/>
  <c r="BC214" i="5"/>
  <c r="AV210" i="5"/>
  <c r="AW215" i="5"/>
  <c r="BH215" i="5"/>
  <c r="BI215" i="5" s="1"/>
  <c r="BB210" i="5"/>
  <c r="BD215" i="5"/>
  <c r="BB215" i="5"/>
  <c r="AZ210" i="5"/>
  <c r="BA214" i="5"/>
  <c r="AY214" i="5"/>
  <c r="BF214" i="5"/>
  <c r="BC210" i="5"/>
  <c r="AZ214" i="5"/>
  <c r="AZ216" i="5" s="1"/>
  <c r="BE214" i="5"/>
  <c r="BE216" i="5"/>
  <c r="BH210" i="5"/>
  <c r="BA215" i="5"/>
  <c r="AY215" i="5"/>
  <c r="BF215" i="5"/>
  <c r="AW210" i="5"/>
  <c r="BD214" i="5"/>
  <c r="BB214" i="5"/>
  <c r="BI210" i="5"/>
  <c r="BE210" i="5"/>
  <c r="AW214" i="5"/>
  <c r="BH214" i="5"/>
  <c r="BI214" i="5" s="1"/>
  <c r="BF216" i="5"/>
  <c r="AZ185" i="5"/>
  <c r="BE185" i="5"/>
  <c r="BA185" i="5"/>
  <c r="AY185" i="5"/>
  <c r="BF185" i="5"/>
  <c r="BC185" i="5"/>
  <c r="BE184" i="5"/>
  <c r="BD185" i="5"/>
  <c r="BB185" i="5"/>
  <c r="AW185" i="5"/>
  <c r="BH185" i="5"/>
  <c r="BI185" i="5" s="1"/>
  <c r="BF184" i="5"/>
  <c r="BA127" i="5"/>
  <c r="AY127" i="5"/>
  <c r="BF127" i="5"/>
  <c r="BD127" i="5"/>
  <c r="BB127" i="5"/>
  <c r="BD123" i="5"/>
  <c r="BG123" i="5"/>
  <c r="AW123" i="5"/>
  <c r="BB126" i="5"/>
  <c r="BB129" i="5" s="1"/>
  <c r="BD126" i="5"/>
  <c r="AW126" i="5"/>
  <c r="BH126" i="5"/>
  <c r="AW127" i="5"/>
  <c r="BH127" i="5"/>
  <c r="BI127" i="5" s="1"/>
  <c r="AZ123" i="5"/>
  <c r="BA126" i="5"/>
  <c r="BA129" i="5" s="1"/>
  <c r="AY126" i="5"/>
  <c r="AY129" i="5" s="1"/>
  <c r="I20" i="5" s="1"/>
  <c r="BF126" i="5"/>
  <c r="BF123" i="5"/>
  <c r="BC126" i="5"/>
  <c r="BC127" i="5"/>
  <c r="BB123" i="5"/>
  <c r="AZ127" i="5"/>
  <c r="BE127" i="5"/>
  <c r="AT129" i="5"/>
  <c r="AZ126" i="5"/>
  <c r="AZ129" i="5" s="1"/>
  <c r="BE126" i="5"/>
  <c r="AV94" i="5"/>
  <c r="AW99" i="5"/>
  <c r="BH99" i="5"/>
  <c r="BI99" i="5" s="1"/>
  <c r="BC99" i="5"/>
  <c r="AZ99" i="5"/>
  <c r="BE99" i="5"/>
  <c r="BE100" i="5" s="1"/>
  <c r="BA94" i="5"/>
  <c r="AT99" i="5"/>
  <c r="AT100" i="5" s="1"/>
  <c r="BD99" i="5"/>
  <c r="BB99" i="5"/>
  <c r="AZ94" i="5"/>
  <c r="BA99" i="5"/>
  <c r="AY99" i="5"/>
  <c r="BF99" i="5"/>
  <c r="BF100" i="5" s="1"/>
  <c r="AW94" i="5"/>
  <c r="BA70" i="5"/>
  <c r="AY70" i="5"/>
  <c r="BF70" i="5"/>
  <c r="BF71" i="5" s="1"/>
  <c r="BE71" i="5"/>
  <c r="AW65" i="5"/>
  <c r="BB70" i="5"/>
  <c r="BB71" i="5" s="1"/>
  <c r="BD70" i="5"/>
  <c r="AT70" i="5"/>
  <c r="AT71" i="5" s="1"/>
  <c r="AW70" i="5"/>
  <c r="AW71" i="5" s="1"/>
  <c r="BH70" i="5"/>
  <c r="BI70" i="5" s="1"/>
  <c r="BI68" i="5"/>
  <c r="AZ71" i="5"/>
  <c r="BA71" i="5"/>
  <c r="AZ70" i="5"/>
  <c r="BC70" i="5"/>
  <c r="BC71" i="5" s="1"/>
  <c r="BD71" i="5"/>
  <c r="AY71" i="5"/>
  <c r="I18" i="5" s="1"/>
  <c r="AM71" i="5"/>
  <c r="AN68" i="5"/>
  <c r="AN71" i="5" s="1"/>
  <c r="AH100" i="5"/>
  <c r="AM100" i="5"/>
  <c r="AN97" i="5"/>
  <c r="AN100" i="5" s="1"/>
  <c r="AB100" i="5"/>
  <c r="AF100" i="5"/>
  <c r="AM158" i="5"/>
  <c r="AN155" i="5"/>
  <c r="AN158" i="5" s="1"/>
  <c r="AD243" i="5"/>
  <c r="AF243" i="5"/>
  <c r="AK243" i="5"/>
  <c r="AE243" i="5"/>
  <c r="AJ243" i="5"/>
  <c r="AM243" i="5"/>
  <c r="AN243" i="5" s="1"/>
  <c r="AB243" i="5"/>
  <c r="AM244" i="5"/>
  <c r="AN244" i="5" s="1"/>
  <c r="AB244" i="5"/>
  <c r="AH242" i="5"/>
  <c r="AH245" i="5" s="1"/>
  <c r="M16" i="5" s="1"/>
  <c r="AG242" i="5"/>
  <c r="AG245" i="5" s="1"/>
  <c r="L16" i="5" s="1"/>
  <c r="AI242" i="5"/>
  <c r="AI245" i="5" s="1"/>
  <c r="N16" i="5" s="1"/>
  <c r="AI244" i="5"/>
  <c r="AG244" i="5"/>
  <c r="AI243" i="5"/>
  <c r="AG243" i="5"/>
  <c r="AH244" i="5"/>
  <c r="AE244" i="5"/>
  <c r="AJ244" i="5"/>
  <c r="AF239" i="5"/>
  <c r="Y242" i="5"/>
  <c r="Y245" i="5" s="1"/>
  <c r="AE242" i="5"/>
  <c r="AE245" i="5" s="1"/>
  <c r="AJ242" i="5"/>
  <c r="AJ245" i="5" s="1"/>
  <c r="AD244" i="5"/>
  <c r="AF244" i="5"/>
  <c r="AK244" i="5"/>
  <c r="AF242" i="5"/>
  <c r="AF245" i="5" s="1"/>
  <c r="K16" i="5" s="1"/>
  <c r="AD242" i="5"/>
  <c r="AD245" i="5" s="1"/>
  <c r="I16" i="5" s="1"/>
  <c r="AK242" i="5"/>
  <c r="AK245" i="5" s="1"/>
  <c r="AB242" i="5"/>
  <c r="AB245" i="5" s="1"/>
  <c r="G16" i="5" s="1"/>
  <c r="AM242" i="5"/>
  <c r="AH243" i="5"/>
  <c r="AZ65" i="5"/>
  <c r="E32" i="5"/>
  <c r="AT210" i="5"/>
  <c r="BI230" i="5"/>
  <c r="BD181" i="5"/>
  <c r="BF181" i="5"/>
  <c r="AU181" i="5"/>
  <c r="BA123" i="5"/>
  <c r="BI123" i="5"/>
  <c r="AV123" i="5"/>
  <c r="BE123" i="5"/>
  <c r="BC123" i="5"/>
  <c r="AU123" i="5"/>
  <c r="AT123" i="5"/>
  <c r="R6" i="5"/>
  <c r="R5" i="5"/>
  <c r="R8" i="5"/>
  <c r="BI181" i="5"/>
  <c r="BE181" i="5"/>
  <c r="CY112" i="5"/>
  <c r="CY113" i="5"/>
  <c r="BT152" i="5"/>
  <c r="AX186" i="5"/>
  <c r="BC181" i="5"/>
  <c r="BW152" i="5"/>
  <c r="BS155" i="5"/>
  <c r="CD172" i="5"/>
  <c r="CY199" i="5"/>
  <c r="CD143" i="5"/>
  <c r="BS214" i="5"/>
  <c r="CS230" i="5"/>
  <c r="BZ152" i="5"/>
  <c r="CD229" i="5"/>
  <c r="CW56" i="5"/>
  <c r="CY54" i="5"/>
  <c r="CW143" i="5"/>
  <c r="BS215" i="5"/>
  <c r="AX243" i="5"/>
  <c r="BS128" i="5"/>
  <c r="BS97" i="5"/>
  <c r="AX244" i="5"/>
  <c r="BH239" i="5"/>
  <c r="BB181" i="5"/>
  <c r="BS186" i="5"/>
  <c r="CY83" i="5"/>
  <c r="CY170" i="5"/>
  <c r="CY53" i="5"/>
  <c r="BD239" i="5"/>
  <c r="BF239" i="5"/>
  <c r="AY239" i="5"/>
  <c r="BS99" i="5"/>
  <c r="CP230" i="5"/>
  <c r="CI243" i="5" s="1"/>
  <c r="CV227" i="5"/>
  <c r="CV230" i="5" s="1"/>
  <c r="CD228" i="5"/>
  <c r="CN126" i="5"/>
  <c r="CN129" i="5" s="1"/>
  <c r="CS123" i="5"/>
  <c r="CW123" i="5"/>
  <c r="BC239" i="5"/>
  <c r="AX242" i="5"/>
  <c r="AX245" i="5" s="1"/>
  <c r="CT230" i="5"/>
  <c r="CX227" i="5"/>
  <c r="CX230" i="5" s="1"/>
  <c r="CR230" i="5"/>
  <c r="CU143" i="5"/>
  <c r="CY140" i="5"/>
  <c r="CU227" i="5"/>
  <c r="CO230" i="5"/>
  <c r="BP210" i="5"/>
  <c r="CC210" i="5"/>
  <c r="CA181" i="5"/>
  <c r="CW85" i="5"/>
  <c r="CB201" i="5"/>
  <c r="CD199" i="5"/>
  <c r="CD201" i="5" s="1"/>
  <c r="CD54" i="5"/>
  <c r="CD56" i="5" s="1"/>
  <c r="CN214" i="5"/>
  <c r="CJ214" i="5"/>
  <c r="CW201" i="5"/>
  <c r="AT243" i="5"/>
  <c r="BS126" i="5"/>
  <c r="BS127" i="5"/>
  <c r="BS98" i="5"/>
  <c r="CU201" i="5"/>
  <c r="CY198" i="5"/>
  <c r="CD111" i="5"/>
  <c r="CD114" i="5" s="1"/>
  <c r="BZ114" i="5"/>
  <c r="BT181" i="5"/>
  <c r="CY111" i="5"/>
  <c r="CU114" i="5"/>
  <c r="CW114" i="5"/>
  <c r="CU85" i="5"/>
  <c r="CY82" i="5"/>
  <c r="CX65" i="5"/>
  <c r="CO65" i="5"/>
  <c r="CN68" i="5"/>
  <c r="CN71" i="5" s="1"/>
  <c r="CY65" i="5"/>
  <c r="CN69" i="5"/>
  <c r="CW228" i="5"/>
  <c r="CW243" i="5" s="1"/>
  <c r="BR152" i="5"/>
  <c r="AE239" i="5"/>
  <c r="AA239" i="5"/>
  <c r="CW172" i="5"/>
  <c r="CQ230" i="5"/>
  <c r="CW227" i="5"/>
  <c r="CW242" i="5" s="1"/>
  <c r="BS157" i="5"/>
  <c r="BS213" i="5"/>
  <c r="CB210" i="5"/>
  <c r="AG239" i="5"/>
  <c r="BS184" i="5"/>
  <c r="BS187" i="5" s="1"/>
  <c r="BP181" i="5"/>
  <c r="AW152" i="5"/>
  <c r="AC239" i="5"/>
  <c r="AB239" i="5"/>
  <c r="CY169" i="5"/>
  <c r="Y239" i="5"/>
  <c r="H16" i="5"/>
  <c r="BZ230" i="5"/>
  <c r="CD227" i="5"/>
  <c r="AT244" i="5"/>
  <c r="AU239" i="5"/>
  <c r="BI239" i="5"/>
  <c r="BE239" i="5"/>
  <c r="BY123" i="5"/>
  <c r="BP94" i="5"/>
  <c r="CB230" i="5"/>
  <c r="CY141" i="5"/>
  <c r="F16" i="5"/>
  <c r="E24" i="5"/>
  <c r="E29" i="5"/>
  <c r="U29" i="5" s="1"/>
  <c r="E18" i="5"/>
  <c r="U18" i="5" s="1"/>
  <c r="H13" i="5"/>
  <c r="E36" i="5"/>
  <c r="U36" i="5" s="1"/>
  <c r="E28" i="5"/>
  <c r="U28" i="5" s="1"/>
  <c r="E35" i="5"/>
  <c r="U35" i="5" s="1"/>
  <c r="E27" i="5"/>
  <c r="U27" i="5" s="1"/>
  <c r="BZ56" i="5"/>
  <c r="CU56" i="5"/>
  <c r="H10" i="5"/>
  <c r="F12" i="5"/>
  <c r="H12" i="5"/>
  <c r="H14" i="5"/>
  <c r="H11" i="5"/>
  <c r="F11" i="5"/>
  <c r="F14" i="5"/>
  <c r="F13" i="5"/>
  <c r="F10" i="5"/>
  <c r="F15" i="5"/>
  <c r="H15" i="5"/>
  <c r="F21" i="5"/>
  <c r="H200" i="5"/>
  <c r="H228" i="5"/>
  <c r="F23" i="5"/>
  <c r="E26" i="5"/>
  <c r="U26" i="5" s="1"/>
  <c r="E34" i="5"/>
  <c r="U34" i="5" s="1"/>
  <c r="E40" i="5"/>
  <c r="E31" i="5"/>
  <c r="U31" i="5" s="1"/>
  <c r="E39" i="5"/>
  <c r="U39" i="5" s="1"/>
  <c r="E30" i="5"/>
  <c r="U30" i="5" s="1"/>
  <c r="E38" i="5"/>
  <c r="U38" i="5" s="1"/>
  <c r="A226" i="5"/>
  <c r="A197" i="5"/>
  <c r="CG168" i="5"/>
  <c r="C38" i="5"/>
  <c r="BL168" i="5"/>
  <c r="C30" i="5"/>
  <c r="AQ168" i="5"/>
  <c r="C22" i="5"/>
  <c r="V139" i="5"/>
  <c r="C13" i="5"/>
  <c r="AN213" i="5" l="1"/>
  <c r="AN216" i="5" s="1"/>
  <c r="AZ100" i="5"/>
  <c r="BD216" i="5"/>
  <c r="CW238" i="5"/>
  <c r="CS238" i="5"/>
  <c r="CO238" i="5"/>
  <c r="CK238" i="5"/>
  <c r="CW237" i="5"/>
  <c r="CS237" i="5"/>
  <c r="CO237" i="5"/>
  <c r="CK237" i="5"/>
  <c r="CW236" i="5"/>
  <c r="CS236" i="5"/>
  <c r="CO236" i="5"/>
  <c r="CK236" i="5"/>
  <c r="CV238" i="5"/>
  <c r="CR238" i="5"/>
  <c r="CN238" i="5"/>
  <c r="CJ238" i="5"/>
  <c r="CV237" i="5"/>
  <c r="CR237" i="5"/>
  <c r="CN237" i="5"/>
  <c r="CJ237" i="5"/>
  <c r="CV236" i="5"/>
  <c r="CR236" i="5"/>
  <c r="CN236" i="5"/>
  <c r="CJ236" i="5"/>
  <c r="CY238" i="5"/>
  <c r="CU238" i="5"/>
  <c r="CQ238" i="5"/>
  <c r="CM238" i="5"/>
  <c r="CY237" i="5"/>
  <c r="CU237" i="5"/>
  <c r="CQ237" i="5"/>
  <c r="CM237" i="5"/>
  <c r="CY236" i="5"/>
  <c r="CU236" i="5"/>
  <c r="CQ236" i="5"/>
  <c r="CM236" i="5"/>
  <c r="CX238" i="5"/>
  <c r="CT238" i="5"/>
  <c r="CP238" i="5"/>
  <c r="CL238" i="5"/>
  <c r="CX237" i="5"/>
  <c r="CT237" i="5"/>
  <c r="CP237" i="5"/>
  <c r="CL237" i="5"/>
  <c r="CX236" i="5"/>
  <c r="CT236" i="5"/>
  <c r="CP236" i="5"/>
  <c r="CL236" i="5"/>
  <c r="O243" i="5"/>
  <c r="P243" i="5"/>
  <c r="E243" i="5"/>
  <c r="CY201" i="5"/>
  <c r="O215" i="5"/>
  <c r="P215" i="5"/>
  <c r="E215" i="5"/>
  <c r="AX187" i="5"/>
  <c r="BO99" i="5"/>
  <c r="BB100" i="5"/>
  <c r="AW100" i="5"/>
  <c r="BA100" i="5"/>
  <c r="CY229" i="5"/>
  <c r="CY114" i="5"/>
  <c r="BR156" i="5"/>
  <c r="BB157" i="5"/>
  <c r="BB152" i="5"/>
  <c r="AY100" i="5"/>
  <c r="I19" i="5" s="1"/>
  <c r="BD100" i="5"/>
  <c r="BG181" i="5"/>
  <c r="BC100" i="5"/>
  <c r="AZ152" i="5"/>
  <c r="AT152" i="5"/>
  <c r="CN185" i="5"/>
  <c r="BA184" i="5"/>
  <c r="AT184" i="5"/>
  <c r="AT187" i="5" s="1"/>
  <c r="BX185" i="5"/>
  <c r="CC185" i="5"/>
  <c r="CD185" i="5" s="1"/>
  <c r="BA157" i="5"/>
  <c r="BF129" i="5"/>
  <c r="CA152" i="5"/>
  <c r="BB216" i="5"/>
  <c r="AY216" i="5"/>
  <c r="I23" i="5" s="1"/>
  <c r="BS129" i="5"/>
  <c r="BH71" i="5"/>
  <c r="AW216" i="5"/>
  <c r="BA216" i="5"/>
  <c r="BD184" i="5"/>
  <c r="BW185" i="5"/>
  <c r="BH155" i="5"/>
  <c r="BH158" i="5" s="1"/>
  <c r="BC157" i="5"/>
  <c r="BT185" i="5"/>
  <c r="AZ157" i="5"/>
  <c r="BC129" i="5"/>
  <c r="BD157" i="5"/>
  <c r="BU185" i="5"/>
  <c r="BR185" i="5"/>
  <c r="BD155" i="5"/>
  <c r="BD158" i="5" s="1"/>
  <c r="N21" i="5" s="1"/>
  <c r="BT156" i="5"/>
  <c r="AX152" i="5"/>
  <c r="AY157" i="5"/>
  <c r="BH157" i="5"/>
  <c r="BI157" i="5" s="1"/>
  <c r="BB155" i="5"/>
  <c r="BB158" i="5" s="1"/>
  <c r="BY185" i="5"/>
  <c r="AZ184" i="5"/>
  <c r="AZ187" i="5" s="1"/>
  <c r="J22" i="5" s="1"/>
  <c r="BA155" i="5"/>
  <c r="BA158" i="5" s="1"/>
  <c r="K21" i="5" s="1"/>
  <c r="BF157" i="5"/>
  <c r="AW157" i="5"/>
  <c r="BV185" i="5"/>
  <c r="BV156" i="5"/>
  <c r="BU156" i="5"/>
  <c r="AV152" i="5"/>
  <c r="AY155" i="5"/>
  <c r="AY158" i="5" s="1"/>
  <c r="I21" i="5" s="1"/>
  <c r="AW155" i="5"/>
  <c r="AW158" i="5" s="1"/>
  <c r="G21" i="5" s="1"/>
  <c r="AZ155" i="5"/>
  <c r="AZ158" i="5" s="1"/>
  <c r="AW184" i="5"/>
  <c r="AW187" i="5" s="1"/>
  <c r="G22" i="5" s="1"/>
  <c r="BH184" i="5"/>
  <c r="BI184" i="5" s="1"/>
  <c r="BC184" i="5"/>
  <c r="BW156" i="5"/>
  <c r="BX156" i="5"/>
  <c r="BC155" i="5"/>
  <c r="BC158" i="5" s="1"/>
  <c r="M21" i="5" s="1"/>
  <c r="CA156" i="5"/>
  <c r="BY156" i="5"/>
  <c r="BO156" i="5"/>
  <c r="AT155" i="5"/>
  <c r="AT158" i="5" s="1"/>
  <c r="AY184" i="5"/>
  <c r="CC156" i="5"/>
  <c r="CD156" i="5" s="1"/>
  <c r="BB184" i="5"/>
  <c r="AT156" i="5"/>
  <c r="CS126" i="5"/>
  <c r="CS129" i="5" s="1"/>
  <c r="CY228" i="5"/>
  <c r="CK229" i="5"/>
  <c r="CK228" i="5"/>
  <c r="CK227" i="5"/>
  <c r="BO215" i="5"/>
  <c r="AZ156" i="5"/>
  <c r="BE156" i="5"/>
  <c r="BC243" i="5"/>
  <c r="BW155" i="5"/>
  <c r="BO127" i="5"/>
  <c r="CL242" i="5"/>
  <c r="CL245" i="5" s="1"/>
  <c r="BF156" i="5"/>
  <c r="BA156" i="5"/>
  <c r="AY156" i="5"/>
  <c r="CW245" i="5"/>
  <c r="BT186" i="5"/>
  <c r="BW214" i="5"/>
  <c r="AW156" i="5"/>
  <c r="BH156" i="5"/>
  <c r="BI156" i="5" s="1"/>
  <c r="BC156" i="5"/>
  <c r="BB156" i="5"/>
  <c r="BD156" i="5"/>
  <c r="CL244" i="5"/>
  <c r="CN244" i="5" s="1"/>
  <c r="CL243" i="5"/>
  <c r="CS214" i="5"/>
  <c r="CM214" i="5"/>
  <c r="CX214" i="5"/>
  <c r="CY214" i="5" s="1"/>
  <c r="CT214" i="5"/>
  <c r="CR214" i="5"/>
  <c r="CP214" i="5"/>
  <c r="CU214" i="5"/>
  <c r="CQ214" i="5"/>
  <c r="CO214" i="5"/>
  <c r="CV214" i="5"/>
  <c r="CU185" i="5"/>
  <c r="CJ185" i="5"/>
  <c r="CR126" i="5"/>
  <c r="CR129" i="5" s="1"/>
  <c r="CT126" i="5"/>
  <c r="CT129" i="5" s="1"/>
  <c r="CP126" i="5"/>
  <c r="CP129" i="5" s="1"/>
  <c r="CU126" i="5"/>
  <c r="CU129" i="5" s="1"/>
  <c r="CM126" i="5"/>
  <c r="CM129" i="5" s="1"/>
  <c r="CX126" i="5"/>
  <c r="CQ123" i="5"/>
  <c r="CJ126" i="5"/>
  <c r="CJ129" i="5" s="1"/>
  <c r="CQ126" i="5"/>
  <c r="CQ129" i="5" s="1"/>
  <c r="CO126" i="5"/>
  <c r="CO129" i="5" s="1"/>
  <c r="I36" i="5" s="1"/>
  <c r="CV126" i="5"/>
  <c r="CV129" i="5" s="1"/>
  <c r="CS68" i="5"/>
  <c r="CS71" i="5" s="1"/>
  <c r="CP68" i="5"/>
  <c r="CP71" i="5" s="1"/>
  <c r="CU68" i="5"/>
  <c r="CU71" i="5" s="1"/>
  <c r="CU69" i="5"/>
  <c r="CM68" i="5"/>
  <c r="CM71" i="5" s="1"/>
  <c r="CX68" i="5"/>
  <c r="CJ68" i="5"/>
  <c r="CJ71" i="5" s="1"/>
  <c r="CQ68" i="5"/>
  <c r="CQ71" i="5" s="1"/>
  <c r="CO68" i="5"/>
  <c r="CO71" i="5" s="1"/>
  <c r="I34" i="5" s="1"/>
  <c r="CV68" i="5"/>
  <c r="CV71" i="5" s="1"/>
  <c r="CR68" i="5"/>
  <c r="CR71" i="5" s="1"/>
  <c r="CT68" i="5"/>
  <c r="CT71" i="5" s="1"/>
  <c r="BZ70" i="5"/>
  <c r="BV98" i="5"/>
  <c r="BT98" i="5"/>
  <c r="CA98" i="5"/>
  <c r="BX97" i="5"/>
  <c r="BV99" i="5"/>
  <c r="BT99" i="5"/>
  <c r="CA99" i="5"/>
  <c r="BO94" i="5"/>
  <c r="BX98" i="5"/>
  <c r="BO98" i="5"/>
  <c r="BU99" i="5"/>
  <c r="BZ99" i="5"/>
  <c r="BY99" i="5"/>
  <c r="BW99" i="5"/>
  <c r="BV97" i="5"/>
  <c r="BV100" i="5" s="1"/>
  <c r="BT97" i="5"/>
  <c r="CA97" i="5"/>
  <c r="BW97" i="5"/>
  <c r="BY97" i="5"/>
  <c r="BS100" i="5"/>
  <c r="CC94" i="5"/>
  <c r="BU98" i="5"/>
  <c r="BZ98" i="5"/>
  <c r="BR99" i="5"/>
  <c r="CC99" i="5"/>
  <c r="CD99" i="5" s="1"/>
  <c r="BU97" i="5"/>
  <c r="BZ97" i="5"/>
  <c r="BV94" i="5"/>
  <c r="BO97" i="5"/>
  <c r="BR98" i="5"/>
  <c r="CC98" i="5"/>
  <c r="CD98" i="5" s="1"/>
  <c r="BY98" i="5"/>
  <c r="BW98" i="5"/>
  <c r="BR97" i="5"/>
  <c r="CC97" i="5"/>
  <c r="BX99" i="5"/>
  <c r="BT123" i="5"/>
  <c r="CB123" i="5"/>
  <c r="BY128" i="5"/>
  <c r="BW128" i="5"/>
  <c r="BS123" i="5"/>
  <c r="BX126" i="5"/>
  <c r="BX128" i="5"/>
  <c r="BR128" i="5"/>
  <c r="CC128" i="5"/>
  <c r="CD128" i="5" s="1"/>
  <c r="BO128" i="5"/>
  <c r="BU127" i="5"/>
  <c r="BZ127" i="5"/>
  <c r="BW126" i="5"/>
  <c r="BY126" i="5"/>
  <c r="BU128" i="5"/>
  <c r="BZ128" i="5"/>
  <c r="BX127" i="5"/>
  <c r="BV128" i="5"/>
  <c r="BT128" i="5"/>
  <c r="CA128" i="5"/>
  <c r="BV123" i="5"/>
  <c r="BO126" i="5"/>
  <c r="BO129" i="5" s="1"/>
  <c r="BV127" i="5"/>
  <c r="BT127" i="5"/>
  <c r="CA127" i="5"/>
  <c r="BV126" i="5"/>
  <c r="BT126" i="5"/>
  <c r="CA126" i="5"/>
  <c r="BY127" i="5"/>
  <c r="BW127" i="5"/>
  <c r="BR127" i="5"/>
  <c r="CC127" i="5"/>
  <c r="CD127" i="5" s="1"/>
  <c r="BU126" i="5"/>
  <c r="BZ126" i="5"/>
  <c r="BR126" i="5"/>
  <c r="CC126" i="5"/>
  <c r="BX155" i="5"/>
  <c r="BR155" i="5"/>
  <c r="CC155" i="5"/>
  <c r="BU155" i="5"/>
  <c r="BZ155" i="5"/>
  <c r="BO157" i="5"/>
  <c r="BR157" i="5"/>
  <c r="CC157" i="5"/>
  <c r="CD157" i="5" s="1"/>
  <c r="BY157" i="5"/>
  <c r="BW157" i="5"/>
  <c r="BW158" i="5" s="1"/>
  <c r="BV152" i="5"/>
  <c r="BO155" i="5"/>
  <c r="BV157" i="5"/>
  <c r="BT157" i="5"/>
  <c r="CA157" i="5"/>
  <c r="BU157" i="5"/>
  <c r="BZ157" i="5"/>
  <c r="CD152" i="5"/>
  <c r="BV155" i="5"/>
  <c r="BV158" i="5" s="1"/>
  <c r="BT155" i="5"/>
  <c r="CA155" i="5"/>
  <c r="BS158" i="5"/>
  <c r="H29" i="5" s="1"/>
  <c r="BX157" i="5"/>
  <c r="BY155" i="5"/>
  <c r="BR184" i="5"/>
  <c r="BR187" i="5" s="1"/>
  <c r="CC184" i="5"/>
  <c r="BR186" i="5"/>
  <c r="CC186" i="5"/>
  <c r="CD186" i="5" s="1"/>
  <c r="BV181" i="5"/>
  <c r="BO184" i="5"/>
  <c r="BO187" i="5" s="1"/>
  <c r="BW186" i="5"/>
  <c r="BY186" i="5"/>
  <c r="BU186" i="5"/>
  <c r="BZ186" i="5"/>
  <c r="BW184" i="5"/>
  <c r="BW187" i="5" s="1"/>
  <c r="BY184" i="5"/>
  <c r="BY187" i="5" s="1"/>
  <c r="BV184" i="5"/>
  <c r="BV187" i="5" s="1"/>
  <c r="BT184" i="5"/>
  <c r="BT187" i="5" s="1"/>
  <c r="I30" i="5" s="1"/>
  <c r="CA184" i="5"/>
  <c r="CA187" i="5" s="1"/>
  <c r="BX184" i="5"/>
  <c r="BX187" i="5" s="1"/>
  <c r="BU184" i="5"/>
  <c r="BU187" i="5" s="1"/>
  <c r="BZ184" i="5"/>
  <c r="BZ187" i="5" s="1"/>
  <c r="BX186" i="5"/>
  <c r="BO186" i="5"/>
  <c r="BV186" i="5"/>
  <c r="BW213" i="5"/>
  <c r="BY213" i="5"/>
  <c r="BS216" i="5"/>
  <c r="BV210" i="5"/>
  <c r="BO213" i="5"/>
  <c r="BV213" i="5"/>
  <c r="BT213" i="5"/>
  <c r="CA213" i="5"/>
  <c r="BV214" i="5"/>
  <c r="BT214" i="5"/>
  <c r="CA214" i="5"/>
  <c r="BU213" i="5"/>
  <c r="BZ213" i="5"/>
  <c r="BX213" i="5"/>
  <c r="BX210" i="5"/>
  <c r="BY215" i="5"/>
  <c r="BW215" i="5"/>
  <c r="BR214" i="5"/>
  <c r="CC214" i="5"/>
  <c r="CD214" i="5" s="1"/>
  <c r="BO214" i="5"/>
  <c r="BR213" i="5"/>
  <c r="CC213" i="5"/>
  <c r="BX214" i="5"/>
  <c r="BU214" i="5"/>
  <c r="BZ214" i="5"/>
  <c r="BR215" i="5"/>
  <c r="CC215" i="5"/>
  <c r="CD215" i="5" s="1"/>
  <c r="BX215" i="5"/>
  <c r="BV215" i="5"/>
  <c r="BT215" i="5"/>
  <c r="CA215" i="5"/>
  <c r="BY210" i="5"/>
  <c r="BU215" i="5"/>
  <c r="BZ215" i="5"/>
  <c r="BY214" i="5"/>
  <c r="BD243" i="5"/>
  <c r="BB243" i="5"/>
  <c r="AY244" i="5"/>
  <c r="BA244" i="5"/>
  <c r="BF244" i="5"/>
  <c r="BH244" i="5"/>
  <c r="BI244" i="5" s="1"/>
  <c r="AW244" i="5"/>
  <c r="BA239" i="5"/>
  <c r="AT242" i="5"/>
  <c r="AT245" i="5" s="1"/>
  <c r="AW242" i="5"/>
  <c r="AW245" i="5" s="1"/>
  <c r="G24" i="5" s="1"/>
  <c r="BH242" i="5"/>
  <c r="AZ243" i="5"/>
  <c r="BE243" i="5"/>
  <c r="AZ242" i="5"/>
  <c r="AZ245" i="5" s="1"/>
  <c r="J24" i="5" s="1"/>
  <c r="BE242" i="5"/>
  <c r="BE245" i="5" s="1"/>
  <c r="BD244" i="5"/>
  <c r="BB244" i="5"/>
  <c r="AZ244" i="5"/>
  <c r="BE244" i="5"/>
  <c r="BC242" i="5"/>
  <c r="BC245" i="5" s="1"/>
  <c r="BH243" i="5"/>
  <c r="BI243" i="5" s="1"/>
  <c r="AW243" i="5"/>
  <c r="BB242" i="5"/>
  <c r="BB245" i="5" s="1"/>
  <c r="L24" i="5" s="1"/>
  <c r="BD242" i="5"/>
  <c r="BD245" i="5" s="1"/>
  <c r="BA242" i="5"/>
  <c r="BA245" i="5" s="1"/>
  <c r="K24" i="5" s="1"/>
  <c r="AY242" i="5"/>
  <c r="AY245" i="5" s="1"/>
  <c r="I24" i="5" s="1"/>
  <c r="BF242" i="5"/>
  <c r="BF245" i="5" s="1"/>
  <c r="AY243" i="5"/>
  <c r="BA243" i="5"/>
  <c r="BF243" i="5"/>
  <c r="BC244" i="5"/>
  <c r="BH216" i="5"/>
  <c r="BI216" i="5"/>
  <c r="Q23" i="5" s="1"/>
  <c r="AV181" i="5"/>
  <c r="AW186" i="5"/>
  <c r="BH186" i="5"/>
  <c r="BI186" i="5" s="1"/>
  <c r="AX181" i="5"/>
  <c r="BC186" i="5"/>
  <c r="BC187" i="5" s="1"/>
  <c r="M22" i="5" s="1"/>
  <c r="AZ186" i="5"/>
  <c r="BE186" i="5"/>
  <c r="BA186" i="5"/>
  <c r="BA187" i="5" s="1"/>
  <c r="K22" i="5" s="1"/>
  <c r="AY186" i="5"/>
  <c r="BF186" i="5"/>
  <c r="BF187" i="5" s="1"/>
  <c r="P22" i="5" s="1"/>
  <c r="AW181" i="5"/>
  <c r="BD186" i="5"/>
  <c r="BB186" i="5"/>
  <c r="BB187" i="5" s="1"/>
  <c r="L22" i="5" s="1"/>
  <c r="BA181" i="5"/>
  <c r="AT186" i="5"/>
  <c r="BE187" i="5"/>
  <c r="BE129" i="5"/>
  <c r="AW129" i="5"/>
  <c r="BH129" i="5"/>
  <c r="BI126" i="5"/>
  <c r="BI129" i="5" s="1"/>
  <c r="BD129" i="5"/>
  <c r="BH100" i="5"/>
  <c r="BI71" i="5"/>
  <c r="AM245" i="5"/>
  <c r="AN242" i="5"/>
  <c r="AN245" i="5" s="1"/>
  <c r="Q16" i="5" s="1"/>
  <c r="BP123" i="5"/>
  <c r="BO123" i="5"/>
  <c r="CD123" i="5"/>
  <c r="BZ123" i="5"/>
  <c r="CC123" i="5"/>
  <c r="BU123" i="5"/>
  <c r="BR123" i="5"/>
  <c r="BX123" i="5"/>
  <c r="BW123" i="5"/>
  <c r="CA123" i="5"/>
  <c r="BQ123" i="5"/>
  <c r="BU152" i="5"/>
  <c r="CC152" i="5"/>
  <c r="BY152" i="5"/>
  <c r="CB152" i="5"/>
  <c r="BP152" i="5"/>
  <c r="BX152" i="5"/>
  <c r="BO152" i="5"/>
  <c r="BY181" i="5"/>
  <c r="CC181" i="5"/>
  <c r="BX181" i="5"/>
  <c r="CD181" i="5"/>
  <c r="BZ181" i="5"/>
  <c r="CA210" i="5"/>
  <c r="BZ210" i="5"/>
  <c r="BT210" i="5"/>
  <c r="CD210" i="5"/>
  <c r="BZ94" i="5"/>
  <c r="CB94" i="5"/>
  <c r="BT94" i="5"/>
  <c r="CD94" i="5"/>
  <c r="BX94" i="5"/>
  <c r="BY94" i="5"/>
  <c r="BQ94" i="5"/>
  <c r="CA94" i="5"/>
  <c r="H22" i="5"/>
  <c r="AT181" i="5"/>
  <c r="AZ181" i="5"/>
  <c r="CN184" i="5"/>
  <c r="CN187" i="5" s="1"/>
  <c r="CO181" i="5"/>
  <c r="CY85" i="5"/>
  <c r="CY56" i="5"/>
  <c r="CJ69" i="5"/>
  <c r="CK65" i="5"/>
  <c r="CO210" i="5"/>
  <c r="CW181" i="5"/>
  <c r="CT181" i="5"/>
  <c r="CX181" i="5"/>
  <c r="CK181" i="5"/>
  <c r="CV181" i="5"/>
  <c r="CS181" i="5"/>
  <c r="CY181" i="5"/>
  <c r="CU181" i="5"/>
  <c r="BQ152" i="5"/>
  <c r="BS152" i="5"/>
  <c r="BG239" i="5"/>
  <c r="CN157" i="5"/>
  <c r="CX123" i="5"/>
  <c r="CY143" i="5"/>
  <c r="CW65" i="5"/>
  <c r="CV210" i="5"/>
  <c r="BS69" i="5"/>
  <c r="CN156" i="5"/>
  <c r="CK123" i="5"/>
  <c r="CJ128" i="5"/>
  <c r="J16" i="5"/>
  <c r="CV94" i="5"/>
  <c r="CU210" i="5"/>
  <c r="BS242" i="5"/>
  <c r="CK210" i="5"/>
  <c r="CY123" i="5"/>
  <c r="CS94" i="5"/>
  <c r="CO94" i="5"/>
  <c r="CO123" i="5"/>
  <c r="CN127" i="5"/>
  <c r="CW152" i="5"/>
  <c r="BR181" i="5"/>
  <c r="CP65" i="5"/>
  <c r="BB239" i="5"/>
  <c r="BR94" i="5"/>
  <c r="BW94" i="5"/>
  <c r="CN65" i="5"/>
  <c r="CK152" i="5"/>
  <c r="AW239" i="5"/>
  <c r="CN186" i="5"/>
  <c r="AT239" i="5"/>
  <c r="CO152" i="5"/>
  <c r="CX152" i="5"/>
  <c r="CV152" i="5"/>
  <c r="BO243" i="5"/>
  <c r="CT123" i="5"/>
  <c r="CM123" i="5"/>
  <c r="M24" i="5"/>
  <c r="AX239" i="5"/>
  <c r="L21" i="5"/>
  <c r="CW230" i="5"/>
  <c r="CQ65" i="5"/>
  <c r="CV65" i="5"/>
  <c r="CL65" i="5"/>
  <c r="CR65" i="5"/>
  <c r="CN70" i="5"/>
  <c r="BQ210" i="5"/>
  <c r="CK94" i="5"/>
  <c r="CU94" i="5"/>
  <c r="CN99" i="5"/>
  <c r="CN98" i="5"/>
  <c r="CN97" i="5"/>
  <c r="CN100" i="5" s="1"/>
  <c r="BS94" i="5"/>
  <c r="CN213" i="5"/>
  <c r="CN216" i="5" s="1"/>
  <c r="CX210" i="5"/>
  <c r="CN215" i="5"/>
  <c r="CB181" i="5"/>
  <c r="CY227" i="5"/>
  <c r="CU230" i="5"/>
  <c r="CA65" i="5"/>
  <c r="BZ65" i="5"/>
  <c r="CS152" i="5"/>
  <c r="CT152" i="5"/>
  <c r="CU123" i="5"/>
  <c r="CN123" i="5"/>
  <c r="BW181" i="5"/>
  <c r="BU181" i="5"/>
  <c r="BW210" i="5"/>
  <c r="BS181" i="5"/>
  <c r="BS210" i="5"/>
  <c r="CL123" i="5"/>
  <c r="BU94" i="5"/>
  <c r="BO181" i="5"/>
  <c r="CM65" i="5"/>
  <c r="AZ239" i="5"/>
  <c r="BR210" i="5"/>
  <c r="CU152" i="5"/>
  <c r="CD230" i="5"/>
  <c r="CY172" i="5"/>
  <c r="BO210" i="5"/>
  <c r="CL181" i="5"/>
  <c r="CJ65" i="5"/>
  <c r="CT94" i="5"/>
  <c r="CY94" i="5"/>
  <c r="CW94" i="5"/>
  <c r="CW210" i="5"/>
  <c r="CT210" i="5"/>
  <c r="CY210" i="5"/>
  <c r="CS210" i="5"/>
  <c r="P16" i="5"/>
  <c r="BU210" i="5"/>
  <c r="CC65" i="5"/>
  <c r="BS70" i="5"/>
  <c r="BS68" i="5"/>
  <c r="BS71" i="5" s="1"/>
  <c r="CN155" i="5"/>
  <c r="CN158" i="5" s="1"/>
  <c r="CY152" i="5"/>
  <c r="BS244" i="5"/>
  <c r="CD239" i="5"/>
  <c r="CR123" i="5"/>
  <c r="CJ123" i="5"/>
  <c r="CP123" i="5"/>
  <c r="CN242" i="5"/>
  <c r="CN245" i="5" s="1"/>
  <c r="AV239" i="5"/>
  <c r="BQ181" i="5"/>
  <c r="H24" i="5"/>
  <c r="F24" i="5"/>
  <c r="J13" i="5"/>
  <c r="N23" i="5"/>
  <c r="H23" i="5"/>
  <c r="K13" i="5"/>
  <c r="M23" i="5"/>
  <c r="J10" i="5"/>
  <c r="L23" i="5"/>
  <c r="Q14" i="5"/>
  <c r="P13" i="5"/>
  <c r="M13" i="5"/>
  <c r="P12" i="5"/>
  <c r="L11" i="5"/>
  <c r="N10" i="5"/>
  <c r="P10" i="5"/>
  <c r="M10" i="5"/>
  <c r="F39" i="5"/>
  <c r="P23" i="5"/>
  <c r="K23" i="5"/>
  <c r="J23" i="5"/>
  <c r="J21" i="5"/>
  <c r="P21" i="5"/>
  <c r="L10" i="5"/>
  <c r="K10" i="5"/>
  <c r="Q10" i="5"/>
  <c r="M11" i="5"/>
  <c r="J11" i="5"/>
  <c r="P11" i="5"/>
  <c r="N11" i="5"/>
  <c r="Q11" i="5"/>
  <c r="K11" i="5"/>
  <c r="Q12" i="5"/>
  <c r="M12" i="5"/>
  <c r="L12" i="5"/>
  <c r="K12" i="5"/>
  <c r="N12" i="5"/>
  <c r="G12" i="5"/>
  <c r="J12" i="5"/>
  <c r="N13" i="5"/>
  <c r="Q13" i="5"/>
  <c r="L13" i="5"/>
  <c r="G14" i="5"/>
  <c r="M14" i="5"/>
  <c r="P14" i="5"/>
  <c r="N14" i="5"/>
  <c r="J14" i="5"/>
  <c r="K14" i="5"/>
  <c r="L14" i="5"/>
  <c r="Q15" i="5"/>
  <c r="K15" i="5"/>
  <c r="M15" i="5"/>
  <c r="P15" i="5"/>
  <c r="N15" i="5"/>
  <c r="J15" i="5"/>
  <c r="L15" i="5"/>
  <c r="G13" i="5"/>
  <c r="O13" i="5"/>
  <c r="G11" i="5"/>
  <c r="G10" i="5"/>
  <c r="G15" i="5"/>
  <c r="H19" i="5"/>
  <c r="Y34" i="5" a="1"/>
  <c r="W34" i="5" a="1"/>
  <c r="F19" i="5"/>
  <c r="F18" i="5"/>
  <c r="H18" i="5"/>
  <c r="H229" i="5"/>
  <c r="G23" i="5"/>
  <c r="F32" i="5"/>
  <c r="F31" i="5"/>
  <c r="F38" i="5"/>
  <c r="F30" i="5"/>
  <c r="F37" i="5"/>
  <c r="F29" i="5"/>
  <c r="H20" i="5"/>
  <c r="F20" i="5"/>
  <c r="C39" i="5"/>
  <c r="C31" i="5"/>
  <c r="BL197" i="5"/>
  <c r="AQ197" i="5"/>
  <c r="AV227" i="5"/>
  <c r="C23" i="5"/>
  <c r="V168" i="5"/>
  <c r="C14" i="5"/>
  <c r="D8" i="5"/>
  <c r="C8" i="5"/>
  <c r="D7" i="5"/>
  <c r="C7" i="5"/>
  <c r="D6" i="5"/>
  <c r="C6" i="5"/>
  <c r="D5" i="5"/>
  <c r="C5" i="5"/>
  <c r="D4" i="5"/>
  <c r="C4" i="5"/>
  <c r="D3" i="5"/>
  <c r="C3" i="5"/>
  <c r="D2" i="5"/>
  <c r="C2" i="5"/>
  <c r="P244" i="5" l="1"/>
  <c r="O244" i="5"/>
  <c r="E244" i="5"/>
  <c r="CM185" i="5"/>
  <c r="CS185" i="5"/>
  <c r="CV185" i="5"/>
  <c r="BI155" i="5"/>
  <c r="BI158" i="5" s="1"/>
  <c r="Q21" i="5" s="1"/>
  <c r="BD187" i="5"/>
  <c r="N22" i="5" s="1"/>
  <c r="CT185" i="5"/>
  <c r="CO185" i="5"/>
  <c r="BH187" i="5"/>
  <c r="CR185" i="5"/>
  <c r="CQ185" i="5"/>
  <c r="CP185" i="5"/>
  <c r="CX185" i="5"/>
  <c r="CY185" i="5" s="1"/>
  <c r="CJ215" i="5"/>
  <c r="CJ157" i="5"/>
  <c r="BT216" i="5"/>
  <c r="I31" i="5" s="1"/>
  <c r="BT100" i="5"/>
  <c r="I27" i="5" s="1"/>
  <c r="CM186" i="5"/>
  <c r="CJ186" i="5"/>
  <c r="BW100" i="5"/>
  <c r="AY187" i="5"/>
  <c r="I22" i="5" s="1"/>
  <c r="CN243" i="5"/>
  <c r="CU243" i="5"/>
  <c r="CY230" i="5"/>
  <c r="BO242" i="5"/>
  <c r="CX239" i="5"/>
  <c r="CW239" i="5"/>
  <c r="CK239" i="5"/>
  <c r="CO239" i="5"/>
  <c r="CU239" i="5"/>
  <c r="CJ70" i="5"/>
  <c r="CC244" i="5"/>
  <c r="CD244" i="5" s="1"/>
  <c r="CN239" i="5"/>
  <c r="CY239" i="5"/>
  <c r="CT239" i="5"/>
  <c r="CV239" i="5"/>
  <c r="CS157" i="5"/>
  <c r="CX99" i="5"/>
  <c r="CY99" i="5" s="1"/>
  <c r="CJ156" i="5"/>
  <c r="BY69" i="5"/>
  <c r="CP69" i="5"/>
  <c r="BO69" i="5"/>
  <c r="CS99" i="5"/>
  <c r="CA216" i="5"/>
  <c r="CV243" i="5"/>
  <c r="CU242" i="5"/>
  <c r="CU245" i="5" s="1"/>
  <c r="CQ239" i="5"/>
  <c r="CJ242" i="5"/>
  <c r="CJ245" i="5" s="1"/>
  <c r="CV242" i="5"/>
  <c r="CV245" i="5" s="1"/>
  <c r="CP215" i="5"/>
  <c r="CU215" i="5"/>
  <c r="CM213" i="5"/>
  <c r="CM216" i="5" s="1"/>
  <c r="CX213" i="5"/>
  <c r="CP213" i="5"/>
  <c r="CP216" i="5" s="1"/>
  <c r="CU213" i="5"/>
  <c r="CU216" i="5" s="1"/>
  <c r="CS215" i="5"/>
  <c r="CL210" i="5"/>
  <c r="CM210" i="5"/>
  <c r="CR213" i="5"/>
  <c r="CR216" i="5" s="1"/>
  <c r="CT213" i="5"/>
  <c r="CT216" i="5" s="1"/>
  <c r="CQ210" i="5"/>
  <c r="CJ213" i="5"/>
  <c r="CJ216" i="5" s="1"/>
  <c r="CQ215" i="5"/>
  <c r="CO215" i="5"/>
  <c r="CV215" i="5"/>
  <c r="CS213" i="5"/>
  <c r="CS216" i="5" s="1"/>
  <c r="CQ213" i="5"/>
  <c r="CQ216" i="5" s="1"/>
  <c r="CO213" i="5"/>
  <c r="CO216" i="5" s="1"/>
  <c r="I39" i="5" s="1"/>
  <c r="CV213" i="5"/>
  <c r="CV216" i="5" s="1"/>
  <c r="P39" i="5" s="1"/>
  <c r="CM215" i="5"/>
  <c r="CX215" i="5"/>
  <c r="CY215" i="5" s="1"/>
  <c r="CT215" i="5"/>
  <c r="CR215" i="5"/>
  <c r="CS186" i="5"/>
  <c r="CQ184" i="5"/>
  <c r="CQ187" i="5" s="1"/>
  <c r="CO184" i="5"/>
  <c r="CO187" i="5" s="1"/>
  <c r="I38" i="5" s="1"/>
  <c r="CV184" i="5"/>
  <c r="CV187" i="5" s="1"/>
  <c r="P38" i="5" s="1"/>
  <c r="CM181" i="5"/>
  <c r="CR184" i="5"/>
  <c r="CR187" i="5" s="1"/>
  <c r="CT184" i="5"/>
  <c r="CT187" i="5" s="1"/>
  <c r="N38" i="5" s="1"/>
  <c r="CP186" i="5"/>
  <c r="CU186" i="5"/>
  <c r="CQ181" i="5"/>
  <c r="CJ184" i="5"/>
  <c r="CJ187" i="5" s="1"/>
  <c r="CR181" i="5"/>
  <c r="CP184" i="5"/>
  <c r="CP187" i="5" s="1"/>
  <c r="CU184" i="5"/>
  <c r="CU187" i="5" s="1"/>
  <c r="CM184" i="5"/>
  <c r="CM187" i="5" s="1"/>
  <c r="CX184" i="5"/>
  <c r="CR186" i="5"/>
  <c r="CT186" i="5"/>
  <c r="CQ186" i="5"/>
  <c r="CO186" i="5"/>
  <c r="CV186" i="5"/>
  <c r="CS184" i="5"/>
  <c r="CS187" i="5" s="1"/>
  <c r="M38" i="5" s="1"/>
  <c r="CX186" i="5"/>
  <c r="CY186" i="5" s="1"/>
  <c r="CX157" i="5"/>
  <c r="CY157" i="5" s="1"/>
  <c r="CM157" i="5"/>
  <c r="CS155" i="5"/>
  <c r="CS158" i="5" s="1"/>
  <c r="CO156" i="5"/>
  <c r="CQ156" i="5"/>
  <c r="CV156" i="5"/>
  <c r="CM155" i="5"/>
  <c r="CM158" i="5" s="1"/>
  <c r="G37" i="5" s="1"/>
  <c r="CX155" i="5"/>
  <c r="CT157" i="5"/>
  <c r="CR157" i="5"/>
  <c r="CP156" i="5"/>
  <c r="CU156" i="5"/>
  <c r="CO157" i="5"/>
  <c r="CQ157" i="5"/>
  <c r="CV157" i="5"/>
  <c r="CP157" i="5"/>
  <c r="CU157" i="5"/>
  <c r="CQ155" i="5"/>
  <c r="CQ158" i="5" s="1"/>
  <c r="CO155" i="5"/>
  <c r="CO158" i="5" s="1"/>
  <c r="I37" i="5" s="1"/>
  <c r="CV155" i="5"/>
  <c r="CV158" i="5" s="1"/>
  <c r="CT156" i="5"/>
  <c r="CR156" i="5"/>
  <c r="CQ152" i="5"/>
  <c r="CJ155" i="5"/>
  <c r="CJ158" i="5" s="1"/>
  <c r="CP155" i="5"/>
  <c r="CP158" i="5" s="1"/>
  <c r="J37" i="5" s="1"/>
  <c r="CU155" i="5"/>
  <c r="CU158" i="5" s="1"/>
  <c r="CX156" i="5"/>
  <c r="CY156" i="5" s="1"/>
  <c r="CM156" i="5"/>
  <c r="CR155" i="5"/>
  <c r="CR158" i="5" s="1"/>
  <c r="L37" i="5" s="1"/>
  <c r="CT155" i="5"/>
  <c r="CT158" i="5" s="1"/>
  <c r="CS156" i="5"/>
  <c r="CQ128" i="5"/>
  <c r="CO128" i="5"/>
  <c r="CV128" i="5"/>
  <c r="CT128" i="5"/>
  <c r="CR128" i="5"/>
  <c r="CM128" i="5"/>
  <c r="CX128" i="5"/>
  <c r="CY128" i="5" s="1"/>
  <c r="CP128" i="5"/>
  <c r="CU128" i="5"/>
  <c r="CM127" i="5"/>
  <c r="CX127" i="5"/>
  <c r="CY127" i="5" s="1"/>
  <c r="CT127" i="5"/>
  <c r="CR127" i="5"/>
  <c r="CJ127" i="5"/>
  <c r="CX129" i="5"/>
  <c r="CY126" i="5"/>
  <c r="CY129" i="5" s="1"/>
  <c r="CS128" i="5"/>
  <c r="CS127" i="5"/>
  <c r="CQ127" i="5"/>
  <c r="CO127" i="5"/>
  <c r="CV127" i="5"/>
  <c r="CP127" i="5"/>
  <c r="CU127" i="5"/>
  <c r="CM98" i="5"/>
  <c r="CX98" i="5"/>
  <c r="CY98" i="5" s="1"/>
  <c r="CQ98" i="5"/>
  <c r="CO98" i="5"/>
  <c r="CV98" i="5"/>
  <c r="CS98" i="5"/>
  <c r="CJ98" i="5"/>
  <c r="CX94" i="5"/>
  <c r="CL94" i="5"/>
  <c r="CM97" i="5"/>
  <c r="CM100" i="5" s="1"/>
  <c r="CX97" i="5"/>
  <c r="CJ99" i="5"/>
  <c r="CQ99" i="5"/>
  <c r="CO99" i="5"/>
  <c r="CV99" i="5"/>
  <c r="CP97" i="5"/>
  <c r="CP100" i="5" s="1"/>
  <c r="CU97" i="5"/>
  <c r="CU100" i="5" s="1"/>
  <c r="CQ94" i="5"/>
  <c r="CJ97" i="5"/>
  <c r="CJ100" i="5" s="1"/>
  <c r="CT98" i="5"/>
  <c r="CR98" i="5"/>
  <c r="CM94" i="5"/>
  <c r="CR97" i="5"/>
  <c r="CR100" i="5" s="1"/>
  <c r="CT97" i="5"/>
  <c r="CT100" i="5" s="1"/>
  <c r="CP99" i="5"/>
  <c r="CU99" i="5"/>
  <c r="CP98" i="5"/>
  <c r="CU98" i="5"/>
  <c r="CS97" i="5"/>
  <c r="CS100" i="5" s="1"/>
  <c r="CT99" i="5"/>
  <c r="CR99" i="5"/>
  <c r="CQ97" i="5"/>
  <c r="CQ100" i="5" s="1"/>
  <c r="CO97" i="5"/>
  <c r="CO100" i="5" s="1"/>
  <c r="I35" i="5" s="1"/>
  <c r="CV97" i="5"/>
  <c r="CV100" i="5" s="1"/>
  <c r="CM99" i="5"/>
  <c r="CQ70" i="5"/>
  <c r="CO70" i="5"/>
  <c r="CV70" i="5"/>
  <c r="CS70" i="5"/>
  <c r="CM70" i="5"/>
  <c r="CX70" i="5"/>
  <c r="CY70" i="5" s="1"/>
  <c r="CX71" i="5"/>
  <c r="CY68" i="5"/>
  <c r="CY71" i="5" s="1"/>
  <c r="CR70" i="5"/>
  <c r="CT69" i="5"/>
  <c r="CR69" i="5"/>
  <c r="CM69" i="5"/>
  <c r="CX69" i="5"/>
  <c r="CY69" i="5" s="1"/>
  <c r="CP70" i="5"/>
  <c r="CU70" i="5"/>
  <c r="CQ69" i="5"/>
  <c r="CO69" i="5"/>
  <c r="CV69" i="5"/>
  <c r="CT70" i="5"/>
  <c r="CS69" i="5"/>
  <c r="BU69" i="5"/>
  <c r="BZ69" i="5"/>
  <c r="BV69" i="5"/>
  <c r="BT69" i="5"/>
  <c r="CA69" i="5"/>
  <c r="BR69" i="5"/>
  <c r="CC69" i="5"/>
  <c r="CD69" i="5" s="1"/>
  <c r="BO70" i="5"/>
  <c r="BT68" i="5"/>
  <c r="BV68" i="5"/>
  <c r="CA68" i="5"/>
  <c r="BX68" i="5"/>
  <c r="BR70" i="5"/>
  <c r="CC70" i="5"/>
  <c r="CD70" i="5" s="1"/>
  <c r="BW69" i="5"/>
  <c r="BV70" i="5"/>
  <c r="CA70" i="5"/>
  <c r="BT70" i="5"/>
  <c r="BR68" i="5"/>
  <c r="CC68" i="5"/>
  <c r="BX69" i="5"/>
  <c r="BY70" i="5"/>
  <c r="BW70" i="5"/>
  <c r="BO68" i="5"/>
  <c r="BO71" i="5" s="1"/>
  <c r="BW68" i="5"/>
  <c r="BW71" i="5" s="1"/>
  <c r="BY68" i="5"/>
  <c r="BY71" i="5" s="1"/>
  <c r="BU68" i="5"/>
  <c r="BZ68" i="5"/>
  <c r="BZ71" i="5" s="1"/>
  <c r="BX70" i="5"/>
  <c r="BU70" i="5"/>
  <c r="BX100" i="5"/>
  <c r="CC100" i="5"/>
  <c r="CD97" i="5"/>
  <c r="CD100" i="5" s="1"/>
  <c r="BZ100" i="5"/>
  <c r="BY100" i="5"/>
  <c r="BR100" i="5"/>
  <c r="BU100" i="5"/>
  <c r="BO100" i="5"/>
  <c r="CA100" i="5"/>
  <c r="CC129" i="5"/>
  <c r="CD126" i="5"/>
  <c r="CD129" i="5" s="1"/>
  <c r="CA129" i="5"/>
  <c r="BR129" i="5"/>
  <c r="BZ129" i="5"/>
  <c r="BV129" i="5"/>
  <c r="BY129" i="5"/>
  <c r="BX129" i="5"/>
  <c r="BT129" i="5"/>
  <c r="I28" i="5" s="1"/>
  <c r="BU129" i="5"/>
  <c r="BW129" i="5"/>
  <c r="CC158" i="5"/>
  <c r="CD155" i="5"/>
  <c r="CD158" i="5" s="1"/>
  <c r="Q29" i="5" s="1"/>
  <c r="BR158" i="5"/>
  <c r="G29" i="5" s="1"/>
  <c r="CA158" i="5"/>
  <c r="P29" i="5" s="1"/>
  <c r="BZ158" i="5"/>
  <c r="BX158" i="5"/>
  <c r="M29" i="5" s="1"/>
  <c r="BY158" i="5"/>
  <c r="N29" i="5" s="1"/>
  <c r="BT158" i="5"/>
  <c r="I29" i="5" s="1"/>
  <c r="BO158" i="5"/>
  <c r="BU158" i="5"/>
  <c r="J29" i="5" s="1"/>
  <c r="CC187" i="5"/>
  <c r="CD184" i="5"/>
  <c r="CD187" i="5" s="1"/>
  <c r="Q30" i="5" s="1"/>
  <c r="BU216" i="5"/>
  <c r="J31" i="5" s="1"/>
  <c r="CC216" i="5"/>
  <c r="CD213" i="5"/>
  <c r="CD216" i="5" s="1"/>
  <c r="Q31" i="5" s="1"/>
  <c r="BX216" i="5"/>
  <c r="M31" i="5" s="1"/>
  <c r="BV216" i="5"/>
  <c r="K31" i="5" s="1"/>
  <c r="BY216" i="5"/>
  <c r="N31" i="5" s="1"/>
  <c r="BR216" i="5"/>
  <c r="G31" i="5" s="1"/>
  <c r="BZ216" i="5"/>
  <c r="BO216" i="5"/>
  <c r="BW216" i="5"/>
  <c r="L31" i="5" s="1"/>
  <c r="BV242" i="5"/>
  <c r="BT242" i="5"/>
  <c r="CA242" i="5"/>
  <c r="BV243" i="5"/>
  <c r="BT243" i="5"/>
  <c r="CA243" i="5"/>
  <c r="BR243" i="5"/>
  <c r="CC243" i="5"/>
  <c r="CD243" i="5" s="1"/>
  <c r="BV244" i="5"/>
  <c r="BT244" i="5"/>
  <c r="CA244" i="5"/>
  <c r="BU244" i="5"/>
  <c r="BZ244" i="5"/>
  <c r="BW243" i="5"/>
  <c r="BY243" i="5"/>
  <c r="BS245" i="5"/>
  <c r="H32" i="5" s="1"/>
  <c r="BU242" i="5"/>
  <c r="BZ242" i="5"/>
  <c r="BQ239" i="5"/>
  <c r="BR242" i="5"/>
  <c r="CC242" i="5"/>
  <c r="BX244" i="5"/>
  <c r="BT239" i="5"/>
  <c r="BO244" i="5"/>
  <c r="BX243" i="5"/>
  <c r="BW242" i="5"/>
  <c r="BY242" i="5"/>
  <c r="BX242" i="5"/>
  <c r="BU243" i="5"/>
  <c r="BZ243" i="5"/>
  <c r="BW244" i="5"/>
  <c r="BY244" i="5"/>
  <c r="BR244" i="5"/>
  <c r="BH245" i="5"/>
  <c r="BI242" i="5"/>
  <c r="BI245" i="5" s="1"/>
  <c r="Q24" i="5" s="1"/>
  <c r="BI187" i="5"/>
  <c r="Q22" i="5" s="1"/>
  <c r="BX65" i="5"/>
  <c r="BS65" i="5"/>
  <c r="BV65" i="5"/>
  <c r="BT65" i="5"/>
  <c r="CD65" i="5"/>
  <c r="BP65" i="5"/>
  <c r="BY65" i="5"/>
  <c r="CB65" i="5"/>
  <c r="L29" i="5"/>
  <c r="CC239" i="5"/>
  <c r="CA239" i="5"/>
  <c r="BX239" i="5"/>
  <c r="BZ239" i="5"/>
  <c r="BP239" i="5"/>
  <c r="BV239" i="5"/>
  <c r="CJ244" i="5"/>
  <c r="CB239" i="5"/>
  <c r="CJ181" i="5"/>
  <c r="CP94" i="5"/>
  <c r="CP181" i="5"/>
  <c r="O24" i="5"/>
  <c r="J38" i="5"/>
  <c r="G38" i="5"/>
  <c r="L38" i="5"/>
  <c r="CN181" i="5"/>
  <c r="N24" i="5"/>
  <c r="O16" i="5"/>
  <c r="BO239" i="5"/>
  <c r="L39" i="5"/>
  <c r="CR239" i="5"/>
  <c r="CS239" i="5"/>
  <c r="BR239" i="5"/>
  <c r="BS239" i="5"/>
  <c r="H37" i="5"/>
  <c r="CJ152" i="5"/>
  <c r="K39" i="5"/>
  <c r="CP210" i="5"/>
  <c r="CR94" i="5"/>
  <c r="BW239" i="5"/>
  <c r="H39" i="5"/>
  <c r="CJ210" i="5"/>
  <c r="BW65" i="5"/>
  <c r="CR152" i="5"/>
  <c r="BU65" i="5"/>
  <c r="M39" i="5"/>
  <c r="CN210" i="5"/>
  <c r="G39" i="5"/>
  <c r="CM152" i="5"/>
  <c r="M37" i="5"/>
  <c r="CN152" i="5"/>
  <c r="H40" i="5"/>
  <c r="CJ239" i="5"/>
  <c r="CM239" i="5"/>
  <c r="CL152" i="5"/>
  <c r="H26" i="5"/>
  <c r="BO65" i="5"/>
  <c r="BY239" i="5"/>
  <c r="BQ65" i="5"/>
  <c r="P24" i="5"/>
  <c r="CL239" i="5"/>
  <c r="CP239" i="5"/>
  <c r="K37" i="5"/>
  <c r="CP152" i="5"/>
  <c r="J39" i="5"/>
  <c r="CR210" i="5"/>
  <c r="BU239" i="5"/>
  <c r="BR65" i="5"/>
  <c r="H35" i="5"/>
  <c r="CJ94" i="5"/>
  <c r="CN94" i="5"/>
  <c r="N39" i="5"/>
  <c r="H28" i="5"/>
  <c r="O10" i="5"/>
  <c r="V10" i="5" s="1"/>
  <c r="O22" i="5"/>
  <c r="V22" i="5" s="1"/>
  <c r="O21" i="5"/>
  <c r="V21" i="5" s="1"/>
  <c r="O14" i="5"/>
  <c r="V14" i="5" s="1"/>
  <c r="O11" i="5"/>
  <c r="V11" i="5" s="1"/>
  <c r="O15" i="5"/>
  <c r="V15" i="5" s="1"/>
  <c r="O12" i="5"/>
  <c r="V12" i="5" s="1"/>
  <c r="O23" i="5"/>
  <c r="V23" i="5" s="1"/>
  <c r="H34" i="5"/>
  <c r="K38" i="5"/>
  <c r="H38" i="5"/>
  <c r="N37" i="5"/>
  <c r="F40" i="5"/>
  <c r="F34" i="5"/>
  <c r="P18" i="5"/>
  <c r="M20" i="5"/>
  <c r="Q19" i="5"/>
  <c r="M18" i="5"/>
  <c r="J30" i="5"/>
  <c r="H30" i="5"/>
  <c r="N30" i="5"/>
  <c r="M30" i="5"/>
  <c r="J19" i="5"/>
  <c r="K19" i="5"/>
  <c r="L19" i="5"/>
  <c r="M19" i="5"/>
  <c r="F26" i="5"/>
  <c r="K18" i="5"/>
  <c r="L18" i="5"/>
  <c r="F27" i="5"/>
  <c r="K29" i="5"/>
  <c r="P30" i="5"/>
  <c r="K30" i="5"/>
  <c r="L30" i="5"/>
  <c r="P31" i="5"/>
  <c r="P20" i="5"/>
  <c r="Q20" i="5"/>
  <c r="K20" i="5"/>
  <c r="N20" i="5"/>
  <c r="J20" i="5"/>
  <c r="L20" i="5"/>
  <c r="N19" i="5"/>
  <c r="P19" i="5"/>
  <c r="N18" i="5"/>
  <c r="Q18" i="5"/>
  <c r="J18" i="5"/>
  <c r="V13" i="5"/>
  <c r="T2" i="5"/>
  <c r="AA2" i="5" s="1"/>
  <c r="AP3" i="5"/>
  <c r="H27" i="5"/>
  <c r="F35" i="5"/>
  <c r="Z36" i="5"/>
  <c r="Y36" i="5"/>
  <c r="Y37" i="5"/>
  <c r="Z37" i="5"/>
  <c r="Z35" i="5"/>
  <c r="Y35" i="5"/>
  <c r="Z34" i="5"/>
  <c r="Y34" i="5"/>
  <c r="AC6" i="5" s="1"/>
  <c r="W37" i="5"/>
  <c r="X34" i="5"/>
  <c r="X35" i="5"/>
  <c r="W34" i="5"/>
  <c r="AB6" i="5" s="1"/>
  <c r="W35" i="5"/>
  <c r="X36" i="5"/>
  <c r="X37" i="5"/>
  <c r="W36" i="5"/>
  <c r="G19" i="5"/>
  <c r="G18" i="5"/>
  <c r="H31" i="5"/>
  <c r="G30" i="5"/>
  <c r="G20" i="5"/>
  <c r="H36" i="5"/>
  <c r="F36" i="5"/>
  <c r="F28" i="5"/>
  <c r="CG226" i="5"/>
  <c r="C40" i="5"/>
  <c r="BL226" i="5"/>
  <c r="C32" i="5"/>
  <c r="AQ226" i="5"/>
  <c r="C24" i="5"/>
  <c r="V197" i="5"/>
  <c r="C15" i="5"/>
  <c r="G8" i="5"/>
  <c r="F8" i="5"/>
  <c r="G7" i="5"/>
  <c r="CJ243" i="5" l="1"/>
  <c r="BY245" i="5"/>
  <c r="CS243" i="5"/>
  <c r="BV71" i="5"/>
  <c r="K26" i="5" s="1"/>
  <c r="CT243" i="5"/>
  <c r="CO243" i="5"/>
  <c r="CX243" i="5"/>
  <c r="CY243" i="5" s="1"/>
  <c r="CQ243" i="5"/>
  <c r="CM242" i="5"/>
  <c r="CM245" i="5" s="1"/>
  <c r="G40" i="5" s="1"/>
  <c r="BO245" i="5"/>
  <c r="CR243" i="5"/>
  <c r="CP243" i="5"/>
  <c r="CM243" i="5"/>
  <c r="CO242" i="5"/>
  <c r="CO245" i="5" s="1"/>
  <c r="I40" i="5" s="1"/>
  <c r="CS242" i="5"/>
  <c r="CS245" i="5" s="1"/>
  <c r="M40" i="5" s="1"/>
  <c r="CT242" i="5"/>
  <c r="CT245" i="5" s="1"/>
  <c r="N40" i="5" s="1"/>
  <c r="CQ242" i="5"/>
  <c r="CQ245" i="5" s="1"/>
  <c r="K40" i="5" s="1"/>
  <c r="CP242" i="5"/>
  <c r="CP245" i="5" s="1"/>
  <c r="J40" i="5" s="1"/>
  <c r="CR242" i="5"/>
  <c r="CR245" i="5" s="1"/>
  <c r="L40" i="5" s="1"/>
  <c r="CX242" i="5"/>
  <c r="CY242" i="5" s="1"/>
  <c r="CY245" i="5" s="1"/>
  <c r="Q40" i="5" s="1"/>
  <c r="CM244" i="5"/>
  <c r="CX244" i="5"/>
  <c r="CY244" i="5" s="1"/>
  <c r="CS244" i="5"/>
  <c r="CT244" i="5"/>
  <c r="CQ244" i="5"/>
  <c r="CO244" i="5"/>
  <c r="CV244" i="5"/>
  <c r="CP244" i="5"/>
  <c r="CU244" i="5"/>
  <c r="CR244" i="5"/>
  <c r="CX216" i="5"/>
  <c r="CY213" i="5"/>
  <c r="CY216" i="5" s="1"/>
  <c r="Q39" i="5" s="1"/>
  <c r="CX187" i="5"/>
  <c r="CY184" i="5"/>
  <c r="CY187" i="5" s="1"/>
  <c r="Q38" i="5" s="1"/>
  <c r="CX158" i="5"/>
  <c r="CY155" i="5"/>
  <c r="CY158" i="5" s="1"/>
  <c r="Q37" i="5" s="1"/>
  <c r="CX100" i="5"/>
  <c r="CY97" i="5"/>
  <c r="CY100" i="5" s="1"/>
  <c r="Q35" i="5" s="1"/>
  <c r="CC71" i="5"/>
  <c r="CD68" i="5"/>
  <c r="CD71" i="5" s="1"/>
  <c r="Q26" i="5" s="1"/>
  <c r="BX71" i="5"/>
  <c r="M26" i="5" s="1"/>
  <c r="BU71" i="5"/>
  <c r="J26" i="5" s="1"/>
  <c r="BR71" i="5"/>
  <c r="G26" i="5" s="1"/>
  <c r="CA71" i="5"/>
  <c r="P26" i="5" s="1"/>
  <c r="BT71" i="5"/>
  <c r="I26" i="5" s="1"/>
  <c r="BW245" i="5"/>
  <c r="L32" i="5" s="1"/>
  <c r="BZ245" i="5"/>
  <c r="O32" i="5" s="1"/>
  <c r="CA245" i="5"/>
  <c r="P32" i="5" s="1"/>
  <c r="CC245" i="5"/>
  <c r="CD242" i="5"/>
  <c r="CD245" i="5" s="1"/>
  <c r="Q32" i="5" s="1"/>
  <c r="BU245" i="5"/>
  <c r="J32" i="5" s="1"/>
  <c r="BT245" i="5"/>
  <c r="I32" i="5" s="1"/>
  <c r="BX245" i="5"/>
  <c r="M32" i="5" s="1"/>
  <c r="BR245" i="5"/>
  <c r="G32" i="5" s="1"/>
  <c r="BV245" i="5"/>
  <c r="K32" i="5" s="1"/>
  <c r="N26" i="5"/>
  <c r="N32" i="5"/>
  <c r="P40" i="5"/>
  <c r="P37" i="5"/>
  <c r="J28" i="5"/>
  <c r="N28" i="5"/>
  <c r="Q28" i="5"/>
  <c r="M28" i="5"/>
  <c r="L28" i="5"/>
  <c r="P28" i="5"/>
  <c r="G28" i="5"/>
  <c r="W10" i="5" a="1"/>
  <c r="X13" i="5" s="1"/>
  <c r="O18" i="5"/>
  <c r="V18" i="5" s="1"/>
  <c r="O38" i="5"/>
  <c r="V38" i="5" s="1"/>
  <c r="O30" i="5"/>
  <c r="V30" i="5" s="1"/>
  <c r="O29" i="5"/>
  <c r="V29" i="5" s="1"/>
  <c r="O40" i="5"/>
  <c r="O37" i="5"/>
  <c r="V37" i="5" s="1"/>
  <c r="O39" i="5"/>
  <c r="V39" i="5" s="1"/>
  <c r="O19" i="5"/>
  <c r="V19" i="5" s="1"/>
  <c r="O20" i="5"/>
  <c r="V20" i="5" s="1"/>
  <c r="O31" i="5"/>
  <c r="V31" i="5" s="1"/>
  <c r="L35" i="5"/>
  <c r="J34" i="5"/>
  <c r="K34" i="5"/>
  <c r="M34" i="5"/>
  <c r="L34" i="5"/>
  <c r="N34" i="5"/>
  <c r="G34" i="5"/>
  <c r="K35" i="5"/>
  <c r="J35" i="5"/>
  <c r="L36" i="5"/>
  <c r="J36" i="5"/>
  <c r="M35" i="5"/>
  <c r="M36" i="5"/>
  <c r="G35" i="5"/>
  <c r="N35" i="5"/>
  <c r="G36" i="5"/>
  <c r="N36" i="5"/>
  <c r="P34" i="5"/>
  <c r="P35" i="5"/>
  <c r="K36" i="5"/>
  <c r="K28" i="5"/>
  <c r="J27" i="5"/>
  <c r="Q36" i="5"/>
  <c r="Q34" i="5"/>
  <c r="L26" i="5"/>
  <c r="Q27" i="5"/>
  <c r="P27" i="5"/>
  <c r="L27" i="5"/>
  <c r="M27" i="5"/>
  <c r="K27" i="5"/>
  <c r="N27" i="5"/>
  <c r="Y10" i="5" a="1"/>
  <c r="G27" i="5"/>
  <c r="P36" i="5"/>
  <c r="C16" i="5"/>
  <c r="V226" i="5"/>
  <c r="F7" i="5"/>
  <c r="CX245" i="5" l="1"/>
  <c r="W12" i="5"/>
  <c r="X11" i="5"/>
  <c r="X10" i="5"/>
  <c r="W13" i="5"/>
  <c r="W10" i="5"/>
  <c r="AB3" i="5" s="1"/>
  <c r="W11" i="5"/>
  <c r="X12" i="5"/>
  <c r="O27" i="5"/>
  <c r="V27" i="5" s="1"/>
  <c r="O36" i="5"/>
  <c r="V36" i="5" s="1"/>
  <c r="O28" i="5"/>
  <c r="V28" i="5" s="1"/>
  <c r="W26" i="5" s="1" a="1"/>
  <c r="O26" i="5"/>
  <c r="V26" i="5" s="1"/>
  <c r="O35" i="5"/>
  <c r="V35" i="5" s="1"/>
  <c r="O34" i="5"/>
  <c r="V34" i="5" s="1"/>
  <c r="Y10" i="5"/>
  <c r="AC3" i="5" s="1"/>
  <c r="Z11" i="5"/>
  <c r="Z12" i="5"/>
  <c r="Z10" i="5"/>
  <c r="Y13" i="5"/>
  <c r="Y11" i="5"/>
  <c r="Z13" i="5"/>
  <c r="Y12" i="5"/>
  <c r="W18" i="5" a="1"/>
  <c r="Y18" i="5" a="1"/>
  <c r="H54" i="5"/>
  <c r="G54" i="5"/>
  <c r="D54" i="5" s="1"/>
  <c r="E69" i="5" l="1"/>
  <c r="Y26" i="5" a="1"/>
  <c r="Y27" i="5" s="1"/>
  <c r="X29" i="5"/>
  <c r="W27" i="5"/>
  <c r="X28" i="5"/>
  <c r="X26" i="5"/>
  <c r="X27" i="5"/>
  <c r="W28" i="5"/>
  <c r="W29" i="5"/>
  <c r="W26" i="5"/>
  <c r="AB5" i="5" s="1"/>
  <c r="Z20" i="5"/>
  <c r="Z18" i="5"/>
  <c r="Z21" i="5"/>
  <c r="Z19" i="5"/>
  <c r="Y20" i="5"/>
  <c r="Y21" i="5"/>
  <c r="Y19" i="5"/>
  <c r="Y18" i="5"/>
  <c r="AC4" i="5" s="1"/>
  <c r="W21" i="5"/>
  <c r="X20" i="5"/>
  <c r="X19" i="5"/>
  <c r="W18" i="5"/>
  <c r="AB4" i="5" s="1"/>
  <c r="AA10" i="5" s="1" a="1"/>
  <c r="X18" i="5"/>
  <c r="W20" i="5"/>
  <c r="X21" i="5"/>
  <c r="W19" i="5"/>
  <c r="H55" i="5"/>
  <c r="G55" i="5"/>
  <c r="D55" i="5" s="1"/>
  <c r="E70" i="5" s="1"/>
  <c r="E71" i="5" s="1"/>
  <c r="E2" i="5" l="1"/>
  <c r="AB11" i="5"/>
  <c r="AB12" i="5"/>
  <c r="AB10" i="5"/>
  <c r="AA11" i="5"/>
  <c r="AA10" i="5"/>
  <c r="AA13" i="5"/>
  <c r="AB13" i="5"/>
  <c r="AA12" i="5"/>
  <c r="Z27" i="5"/>
  <c r="Y29" i="5"/>
  <c r="Z29" i="5"/>
  <c r="Y26" i="5"/>
  <c r="AC5" i="5" s="1"/>
  <c r="AA18" i="5" s="1" a="1"/>
  <c r="Z26" i="5"/>
  <c r="Z28" i="5"/>
  <c r="Y28" i="5"/>
  <c r="G5" i="5"/>
  <c r="F6" i="5"/>
  <c r="F5" i="5"/>
  <c r="F4" i="5"/>
  <c r="F3" i="5"/>
  <c r="AB18" i="5" l="1"/>
  <c r="AB21" i="5"/>
  <c r="AA18" i="5"/>
  <c r="AA21" i="5"/>
  <c r="AA19" i="5"/>
  <c r="AB20" i="5"/>
  <c r="AA20" i="5"/>
  <c r="AB19" i="5"/>
  <c r="G3" i="5"/>
  <c r="G6" i="5"/>
  <c r="G4" i="5"/>
  <c r="S60" i="5" l="1"/>
  <c r="R60" i="5"/>
  <c r="Q60" i="5"/>
  <c r="O60" i="5"/>
  <c r="N60" i="5"/>
  <c r="M60" i="5"/>
  <c r="L60" i="5"/>
  <c r="K60" i="5"/>
  <c r="J60" i="5"/>
  <c r="I60" i="5"/>
  <c r="H60" i="5"/>
  <c r="G60" i="5"/>
  <c r="F60" i="5"/>
  <c r="E60" i="5"/>
  <c r="D60" i="5"/>
  <c r="S59" i="5"/>
  <c r="R59" i="5"/>
  <c r="Q59" i="5"/>
  <c r="O59" i="5"/>
  <c r="N59" i="5"/>
  <c r="M59" i="5"/>
  <c r="L59" i="5"/>
  <c r="K59" i="5"/>
  <c r="J59" i="5"/>
  <c r="I59" i="5"/>
  <c r="H59" i="5"/>
  <c r="G59" i="5"/>
  <c r="F59" i="5"/>
  <c r="E59" i="5"/>
  <c r="D59" i="5"/>
  <c r="S58" i="5"/>
  <c r="R58" i="5"/>
  <c r="R61" i="5" s="1"/>
  <c r="Q58" i="5"/>
  <c r="O58" i="5"/>
  <c r="N58" i="5"/>
  <c r="M58" i="5"/>
  <c r="M61" i="5" s="1"/>
  <c r="L58" i="5"/>
  <c r="K58" i="5"/>
  <c r="J58" i="5"/>
  <c r="I58" i="5"/>
  <c r="I61" i="5" s="1"/>
  <c r="H58" i="5"/>
  <c r="G58" i="5"/>
  <c r="F58" i="5"/>
  <c r="E58" i="5"/>
  <c r="E61" i="5" s="1"/>
  <c r="D58" i="5"/>
  <c r="S57" i="5"/>
  <c r="R57" i="5"/>
  <c r="Q57" i="5"/>
  <c r="O57" i="5"/>
  <c r="N57" i="5"/>
  <c r="M57" i="5"/>
  <c r="L57" i="5"/>
  <c r="K57" i="5"/>
  <c r="J57" i="5"/>
  <c r="I57" i="5"/>
  <c r="H57" i="5"/>
  <c r="G57" i="5"/>
  <c r="F57" i="5"/>
  <c r="E57" i="5"/>
  <c r="D57" i="5"/>
  <c r="N55" i="5"/>
  <c r="M55" i="5"/>
  <c r="L55" i="5"/>
  <c r="R55" i="5" s="1"/>
  <c r="K55" i="5"/>
  <c r="J55" i="5"/>
  <c r="P55" i="5" s="1"/>
  <c r="I55" i="5"/>
  <c r="O55" i="5" s="1"/>
  <c r="N54" i="5"/>
  <c r="M54" i="5"/>
  <c r="L54" i="5"/>
  <c r="R54" i="5" s="1"/>
  <c r="K54" i="5"/>
  <c r="J54" i="5"/>
  <c r="P54" i="5" s="1"/>
  <c r="I54" i="5"/>
  <c r="O54" i="5" s="1"/>
  <c r="N53" i="5"/>
  <c r="M53" i="5"/>
  <c r="L53" i="5"/>
  <c r="R53" i="5" s="1"/>
  <c r="K53" i="5"/>
  <c r="J53" i="5"/>
  <c r="P53" i="5" s="1"/>
  <c r="I53" i="5"/>
  <c r="O53" i="5" s="1"/>
  <c r="D61" i="5" l="1"/>
  <c r="P56" i="5"/>
  <c r="F61" i="5"/>
  <c r="N61" i="5"/>
  <c r="S61" i="5"/>
  <c r="G61" i="5"/>
  <c r="K61" i="5"/>
  <c r="O61" i="5"/>
  <c r="J61" i="5"/>
  <c r="H61" i="5"/>
  <c r="L61" i="5"/>
  <c r="Q61" i="5"/>
  <c r="Q53" i="5"/>
  <c r="Q68" i="5" s="1"/>
  <c r="Q55" i="5"/>
  <c r="Q70" i="5" s="1"/>
  <c r="Q54" i="5"/>
  <c r="Q69" i="5" s="1"/>
  <c r="M56" i="5"/>
  <c r="L56" i="5"/>
  <c r="R56" i="5"/>
  <c r="J56" i="5"/>
  <c r="C69" i="5" s="1"/>
  <c r="N56" i="5"/>
  <c r="O56" i="5"/>
  <c r="I56" i="5"/>
  <c r="K56" i="5"/>
  <c r="Q71" i="5" l="1"/>
  <c r="F70" i="5"/>
  <c r="E54" i="5"/>
  <c r="E53" i="5"/>
  <c r="E55" i="5"/>
  <c r="F68" i="5"/>
  <c r="Q56" i="5"/>
  <c r="U2" i="5"/>
  <c r="S55" i="5"/>
  <c r="S53" i="5"/>
  <c r="S54" i="5"/>
  <c r="R64" i="5" l="1"/>
  <c r="N64" i="5"/>
  <c r="J64" i="5"/>
  <c r="F64" i="5"/>
  <c r="R63" i="5"/>
  <c r="N63" i="5"/>
  <c r="J63" i="5"/>
  <c r="F63" i="5"/>
  <c r="R62" i="5"/>
  <c r="N62" i="5"/>
  <c r="J62" i="5"/>
  <c r="F62" i="5"/>
  <c r="E62" i="5"/>
  <c r="Q64" i="5"/>
  <c r="M64" i="5"/>
  <c r="I64" i="5"/>
  <c r="E64" i="5"/>
  <c r="Q63" i="5"/>
  <c r="M63" i="5"/>
  <c r="I63" i="5"/>
  <c r="E63" i="5"/>
  <c r="Q62" i="5"/>
  <c r="M62" i="5"/>
  <c r="I62" i="5"/>
  <c r="P64" i="5"/>
  <c r="L64" i="5"/>
  <c r="H64" i="5"/>
  <c r="D64" i="5"/>
  <c r="P63" i="5"/>
  <c r="L63" i="5"/>
  <c r="H63" i="5"/>
  <c r="D63" i="5"/>
  <c r="P62" i="5"/>
  <c r="L62" i="5"/>
  <c r="H62" i="5"/>
  <c r="D62" i="5"/>
  <c r="S64" i="5"/>
  <c r="O64" i="5"/>
  <c r="K64" i="5"/>
  <c r="G64" i="5"/>
  <c r="S63" i="5"/>
  <c r="O63" i="5"/>
  <c r="K63" i="5"/>
  <c r="G63" i="5"/>
  <c r="S62" i="5"/>
  <c r="O62" i="5"/>
  <c r="K62" i="5"/>
  <c r="G62" i="5"/>
  <c r="F69" i="5"/>
  <c r="F71" i="5" s="1"/>
  <c r="K8" i="5"/>
  <c r="M8" i="5"/>
  <c r="N8" i="5"/>
  <c r="L8" i="5"/>
  <c r="O8" i="5"/>
  <c r="E8" i="5"/>
  <c r="H8" i="5"/>
  <c r="K7" i="5"/>
  <c r="O7" i="5"/>
  <c r="V7" i="5" s="1"/>
  <c r="H5" i="5"/>
  <c r="E5" i="5"/>
  <c r="U5" i="5" s="1"/>
  <c r="S56" i="5"/>
  <c r="L68" i="5" l="1"/>
  <c r="N68" i="5"/>
  <c r="N69" i="5"/>
  <c r="L69" i="5"/>
  <c r="L70" i="5"/>
  <c r="N70" i="5"/>
  <c r="M68" i="5"/>
  <c r="M69" i="5"/>
  <c r="M70" i="5"/>
  <c r="I68" i="5"/>
  <c r="K68" i="5"/>
  <c r="K69" i="5"/>
  <c r="I69" i="5"/>
  <c r="I70" i="5"/>
  <c r="K70" i="5"/>
  <c r="J68" i="5"/>
  <c r="J69" i="5"/>
  <c r="J70" i="5"/>
  <c r="T62" i="5"/>
  <c r="R65" i="5"/>
  <c r="H70" i="5"/>
  <c r="H68" i="5"/>
  <c r="H69" i="5"/>
  <c r="D70" i="5"/>
  <c r="J7" i="5"/>
  <c r="P7" i="5"/>
  <c r="J8" i="5"/>
  <c r="P8" i="5"/>
  <c r="L7" i="5"/>
  <c r="H7" i="5"/>
  <c r="Q7" i="5"/>
  <c r="E3" i="5"/>
  <c r="U3" i="5" s="1"/>
  <c r="N7" i="5"/>
  <c r="L4" i="5"/>
  <c r="E7" i="5"/>
  <c r="U7" i="5" s="1"/>
  <c r="M7" i="5"/>
  <c r="Q8" i="5"/>
  <c r="L3" i="5"/>
  <c r="M6" i="5"/>
  <c r="H4" i="5"/>
  <c r="J5" i="5"/>
  <c r="K4" i="5"/>
  <c r="O6" i="5"/>
  <c r="V6" i="5" s="1"/>
  <c r="N5" i="5"/>
  <c r="P6" i="5"/>
  <c r="Q5" i="5"/>
  <c r="O4" i="5"/>
  <c r="V4" i="5" s="1"/>
  <c r="E6" i="5"/>
  <c r="U6" i="5" s="1"/>
  <c r="N6" i="5"/>
  <c r="L5" i="5"/>
  <c r="J4" i="5"/>
  <c r="M4" i="5"/>
  <c r="E4" i="5"/>
  <c r="U4" i="5" s="1"/>
  <c r="P5" i="5"/>
  <c r="N3" i="5"/>
  <c r="O3" i="5"/>
  <c r="V3" i="5" s="1"/>
  <c r="H3" i="5"/>
  <c r="K6" i="5"/>
  <c r="O5" i="5"/>
  <c r="V5" i="5" s="1"/>
  <c r="L6" i="5"/>
  <c r="Q3" i="5"/>
  <c r="J6" i="5"/>
  <c r="P4" i="5"/>
  <c r="P3" i="5"/>
  <c r="J3" i="5"/>
  <c r="N4" i="5"/>
  <c r="K3" i="5"/>
  <c r="H6" i="5"/>
  <c r="K5" i="5"/>
  <c r="Q4" i="5"/>
  <c r="M5" i="5"/>
  <c r="M3" i="5"/>
  <c r="Q6" i="5"/>
  <c r="H71" i="5" l="1"/>
  <c r="H2" i="5" s="1"/>
  <c r="D65" i="5"/>
  <c r="D68" i="5"/>
  <c r="D69" i="5"/>
  <c r="O68" i="5"/>
  <c r="P69" i="5"/>
  <c r="G69" i="5"/>
  <c r="R69" i="5"/>
  <c r="S69" i="5" s="1"/>
  <c r="P68" i="5"/>
  <c r="G70" i="5"/>
  <c r="R70" i="5"/>
  <c r="S70" i="5" s="1"/>
  <c r="G68" i="5"/>
  <c r="R68" i="5"/>
  <c r="O69" i="5"/>
  <c r="O70" i="5"/>
  <c r="P70" i="5"/>
  <c r="F65" i="5"/>
  <c r="O65" i="5"/>
  <c r="S65" i="5"/>
  <c r="Y2" i="5" a="1"/>
  <c r="Y2" i="5" s="1"/>
  <c r="F2" i="5"/>
  <c r="G71" i="5" l="1"/>
  <c r="K71" i="5"/>
  <c r="L71" i="5"/>
  <c r="J71" i="5"/>
  <c r="N71" i="5"/>
  <c r="I71" i="5"/>
  <c r="O71" i="5"/>
  <c r="P71" i="5"/>
  <c r="M71" i="5"/>
  <c r="D71" i="5"/>
  <c r="R2" i="5" s="1"/>
  <c r="R71" i="5"/>
  <c r="S68" i="5"/>
  <c r="S71" i="5" s="1"/>
  <c r="Z4" i="5"/>
  <c r="Y3" i="5"/>
  <c r="Z3" i="5"/>
  <c r="Y4" i="5"/>
  <c r="Z2" i="5"/>
  <c r="Y5" i="5"/>
  <c r="Z5" i="5"/>
  <c r="AC2" i="5"/>
  <c r="AC18" i="5" l="1"/>
  <c r="AC10" i="5"/>
  <c r="G65" i="5" l="1"/>
  <c r="E65" i="5"/>
  <c r="P65" i="5"/>
  <c r="K65" i="5"/>
  <c r="N65" i="5"/>
  <c r="L65" i="5"/>
  <c r="Q65" i="5"/>
  <c r="J65" i="5"/>
  <c r="O2" i="5"/>
  <c r="M65" i="5"/>
  <c r="I65" i="5"/>
  <c r="H65" i="5"/>
  <c r="N2" i="5" l="1"/>
  <c r="P2" i="5"/>
  <c r="K2" i="5"/>
  <c r="L2" i="5"/>
  <c r="I2" i="5"/>
  <c r="M2" i="5"/>
  <c r="Q2" i="5"/>
  <c r="G2" i="5"/>
  <c r="J2" i="5"/>
  <c r="V2" i="5" l="1"/>
  <c r="W2" i="5" s="1" a="1"/>
  <c r="W2" i="5" l="1"/>
  <c r="AB2" i="5" s="1"/>
  <c r="X4" i="5"/>
  <c r="W3" i="5"/>
  <c r="W5" i="5"/>
  <c r="X2" i="5"/>
  <c r="X5" i="5"/>
  <c r="X3" i="5"/>
  <c r="W4" i="5"/>
</calcChain>
</file>

<file path=xl/sharedStrings.xml><?xml version="1.0" encoding="utf-8"?>
<sst xmlns="http://schemas.openxmlformats.org/spreadsheetml/2006/main" count="2660" uniqueCount="164">
  <si>
    <t>Run ID</t>
  </si>
  <si>
    <t>Temp</t>
  </si>
  <si>
    <t>Total Flow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</si>
  <si>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</si>
  <si>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</si>
  <si>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</si>
  <si>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</si>
  <si>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</si>
  <si>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</si>
  <si>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</si>
  <si>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</si>
  <si>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</si>
  <si>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</si>
  <si>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</si>
  <si>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</si>
  <si>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</si>
  <si>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</si>
  <si>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</si>
  <si>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</si>
  <si>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Catalyst</t>
  </si>
  <si>
    <t>Date/Time</t>
  </si>
  <si>
    <t>GC File Name</t>
  </si>
  <si>
    <t>CO</t>
  </si>
  <si>
    <t>CO2</t>
  </si>
  <si>
    <t>P</t>
  </si>
  <si>
    <t>atm</t>
  </si>
  <si>
    <t>Mpa</t>
  </si>
  <si>
    <t>V</t>
  </si>
  <si>
    <t>L/min</t>
  </si>
  <si>
    <t>R</t>
  </si>
  <si>
    <t>L*atm/K/mol</t>
  </si>
  <si>
    <t>cm3MPaK-1mol-1</t>
  </si>
  <si>
    <t>T</t>
  </si>
  <si>
    <t>C</t>
  </si>
  <si>
    <t>K</t>
  </si>
  <si>
    <t>n (total)</t>
  </si>
  <si>
    <t>mol/min</t>
  </si>
  <si>
    <t>Area Out</t>
  </si>
  <si>
    <t>N2 Factor</t>
  </si>
  <si>
    <t>mol% Out</t>
  </si>
  <si>
    <t>Conversion %</t>
  </si>
  <si>
    <t>Calibration</t>
  </si>
  <si>
    <t>Gas Density</t>
  </si>
  <si>
    <t>Average</t>
  </si>
  <si>
    <t>Outputs</t>
  </si>
  <si>
    <t>Statistics</t>
  </si>
  <si>
    <t>Bed Volume</t>
  </si>
  <si>
    <t>Carbon Balance</t>
  </si>
  <si>
    <t>C In</t>
  </si>
  <si>
    <t>C Out</t>
  </si>
  <si>
    <t>C Bal</t>
  </si>
  <si>
    <t>CALIBRATION</t>
  </si>
  <si>
    <t>Propylene</t>
  </si>
  <si>
    <t>Ethylene</t>
  </si>
  <si>
    <t>O2</t>
  </si>
  <si>
    <t>Selectivity %</t>
  </si>
  <si>
    <t>Sum</t>
  </si>
  <si>
    <t>Run Code</t>
  </si>
  <si>
    <t>bp</t>
  </si>
  <si>
    <t>rxn data</t>
  </si>
  <si>
    <t>Catalyst Amt (g)</t>
  </si>
  <si>
    <t>Flow (mL/min)</t>
  </si>
  <si>
    <t xml:space="preserve">Temp (C) </t>
  </si>
  <si>
    <t>COx</t>
  </si>
  <si>
    <t>Total Olefin</t>
  </si>
  <si>
    <t>MW_PROPANE</t>
  </si>
  <si>
    <t>kg/mol</t>
  </si>
  <si>
    <t>MW_PROPYLENE</t>
  </si>
  <si>
    <t>X_O2</t>
  </si>
  <si>
    <t>Flow</t>
  </si>
  <si>
    <t>S_Propylene</t>
  </si>
  <si>
    <t>S_Ethylene</t>
  </si>
  <si>
    <t>S_COx</t>
  </si>
  <si>
    <t>S_CO</t>
  </si>
  <si>
    <t>S_CO2</t>
  </si>
  <si>
    <t>S_Total Olefin</t>
  </si>
  <si>
    <t>C3H8 Reactant</t>
  </si>
  <si>
    <t>C3H8 Product</t>
  </si>
  <si>
    <t>X_C3H8 R</t>
  </si>
  <si>
    <t>X_C3H8 P</t>
  </si>
  <si>
    <t>S_C2</t>
  </si>
  <si>
    <t>Time (GMT -360 mins)</t>
  </si>
  <si>
    <t>1/T (1/K)</t>
  </si>
  <si>
    <t xml:space="preserve">T (C) </t>
  </si>
  <si>
    <t>Ea (no intercept)</t>
  </si>
  <si>
    <t>Ea (intercept)</t>
  </si>
  <si>
    <t>ln Rate (without intercept)</t>
  </si>
  <si>
    <t>ln Rate (with intercept)</t>
  </si>
  <si>
    <t>1/T (K)</t>
  </si>
  <si>
    <t>kJ/mol</t>
  </si>
  <si>
    <t>Units of Rate</t>
  </si>
  <si>
    <t>mol propylene produced / kg-cat / s</t>
  </si>
  <si>
    <t>Olefin Formation Rate (with intercept)</t>
  </si>
  <si>
    <t>Olefin Formation Rate (without intercept)</t>
  </si>
  <si>
    <t>Yield Olefins</t>
  </si>
  <si>
    <t>Contact Time (kg_cat - s/mol C3H8)</t>
  </si>
  <si>
    <t>Activation Energy Calculations</t>
  </si>
  <si>
    <t>Temperature</t>
  </si>
  <si>
    <t>Rate Graphs</t>
  </si>
  <si>
    <t>Summary</t>
  </si>
  <si>
    <t>Reactor Vol (mL)</t>
  </si>
  <si>
    <t>BP</t>
  </si>
  <si>
    <t>Rate</t>
  </si>
  <si>
    <t>Flow (mLn/min)</t>
  </si>
  <si>
    <t>m</t>
  </si>
  <si>
    <t>b</t>
  </si>
  <si>
    <t>C3 Start</t>
  </si>
  <si>
    <t>Rate COx</t>
  </si>
  <si>
    <t>&lt; 30% C3</t>
  </si>
  <si>
    <t>22-018 bg 450C 30-70pC3</t>
  </si>
  <si>
    <t>Rate Propylene (g/hr/L)</t>
  </si>
  <si>
    <t>Rate Ethylene (g/hr/L)</t>
  </si>
  <si>
    <t>L-min/mol</t>
  </si>
  <si>
    <t>Flow IN (mol/min)</t>
  </si>
  <si>
    <t>Flow OUT (mol/min)</t>
  </si>
  <si>
    <t>Summary Data</t>
  </si>
  <si>
    <t>C3H8:O2 OUT</t>
  </si>
  <si>
    <t>Contact Time (L-min/mol)</t>
  </si>
  <si>
    <t>034 bp</t>
  </si>
  <si>
    <t>Tue Jul 19 02:34:16 2022</t>
  </si>
  <si>
    <t>Tue Jul 19 02:39:21 2022</t>
  </si>
  <si>
    <t>Tue Jul 19 02:44:25 2022</t>
  </si>
  <si>
    <t>Tue Jul 19 02:59:28 2022</t>
  </si>
  <si>
    <t>Tue Jul 19 03:04:33 2022</t>
  </si>
  <si>
    <t>Tue Jul 19 03:09:30 2022</t>
  </si>
  <si>
    <t>Tue Jul 19 03:24:37 2022</t>
  </si>
  <si>
    <t>Tue Jul 19 03:29:41 2022</t>
  </si>
  <si>
    <t>Tue Jul 19 03:34:44 2022</t>
  </si>
  <si>
    <t>Tue Jul 19 03:49:54 2022</t>
  </si>
  <si>
    <t>Tue Jul 19 03:54:58 2022</t>
  </si>
  <si>
    <t>Tue Jul 19 04:00:01 2022</t>
  </si>
  <si>
    <t>Tue Jul 19 04:15:08 2022</t>
  </si>
  <si>
    <t>Tue Jul 19 04:20:11 2022</t>
  </si>
  <si>
    <t>Tue Jul 19 04:25:15 2022</t>
  </si>
  <si>
    <t>034 475C 40-120mL 2p5-5 pOzO2 0-10pCO2</t>
  </si>
  <si>
    <t>Mon Jul 18 08:53:39 2022</t>
  </si>
  <si>
    <t>Mon Jul 18 08:58:36 2022</t>
  </si>
  <si>
    <t>Mon Jul 18 09:03:33 2022</t>
  </si>
  <si>
    <t>Mon Jul 18 09:23:27 2022</t>
  </si>
  <si>
    <t>Mon Jul 18 09:28:25 2022</t>
  </si>
  <si>
    <t>Mon Jul 18 09:33:23 2022</t>
  </si>
  <si>
    <t>Mon Jul 18 09:53:35 2022</t>
  </si>
  <si>
    <t>Mon Jul 18 09:58:33 2022</t>
  </si>
  <si>
    <t>Mon Jul 18 10:03:31 2022</t>
  </si>
  <si>
    <t>Mon Jul 18 10:23:26 2022</t>
  </si>
  <si>
    <t>Mon Jul 18 10:28:24 2022</t>
  </si>
  <si>
    <t>Mon Jul 18 10:33:22 2022</t>
  </si>
  <si>
    <t>Mon Jul 18 10:53:21 2022</t>
  </si>
  <si>
    <t>Mon Jul 18 10:58:20 2022</t>
  </si>
  <si>
    <t>Mon Jul 18 11:03:19 2022</t>
  </si>
  <si>
    <t>30% C3</t>
  </si>
  <si>
    <t>Old 30% C3</t>
  </si>
  <si>
    <t>New 30% C3</t>
  </si>
  <si>
    <t>X</t>
  </si>
  <si>
    <t>S_C3H6</t>
  </si>
  <si>
    <t>S_Olefin</t>
  </si>
  <si>
    <t>kPa NO</t>
  </si>
  <si>
    <t>Annamalai</t>
  </si>
  <si>
    <t>Elemental B</t>
  </si>
  <si>
    <t>Grant 2017</t>
  </si>
  <si>
    <t>10p H2O co-feed 2.5% OzO2</t>
  </si>
  <si>
    <t>Contact</t>
  </si>
  <si>
    <t>iC4 IN</t>
  </si>
  <si>
    <t>nC4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</si>
</sst>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%"/>
    <numFmt numFmtId="166" formatCode="0.0"/>
    <numFmt numFmtId="167" formatCode="m/d/yy\ h:mm;@"/>
    <numFmt numFmtId="168" formatCode="0.0000000000000000%"/>
    <numFmt numFmtId="169" formatCode="0.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699"/>
        <bgColor rgb="FF000000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6" applyNumberFormat="0" applyFill="0" applyAlignment="0" applyProtection="0"/>
    <xf numFmtId="0" fontId="13" fillId="0" borderId="27" applyNumberFormat="0" applyFill="0" applyAlignment="0" applyProtection="0"/>
    <xf numFmtId="0" fontId="14" fillId="0" borderId="28" applyNumberFormat="0" applyFill="0" applyAlignment="0" applyProtection="0"/>
    <xf numFmtId="0" fontId="14" fillId="0" borderId="0" applyNumberFormat="0" applyFill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29" applyNumberFormat="0" applyAlignment="0" applyProtection="0"/>
    <xf numFmtId="0" fontId="19" fillId="19" borderId="30" applyNumberFormat="0" applyAlignment="0" applyProtection="0"/>
    <xf numFmtId="0" fontId="20" fillId="19" borderId="29" applyNumberFormat="0" applyAlignment="0" applyProtection="0"/>
    <xf numFmtId="0" fontId="21" fillId="0" borderId="31" applyNumberFormat="0" applyFill="0" applyAlignment="0" applyProtection="0"/>
    <xf numFmtId="0" fontId="22" fillId="20" borderId="32" applyNumberFormat="0" applyAlignment="0" applyProtection="0"/>
    <xf numFmtId="0" fontId="2" fillId="0" borderId="0" applyNumberFormat="0" applyFill="0" applyBorder="0" applyAlignment="0" applyProtection="0"/>
    <xf numFmtId="0" fontId="1" fillId="21" borderId="33" applyNumberFormat="0" applyFont="0" applyAlignment="0" applyProtection="0"/>
    <xf numFmtId="0" fontId="23" fillId="0" borderId="0" applyNumberFormat="0" applyFill="0" applyBorder="0" applyAlignment="0" applyProtection="0"/>
    <xf numFmtId="0" fontId="3" fillId="0" borderId="34" applyNumberFormat="0" applyFill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4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4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235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0" xfId="0" applyFont="1"/>
    <xf numFmtId="0" fontId="0" fillId="8" borderId="0" xfId="0" applyFill="1"/>
    <xf numFmtId="10" fontId="0" fillId="7" borderId="1" xfId="1" applyNumberFormat="1" applyFon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0" fontId="0" fillId="7" borderId="12" xfId="1" applyNumberFormat="1" applyFont="1" applyFill="1" applyBorder="1" applyAlignment="1">
      <alignment horizontal="center"/>
    </xf>
    <xf numFmtId="0" fontId="4" fillId="4" borderId="14" xfId="0" applyFont="1" applyFill="1" applyBorder="1"/>
    <xf numFmtId="0" fontId="4" fillId="4" borderId="15" xfId="0" applyFont="1" applyFill="1" applyBorder="1"/>
    <xf numFmtId="0" fontId="4" fillId="0" borderId="15" xfId="0" applyFont="1" applyBorder="1"/>
    <xf numFmtId="0" fontId="0" fillId="0" borderId="15" xfId="0" applyBorder="1"/>
    <xf numFmtId="0" fontId="0" fillId="0" borderId="10" xfId="0" applyBorder="1"/>
    <xf numFmtId="0" fontId="4" fillId="4" borderId="16" xfId="0" applyFont="1" applyFill="1" applyBorder="1"/>
    <xf numFmtId="0" fontId="4" fillId="4" borderId="0" xfId="0" applyFont="1" applyFill="1" applyBorder="1"/>
    <xf numFmtId="0" fontId="4" fillId="0" borderId="0" xfId="0" applyFont="1" applyBorder="1"/>
    <xf numFmtId="0" fontId="0" fillId="0" borderId="0" xfId="0" applyBorder="1"/>
    <xf numFmtId="0" fontId="0" fillId="0" borderId="11" xfId="0" applyBorder="1"/>
    <xf numFmtId="0" fontId="0" fillId="0" borderId="16" xfId="0" applyBorder="1"/>
    <xf numFmtId="49" fontId="0" fillId="0" borderId="16" xfId="0" applyNumberFormat="1" applyBorder="1"/>
    <xf numFmtId="0" fontId="0" fillId="3" borderId="16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4" fillId="0" borderId="0" xfId="0" applyFont="1"/>
    <xf numFmtId="0" fontId="0" fillId="7" borderId="1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165" fontId="0" fillId="6" borderId="1" xfId="1" applyNumberFormat="1" applyFont="1" applyFill="1" applyBorder="1" applyAlignment="1">
      <alignment horizontal="center"/>
    </xf>
    <xf numFmtId="22" fontId="0" fillId="6" borderId="0" xfId="0" applyNumberFormat="1" applyFill="1"/>
    <xf numFmtId="0" fontId="0" fillId="6" borderId="0" xfId="0" applyFill="1"/>
    <xf numFmtId="22" fontId="0" fillId="2" borderId="0" xfId="0" applyNumberFormat="1" applyFill="1"/>
    <xf numFmtId="22" fontId="0" fillId="9" borderId="0" xfId="0" applyNumberFormat="1" applyFill="1"/>
    <xf numFmtId="0" fontId="0" fillId="9" borderId="0" xfId="0" applyFill="1"/>
    <xf numFmtId="22" fontId="0" fillId="8" borderId="0" xfId="0" applyNumberFormat="1" applyFill="1"/>
    <xf numFmtId="22" fontId="0" fillId="10" borderId="0" xfId="0" applyNumberFormat="1" applyFill="1"/>
    <xf numFmtId="0" fontId="0" fillId="10" borderId="0" xfId="0" applyFill="1"/>
    <xf numFmtId="0" fontId="0" fillId="5" borderId="8" xfId="0" applyFill="1" applyBorder="1" applyAlignment="1">
      <alignment vertical="center"/>
    </xf>
    <xf numFmtId="165" fontId="3" fillId="6" borderId="1" xfId="1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165" fontId="3" fillId="2" borderId="12" xfId="1" applyNumberFormat="1" applyFont="1" applyFill="1" applyBorder="1" applyAlignment="1">
      <alignment horizontal="center"/>
    </xf>
    <xf numFmtId="0" fontId="3" fillId="6" borderId="0" xfId="0" applyFont="1" applyFill="1"/>
    <xf numFmtId="0" fontId="0" fillId="7" borderId="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65" fontId="3" fillId="6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6" borderId="0" xfId="0" applyFill="1" applyBorder="1"/>
    <xf numFmtId="0" fontId="0" fillId="0" borderId="17" xfId="0" applyBorder="1"/>
    <xf numFmtId="49" fontId="3" fillId="2" borderId="4" xfId="0" applyNumberFormat="1" applyFon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0" fontId="0" fillId="0" borderId="14" xfId="0" applyBorder="1"/>
    <xf numFmtId="2" fontId="3" fillId="7" borderId="20" xfId="0" applyNumberFormat="1" applyFont="1" applyFill="1" applyBorder="1" applyAlignment="1">
      <alignment horizontal="center"/>
    </xf>
    <xf numFmtId="10" fontId="3" fillId="7" borderId="20" xfId="1" applyNumberFormat="1" applyFont="1" applyFill="1" applyBorder="1" applyAlignment="1">
      <alignment horizontal="center"/>
    </xf>
    <xf numFmtId="10" fontId="3" fillId="7" borderId="24" xfId="1" applyNumberFormat="1" applyFont="1" applyFill="1" applyBorder="1" applyAlignment="1">
      <alignment horizontal="center"/>
    </xf>
    <xf numFmtId="22" fontId="0" fillId="6" borderId="25" xfId="0" applyNumberFormat="1" applyFill="1" applyBorder="1"/>
    <xf numFmtId="0" fontId="0" fillId="6" borderId="7" xfId="0" applyFill="1" applyBorder="1"/>
    <xf numFmtId="0" fontId="0" fillId="0" borderId="18" xfId="0" applyBorder="1"/>
    <xf numFmtId="0" fontId="0" fillId="13" borderId="14" xfId="0" applyFill="1" applyBorder="1"/>
    <xf numFmtId="0" fontId="0" fillId="13" borderId="16" xfId="0" applyFill="1" applyBorder="1"/>
    <xf numFmtId="0" fontId="0" fillId="13" borderId="0" xfId="0" applyFill="1" applyBorder="1"/>
    <xf numFmtId="0" fontId="0" fillId="13" borderId="11" xfId="0" applyFill="1" applyBorder="1"/>
    <xf numFmtId="0" fontId="0" fillId="13" borderId="17" xfId="0" applyFill="1" applyBorder="1"/>
    <xf numFmtId="22" fontId="0" fillId="13" borderId="18" xfId="0" applyNumberFormat="1" applyFill="1" applyBorder="1"/>
    <xf numFmtId="0" fontId="0" fillId="13" borderId="18" xfId="0" applyFill="1" applyBorder="1"/>
    <xf numFmtId="0" fontId="0" fillId="13" borderId="19" xfId="0" applyFill="1" applyBorder="1"/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22" fontId="0" fillId="13" borderId="18" xfId="0" applyNumberFormat="1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22" fontId="0" fillId="12" borderId="0" xfId="0" applyNumberFormat="1" applyFill="1" applyBorder="1" applyAlignment="1">
      <alignment horizontal="center"/>
    </xf>
    <xf numFmtId="22" fontId="0" fillId="11" borderId="0" xfId="0" applyNumberForma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22" fontId="0" fillId="2" borderId="0" xfId="0" applyNumberFormat="1" applyFill="1" applyBorder="1" applyAlignment="1">
      <alignment horizontal="center"/>
    </xf>
    <xf numFmtId="22" fontId="0" fillId="10" borderId="0" xfId="0" applyNumberForma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22" fontId="0" fillId="8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22" fontId="0" fillId="9" borderId="0" xfId="0" applyNumberForma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6" fontId="0" fillId="0" borderId="15" xfId="0" applyNumberFormat="1" applyBorder="1"/>
    <xf numFmtId="165" fontId="0" fillId="0" borderId="15" xfId="1" applyNumberFormat="1" applyFont="1" applyBorder="1"/>
    <xf numFmtId="10" fontId="0" fillId="0" borderId="10" xfId="1" applyNumberFormat="1" applyFont="1" applyBorder="1"/>
    <xf numFmtId="166" fontId="0" fillId="0" borderId="0" xfId="0" applyNumberFormat="1" applyBorder="1"/>
    <xf numFmtId="165" fontId="0" fillId="0" borderId="0" xfId="1" applyNumberFormat="1" applyFont="1" applyBorder="1"/>
    <xf numFmtId="10" fontId="0" fillId="0" borderId="11" xfId="1" applyNumberFormat="1" applyFont="1" applyBorder="1"/>
    <xf numFmtId="9" fontId="0" fillId="0" borderId="11" xfId="1" applyFont="1" applyBorder="1"/>
    <xf numFmtId="9" fontId="0" fillId="0" borderId="19" xfId="1" applyFont="1" applyBorder="1"/>
    <xf numFmtId="0" fontId="0" fillId="14" borderId="0" xfId="0" applyFill="1"/>
    <xf numFmtId="167" fontId="0" fillId="0" borderId="0" xfId="0" applyNumberFormat="1"/>
    <xf numFmtId="167" fontId="0" fillId="14" borderId="0" xfId="0" applyNumberFormat="1" applyFill="1"/>
    <xf numFmtId="167" fontId="0" fillId="6" borderId="0" xfId="0" applyNumberFormat="1" applyFill="1"/>
    <xf numFmtId="167" fontId="0" fillId="2" borderId="0" xfId="0" applyNumberFormat="1" applyFill="1"/>
    <xf numFmtId="167" fontId="0" fillId="9" borderId="0" xfId="0" applyNumberFormat="1" applyFill="1"/>
    <xf numFmtId="167" fontId="0" fillId="8" borderId="0" xfId="0" applyNumberFormat="1" applyFill="1"/>
    <xf numFmtId="167" fontId="0" fillId="10" borderId="0" xfId="0" applyNumberFormat="1" applyFill="1"/>
    <xf numFmtId="164" fontId="0" fillId="7" borderId="1" xfId="0" applyNumberFormat="1" applyFill="1" applyBorder="1" applyAlignment="1">
      <alignment horizontal="center"/>
    </xf>
    <xf numFmtId="0" fontId="0" fillId="6" borderId="14" xfId="0" applyFill="1" applyBorder="1"/>
    <xf numFmtId="0" fontId="0" fillId="6" borderId="15" xfId="0" applyFill="1" applyBorder="1"/>
    <xf numFmtId="166" fontId="0" fillId="6" borderId="15" xfId="0" applyNumberFormat="1" applyFill="1" applyBorder="1"/>
    <xf numFmtId="0" fontId="0" fillId="6" borderId="10" xfId="0" applyFill="1" applyBorder="1"/>
    <xf numFmtId="0" fontId="0" fillId="6" borderId="16" xfId="0" applyFill="1" applyBorder="1"/>
    <xf numFmtId="166" fontId="0" fillId="6" borderId="0" xfId="0" applyNumberFormat="1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18" xfId="0" applyFill="1" applyBorder="1"/>
    <xf numFmtId="166" fontId="0" fillId="6" borderId="18" xfId="0" applyNumberFormat="1" applyFill="1" applyBorder="1"/>
    <xf numFmtId="168" fontId="0" fillId="6" borderId="18" xfId="0" applyNumberFormat="1" applyFill="1" applyBorder="1"/>
    <xf numFmtId="0" fontId="8" fillId="6" borderId="0" xfId="0" applyFont="1" applyFill="1"/>
    <xf numFmtId="10" fontId="0" fillId="6" borderId="15" xfId="0" applyNumberFormat="1" applyFill="1" applyBorder="1"/>
    <xf numFmtId="10" fontId="0" fillId="6" borderId="0" xfId="0" applyNumberFormat="1" applyFill="1" applyBorder="1"/>
    <xf numFmtId="0" fontId="7" fillId="2" borderId="0" xfId="0" applyFont="1" applyFill="1"/>
    <xf numFmtId="49" fontId="0" fillId="2" borderId="0" xfId="0" applyNumberFormat="1" applyFill="1"/>
    <xf numFmtId="0" fontId="9" fillId="6" borderId="0" xfId="0" applyFont="1" applyFill="1" applyAlignment="1">
      <alignment vertical="center"/>
    </xf>
    <xf numFmtId="0" fontId="0" fillId="6" borderId="0" xfId="0" applyNumberFormat="1" applyFill="1"/>
    <xf numFmtId="22" fontId="0" fillId="0" borderId="0" xfId="0" applyNumberFormat="1"/>
    <xf numFmtId="0" fontId="0" fillId="2" borderId="0" xfId="0" applyNumberFormat="1" applyFill="1"/>
    <xf numFmtId="166" fontId="25" fillId="6" borderId="15" xfId="0" applyNumberFormat="1" applyFont="1" applyFill="1" applyBorder="1"/>
    <xf numFmtId="10" fontId="25" fillId="6" borderId="15" xfId="0" applyNumberFormat="1" applyFont="1" applyFill="1" applyBorder="1"/>
    <xf numFmtId="166" fontId="25" fillId="6" borderId="0" xfId="0" applyNumberFormat="1" applyFont="1" applyFill="1" applyBorder="1"/>
    <xf numFmtId="10" fontId="25" fillId="6" borderId="0" xfId="0" applyNumberFormat="1" applyFont="1" applyFill="1" applyBorder="1"/>
    <xf numFmtId="22" fontId="0" fillId="0" borderId="0" xfId="0" applyNumberFormat="1"/>
    <xf numFmtId="22" fontId="0" fillId="11" borderId="0" xfId="0" applyNumberFormat="1" applyFill="1"/>
    <xf numFmtId="0" fontId="0" fillId="11" borderId="0" xfId="0" applyFill="1"/>
    <xf numFmtId="166" fontId="0" fillId="0" borderId="18" xfId="0" applyNumberFormat="1" applyBorder="1"/>
    <xf numFmtId="165" fontId="0" fillId="0" borderId="18" xfId="1" applyNumberFormat="1" applyFont="1" applyBorder="1"/>
    <xf numFmtId="10" fontId="0" fillId="0" borderId="19" xfId="1" applyNumberFormat="1" applyFont="1" applyBorder="1"/>
    <xf numFmtId="0" fontId="26" fillId="0" borderId="0" xfId="0" applyFont="1"/>
    <xf numFmtId="0" fontId="26" fillId="46" borderId="0" xfId="0" applyFont="1" applyFill="1"/>
    <xf numFmtId="169" fontId="3" fillId="7" borderId="20" xfId="1" applyNumberFormat="1" applyFont="1" applyFill="1" applyBorder="1" applyAlignment="1">
      <alignment horizontal="center"/>
    </xf>
    <xf numFmtId="0" fontId="0" fillId="5" borderId="7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4" xfId="0" applyNumberFormat="1" applyFill="1" applyBorder="1" applyAlignment="1">
      <alignment horizontal="center"/>
    </xf>
    <xf numFmtId="9" fontId="0" fillId="5" borderId="35" xfId="0" applyNumberFormat="1" applyFill="1" applyBorder="1" applyAlignment="1">
      <alignment horizontal="center" vertical="center"/>
    </xf>
    <xf numFmtId="0" fontId="0" fillId="5" borderId="36" xfId="0" applyNumberFormat="1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vertical="center"/>
    </xf>
    <xf numFmtId="49" fontId="3" fillId="7" borderId="36" xfId="0" applyNumberFormat="1" applyFont="1" applyFill="1" applyBorder="1" applyAlignment="1">
      <alignment horizontal="center" vertical="center"/>
    </xf>
    <xf numFmtId="49" fontId="0" fillId="7" borderId="39" xfId="0" applyNumberFormat="1" applyFill="1" applyBorder="1"/>
    <xf numFmtId="49" fontId="0" fillId="7" borderId="36" xfId="0" applyNumberFormat="1" applyFill="1" applyBorder="1" applyAlignment="1">
      <alignment vertical="center"/>
    </xf>
    <xf numFmtId="49" fontId="0" fillId="7" borderId="38" xfId="0" applyNumberFormat="1" applyFill="1" applyBorder="1" applyAlignment="1">
      <alignment horizontal="center" vertical="center"/>
    </xf>
    <xf numFmtId="2" fontId="0" fillId="7" borderId="41" xfId="0" applyNumberFormat="1" applyFill="1" applyBorder="1" applyAlignment="1">
      <alignment horizontal="center" vertical="center"/>
    </xf>
    <xf numFmtId="49" fontId="0" fillId="7" borderId="40" xfId="0" applyNumberFormat="1" applyFill="1" applyBorder="1" applyAlignment="1">
      <alignment horizontal="center" vertical="center"/>
    </xf>
    <xf numFmtId="2" fontId="0" fillId="0" borderId="15" xfId="0" applyNumberFormat="1" applyBorder="1"/>
    <xf numFmtId="2" fontId="0" fillId="0" borderId="0" xfId="0" applyNumberFormat="1" applyBorder="1"/>
    <xf numFmtId="2" fontId="0" fillId="0" borderId="18" xfId="0" applyNumberFormat="1" applyBorder="1"/>
    <xf numFmtId="166" fontId="0" fillId="0" borderId="15" xfId="1" applyNumberFormat="1" applyFont="1" applyBorder="1"/>
    <xf numFmtId="166" fontId="0" fillId="0" borderId="0" xfId="1" applyNumberFormat="1" applyFont="1" applyBorder="1"/>
    <xf numFmtId="164" fontId="0" fillId="0" borderId="18" xfId="0" applyNumberFormat="1" applyBorder="1"/>
    <xf numFmtId="2" fontId="0" fillId="0" borderId="15" xfId="1" applyNumberFormat="1" applyFont="1" applyBorder="1"/>
    <xf numFmtId="2" fontId="0" fillId="0" borderId="0" xfId="1" applyNumberFormat="1" applyFont="1" applyBorder="1"/>
    <xf numFmtId="2" fontId="0" fillId="0" borderId="18" xfId="1" applyNumberFormat="1" applyFont="1" applyBorder="1"/>
    <xf numFmtId="22" fontId="0" fillId="14" borderId="0" xfId="0" applyNumberFormat="1" applyFill="1"/>
    <xf numFmtId="9" fontId="0" fillId="6" borderId="14" xfId="1" applyFont="1" applyFill="1" applyBorder="1"/>
    <xf numFmtId="9" fontId="0" fillId="6" borderId="16" xfId="1" applyFont="1" applyFill="1" applyBorder="1"/>
    <xf numFmtId="166" fontId="0" fillId="7" borderId="4" xfId="0" applyNumberFormat="1" applyFill="1" applyBorder="1" applyAlignment="1">
      <alignment horizontal="center"/>
    </xf>
    <xf numFmtId="2" fontId="0" fillId="7" borderId="1" xfId="1" applyNumberFormat="1" applyFont="1" applyFill="1" applyBorder="1" applyAlignment="1">
      <alignment horizontal="center"/>
    </xf>
    <xf numFmtId="165" fontId="0" fillId="0" borderId="16" xfId="0" applyNumberFormat="1" applyBorder="1"/>
    <xf numFmtId="10" fontId="0" fillId="0" borderId="0" xfId="1" applyNumberFormat="1" applyFont="1"/>
    <xf numFmtId="0" fontId="0" fillId="7" borderId="2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5" fillId="12" borderId="14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</a:t>
            </a:r>
            <a:r>
              <a:rPr lang="en-US" baseline="0"/>
              <a:t> vs. Contact Time 475C, .002 kPa O3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H2O Co-Feed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workup!$E$4:$E$6</c:f>
              <c:numCache>
                <c:formatCode>0.00</c:formatCode>
                <c:ptCount val="3"/>
                <c:pt idx="0">
                  <c:v>13.111780500000004</c:v>
                </c:pt>
                <c:pt idx="1">
                  <c:v>10.489424400000003</c:v>
                </c:pt>
                <c:pt idx="2">
                  <c:v>8.7411870000000036</c:v>
                </c:pt>
              </c:numCache>
            </c:numRef>
          </c:xVal>
          <c:yVal>
            <c:numRef>
              <c:f>workup!$G$4:$G$6</c:f>
              <c:numCache>
                <c:formatCode>0.0%</c:formatCode>
                <c:ptCount val="3"/>
                <c:pt idx="0">
                  <c:v>0.17455094431173901</c:v>
                </c:pt>
                <c:pt idx="1">
                  <c:v>0.12619518004316657</c:v>
                </c:pt>
                <c:pt idx="2">
                  <c:v>9.8519929549191795E-2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A-4011-B8EA-181E066C8307}"/>
            </c:ext>
          </c:extLst>
        </c:ser>
        <c:ser>
          <c:idx val="1"/>
          <c:order val="1"/>
          <c:tx>
            <c:v>10% H2O Co-Feed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'Comparison to Others'!$A$31:$A$33</c:f>
              <c:numCache>
                <c:formatCode>General</c:formatCode>
                <c:ptCount val="3"/>
                <c:pt idx="0">
                  <c:v>13.111780500000004</c:v>
                </c:pt>
                <c:pt idx="1">
                  <c:v>10.489424400000003</c:v>
                </c:pt>
                <c:pt idx="2">
                  <c:v>8.7411870000000036</c:v>
                </c:pt>
              </c:numCache>
            </c:numRef>
          </c:xVal>
          <c:yVal>
            <c:numRef>
              <c:f>'Comparison to Others'!$B$31:$B$33</c:f>
              <c:numCache>
                <c:formatCode>0.0%</c:formatCode>
                <c:ptCount val="3"/>
                <c:pt idx="0">
                  <c:v>0.25010529007365384</c:v>
                </c:pt>
                <c:pt idx="1">
                  <c:v>0.17212955519961681</c:v>
                </c:pt>
                <c:pt idx="2">
                  <c:v>0.13160686574805652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4A-4011-B8EA-181E066C8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06576"/>
        <c:axId val="405909072"/>
      </c:scatterChart>
      <c:valAx>
        <c:axId val="405906576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</a:t>
                </a:r>
                <a:r>
                  <a:rPr lang="en-US" baseline="0"/>
                  <a:t> (L-min/mol)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09072"/>
        <c:crosses val="autoZero"/>
        <c:crossBetween val="midCat"/>
      </c:valAx>
      <c:valAx>
        <c:axId val="40590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0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 vs. Propylene 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.002 kPa O3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workup!$G$4:$G$6</c:f>
              <c:numCache>
                <c:formatCode>0.0%</c:formatCode>
                <c:ptCount val="3"/>
                <c:pt idx="0">
                  <c:v>0.17455094431173901</c:v>
                </c:pt>
                <c:pt idx="1">
                  <c:v>0.12619518004316657</c:v>
                </c:pt>
                <c:pt idx="2">
                  <c:v>9.8519929549191795E-2</c:v>
                </c:pt>
              </c:numCache>
            </c:numRef>
          </c:xVal>
          <c:yVal>
            <c:numRef>
              <c:f>workup!$J$4:$J$6</c:f>
              <c:numCache>
                <c:formatCode>0.0%</c:formatCode>
                <c:ptCount val="3"/>
                <c:pt idx="0">
                  <c:v>0.76113562633193288</c:v>
                </c:pt>
                <c:pt idx="1">
                  <c:v>0.78886755269481501</c:v>
                </c:pt>
                <c:pt idx="2">
                  <c:v>0.80609659029797898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88-4FB6-950C-5382B5DA63B0}"/>
            </c:ext>
          </c:extLst>
        </c:ser>
        <c:ser>
          <c:idx val="0"/>
          <c:order val="1"/>
          <c:tx>
            <c:v>.005 kPa NO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'Comparison to Others'!$B$20:$B$22</c:f>
              <c:numCache>
                <c:formatCode>General</c:formatCode>
                <c:ptCount val="3"/>
                <c:pt idx="0">
                  <c:v>0.02</c:v>
                </c:pt>
                <c:pt idx="1">
                  <c:v>0.06</c:v>
                </c:pt>
                <c:pt idx="2">
                  <c:v>0.12</c:v>
                </c:pt>
              </c:numCache>
            </c:numRef>
          </c:xVal>
          <c:yVal>
            <c:numRef>
              <c:f>'Comparison to Others'!$C$20:$C$22</c:f>
              <c:numCache>
                <c:formatCode>General</c:formatCode>
                <c:ptCount val="3"/>
                <c:pt idx="0">
                  <c:v>0.8</c:v>
                </c:pt>
                <c:pt idx="1">
                  <c:v>0.79</c:v>
                </c:pt>
                <c:pt idx="2">
                  <c:v>0.72499999999999998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88-4FB6-950C-5382B5DA63B0}"/>
            </c:ext>
          </c:extLst>
        </c:ser>
        <c:ser>
          <c:idx val="2"/>
          <c:order val="2"/>
          <c:tx>
            <c:v>Elemental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'Comparison to Others'!$B$25:$B$28</c:f>
              <c:numCache>
                <c:formatCode>General</c:formatCode>
                <c:ptCount val="4"/>
                <c:pt idx="0">
                  <c:v>4.2000000000000003E-2</c:v>
                </c:pt>
                <c:pt idx="1">
                  <c:v>9.5000000000000001E-2</c:v>
                </c:pt>
                <c:pt idx="2">
                  <c:v>0.127</c:v>
                </c:pt>
                <c:pt idx="3">
                  <c:v>0.16700000000000001</c:v>
                </c:pt>
              </c:numCache>
            </c:numRef>
          </c:xVal>
          <c:yVal>
            <c:numRef>
              <c:f>'Comparison to Others'!$C$25:$C$28</c:f>
              <c:numCache>
                <c:formatCode>General</c:formatCode>
                <c:ptCount val="4"/>
                <c:pt idx="0">
                  <c:v>0.86</c:v>
                </c:pt>
                <c:pt idx="1">
                  <c:v>0.83499999999999996</c:v>
                </c:pt>
                <c:pt idx="2">
                  <c:v>0.81</c:v>
                </c:pt>
                <c:pt idx="3">
                  <c:v>0.77500000000000002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88-4FB6-950C-5382B5DA63B0}"/>
            </c:ext>
          </c:extLst>
        </c:ser>
        <c:ser>
          <c:idx val="3"/>
          <c:order val="3"/>
          <c:tx>
            <c:v>.002 kPa O3 w. 10% H2O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'Comparison to Others'!$B$31:$B$33</c:f>
              <c:numCache>
                <c:formatCode>0.0%</c:formatCode>
                <c:ptCount val="3"/>
                <c:pt idx="0">
                  <c:v>0.25010529007365384</c:v>
                </c:pt>
                <c:pt idx="1">
                  <c:v>0.17212955519961681</c:v>
                </c:pt>
                <c:pt idx="2">
                  <c:v>0.13160686574805652</c:v>
                </c:pt>
              </c:numCache>
            </c:numRef>
          </c:xVal>
          <c:yVal>
            <c:numRef>
              <c:f>'Comparison to Others'!$C$31:$C$33</c:f>
              <c:numCache>
                <c:formatCode>0.0%</c:formatCode>
                <c:ptCount val="3"/>
                <c:pt idx="0">
                  <c:v>0.69024154152421957</c:v>
                </c:pt>
                <c:pt idx="1">
                  <c:v>0.74171120786991429</c:v>
                </c:pt>
                <c:pt idx="2">
                  <c:v>0.75492447278952801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B88-4FB6-950C-5382B5DA6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38144"/>
        <c:axId val="378728992"/>
      </c:scatterChart>
      <c:valAx>
        <c:axId val="37873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28992"/>
        <c:crosses val="autoZero"/>
        <c:crossBetween val="midCat"/>
      </c:valAx>
      <c:valAx>
        <c:axId val="378728992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3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Conversion vs. Total Olefin Selectivity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.002 kPa O3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workup!$G$4:$G$6</c:f>
              <c:numCache>
                <c:formatCode>0.0%</c:formatCode>
                <c:ptCount val="3"/>
                <c:pt idx="0">
                  <c:v>0.17455094431173901</c:v>
                </c:pt>
                <c:pt idx="1">
                  <c:v>0.12619518004316657</c:v>
                </c:pt>
                <c:pt idx="2">
                  <c:v>9.8519929549191795E-2</c:v>
                </c:pt>
              </c:numCache>
            </c:numRef>
          </c:xVal>
          <c:yVal>
            <c:numRef>
              <c:f>workup!$I$4:$I$6</c:f>
              <c:numCache>
                <c:formatCode>0.0%</c:formatCode>
                <c:ptCount val="3"/>
                <c:pt idx="0">
                  <c:v>0.8550838351460327</c:v>
                </c:pt>
                <c:pt idx="1">
                  <c:v>0.87259122662995503</c:v>
                </c:pt>
                <c:pt idx="2">
                  <c:v>0.88466991577166787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3-4C2F-834C-A4792D70BF0E}"/>
            </c:ext>
          </c:extLst>
        </c:ser>
        <c:ser>
          <c:idx val="1"/>
          <c:order val="1"/>
          <c:tx>
            <c:v>.005 kPa NO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'Comparison to Others'!$B$20:$B$22</c:f>
              <c:numCache>
                <c:formatCode>General</c:formatCode>
                <c:ptCount val="3"/>
                <c:pt idx="0">
                  <c:v>0.02</c:v>
                </c:pt>
                <c:pt idx="1">
                  <c:v>0.06</c:v>
                </c:pt>
                <c:pt idx="2">
                  <c:v>0.12</c:v>
                </c:pt>
              </c:numCache>
            </c:numRef>
          </c:xVal>
          <c:yVal>
            <c:numRef>
              <c:f>'Comparison to Others'!$D$20:$D$22</c:f>
              <c:numCache>
                <c:formatCode>General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33-4C2F-834C-A4792D70BF0E}"/>
            </c:ext>
          </c:extLst>
        </c:ser>
        <c:ser>
          <c:idx val="2"/>
          <c:order val="2"/>
          <c:tx>
            <c:v>Elemental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'Comparison to Others'!$B$25:$B$28</c:f>
              <c:numCache>
                <c:formatCode>General</c:formatCode>
                <c:ptCount val="4"/>
                <c:pt idx="0">
                  <c:v>4.2000000000000003E-2</c:v>
                </c:pt>
                <c:pt idx="1">
                  <c:v>9.5000000000000001E-2</c:v>
                </c:pt>
                <c:pt idx="2">
                  <c:v>0.127</c:v>
                </c:pt>
                <c:pt idx="3">
                  <c:v>0.16700000000000001</c:v>
                </c:pt>
              </c:numCache>
            </c:numRef>
          </c:xVal>
          <c:yVal>
            <c:numRef>
              <c:f>'Comparison to Others'!$D$25:$D$28</c:f>
              <c:numCache>
                <c:formatCode>General</c:formatCode>
                <c:ptCount val="4"/>
                <c:pt idx="0">
                  <c:v>0.94</c:v>
                </c:pt>
                <c:pt idx="1">
                  <c:v>0.92500000000000004</c:v>
                </c:pt>
                <c:pt idx="2">
                  <c:v>0.91</c:v>
                </c:pt>
                <c:pt idx="3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33-4C2F-834C-A4792D70BF0E}"/>
            </c:ext>
          </c:extLst>
        </c:ser>
        <c:ser>
          <c:idx val="3"/>
          <c:order val="3"/>
          <c:tx>
            <c:v>.002 kPa O3 w. 10% H2O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'Comparison to Others'!$B$31:$B$33</c:f>
              <c:numCache>
                <c:formatCode>0.0%</c:formatCode>
                <c:ptCount val="3"/>
                <c:pt idx="0">
                  <c:v>0.25010529007365384</c:v>
                </c:pt>
                <c:pt idx="1">
                  <c:v>0.17212955519961681</c:v>
                </c:pt>
                <c:pt idx="2">
                  <c:v>0.13160686574805652</c:v>
                </c:pt>
              </c:numCache>
            </c:numRef>
          </c:xVal>
          <c:yVal>
            <c:numRef>
              <c:f>'Comparison to Others'!$D$31:$D$33</c:f>
              <c:numCache>
                <c:formatCode>0.0%</c:formatCode>
                <c:ptCount val="3"/>
                <c:pt idx="0">
                  <c:v>0.7995153708077497</c:v>
                </c:pt>
                <c:pt idx="1">
                  <c:v>0.83173563225001812</c:v>
                </c:pt>
                <c:pt idx="2">
                  <c:v>0.83511771650989308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33-4C2F-834C-A4792D70B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38144"/>
        <c:axId val="378728992"/>
      </c:scatterChart>
      <c:valAx>
        <c:axId val="37873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28992"/>
        <c:crosses val="autoZero"/>
        <c:crossBetween val="midCat"/>
      </c:valAx>
      <c:valAx>
        <c:axId val="3787289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3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Arrhenius (with intercept)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83168742703146"/>
                  <c:y val="4.327146998065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workup!$AA$2:$AA$5</c:f>
              <c:numCache>
                <c:formatCode>General</c:formatCode>
                <c:ptCount val="4"/>
                <c:pt idx="0">
                  <c:v>3.6609921288669233E-3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workup!$AB$2:$AB$5</c:f>
              <c:numCache>
                <c:formatCode>General</c:formatCode>
                <c:ptCount val="4"/>
                <c:pt idx="0">
                  <c:v>-2.357543195153522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4-4C10-B400-1741FFD4E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655344"/>
        <c:axId val="1876655760"/>
      </c:scatterChart>
      <c:valAx>
        <c:axId val="18766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760"/>
        <c:crosses val="autoZero"/>
        <c:crossBetween val="midCat"/>
      </c:valAx>
      <c:valAx>
        <c:axId val="1876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Arrhenius (without intercept)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083168742703146"/>
                  <c:y val="4.327146998065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workup!$AA$2:$AA$5</c:f>
              <c:numCache>
                <c:formatCode>General</c:formatCode>
                <c:ptCount val="4"/>
                <c:pt idx="0">
                  <c:v>3.6609921288669233E-3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xVal>
          <c:yVal>
            <c:numRef>
              <c:f>workup!$AC$2:$AC$5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4E-4206-9F98-1A5EE2E06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655344"/>
        <c:axId val="1876655760"/>
      </c:scatterChart>
      <c:valAx>
        <c:axId val="187665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760"/>
        <c:crosses val="autoZero"/>
        <c:crossBetween val="midCat"/>
      </c:valAx>
      <c:valAx>
        <c:axId val="18766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65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workup!$E$2:$E$8</c:f>
              <c:numCache>
                <c:formatCode>0.00</c:formatCode>
                <c:ptCount val="7"/>
                <c:pt idx="0">
                  <c:v>26.223561000000007</c:v>
                </c:pt>
                <c:pt idx="1">
                  <c:v>17.482374000000007</c:v>
                </c:pt>
                <c:pt idx="2">
                  <c:v>13.111780500000004</c:v>
                </c:pt>
                <c:pt idx="3">
                  <c:v>10.489424400000003</c:v>
                </c:pt>
                <c:pt idx="4">
                  <c:v>8.7411870000000036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workup!$G$2:$G$8</c:f>
              <c:numCache>
                <c:formatCode>0.0%</c:formatCode>
                <c:ptCount val="7"/>
                <c:pt idx="0">
                  <c:v>0.40679730449516294</c:v>
                </c:pt>
                <c:pt idx="1">
                  <c:v>0.28291195816052611</c:v>
                </c:pt>
                <c:pt idx="2">
                  <c:v>0.17455094431173901</c:v>
                </c:pt>
                <c:pt idx="3">
                  <c:v>0.12619518004316657</c:v>
                </c:pt>
                <c:pt idx="4">
                  <c:v>9.8519929549191795E-2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E8-480F-AD61-597F25CA8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552607768547482"/>
                  <c:y val="-4.108098705068344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workup!$E$2:$E$7</c:f>
              <c:numCache>
                <c:formatCode>0.00</c:formatCode>
                <c:ptCount val="6"/>
                <c:pt idx="0">
                  <c:v>26.223561000000007</c:v>
                </c:pt>
                <c:pt idx="1">
                  <c:v>17.482374000000007</c:v>
                </c:pt>
                <c:pt idx="2">
                  <c:v>13.111780500000004</c:v>
                </c:pt>
                <c:pt idx="3">
                  <c:v>10.489424400000003</c:v>
                </c:pt>
                <c:pt idx="4">
                  <c:v>8.7411870000000036</c:v>
                </c:pt>
                <c:pt idx="5">
                  <c:v>0</c:v>
                </c:pt>
              </c:numCache>
            </c:numRef>
          </c:xVal>
          <c:yVal>
            <c:numRef>
              <c:f>workup!$V$2:$V$7</c:f>
              <c:numCache>
                <c:formatCode>0.00%</c:formatCode>
                <c:ptCount val="6"/>
                <c:pt idx="0">
                  <c:v>2.2372189807735041</c:v>
                </c:pt>
                <c:pt idx="1">
                  <c:v>2.4214252580516153</c:v>
                </c:pt>
                <c:pt idx="2">
                  <c:v>1.3904184556843351</c:v>
                </c:pt>
                <c:pt idx="3">
                  <c:v>0.92758198005141401</c:v>
                </c:pt>
                <c:pt idx="4">
                  <c:v>0.67893338328986697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4D-4D1D-ACAC-85FB1458D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Olefins (</a:t>
                </a:r>
                <a:r>
                  <a:rPr lang="en-US"/>
                  <a:t>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workup!$E$10:$E$15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workup!$G$10:$G$15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7C-47FA-8782-C81F87F8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552607768547482"/>
                  <c:y val="-4.108098705068344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workup!$E$10:$E$15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workup!$V$10:$V$15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02-4B1A-B553-C2DF552E8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Olefins (</a:t>
                </a:r>
                <a:r>
                  <a:rPr lang="en-US"/>
                  <a:t>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workup!$E$18:$E$23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workup!$G$18:$G$23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76-4C1E-9FDD-F8BA500CD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552607768547482"/>
                  <c:y val="-4.108098705068344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workup!$U$18:$U$23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workup!$V$18:$V$23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0C-478A-B485-35C310F11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Olefins (</a:t>
                </a:r>
                <a:r>
                  <a:rPr lang="en-US"/>
                  <a:t>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workup!$E$26:$E$32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workup!$G$26:$G$32</c:f>
              <c:numCache>
                <c:formatCode>0.0%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0A-476F-815A-89F360C93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Conversion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olefins vs. Contact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552607768547482"/>
                  <c:y val="-4.1080987050683441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workup!$U$26:$U$31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workup!$V$26:$V$31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8D-46AB-99E3-970DAA3C8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358240"/>
        <c:axId val="1942352416"/>
      </c:scatterChart>
      <c:valAx>
        <c:axId val="19423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Contact Time (kg_cat-s/mol_C3H8)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2416"/>
        <c:crosses val="autoZero"/>
        <c:crossBetween val="midCat"/>
      </c:valAx>
      <c:valAx>
        <c:axId val="1942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Olefins (</a:t>
                </a:r>
                <a:r>
                  <a:rPr lang="en-US"/>
                  <a:t>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5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workup!$F$18:$F$23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xVal>
          <c:yVal>
            <c:numRef>
              <c:f>workup!$O$18:$O$23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C-4335-90A2-F389F011C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59328"/>
        <c:axId val="435937696"/>
      </c:scatterChart>
      <c:valAx>
        <c:axId val="4359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37696"/>
        <c:crosses val="autoZero"/>
        <c:crossBetween val="midCat"/>
      </c:valAx>
      <c:valAx>
        <c:axId val="4359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5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7</xdr:col>
      <xdr:colOff>310515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08635-B8C9-4C33-850D-8AF47E849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0</xdr:row>
      <xdr:rowOff>0</xdr:rowOff>
    </xdr:from>
    <xdr:to>
      <xdr:col>16</xdr:col>
      <xdr:colOff>49530</xdr:colOff>
      <xdr:row>15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8B7EF-200D-4BB5-8A44-1DCA2914E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361950</xdr:colOff>
      <xdr:row>17</xdr:row>
      <xdr:rowOff>66675</xdr:rowOff>
    </xdr:from>
    <xdr:to>
      <xdr:col>16</xdr:col>
      <xdr:colOff>62865</xdr:colOff>
      <xdr:row>32</xdr:row>
      <xdr:rowOff>93345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9E2108-EAA0-4684-A97A-610BB923B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274658</xdr:colOff>
      <xdr:row>0</xdr:row>
      <xdr:rowOff>39333</xdr:rowOff>
    </xdr:from>
    <xdr:to>
      <xdr:col>39</xdr:col>
      <xdr:colOff>814220</xdr:colOff>
      <xdr:row>15</xdr:row>
      <xdr:rowOff>23757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6F6A39-CFB5-4B06-94D5-51FA636BE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293258</xdr:colOff>
      <xdr:row>16</xdr:row>
      <xdr:rowOff>113964</xdr:rowOff>
    </xdr:from>
    <xdr:to>
      <xdr:col>39</xdr:col>
      <xdr:colOff>825200</xdr:colOff>
      <xdr:row>31</xdr:row>
      <xdr:rowOff>96483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41ADA8-E55C-4CDC-95E9-AC75DC266A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381000</xdr:colOff>
      <xdr:row>1</xdr:row>
      <xdr:rowOff>0</xdr:rowOff>
    </xdr:from>
    <xdr:to>
      <xdr:col>47</xdr:col>
      <xdr:colOff>304464</xdr:colOff>
      <xdr:row>15</xdr:row>
      <xdr:rowOff>96707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525EF6E-BE99-4084-A709-619E107DC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414618</xdr:colOff>
      <xdr:row>21</xdr:row>
      <xdr:rowOff>100853</xdr:rowOff>
    </xdr:from>
    <xdr:to>
      <xdr:col>47</xdr:col>
      <xdr:colOff>334272</xdr:colOff>
      <xdr:row>36</xdr:row>
      <xdr:rowOff>137721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5B59E8C-AF71-4F4A-9886-4DED6D0D56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358589</xdr:colOff>
      <xdr:row>1</xdr:row>
      <xdr:rowOff>22412</xdr:rowOff>
    </xdr:from>
    <xdr:to>
      <xdr:col>54</xdr:col>
      <xdr:colOff>715272</xdr:colOff>
      <xdr:row>15</xdr:row>
      <xdr:rowOff>113404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82AF9F2-04BD-496E-9D98-D7C2D63DD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49</xdr:col>
      <xdr:colOff>388397</xdr:colOff>
      <xdr:row>21</xdr:row>
      <xdr:rowOff>119455</xdr:rowOff>
    </xdr:from>
    <xdr:to>
      <xdr:col>54</xdr:col>
      <xdr:colOff>750795</xdr:colOff>
      <xdr:row>36</xdr:row>
      <xdr:rowOff>156323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A2863E3-F419-4303-8A05-A15B985D4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57</xdr:col>
      <xdr:colOff>227929</xdr:colOff>
      <xdr:row>1</xdr:row>
      <xdr:rowOff>41014</xdr:rowOff>
    </xdr:from>
    <xdr:to>
      <xdr:col>64</xdr:col>
      <xdr:colOff>548865</xdr:colOff>
      <xdr:row>15</xdr:row>
      <xdr:rowOff>139626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7E4D82B-BE79-4934-94C5-9E62E19DB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57</xdr:col>
      <xdr:colOff>253927</xdr:colOff>
      <xdr:row>21</xdr:row>
      <xdr:rowOff>149487</xdr:rowOff>
    </xdr:from>
    <xdr:to>
      <xdr:col>64</xdr:col>
      <xdr:colOff>584388</xdr:colOff>
      <xdr:row>36</xdr:row>
      <xdr:rowOff>186355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CBDF01A-B44B-40C0-963D-2063CAB27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68</xdr:col>
      <xdr:colOff>111388</xdr:colOff>
      <xdr:row>1</xdr:row>
      <xdr:rowOff>14120</xdr:rowOff>
    </xdr:from>
    <xdr:to>
      <xdr:col>75</xdr:col>
      <xdr:colOff>432324</xdr:colOff>
      <xdr:row>15</xdr:row>
      <xdr:rowOff>105112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4EBB75B-7A3D-4FEE-829F-300501A4D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68</xdr:col>
      <xdr:colOff>129766</xdr:colOff>
      <xdr:row>21</xdr:row>
      <xdr:rowOff>124498</xdr:rowOff>
    </xdr:from>
    <xdr:to>
      <xdr:col>75</xdr:col>
      <xdr:colOff>467847</xdr:colOff>
      <xdr:row>36</xdr:row>
      <xdr:rowOff>155651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5C7C397-D954-40A1-B53D-E6C4BC1A0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72472</xdr:colOff>
      <xdr:row>31</xdr:row>
      <xdr:rowOff>105662</xdr:rowOff>
    </xdr:from>
    <xdr:to>
      <xdr:col>20</xdr:col>
      <xdr:colOff>1909436</xdr:colOff>
      <xdr:row>46</xdr:row>
      <xdr:rowOff>32184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A401C5-FB34-4046-98E6-A51C754DCE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3odh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3odh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73EE-8BC0-43DC-ACF3-27559DEF4081}">
  <dimension ref="A19:E33"/>
  <sheetViews>
    <sheetView workbookViewId="0">
      <selection activeCell="B40" sqref="B40"/>
    </sheetView>
  </sheetViews>
  <sheetFormatPr defaultRowHeight="15" x14ac:dyDescent="0.25"/>
  <cols>
    <col min="1" max="1" width="25.140625" bestFit="1" customWidth="1"/>
  </cols>
  <sheetData>
    <row r="19" spans="1:5" x14ac:dyDescent="0.25">
      <c r="A19" t="s">
        <v>156</v>
      </c>
      <c r="B19" t="s">
        <v>153</v>
      </c>
      <c r="C19" t="s">
        <v>154</v>
      </c>
      <c r="D19" t="s">
        <v>155</v>
      </c>
      <c r="E19" t="s">
        <v>157</v>
      </c>
    </row>
    <row r="20" spans="1:5" x14ac:dyDescent="0.25">
      <c r="A20">
        <v>5.0000000000000001E-3</v>
      </c>
      <c r="B20">
        <v>0.02</v>
      </c>
      <c r="C20">
        <v>0.8</v>
      </c>
      <c r="D20">
        <v>0.9</v>
      </c>
    </row>
    <row r="21" spans="1:5" x14ac:dyDescent="0.25">
      <c r="A21">
        <v>5.0000000000000001E-3</v>
      </c>
      <c r="B21">
        <v>0.06</v>
      </c>
      <c r="C21">
        <v>0.79</v>
      </c>
      <c r="D21">
        <v>0.9</v>
      </c>
    </row>
    <row r="22" spans="1:5" x14ac:dyDescent="0.25">
      <c r="A22">
        <v>5.0000000000000001E-3</v>
      </c>
      <c r="B22">
        <v>0.12</v>
      </c>
      <c r="C22">
        <v>0.72499999999999998</v>
      </c>
      <c r="D22">
        <v>0.83</v>
      </c>
    </row>
    <row r="24" spans="1:5" x14ac:dyDescent="0.25">
      <c r="A24" t="s">
        <v>158</v>
      </c>
      <c r="B24" t="s">
        <v>153</v>
      </c>
      <c r="C24" t="s">
        <v>154</v>
      </c>
      <c r="D24" t="s">
        <v>155</v>
      </c>
      <c r="E24" t="s">
        <v>159</v>
      </c>
    </row>
    <row r="25" spans="1:5" x14ac:dyDescent="0.25">
      <c r="B25">
        <v>4.2000000000000003E-2</v>
      </c>
      <c r="C25">
        <v>0.86</v>
      </c>
      <c r="D25">
        <v>0.94</v>
      </c>
    </row>
    <row r="26" spans="1:5" x14ac:dyDescent="0.25">
      <c r="B26">
        <v>9.5000000000000001E-2</v>
      </c>
      <c r="C26">
        <v>0.83499999999999996</v>
      </c>
      <c r="D26">
        <v>0.92500000000000004</v>
      </c>
    </row>
    <row r="27" spans="1:5" x14ac:dyDescent="0.25">
      <c r="B27">
        <v>0.127</v>
      </c>
      <c r="C27">
        <v>0.81</v>
      </c>
      <c r="D27">
        <v>0.91</v>
      </c>
    </row>
    <row r="28" spans="1:5" x14ac:dyDescent="0.25">
      <c r="B28">
        <v>0.16700000000000001</v>
      </c>
      <c r="C28">
        <v>0.77500000000000002</v>
      </c>
      <c r="D28">
        <v>0.9</v>
      </c>
    </row>
    <row r="30" spans="1:5" x14ac:dyDescent="0.25">
      <c r="A30" t="s">
        <v>161</v>
      </c>
      <c r="B30" t="s">
        <v>160</v>
      </c>
    </row>
    <row r="31" spans="1:5" x14ac:dyDescent="0.25">
      <c r="A31">
        <v>13.111780500000004</v>
      </c>
      <c r="B31" s="112">
        <v>0.25010529007365384</v>
      </c>
      <c r="C31" s="112">
        <v>0.69024154152421957</v>
      </c>
      <c r="D31" s="112">
        <v>0.7995153708077497</v>
      </c>
    </row>
    <row r="32" spans="1:5" x14ac:dyDescent="0.25">
      <c r="A32">
        <v>10.489424400000003</v>
      </c>
      <c r="B32" s="112">
        <v>0.17212955519961681</v>
      </c>
      <c r="C32" s="112">
        <v>0.74171120786991429</v>
      </c>
      <c r="D32" s="112">
        <v>0.83173563225001812</v>
      </c>
    </row>
    <row r="33" spans="1:4" x14ac:dyDescent="0.25">
      <c r="A33">
        <v>8.7411870000000036</v>
      </c>
      <c r="B33" s="112">
        <v>0.13160686574805652</v>
      </c>
      <c r="C33" s="112">
        <v>0.75492447278952801</v>
      </c>
      <c r="D33" s="112">
        <v>0.83511771650989308</v>
      </c>
    </row>
  </sheetData>
  <conditionalFormatting sqref="B31:D33">
    <cfRule type="containsBlanks" dxfId="5" priority="1">
      <formula>LEN(TRIM(B31))=0</formula>
    </cfRule>
    <cfRule type="containsErrors" dxfId="4" priority="2">
      <formula>ISERROR(B31)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281"/>
  <sheetViews>
    <sheetView topLeftCell="A2" zoomScaleNormal="100" workbookViewId="0">
      <selection activeCell="F6" sqref="F6"/>
    </sheetView>
  </sheetViews>
  <sheetFormatPr defaultRowHeight="15" x14ac:dyDescent="0.25"/>
  <cols>
    <col min="1" max="1" width="9.28515625" customWidth="1"/>
    <col min="2" max="2" width="16.28515625" bestFit="1" customWidth="1"/>
    <col min="3" max="3" width="24.85546875" style="2" bestFit="1" customWidth="1"/>
    <col min="4" max="4" width="24.5703125" bestFit="1" customWidth="1"/>
    <col min="5" max="5" width="31.28515625" bestFit="1" customWidth="1"/>
    <col min="6" max="6" width="28.5703125" bestFit="1" customWidth="1"/>
    <col min="7" max="7" width="25" bestFit="1" customWidth="1"/>
    <col min="8" max="8" width="17.28515625" bestFit="1" customWidth="1"/>
    <col min="9" max="9" width="15" bestFit="1" customWidth="1"/>
    <col min="10" max="10" width="12.28515625" bestFit="1" customWidth="1"/>
    <col min="11" max="11" width="11" bestFit="1" customWidth="1"/>
    <col min="12" max="14" width="10.5703125" bestFit="1" customWidth="1"/>
    <col min="15" max="15" width="34.7109375" bestFit="1" customWidth="1"/>
    <col min="16" max="16" width="33.28515625" bestFit="1" customWidth="1"/>
    <col min="17" max="17" width="12.28515625" bestFit="1" customWidth="1"/>
    <col min="18" max="18" width="12.140625" bestFit="1" customWidth="1"/>
    <col min="19" max="19" width="13.5703125" bestFit="1" customWidth="1"/>
    <col min="20" max="20" width="15" bestFit="1" customWidth="1"/>
    <col min="21" max="21" width="36.140625" bestFit="1" customWidth="1"/>
    <col min="22" max="22" width="20.28515625" bestFit="1" customWidth="1"/>
    <col min="23" max="23" width="36.140625" bestFit="1" customWidth="1"/>
    <col min="24" max="24" width="12.7109375" customWidth="1"/>
    <col min="25" max="25" width="22.28515625" bestFit="1" customWidth="1"/>
    <col min="26" max="26" width="25.28515625" bestFit="1" customWidth="1"/>
    <col min="27" max="27" width="13.85546875" bestFit="1" customWidth="1"/>
    <col min="36" max="36" width="11.28515625" customWidth="1"/>
    <col min="40" max="40" width="13.28515625" bestFit="1" customWidth="1"/>
    <col min="42" max="42" width="12.28515625" bestFit="1" customWidth="1"/>
    <col min="43" max="43" width="12.7109375" bestFit="1" customWidth="1"/>
    <col min="44" max="44" width="16.28515625" bestFit="1" customWidth="1"/>
    <col min="45" max="45" width="16.5703125" bestFit="1" customWidth="1"/>
    <col min="46" max="46" width="11.7109375" bestFit="1" customWidth="1"/>
    <col min="47" max="47" width="12.28515625" bestFit="1" customWidth="1"/>
    <col min="48" max="52" width="11.7109375" bestFit="1" customWidth="1"/>
    <col min="53" max="53" width="15" bestFit="1" customWidth="1"/>
    <col min="54" max="55" width="11.7109375" bestFit="1" customWidth="1"/>
    <col min="56" max="56" width="12.5703125" bestFit="1" customWidth="1"/>
    <col min="57" max="57" width="12.85546875" bestFit="1" customWidth="1"/>
    <col min="65" max="65" width="18" bestFit="1" customWidth="1"/>
    <col min="69" max="69" width="15.85546875" bestFit="1" customWidth="1"/>
    <col min="86" max="86" width="16.28515625" bestFit="1" customWidth="1"/>
  </cols>
  <sheetData>
    <row r="1" spans="1:87" ht="15.75" thickBot="1" x14ac:dyDescent="0.3">
      <c r="A1" s="208" t="s">
        <v>99</v>
      </c>
      <c r="B1" s="208"/>
      <c r="C1" s="57" t="s">
        <v>1</v>
      </c>
      <c r="D1" s="57" t="s">
        <v>69</v>
      </c>
      <c r="E1" s="34" t="s">
        <v>117</v>
      </c>
      <c r="F1" s="57" t="s">
        <v>78</v>
      </c>
      <c r="G1" s="57" t="s">
        <v>79</v>
      </c>
      <c r="H1" s="57" t="s">
        <v>68</v>
      </c>
      <c r="I1" s="57" t="s">
        <v>75</v>
      </c>
      <c r="J1" s="57" t="s">
        <v>70</v>
      </c>
      <c r="K1" s="57" t="s">
        <v>71</v>
      </c>
      <c r="L1" s="57" t="s">
        <v>73</v>
      </c>
      <c r="M1" s="57" t="s">
        <v>74</v>
      </c>
      <c r="N1" s="57" t="s">
        <v>72</v>
      </c>
      <c r="O1" s="57" t="s">
        <v>110</v>
      </c>
      <c r="P1" s="57" t="s">
        <v>111</v>
      </c>
      <c r="Q1" s="57" t="s">
        <v>50</v>
      </c>
      <c r="R1" s="57" t="s">
        <v>107</v>
      </c>
      <c r="S1" s="83" t="s">
        <v>83</v>
      </c>
      <c r="T1" s="83" t="s">
        <v>82</v>
      </c>
      <c r="U1" s="83" t="s">
        <v>95</v>
      </c>
      <c r="V1" s="83" t="s">
        <v>94</v>
      </c>
      <c r="W1" s="83" t="s">
        <v>92</v>
      </c>
      <c r="X1" s="83"/>
      <c r="Y1" s="83" t="s">
        <v>93</v>
      </c>
      <c r="Z1" s="83"/>
      <c r="AA1" s="83" t="s">
        <v>88</v>
      </c>
      <c r="AB1" s="83" t="s">
        <v>87</v>
      </c>
      <c r="AC1" s="83" t="s">
        <v>86</v>
      </c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87" ht="15.75" x14ac:dyDescent="0.25">
      <c r="A2" s="208"/>
      <c r="B2" s="208"/>
      <c r="C2" s="67">
        <f>IF(F53&lt;&gt;0,F53,NA())</f>
        <v>475</v>
      </c>
      <c r="D2" s="18">
        <f>IF(G53&lt;&gt;0,G53,NA())</f>
        <v>40</v>
      </c>
      <c r="E2" s="172">
        <f>IF(E71&lt;&gt;0,E71,NA())</f>
        <v>26.223561000000007</v>
      </c>
      <c r="F2" s="109">
        <f>IF(F71&lt;&gt;0,F71,NA())</f>
        <v>0.45274343835898212</v>
      </c>
      <c r="G2" s="109">
        <f>IF(G71&lt;&gt;0,G71,NA())</f>
        <v>0.40679730449516294</v>
      </c>
      <c r="H2" s="109">
        <f>IF(H71&lt;&gt;0,H71,NA())</f>
        <v>0.92334618877122887</v>
      </c>
      <c r="I2" s="109">
        <f t="shared" ref="I2" si="0">IF(I71&lt;&gt;0,I71,NA())</f>
        <v>0.66874677749228029</v>
      </c>
      <c r="J2" s="109">
        <f t="shared" ref="J2:P2" si="1">IF(J71&lt;&gt;0,J71,NA())</f>
        <v>0.46718728293773187</v>
      </c>
      <c r="K2" s="109">
        <f t="shared" si="1"/>
        <v>0.20155949455454839</v>
      </c>
      <c r="L2" s="109">
        <f t="shared" si="1"/>
        <v>0.19153283648862737</v>
      </c>
      <c r="M2" s="109">
        <f t="shared" si="1"/>
        <v>1.1626342521522245E-2</v>
      </c>
      <c r="N2" s="109">
        <f t="shared" si="1"/>
        <v>0.2031591790101496</v>
      </c>
      <c r="O2" s="175">
        <f>IF(O71&lt;&gt;0,O71,NA())</f>
        <v>5.4995914575931168</v>
      </c>
      <c r="P2" s="108">
        <f t="shared" si="1"/>
        <v>2.376395913881356</v>
      </c>
      <c r="Q2" s="110">
        <f>IF(S71&lt;&gt;0,S71,NA())</f>
        <v>8.8018933650992739E-2</v>
      </c>
      <c r="R2" s="175">
        <f>IF(D71&lt;&gt;0,D71,NA())</f>
        <v>15.231711919892035</v>
      </c>
      <c r="S2" s="182">
        <v>0.15</v>
      </c>
      <c r="T2" s="126">
        <f>1/(S2+273)</f>
        <v>3.6609921288669233E-3</v>
      </c>
      <c r="U2" s="146">
        <f>E2</f>
        <v>26.223561000000007</v>
      </c>
      <c r="V2" s="147">
        <f>G2*O2</f>
        <v>2.2372189807735041</v>
      </c>
      <c r="W2" s="125">
        <f t="array" ref="W2:X5">LINEST(V2:V6,U2:U6,TRUE,TRUE)</f>
        <v>9.465248044680262E-2</v>
      </c>
      <c r="X2" s="128">
        <v>9.1483056587286393E-2</v>
      </c>
      <c r="Y2" s="125" t="e">
        <f t="array" ref="Y2:Z5">LINEST(V5:V7,U5:U7,FALSE,TRUE)</f>
        <v>#VALUE!</v>
      </c>
      <c r="Z2" s="128" t="e">
        <v>#VALUE!</v>
      </c>
      <c r="AA2" s="38">
        <f>T2</f>
        <v>3.6609921288669233E-3</v>
      </c>
      <c r="AB2" s="38">
        <f>LN(W2)</f>
        <v>-2.357543195153522</v>
      </c>
      <c r="AC2" s="38" t="e">
        <f>LN(Y2)</f>
        <v>#VALUE!</v>
      </c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"/>
      <c r="AP2" s="140" t="s">
        <v>97</v>
      </c>
      <c r="AQ2" s="3"/>
      <c r="AR2" s="3"/>
      <c r="AS2" s="3"/>
      <c r="AT2" s="3"/>
      <c r="AU2" s="3"/>
      <c r="AV2" s="3"/>
      <c r="AW2" s="140" t="s">
        <v>97</v>
      </c>
      <c r="AX2" s="3"/>
      <c r="AY2" s="3"/>
      <c r="AZ2" s="3"/>
      <c r="BA2" s="3"/>
      <c r="BB2" s="3"/>
      <c r="BC2" s="3"/>
      <c r="BD2" s="3"/>
      <c r="BE2" s="140" t="s">
        <v>97</v>
      </c>
      <c r="BF2" s="3"/>
      <c r="BG2" s="3"/>
      <c r="BH2" s="3"/>
      <c r="BI2" s="3"/>
      <c r="BJ2" s="3"/>
      <c r="BK2" s="3"/>
      <c r="BL2" s="3"/>
      <c r="BM2" s="3"/>
      <c r="BN2" s="3"/>
      <c r="BO2" s="140" t="s">
        <v>97</v>
      </c>
      <c r="BP2" s="3"/>
      <c r="BQ2" s="3"/>
      <c r="BR2" s="3"/>
      <c r="BS2" s="3"/>
      <c r="BT2" s="3"/>
      <c r="BU2" s="3"/>
      <c r="BV2" s="3"/>
      <c r="BW2" s="3"/>
      <c r="BX2" s="3"/>
    </row>
    <row r="3" spans="1:87" ht="15.75" x14ac:dyDescent="0.25">
      <c r="A3" s="208"/>
      <c r="B3" s="208"/>
      <c r="C3" s="25">
        <f>IF(F82&lt;&gt;0,F82,NA())</f>
        <v>475</v>
      </c>
      <c r="D3" s="23">
        <f>IF(G82&lt;&gt;0,G82,NA())</f>
        <v>60</v>
      </c>
      <c r="E3" s="173">
        <f>IF(E100&lt;&gt;0,E100,NA())</f>
        <v>17.482374000000007</v>
      </c>
      <c r="F3" s="112">
        <f>IF(F100&lt;&gt;0,F100,NA())</f>
        <v>0.32466924217992332</v>
      </c>
      <c r="G3" s="112">
        <f>IF(G100&lt;&gt;0,G100,NA())</f>
        <v>0.28291195816052611</v>
      </c>
      <c r="H3" s="112">
        <f>IF(H100&lt;&gt;0,H100,NA())</f>
        <v>0.75032472269732819</v>
      </c>
      <c r="I3" s="112">
        <f t="shared" ref="I3" si="2">IF(I100&lt;&gt;0,I100,NA())</f>
        <v>0.79746334103368699</v>
      </c>
      <c r="J3" s="112">
        <f t="shared" ref="J3:P3" si="3">IF(J100&lt;&gt;0,J100,NA())</f>
        <v>0.67504190879773107</v>
      </c>
      <c r="K3" s="112">
        <f t="shared" si="3"/>
        <v>0.12242143223595585</v>
      </c>
      <c r="L3" s="112">
        <f t="shared" si="3"/>
        <v>0.15543809722333887</v>
      </c>
      <c r="M3" s="112">
        <f t="shared" si="3"/>
        <v>1.0719985494564798E-2</v>
      </c>
      <c r="N3" s="112">
        <f t="shared" si="3"/>
        <v>0.16615808271790367</v>
      </c>
      <c r="O3" s="176">
        <f t="shared" si="3"/>
        <v>8.5589356978600488</v>
      </c>
      <c r="P3" s="111">
        <f t="shared" si="3"/>
        <v>1.5543195461681603</v>
      </c>
      <c r="Q3" s="113">
        <f>IF(S100&lt;&gt;0,S100,NA())</f>
        <v>6.6452609876661184E-2</v>
      </c>
      <c r="R3" s="176">
        <f>IF(D100&lt;&gt;0,D100,NA())</f>
        <v>5.5833303837562056</v>
      </c>
      <c r="S3" s="183">
        <v>0.12</v>
      </c>
      <c r="T3" s="63"/>
      <c r="U3" s="148">
        <f t="shared" ref="U3:U7" si="4">E3</f>
        <v>17.482374000000007</v>
      </c>
      <c r="V3" s="149">
        <f t="shared" ref="V3:V7" si="5">G3*O3</f>
        <v>2.4214252580516153</v>
      </c>
      <c r="W3" s="129">
        <v>3.3449692100025491E-2</v>
      </c>
      <c r="X3" s="131">
        <v>0.5499731024646578</v>
      </c>
      <c r="Y3" s="129" t="e">
        <v>#VALUE!</v>
      </c>
      <c r="Z3" s="131" t="e">
        <v>#VALUE!</v>
      </c>
      <c r="AA3" s="38" t="e">
        <f>T10</f>
        <v>#VALUE!</v>
      </c>
      <c r="AB3" s="38" t="e">
        <f>LN(W10)</f>
        <v>#VALUE!</v>
      </c>
      <c r="AC3" s="38" t="e">
        <f>LN(Y10)</f>
        <v>#VALUE!</v>
      </c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"/>
      <c r="AP3" s="140">
        <f>S2</f>
        <v>0.15</v>
      </c>
      <c r="AQ3" s="3"/>
      <c r="AR3" s="3"/>
      <c r="AS3" s="3"/>
      <c r="AT3" s="3"/>
      <c r="AU3" s="3"/>
      <c r="AV3" s="3"/>
      <c r="AW3" s="140" t="str">
        <f>C10</f>
        <v/>
      </c>
      <c r="AX3" s="3"/>
      <c r="AY3" s="3"/>
      <c r="AZ3" s="3"/>
      <c r="BA3" s="3"/>
      <c r="BB3" s="3"/>
      <c r="BC3" s="3"/>
      <c r="BD3" s="3"/>
      <c r="BE3" s="140" t="str">
        <f>C18</f>
        <v/>
      </c>
      <c r="BF3" s="3"/>
      <c r="BG3" s="3"/>
      <c r="BH3" s="3"/>
      <c r="BI3" s="3"/>
      <c r="BJ3" s="3"/>
      <c r="BK3" s="3"/>
      <c r="BL3" s="3"/>
      <c r="BM3" s="3"/>
      <c r="BN3" s="3"/>
      <c r="BO3" s="140" t="str">
        <f>C26</f>
        <v/>
      </c>
      <c r="BP3" s="3"/>
      <c r="BQ3" s="3"/>
      <c r="BR3" s="3"/>
      <c r="BS3" s="3"/>
      <c r="BT3" s="3"/>
      <c r="BU3" s="3"/>
      <c r="BV3" s="3"/>
      <c r="BW3" s="3"/>
      <c r="BX3" s="3"/>
    </row>
    <row r="4" spans="1:87" x14ac:dyDescent="0.25">
      <c r="A4" s="208"/>
      <c r="B4" s="208"/>
      <c r="C4" s="25">
        <f>IF(F111&lt;&gt;0,F111,NA())</f>
        <v>475</v>
      </c>
      <c r="D4" s="23">
        <f>IF(G111&lt;&gt;0,G111,NA())</f>
        <v>80</v>
      </c>
      <c r="E4" s="173">
        <f>IF(E129&lt;&gt;0,E129,NA())</f>
        <v>13.111780500000004</v>
      </c>
      <c r="F4" s="112">
        <f>IF(F129&lt;&gt;0,F129,NA())</f>
        <v>0.1944895434360597</v>
      </c>
      <c r="G4" s="112">
        <f>IF(G129&lt;&gt;0,G129,NA())</f>
        <v>0.17455094431173901</v>
      </c>
      <c r="H4" s="112">
        <f>IF(H129&lt;&gt;0,H129,NA())</f>
        <v>0.46779713883954172</v>
      </c>
      <c r="I4" s="112">
        <f t="shared" ref="I4" si="6">IF(I129&lt;&gt;0,I129,NA())</f>
        <v>0.8550838351460327</v>
      </c>
      <c r="J4" s="112">
        <f t="shared" ref="J4:P4" si="7">IF(J129&lt;&gt;0,J129,NA())</f>
        <v>0.76113562633193288</v>
      </c>
      <c r="K4" s="112">
        <f t="shared" si="7"/>
        <v>9.3948208814099862E-2</v>
      </c>
      <c r="L4" s="112">
        <f t="shared" si="7"/>
        <v>0.12162387329552694</v>
      </c>
      <c r="M4" s="112">
        <f t="shared" si="7"/>
        <v>6.4601746697682226E-3</v>
      </c>
      <c r="N4" s="112">
        <f t="shared" si="7"/>
        <v>0.12808404796529518</v>
      </c>
      <c r="O4" s="176">
        <f t="shared" si="7"/>
        <v>7.9656885338936876</v>
      </c>
      <c r="P4" s="111">
        <f t="shared" si="7"/>
        <v>0.98474367661557505</v>
      </c>
      <c r="Q4" s="113">
        <f>IF(S129&lt;&gt;0,S129,NA())</f>
        <v>2.8541349961064926E-2</v>
      </c>
      <c r="R4" s="176">
        <f>IF(D129&lt;&gt;0,D129,NA())</f>
        <v>3.1284464298465551</v>
      </c>
      <c r="S4" s="183">
        <v>0.08</v>
      </c>
      <c r="T4" s="63"/>
      <c r="U4" s="148">
        <f t="shared" si="4"/>
        <v>13.111780500000004</v>
      </c>
      <c r="V4" s="149">
        <f t="shared" si="5"/>
        <v>1.3904184556843351</v>
      </c>
      <c r="W4" s="129">
        <v>0.72745070004657097</v>
      </c>
      <c r="X4" s="131">
        <v>0.46709247497935041</v>
      </c>
      <c r="Y4" s="129" t="e">
        <v>#VALUE!</v>
      </c>
      <c r="Z4" s="131" t="e">
        <v>#VALUE!</v>
      </c>
      <c r="AA4" s="38" t="e">
        <f>T18</f>
        <v>#VALUE!</v>
      </c>
      <c r="AB4" s="38" t="e">
        <f>LN(W18)</f>
        <v>#VALUE!</v>
      </c>
      <c r="AC4" s="38" t="e">
        <f>LN(Y18)</f>
        <v>#VALUE!</v>
      </c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</row>
    <row r="5" spans="1:87" ht="15.75" thickBot="1" x14ac:dyDescent="0.3">
      <c r="A5" s="208"/>
      <c r="B5" s="208"/>
      <c r="C5" s="25">
        <f>IF(F140&lt;&gt;0,F140,NA())</f>
        <v>475</v>
      </c>
      <c r="D5" s="23">
        <f>IF(G140&lt;&gt;0,G140,NA())</f>
        <v>100</v>
      </c>
      <c r="E5" s="173">
        <f>IF(E158&lt;&gt;0,E158,NA())</f>
        <v>10.489424400000003</v>
      </c>
      <c r="F5" s="112">
        <f>IF(F158&lt;&gt;0,F158,NA())</f>
        <v>0.13861331011741387</v>
      </c>
      <c r="G5" s="112">
        <f>IF(G158&lt;&gt;0,G158,NA())</f>
        <v>0.12619518004316657</v>
      </c>
      <c r="H5" s="112">
        <f>IF(H158&lt;&gt;0,H158,NA())</f>
        <v>0.32766973280754413</v>
      </c>
      <c r="I5" s="112">
        <f t="shared" ref="I5" si="8">IF(I158&lt;&gt;0,I158,NA())</f>
        <v>0.87259122662995503</v>
      </c>
      <c r="J5" s="112">
        <f t="shared" ref="J5:P5" si="9">IF(J158&lt;&gt;0,J158,NA())</f>
        <v>0.78886755269481501</v>
      </c>
      <c r="K5" s="112">
        <f t="shared" si="9"/>
        <v>8.372367393514013E-2</v>
      </c>
      <c r="L5" s="112">
        <f t="shared" si="9"/>
        <v>0.11002656109283238</v>
      </c>
      <c r="M5" s="112">
        <f t="shared" si="9"/>
        <v>6.3880090002908308E-3</v>
      </c>
      <c r="N5" s="112">
        <f t="shared" si="9"/>
        <v>0.11641457009312321</v>
      </c>
      <c r="O5" s="176">
        <f t="shared" si="9"/>
        <v>7.350375662003283</v>
      </c>
      <c r="P5" s="111">
        <f t="shared" si="9"/>
        <v>0.78131517971829856</v>
      </c>
      <c r="Q5" s="113">
        <f>IF(S158&lt;&gt;0,S158,NA())</f>
        <v>1.812238047005485E-2</v>
      </c>
      <c r="R5" s="176">
        <f>IF(D158&lt;&gt;0,D158,NA())</f>
        <v>2.6622606729173661</v>
      </c>
      <c r="S5" s="183">
        <v>0.04</v>
      </c>
      <c r="T5" s="63"/>
      <c r="U5" s="148">
        <f t="shared" si="4"/>
        <v>10.489424400000003</v>
      </c>
      <c r="V5" s="149">
        <f t="shared" si="5"/>
        <v>0.92758198005141401</v>
      </c>
      <c r="W5" s="132">
        <v>8.0071829225487452</v>
      </c>
      <c r="X5" s="133">
        <v>3</v>
      </c>
      <c r="Y5" s="132" t="e">
        <v>#VALUE!</v>
      </c>
      <c r="Z5" s="133" t="e">
        <v>#VALUE!</v>
      </c>
      <c r="AA5" s="38" t="e">
        <f>T26</f>
        <v>#VALUE!</v>
      </c>
      <c r="AB5" s="38" t="e">
        <f>LN(W26)</f>
        <v>#VALUE!</v>
      </c>
      <c r="AC5" s="38" t="e">
        <f>LN(Y26)</f>
        <v>#VALUE!</v>
      </c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87" x14ac:dyDescent="0.25">
      <c r="A6" s="208"/>
      <c r="B6" s="208"/>
      <c r="C6" s="25">
        <f>IF(F169&lt;&gt;0,F169,NA())</f>
        <v>475</v>
      </c>
      <c r="D6" s="23">
        <f>IF(G169&lt;&gt;0,G169,NA())</f>
        <v>120</v>
      </c>
      <c r="E6" s="173">
        <f>IF(E187&lt;&gt;0,E187,NA())</f>
        <v>8.7411870000000036</v>
      </c>
      <c r="F6" s="112">
        <f>IF(F187&lt;&gt;0,F187,NA())</f>
        <v>0.10530722330062132</v>
      </c>
      <c r="G6" s="112">
        <f>IF(G187&lt;&gt;0,G187,NA())</f>
        <v>9.8519929549191795E-2</v>
      </c>
      <c r="H6" s="112">
        <f>IF(H187&lt;&gt;0,H187,NA())</f>
        <v>0.25483781935897437</v>
      </c>
      <c r="I6" s="112">
        <f t="shared" ref="I6" si="10">IF(I187&lt;&gt;0,I187,NA())</f>
        <v>0.88466991577166787</v>
      </c>
      <c r="J6" s="112">
        <f t="shared" ref="J6:P6" si="11">IF(J187&lt;&gt;0,J187,NA())</f>
        <v>0.80609659029797898</v>
      </c>
      <c r="K6" s="112">
        <f t="shared" si="11"/>
        <v>7.8573325473688949E-2</v>
      </c>
      <c r="L6" s="112">
        <f t="shared" si="11"/>
        <v>0.10269044871536102</v>
      </c>
      <c r="M6" s="112">
        <f t="shared" si="11"/>
        <v>5.7275328272560072E-3</v>
      </c>
      <c r="N6" s="112">
        <f t="shared" si="11"/>
        <v>0.10841798154261705</v>
      </c>
      <c r="O6" s="176">
        <f t="shared" si="11"/>
        <v>6.8913303774833707</v>
      </c>
      <c r="P6" s="111">
        <f t="shared" si="11"/>
        <v>0.67320010678117692</v>
      </c>
      <c r="Q6" s="113">
        <f>IF(S187&lt;&gt;0,S187,NA())</f>
        <v>1.1291587958765151E-2</v>
      </c>
      <c r="R6" s="176">
        <f>IF(D187&lt;&gt;0,D187,NA())</f>
        <v>2.4643314889290204</v>
      </c>
      <c r="S6" s="183">
        <v>0</v>
      </c>
      <c r="T6" s="63"/>
      <c r="U6" s="148">
        <f t="shared" si="4"/>
        <v>8.7411870000000036</v>
      </c>
      <c r="V6" s="149">
        <f t="shared" si="5"/>
        <v>0.67893338328986697</v>
      </c>
      <c r="W6" s="63"/>
      <c r="X6" s="63"/>
      <c r="Y6" s="63"/>
      <c r="Z6" s="131"/>
      <c r="AA6" s="38" t="e">
        <f>T34</f>
        <v>#N/A</v>
      </c>
      <c r="AB6" s="38" t="e">
        <f>LN(W34)</f>
        <v>#VALUE!</v>
      </c>
      <c r="AC6" s="38" t="e">
        <f>LN(Y34)</f>
        <v>#VALUE!</v>
      </c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1:87" x14ac:dyDescent="0.25">
      <c r="A7" s="208"/>
      <c r="B7" s="208"/>
      <c r="C7" s="25">
        <f>IF(F198&lt;&gt;0,F198,NA())</f>
        <v>475</v>
      </c>
      <c r="D7" s="23" t="str">
        <f>IF(G198&lt;&gt;0,G198,NA())</f>
        <v/>
      </c>
      <c r="E7" s="173" t="e">
        <f>IF(E216&lt;&gt;0,E216,NA())</f>
        <v>#VALUE!</v>
      </c>
      <c r="F7" s="112" t="e">
        <f>IF(F216&lt;&gt;0,F216,NA())</f>
        <v>#DIV/0!</v>
      </c>
      <c r="G7" s="112" t="e">
        <f>IF(G216&lt;&gt;0,G216,NA())</f>
        <v>#DIV/0!</v>
      </c>
      <c r="H7" s="112" t="e">
        <f>IF(H216&lt;&gt;0,H216,NA())</f>
        <v>#DIV/0!</v>
      </c>
      <c r="I7" s="112" t="e">
        <f t="shared" ref="I7" si="12">IF(I216&lt;&gt;0,I216,NA())</f>
        <v>#DIV/0!</v>
      </c>
      <c r="J7" s="112" t="e">
        <f t="shared" ref="J7:P7" si="13">IF(J216&lt;&gt;0,J216,NA())</f>
        <v>#DIV/0!</v>
      </c>
      <c r="K7" s="112" t="e">
        <f t="shared" si="13"/>
        <v>#DIV/0!</v>
      </c>
      <c r="L7" s="112" t="e">
        <f t="shared" si="13"/>
        <v>#DIV/0!</v>
      </c>
      <c r="M7" s="112" t="e">
        <f t="shared" si="13"/>
        <v>#DIV/0!</v>
      </c>
      <c r="N7" s="112" t="e">
        <f t="shared" si="13"/>
        <v>#DIV/0!</v>
      </c>
      <c r="O7" s="176" t="e">
        <f t="shared" si="13"/>
        <v>#VALUE!</v>
      </c>
      <c r="P7" s="111" t="e">
        <f t="shared" si="13"/>
        <v>#VALUE!</v>
      </c>
      <c r="Q7" s="113" t="e">
        <f>IF(S216&lt;&gt;0,S216,NA())</f>
        <v>#DIV/0!</v>
      </c>
      <c r="R7" s="176" t="e">
        <f>IF(D216&lt;&gt;0,D216,NA())</f>
        <v>#DIV/0!</v>
      </c>
      <c r="S7" s="129"/>
      <c r="T7" s="63"/>
      <c r="U7" s="130" t="e">
        <f t="shared" si="4"/>
        <v>#VALUE!</v>
      </c>
      <c r="V7" s="139" t="e">
        <f t="shared" si="5"/>
        <v>#DIV/0!</v>
      </c>
      <c r="W7" s="63"/>
      <c r="X7" s="63"/>
      <c r="Y7" s="63"/>
      <c r="Z7" s="131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1:87" ht="15.75" thickBot="1" x14ac:dyDescent="0.3">
      <c r="A8" s="208"/>
      <c r="B8" s="208"/>
      <c r="C8" s="64">
        <f>IF(F227&lt;&gt;0,F227,NA())</f>
        <v>475</v>
      </c>
      <c r="D8" s="73" t="str">
        <f>IF(G227&lt;&gt;0,G227,NA())</f>
        <v/>
      </c>
      <c r="E8" s="174" t="e">
        <f>IF(E245&lt;&gt;0,E245,NA())</f>
        <v>#VALUE!</v>
      </c>
      <c r="F8" s="154" t="e">
        <f>IF(F245&lt;&gt;0,F245,NA())</f>
        <v>#DIV/0!</v>
      </c>
      <c r="G8" s="154" t="e">
        <f>IF(G245&lt;&gt;0,G245,NA())</f>
        <v>#DIV/0!</v>
      </c>
      <c r="H8" s="154" t="e">
        <f>IF(H245&lt;&gt;0,H245,NA())</f>
        <v>#DIV/0!</v>
      </c>
      <c r="I8" s="154" t="e">
        <f t="shared" ref="I8" si="14">IF(I245&lt;&gt;0,I245,NA())</f>
        <v>#DIV/0!</v>
      </c>
      <c r="J8" s="154" t="e">
        <f t="shared" ref="J8:P8" si="15">IF(J245&lt;&gt;0,J245,NA())</f>
        <v>#DIV/0!</v>
      </c>
      <c r="K8" s="154" t="e">
        <f t="shared" si="15"/>
        <v>#DIV/0!</v>
      </c>
      <c r="L8" s="154" t="e">
        <f t="shared" si="15"/>
        <v>#DIV/0!</v>
      </c>
      <c r="M8" s="154" t="e">
        <f t="shared" si="15"/>
        <v>#DIV/0!</v>
      </c>
      <c r="N8" s="154" t="e">
        <f t="shared" si="15"/>
        <v>#DIV/0!</v>
      </c>
      <c r="O8" s="153" t="e">
        <f t="shared" si="15"/>
        <v>#VALUE!</v>
      </c>
      <c r="P8" s="153" t="e">
        <f t="shared" si="15"/>
        <v>#VALUE!</v>
      </c>
      <c r="Q8" s="115" t="e">
        <f>IF(S245&lt;&gt;0,S245,NA())</f>
        <v>#DIV/0!</v>
      </c>
      <c r="R8" s="153" t="e">
        <f>IF(D245&lt;&gt;0,D245,NA())</f>
        <v>#DIV/0!</v>
      </c>
      <c r="S8" s="132"/>
      <c r="T8" s="134"/>
      <c r="U8" s="135"/>
      <c r="V8" s="136"/>
      <c r="W8" s="134"/>
      <c r="X8" s="134"/>
      <c r="Y8" s="134"/>
      <c r="Z8" s="133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1:87" ht="15.75" thickBot="1" x14ac:dyDescent="0.3">
      <c r="A9" s="208"/>
      <c r="B9" s="208"/>
      <c r="C9" s="57" t="s">
        <v>1</v>
      </c>
      <c r="D9" s="57" t="s">
        <v>69</v>
      </c>
      <c r="E9" s="34" t="s">
        <v>117</v>
      </c>
      <c r="F9" s="57" t="s">
        <v>78</v>
      </c>
      <c r="G9" s="57" t="s">
        <v>79</v>
      </c>
      <c r="H9" s="57" t="s">
        <v>68</v>
      </c>
      <c r="I9" s="57" t="s">
        <v>75</v>
      </c>
      <c r="J9" s="57" t="s">
        <v>70</v>
      </c>
      <c r="K9" s="57" t="s">
        <v>80</v>
      </c>
      <c r="L9" s="57" t="s">
        <v>73</v>
      </c>
      <c r="M9" s="57" t="s">
        <v>74</v>
      </c>
      <c r="N9" s="57" t="s">
        <v>72</v>
      </c>
      <c r="O9" s="57" t="s">
        <v>110</v>
      </c>
      <c r="P9" s="57" t="s">
        <v>111</v>
      </c>
      <c r="Q9" s="57" t="s">
        <v>50</v>
      </c>
      <c r="S9" s="83" t="s">
        <v>83</v>
      </c>
      <c r="T9" s="83" t="s">
        <v>82</v>
      </c>
      <c r="U9" s="83" t="s">
        <v>95</v>
      </c>
      <c r="V9" s="83" t="s">
        <v>94</v>
      </c>
      <c r="W9" s="83" t="s">
        <v>92</v>
      </c>
      <c r="X9" s="83"/>
      <c r="Y9" s="83" t="s">
        <v>93</v>
      </c>
      <c r="Z9" s="83"/>
      <c r="AA9" s="38" t="s">
        <v>85</v>
      </c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"/>
      <c r="AP9" s="3"/>
      <c r="AQ9" s="3"/>
      <c r="AR9" s="3"/>
      <c r="AS9" s="141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141"/>
      <c r="BO9" s="3"/>
      <c r="BP9" s="3"/>
      <c r="BQ9" s="3"/>
      <c r="BR9" s="3"/>
      <c r="BS9" s="3"/>
      <c r="BT9" s="3"/>
      <c r="BU9" s="3"/>
      <c r="BV9" s="3"/>
      <c r="BW9" s="3"/>
      <c r="BX9" s="3"/>
      <c r="CI9" s="2"/>
    </row>
    <row r="10" spans="1:87" ht="21" x14ac:dyDescent="0.35">
      <c r="A10" s="208"/>
      <c r="B10" s="208"/>
      <c r="C10" s="67" t="str">
        <f>IF(AA53&lt;&gt;0,AA53,NA())</f>
        <v/>
      </c>
      <c r="D10" s="18" t="str">
        <f>IF(AB53&lt;&gt;0,AB53,NA())</f>
        <v/>
      </c>
      <c r="E10" s="108" t="e">
        <f>IF(Z71&lt;&gt;0,Z71,NA())</f>
        <v>#VALUE!</v>
      </c>
      <c r="F10" s="109" t="e">
        <f>IF(AA71&lt;&gt;0,AA71,NA())</f>
        <v>#DIV/0!</v>
      </c>
      <c r="G10" s="109" t="e">
        <f>IF(AB71&lt;&gt;0,AB71,NA())</f>
        <v>#DIV/0!</v>
      </c>
      <c r="H10" s="109" t="e">
        <f>IF(AC71&lt;&gt;0,AC71,NA())</f>
        <v>#DIV/0!</v>
      </c>
      <c r="I10" s="109" t="e">
        <f>IF(AD71&lt;&gt;0,AD71,NA())</f>
        <v>#DIV/0!</v>
      </c>
      <c r="J10" s="109" t="e">
        <f t="shared" ref="J10:P10" si="16">IF(AE71&lt;&gt;0,AE71,NA())</f>
        <v>#DIV/0!</v>
      </c>
      <c r="K10" s="109" t="e">
        <f t="shared" si="16"/>
        <v>#DIV/0!</v>
      </c>
      <c r="L10" s="109" t="e">
        <f t="shared" si="16"/>
        <v>#DIV/0!</v>
      </c>
      <c r="M10" s="109" t="e">
        <f t="shared" si="16"/>
        <v>#DIV/0!</v>
      </c>
      <c r="N10" s="109" t="e">
        <f t="shared" si="16"/>
        <v>#DIV/0!</v>
      </c>
      <c r="O10" s="178" t="e">
        <f t="shared" si="16"/>
        <v>#VALUE!</v>
      </c>
      <c r="P10" s="172" t="e">
        <f t="shared" si="16"/>
        <v>#VALUE!</v>
      </c>
      <c r="Q10" s="110" t="e">
        <f>IF(AN71&lt;&gt;0,AN71,NA())</f>
        <v>#DIV/0!</v>
      </c>
      <c r="S10" s="125" t="str">
        <f>C10</f>
        <v/>
      </c>
      <c r="T10" s="126" t="e">
        <f>1/(S10+273)</f>
        <v>#VALUE!</v>
      </c>
      <c r="U10" s="146" t="e">
        <f>E10</f>
        <v>#VALUE!</v>
      </c>
      <c r="V10" s="147" t="e">
        <f>G10*O10</f>
        <v>#DIV/0!</v>
      </c>
      <c r="W10" s="125" t="e">
        <f t="array" ref="W10:X13">LINEST(V10:V14,U10:U14,TRUE,TRUE)</f>
        <v>#VALUE!</v>
      </c>
      <c r="X10" s="128" t="e">
        <v>#VALUE!</v>
      </c>
      <c r="Y10" s="125" t="e">
        <f t="array" ref="Y10:Z13">LINEST(V12:V15,U12:U15,FALSE,TRUE)</f>
        <v>#VALUE!</v>
      </c>
      <c r="Z10" s="128" t="e">
        <v>#VALUE!</v>
      </c>
      <c r="AA10" s="38" t="e">
        <f t="array" ref="AA10:AB13">LINEST(AB3:AB5,AA3:AA5,TRUE,TRUE)</f>
        <v>#VALUE!</v>
      </c>
      <c r="AB10" s="38" t="e">
        <v>#VALUE!</v>
      </c>
      <c r="AC10" s="137" t="e">
        <f>-AA10*8.314/1000</f>
        <v>#VALUE!</v>
      </c>
      <c r="AD10" s="137" t="s">
        <v>89</v>
      </c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"/>
      <c r="AP10" s="3"/>
      <c r="AQ10" s="3"/>
      <c r="AR10" s="3"/>
      <c r="AS10" s="141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141"/>
      <c r="BO10" s="3"/>
      <c r="BP10" s="3"/>
      <c r="BQ10" s="3"/>
      <c r="BR10" s="3"/>
      <c r="BS10" s="3"/>
      <c r="BT10" s="3"/>
      <c r="BU10" s="3"/>
      <c r="BV10" s="3"/>
      <c r="BW10" s="3"/>
      <c r="BX10" s="3"/>
      <c r="CI10" s="2"/>
    </row>
    <row r="11" spans="1:87" x14ac:dyDescent="0.25">
      <c r="A11" s="208"/>
      <c r="B11" s="208"/>
      <c r="C11" s="25" t="str">
        <f>IF(AA82&lt;&gt;0,AA82,NA())</f>
        <v/>
      </c>
      <c r="D11" s="23" t="str">
        <f>IF(AB82&lt;&gt;0,AB82,NA())</f>
        <v/>
      </c>
      <c r="E11" s="111" t="e">
        <f>IF(Z100&lt;&gt;0,Z100,NA())</f>
        <v>#VALUE!</v>
      </c>
      <c r="F11" s="112" t="e">
        <f>IF(AA100&lt;&gt;0,AA100,NA())</f>
        <v>#DIV/0!</v>
      </c>
      <c r="G11" s="112" t="e">
        <f>IF(AB100&lt;&gt;0,AB100,NA())</f>
        <v>#DIV/0!</v>
      </c>
      <c r="H11" s="112" t="e">
        <f>IF(AC100&lt;&gt;0,AC100,NA())</f>
        <v>#DIV/0!</v>
      </c>
      <c r="I11" s="112" t="e">
        <f>IF(AD100&lt;&gt;0,AD100,NA())</f>
        <v>#DIV/0!</v>
      </c>
      <c r="J11" s="112" t="e">
        <f t="shared" ref="J11:P11" si="17">IF(AE100&lt;&gt;0,AE100,NA())</f>
        <v>#DIV/0!</v>
      </c>
      <c r="K11" s="112" t="e">
        <f t="shared" si="17"/>
        <v>#DIV/0!</v>
      </c>
      <c r="L11" s="112" t="e">
        <f t="shared" si="17"/>
        <v>#DIV/0!</v>
      </c>
      <c r="M11" s="112" t="e">
        <f t="shared" si="17"/>
        <v>#DIV/0!</v>
      </c>
      <c r="N11" s="112" t="e">
        <f t="shared" si="17"/>
        <v>#DIV/0!</v>
      </c>
      <c r="O11" s="179" t="e">
        <f t="shared" si="17"/>
        <v>#VALUE!</v>
      </c>
      <c r="P11" s="173" t="e">
        <f t="shared" si="17"/>
        <v>#VALUE!</v>
      </c>
      <c r="Q11" s="113" t="e">
        <f>IF(AN100&lt;&gt;0,AN100,NA())</f>
        <v>#DIV/0!</v>
      </c>
      <c r="S11" s="129"/>
      <c r="T11" s="63"/>
      <c r="U11" s="148" t="e">
        <f t="shared" ref="U11:U15" si="18">E11</f>
        <v>#VALUE!</v>
      </c>
      <c r="V11" s="149" t="e">
        <f t="shared" ref="V11:V15" si="19">G11*O11</f>
        <v>#DIV/0!</v>
      </c>
      <c r="W11" s="129" t="e">
        <v>#VALUE!</v>
      </c>
      <c r="X11" s="131" t="e">
        <v>#VALUE!</v>
      </c>
      <c r="Y11" s="129" t="e">
        <v>#VALUE!</v>
      </c>
      <c r="Z11" s="131" t="e">
        <v>#VALUE!</v>
      </c>
      <c r="AA11" s="38" t="e">
        <v>#VALUE!</v>
      </c>
      <c r="AB11" s="38" t="e">
        <v>#VALUE!</v>
      </c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"/>
      <c r="AP11" s="3"/>
      <c r="AQ11" s="3"/>
      <c r="AR11" s="3"/>
      <c r="AS11" s="141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141"/>
      <c r="BO11" s="3"/>
      <c r="BP11" s="3"/>
      <c r="BQ11" s="3"/>
      <c r="BR11" s="3"/>
      <c r="BS11" s="3"/>
      <c r="BT11" s="3"/>
      <c r="BU11" s="3"/>
      <c r="BV11" s="3"/>
      <c r="BW11" s="3"/>
      <c r="BX11" s="3"/>
      <c r="CI11" s="2"/>
    </row>
    <row r="12" spans="1:87" x14ac:dyDescent="0.25">
      <c r="A12" s="208"/>
      <c r="B12" s="208"/>
      <c r="C12" s="25" t="str">
        <f>IF(AA111&lt;&gt;0,AA111,NA())</f>
        <v/>
      </c>
      <c r="D12" s="23" t="str">
        <f>IF(AB111&lt;&gt;0,AB111,NA())</f>
        <v/>
      </c>
      <c r="E12" s="111" t="e">
        <f>IF(Z129&lt;&gt;0,Z129,NA())</f>
        <v>#VALUE!</v>
      </c>
      <c r="F12" s="112" t="e">
        <f>IF(AA129&lt;&gt;0,AA129,NA())</f>
        <v>#DIV/0!</v>
      </c>
      <c r="G12" s="112" t="e">
        <f>IF(AB129&lt;&gt;0,AB129,NA())</f>
        <v>#DIV/0!</v>
      </c>
      <c r="H12" s="112" t="e">
        <f>IF(AC129&lt;&gt;0,AC129,NA())</f>
        <v>#DIV/0!</v>
      </c>
      <c r="I12" s="112" t="e">
        <f>IF(AD129&lt;&gt;0,AD129,NA())</f>
        <v>#DIV/0!</v>
      </c>
      <c r="J12" s="112" t="e">
        <f t="shared" ref="J12:P12" si="20">IF(AE129&lt;&gt;0,AE129,NA())</f>
        <v>#DIV/0!</v>
      </c>
      <c r="K12" s="112" t="e">
        <f t="shared" si="20"/>
        <v>#DIV/0!</v>
      </c>
      <c r="L12" s="112" t="e">
        <f t="shared" si="20"/>
        <v>#DIV/0!</v>
      </c>
      <c r="M12" s="112" t="e">
        <f t="shared" si="20"/>
        <v>#DIV/0!</v>
      </c>
      <c r="N12" s="112" t="e">
        <f t="shared" si="20"/>
        <v>#DIV/0!</v>
      </c>
      <c r="O12" s="179" t="e">
        <f t="shared" si="20"/>
        <v>#VALUE!</v>
      </c>
      <c r="P12" s="173" t="e">
        <f t="shared" si="20"/>
        <v>#VALUE!</v>
      </c>
      <c r="Q12" s="113" t="e">
        <f>IF(AN129&lt;&gt;0,AN129,NA())</f>
        <v>#DIV/0!</v>
      </c>
      <c r="S12" s="129"/>
      <c r="T12" s="63"/>
      <c r="U12" s="130" t="e">
        <f t="shared" si="18"/>
        <v>#VALUE!</v>
      </c>
      <c r="V12" s="139" t="e">
        <f t="shared" si="19"/>
        <v>#DIV/0!</v>
      </c>
      <c r="W12" s="129" t="e">
        <v>#VALUE!</v>
      </c>
      <c r="X12" s="131" t="e">
        <v>#VALUE!</v>
      </c>
      <c r="Y12" s="129" t="e">
        <v>#VALUE!</v>
      </c>
      <c r="Z12" s="131" t="e">
        <v>#VALUE!</v>
      </c>
      <c r="AA12" s="38" t="e">
        <v>#VALUE!</v>
      </c>
      <c r="AB12" s="38" t="e">
        <v>#VALUE!</v>
      </c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"/>
      <c r="AP12" s="3"/>
      <c r="AQ12" s="3"/>
      <c r="AR12" s="3"/>
      <c r="AS12" s="141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141"/>
      <c r="BO12" s="3"/>
      <c r="BP12" s="3"/>
      <c r="BQ12" s="3"/>
      <c r="BR12" s="3"/>
      <c r="BS12" s="3"/>
      <c r="BT12" s="3"/>
      <c r="BU12" s="3"/>
      <c r="BV12" s="3"/>
      <c r="BW12" s="3"/>
      <c r="BX12" s="3"/>
      <c r="CI12" s="2"/>
    </row>
    <row r="13" spans="1:87" ht="15.75" thickBot="1" x14ac:dyDescent="0.3">
      <c r="A13" s="208"/>
      <c r="B13" s="208"/>
      <c r="C13" s="25" t="str">
        <f>IF(AA140&lt;&gt;0,AA140,NA())</f>
        <v/>
      </c>
      <c r="D13" s="23" t="str">
        <f>IF(AB140&lt;&gt;0,AB140,NA())</f>
        <v/>
      </c>
      <c r="E13" s="111" t="e">
        <f>IF(Z158&lt;&gt;0,Z158,NA())</f>
        <v>#VALUE!</v>
      </c>
      <c r="F13" s="112" t="e">
        <f>IF(AA158&lt;&gt;0,AA158,NA())</f>
        <v>#DIV/0!</v>
      </c>
      <c r="G13" s="112" t="e">
        <f>IF(AB158&lt;&gt;0,AB158,NA())</f>
        <v>#DIV/0!</v>
      </c>
      <c r="H13" s="112" t="e">
        <f>IF(AC158&lt;&gt;0,AC158,NA())</f>
        <v>#DIV/0!</v>
      </c>
      <c r="I13" s="112" t="e">
        <f>IF(AD158&lt;&gt;0,AD158,NA())</f>
        <v>#DIV/0!</v>
      </c>
      <c r="J13" s="112" t="e">
        <f t="shared" ref="J13:P13" si="21">IF(AE158&lt;&gt;0,AE158,NA())</f>
        <v>#DIV/0!</v>
      </c>
      <c r="K13" s="112" t="e">
        <f t="shared" si="21"/>
        <v>#DIV/0!</v>
      </c>
      <c r="L13" s="112" t="e">
        <f t="shared" si="21"/>
        <v>#DIV/0!</v>
      </c>
      <c r="M13" s="112" t="e">
        <f t="shared" si="21"/>
        <v>#DIV/0!</v>
      </c>
      <c r="N13" s="112" t="e">
        <f t="shared" si="21"/>
        <v>#DIV/0!</v>
      </c>
      <c r="O13" s="179" t="e">
        <f t="shared" si="21"/>
        <v>#VALUE!</v>
      </c>
      <c r="P13" s="173" t="e">
        <f t="shared" si="21"/>
        <v>#VALUE!</v>
      </c>
      <c r="Q13" s="113" t="e">
        <f>IF(AN158&lt;&gt;0,AN158,NA())</f>
        <v>#DIV/0!</v>
      </c>
      <c r="S13" s="129"/>
      <c r="T13" s="63"/>
      <c r="U13" s="130" t="e">
        <f t="shared" si="18"/>
        <v>#VALUE!</v>
      </c>
      <c r="V13" s="139" t="e">
        <f t="shared" si="19"/>
        <v>#DIV/0!</v>
      </c>
      <c r="W13" s="132" t="e">
        <v>#VALUE!</v>
      </c>
      <c r="X13" s="133" t="e">
        <v>#VALUE!</v>
      </c>
      <c r="Y13" s="132" t="e">
        <v>#VALUE!</v>
      </c>
      <c r="Z13" s="133" t="e">
        <v>#VALUE!</v>
      </c>
      <c r="AA13" s="38" t="e">
        <v>#VALUE!</v>
      </c>
      <c r="AB13" s="38" t="e">
        <v>#VALUE!</v>
      </c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"/>
      <c r="AP13" s="3"/>
      <c r="AQ13" s="3"/>
      <c r="AR13" s="3"/>
      <c r="AS13" s="141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141"/>
      <c r="BO13" s="3"/>
      <c r="BP13" s="3"/>
      <c r="BQ13" s="3"/>
      <c r="BR13" s="3"/>
      <c r="BS13" s="3"/>
      <c r="BT13" s="3"/>
      <c r="BU13" s="3"/>
      <c r="BV13" s="3"/>
      <c r="BW13" s="3"/>
      <c r="BX13" s="3"/>
      <c r="CI13" s="2"/>
    </row>
    <row r="14" spans="1:87" x14ac:dyDescent="0.25">
      <c r="A14" s="208"/>
      <c r="B14" s="208"/>
      <c r="C14" s="25" t="str">
        <f>IF(AA169&lt;&gt;0,AA169,NA())</f>
        <v/>
      </c>
      <c r="D14" s="23" t="str">
        <f>IF(AB169&lt;&gt;0,AB169,NA())</f>
        <v/>
      </c>
      <c r="E14" s="111" t="e">
        <f>IF(Z187&lt;&gt;0,Z187,NA())</f>
        <v>#VALUE!</v>
      </c>
      <c r="F14" s="112" t="e">
        <f>IF(AA187&lt;&gt;0,AA187,NA())</f>
        <v>#DIV/0!</v>
      </c>
      <c r="G14" s="112" t="e">
        <f>IF(AB187&lt;&gt;0,AB187,NA())</f>
        <v>#DIV/0!</v>
      </c>
      <c r="H14" s="112" t="e">
        <f>IF(AC187&lt;&gt;0,AC187,NA())</f>
        <v>#DIV/0!</v>
      </c>
      <c r="I14" s="112" t="e">
        <f>IF(AD187&lt;&gt;0,AD187,NA())</f>
        <v>#DIV/0!</v>
      </c>
      <c r="J14" s="112" t="e">
        <f t="shared" ref="J14:P14" si="22">IF(AE187&lt;&gt;0,AE187,NA())</f>
        <v>#DIV/0!</v>
      </c>
      <c r="K14" s="112" t="e">
        <f t="shared" si="22"/>
        <v>#DIV/0!</v>
      </c>
      <c r="L14" s="112" t="e">
        <f t="shared" si="22"/>
        <v>#DIV/0!</v>
      </c>
      <c r="M14" s="112" t="e">
        <f t="shared" si="22"/>
        <v>#DIV/0!</v>
      </c>
      <c r="N14" s="112" t="e">
        <f t="shared" si="22"/>
        <v>#DIV/0!</v>
      </c>
      <c r="O14" s="179" t="e">
        <f t="shared" si="22"/>
        <v>#VALUE!</v>
      </c>
      <c r="P14" s="173" t="e">
        <f t="shared" si="22"/>
        <v>#VALUE!</v>
      </c>
      <c r="Q14" s="113" t="e">
        <f>IF(AN187&lt;&gt;0,AN187,NA())</f>
        <v>#DIV/0!</v>
      </c>
      <c r="S14" s="129"/>
      <c r="T14" s="63"/>
      <c r="U14" s="130" t="e">
        <f t="shared" si="18"/>
        <v>#VALUE!</v>
      </c>
      <c r="V14" s="139" t="e">
        <f t="shared" si="19"/>
        <v>#DIV/0!</v>
      </c>
      <c r="W14" s="63"/>
      <c r="X14" s="63"/>
      <c r="Y14" s="63"/>
      <c r="Z14" s="131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"/>
      <c r="AP14" s="3"/>
      <c r="AQ14" s="3"/>
      <c r="AR14" s="3"/>
      <c r="AS14" s="141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141"/>
      <c r="BO14" s="3"/>
      <c r="BP14" s="3"/>
      <c r="BQ14" s="3"/>
      <c r="BR14" s="3"/>
      <c r="BS14" s="3"/>
      <c r="BT14" s="3"/>
      <c r="BU14" s="3"/>
      <c r="BV14" s="3"/>
      <c r="BW14" s="3"/>
      <c r="BX14" s="3"/>
      <c r="CI14" s="2"/>
    </row>
    <row r="15" spans="1:87" x14ac:dyDescent="0.25">
      <c r="A15" s="208"/>
      <c r="B15" s="208"/>
      <c r="C15" s="25" t="str">
        <f>IF(AA198&lt;&gt;0,AA198,NA())</f>
        <v/>
      </c>
      <c r="D15" s="23" t="str">
        <f>IF(AB198&lt;&gt;0,AB198,NA())</f>
        <v/>
      </c>
      <c r="E15" s="111" t="e">
        <f>IF(Z216&lt;&gt;0,Z216,NA())</f>
        <v>#VALUE!</v>
      </c>
      <c r="F15" s="112" t="e">
        <f>IF(AA216&lt;&gt;0,AA216,NA())</f>
        <v>#DIV/0!</v>
      </c>
      <c r="G15" s="112" t="e">
        <f>IF(AB216&lt;&gt;0,AB216,NA())</f>
        <v>#DIV/0!</v>
      </c>
      <c r="H15" s="112" t="e">
        <f>IF(AC216&lt;&gt;0,AC216,NA())</f>
        <v>#DIV/0!</v>
      </c>
      <c r="I15" s="112" t="e">
        <f>IF(AD216&lt;&gt;0,AD216,NA())</f>
        <v>#DIV/0!</v>
      </c>
      <c r="J15" s="112" t="e">
        <f t="shared" ref="J15:P15" si="23">IF(AE216&lt;&gt;0,AE216,NA())</f>
        <v>#DIV/0!</v>
      </c>
      <c r="K15" s="112" t="e">
        <f t="shared" si="23"/>
        <v>#DIV/0!</v>
      </c>
      <c r="L15" s="112" t="e">
        <f t="shared" si="23"/>
        <v>#DIV/0!</v>
      </c>
      <c r="M15" s="112" t="e">
        <f t="shared" si="23"/>
        <v>#DIV/0!</v>
      </c>
      <c r="N15" s="112" t="e">
        <f t="shared" si="23"/>
        <v>#DIV/0!</v>
      </c>
      <c r="O15" s="179" t="e">
        <f t="shared" si="23"/>
        <v>#VALUE!</v>
      </c>
      <c r="P15" s="173" t="e">
        <f t="shared" si="23"/>
        <v>#VALUE!</v>
      </c>
      <c r="Q15" s="113" t="e">
        <f>IF(AN216&lt;&gt;0,AN216,NA())</f>
        <v>#DIV/0!</v>
      </c>
      <c r="S15" s="129"/>
      <c r="T15" s="63"/>
      <c r="U15" s="130" t="e">
        <f t="shared" si="18"/>
        <v>#VALUE!</v>
      </c>
      <c r="V15" s="139" t="e">
        <f t="shared" si="19"/>
        <v>#DIV/0!</v>
      </c>
      <c r="W15" s="63"/>
      <c r="X15" s="63"/>
      <c r="Y15" s="63"/>
      <c r="Z15" s="131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"/>
      <c r="AP15" s="3"/>
      <c r="AQ15" s="3"/>
      <c r="AR15" s="3"/>
      <c r="AS15" s="141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141"/>
      <c r="BO15" s="3"/>
      <c r="BP15" s="3"/>
      <c r="BQ15" s="3"/>
      <c r="BR15" s="3"/>
      <c r="BS15" s="3"/>
      <c r="BT15" s="3"/>
      <c r="BU15" s="3"/>
      <c r="BV15" s="3"/>
      <c r="BW15" s="3"/>
      <c r="BX15" s="3"/>
      <c r="CI15" s="2"/>
    </row>
    <row r="16" spans="1:87" ht="15.75" thickBot="1" x14ac:dyDescent="0.3">
      <c r="A16" s="208"/>
      <c r="B16" s="208"/>
      <c r="C16" s="64" t="e">
        <f>IF(AA227&lt;&gt;0,AA227,NA())</f>
        <v>#N/A</v>
      </c>
      <c r="D16" s="73" t="str">
        <f>IF(AB227&lt;&gt;0,AB227,NA())</f>
        <v/>
      </c>
      <c r="E16" s="177" t="e">
        <f>IF(Z245&lt;&gt;0,Z245,NA())</f>
        <v>#VALUE!</v>
      </c>
      <c r="F16" s="154" t="e">
        <f>IF(AA245&lt;&gt;0,AA245,NA())</f>
        <v>#DIV/0!</v>
      </c>
      <c r="G16" s="154" t="e">
        <f>IF(AB245&lt;&gt;0,AB245,NA())</f>
        <v>#DIV/0!</v>
      </c>
      <c r="H16" s="154" t="e">
        <f>IF(AC245&lt;&gt;0,AC245,NA())</f>
        <v>#DIV/0!</v>
      </c>
      <c r="I16" s="154" t="e">
        <f>IF(AD245&lt;&gt;0,AD245,NA())</f>
        <v>#DIV/0!</v>
      </c>
      <c r="J16" s="154" t="e">
        <f t="shared" ref="J16:P16" si="24">IF(AE245&lt;&gt;0,AE245,NA())</f>
        <v>#DIV/0!</v>
      </c>
      <c r="K16" s="154" t="e">
        <f t="shared" si="24"/>
        <v>#DIV/0!</v>
      </c>
      <c r="L16" s="154" t="e">
        <f t="shared" si="24"/>
        <v>#DIV/0!</v>
      </c>
      <c r="M16" s="154" t="e">
        <f t="shared" si="24"/>
        <v>#DIV/0!</v>
      </c>
      <c r="N16" s="154" t="e">
        <f t="shared" si="24"/>
        <v>#DIV/0!</v>
      </c>
      <c r="O16" s="174" t="e">
        <f t="shared" si="24"/>
        <v>#VALUE!</v>
      </c>
      <c r="P16" s="174" t="e">
        <f t="shared" si="24"/>
        <v>#VALUE!</v>
      </c>
      <c r="Q16" s="115" t="e">
        <f>IF(AN245&lt;&gt;0,AN245,NA())</f>
        <v>#DIV/0!</v>
      </c>
      <c r="S16" s="132"/>
      <c r="T16" s="134"/>
      <c r="U16" s="135"/>
      <c r="V16" s="136"/>
      <c r="W16" s="134"/>
      <c r="X16" s="134"/>
      <c r="Y16" s="134"/>
      <c r="Z16" s="133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"/>
      <c r="AP16" s="3"/>
      <c r="AQ16" s="3"/>
      <c r="AR16" s="3"/>
      <c r="AS16" s="141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141"/>
      <c r="BO16" s="3"/>
      <c r="BP16" s="3"/>
      <c r="BQ16" s="3"/>
      <c r="BR16" s="3"/>
      <c r="BS16" s="3"/>
      <c r="BT16" s="3"/>
      <c r="BU16" s="3"/>
      <c r="BV16" s="3"/>
      <c r="BW16" s="3"/>
      <c r="BX16" s="3"/>
      <c r="CI16" s="2"/>
    </row>
    <row r="17" spans="1:87" ht="15.75" thickBot="1" x14ac:dyDescent="0.3">
      <c r="A17" s="208"/>
      <c r="B17" s="208"/>
      <c r="C17" s="57" t="s">
        <v>1</v>
      </c>
      <c r="D17" s="57" t="s">
        <v>69</v>
      </c>
      <c r="E17" s="34" t="s">
        <v>117</v>
      </c>
      <c r="F17" s="57" t="s">
        <v>78</v>
      </c>
      <c r="G17" s="57" t="s">
        <v>79</v>
      </c>
      <c r="H17" s="57" t="s">
        <v>68</v>
      </c>
      <c r="I17" s="57" t="s">
        <v>75</v>
      </c>
      <c r="J17" s="57" t="s">
        <v>70</v>
      </c>
      <c r="K17" s="57" t="s">
        <v>80</v>
      </c>
      <c r="L17" s="57" t="s">
        <v>73</v>
      </c>
      <c r="M17" s="57" t="s">
        <v>74</v>
      </c>
      <c r="N17" s="57" t="s">
        <v>72</v>
      </c>
      <c r="O17" s="57" t="s">
        <v>110</v>
      </c>
      <c r="P17" s="57" t="s">
        <v>111</v>
      </c>
      <c r="Q17" s="57" t="s">
        <v>50</v>
      </c>
      <c r="S17" s="83" t="s">
        <v>83</v>
      </c>
      <c r="T17" s="83" t="s">
        <v>82</v>
      </c>
      <c r="U17" s="83" t="s">
        <v>95</v>
      </c>
      <c r="V17" s="83" t="s">
        <v>94</v>
      </c>
      <c r="W17" s="83" t="s">
        <v>92</v>
      </c>
      <c r="X17" s="83"/>
      <c r="Y17" s="83" t="s">
        <v>93</v>
      </c>
      <c r="Z17" s="83"/>
      <c r="AA17" s="38" t="s">
        <v>84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"/>
      <c r="AP17" s="3"/>
      <c r="AQ17" s="3"/>
      <c r="AR17" s="3"/>
      <c r="AS17" s="141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141"/>
      <c r="BO17" s="3"/>
      <c r="BP17" s="3"/>
      <c r="BQ17" s="3"/>
      <c r="BR17" s="3"/>
      <c r="BS17" s="3"/>
      <c r="BT17" s="3"/>
      <c r="BU17" s="3"/>
      <c r="BV17" s="3"/>
      <c r="BW17" s="3"/>
      <c r="BX17" s="3"/>
      <c r="CI17" s="2"/>
    </row>
    <row r="18" spans="1:87" ht="21" x14ac:dyDescent="0.35">
      <c r="A18" s="208"/>
      <c r="B18" s="208"/>
      <c r="C18" s="67" t="str">
        <f>IF(AV53&lt;&gt;0,AV53,NA())</f>
        <v/>
      </c>
      <c r="D18" s="18" t="str">
        <f>IF(AW53&lt;&gt;0,AW53,NA())</f>
        <v/>
      </c>
      <c r="E18" s="172" t="e">
        <f>IF(AU71&lt;&gt;0,AU71,NA())</f>
        <v>#VALUE!</v>
      </c>
      <c r="F18" s="109" t="e">
        <f>IF(AV71&lt;&gt;0,AV71,NA())</f>
        <v>#DIV/0!</v>
      </c>
      <c r="G18" s="109" t="e">
        <f>IF(AW71&lt;&gt;0,AW71,NA())</f>
        <v>#DIV/0!</v>
      </c>
      <c r="H18" s="109" t="e">
        <f>IF(AX71&lt;&gt;0,AX71,NA())</f>
        <v>#DIV/0!</v>
      </c>
      <c r="I18" s="109" t="e">
        <f>IF(AY71&lt;&gt;0,AY71,NA())</f>
        <v>#DIV/0!</v>
      </c>
      <c r="J18" s="109" t="e">
        <f t="shared" ref="J18:P18" si="25">IF(AZ71&lt;&gt;0,AZ71,NA())</f>
        <v>#DIV/0!</v>
      </c>
      <c r="K18" s="109" t="e">
        <f t="shared" si="25"/>
        <v>#DIV/0!</v>
      </c>
      <c r="L18" s="109" t="e">
        <f t="shared" si="25"/>
        <v>#DIV/0!</v>
      </c>
      <c r="M18" s="109" t="e">
        <f t="shared" si="25"/>
        <v>#DIV/0!</v>
      </c>
      <c r="N18" s="109" t="e">
        <f t="shared" si="25"/>
        <v>#DIV/0!</v>
      </c>
      <c r="O18" s="178" t="e">
        <f t="shared" si="25"/>
        <v>#VALUE!</v>
      </c>
      <c r="P18" s="172" t="e">
        <f t="shared" si="25"/>
        <v>#VALUE!</v>
      </c>
      <c r="Q18" s="110" t="e">
        <f>IF(BI71&lt;&gt;0,BI71,NA())</f>
        <v>#DIV/0!</v>
      </c>
      <c r="S18" s="125" t="str">
        <f>C18</f>
        <v/>
      </c>
      <c r="T18" s="126" t="e">
        <f>1/(S18+273)</f>
        <v>#VALUE!</v>
      </c>
      <c r="U18" s="127" t="e">
        <f>E18</f>
        <v>#VALUE!</v>
      </c>
      <c r="V18" s="138" t="e">
        <f>G18*O18</f>
        <v>#DIV/0!</v>
      </c>
      <c r="W18" s="125" t="e">
        <f t="array" ref="W18:X21">LINEST(V18:V23,U18:U23,TRUE,TRUE)</f>
        <v>#VALUE!</v>
      </c>
      <c r="X18" s="128" t="e">
        <v>#VALUE!</v>
      </c>
      <c r="Y18" s="125" t="e">
        <f t="array" ref="Y18:Z21">LINEST(V18:V23,U18:U23,FALSE,TRUE)</f>
        <v>#VALUE!</v>
      </c>
      <c r="Z18" s="128" t="e">
        <v>#VALUE!</v>
      </c>
      <c r="AA18" s="38" t="e">
        <f t="array" ref="AA18:AB21">LINEST(AC3:AC5,AA3:AA5,TRUE,TRUE)</f>
        <v>#VALUE!</v>
      </c>
      <c r="AB18" s="38" t="e">
        <v>#VALUE!</v>
      </c>
      <c r="AC18" s="137" t="e">
        <f>-AA18*8.314/1000</f>
        <v>#VALUE!</v>
      </c>
      <c r="AD18" s="137" t="s">
        <v>89</v>
      </c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"/>
      <c r="AP18" s="140"/>
      <c r="AQ18" s="3"/>
      <c r="AR18" s="3"/>
      <c r="AS18" s="141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141"/>
      <c r="BO18" s="3"/>
      <c r="BP18" s="3"/>
      <c r="BQ18" s="3"/>
      <c r="BR18" s="3"/>
      <c r="BS18" s="3"/>
      <c r="BT18" s="3"/>
      <c r="BU18" s="3"/>
      <c r="BV18" s="3"/>
      <c r="BW18" s="3"/>
      <c r="BX18" s="3"/>
      <c r="CI18" s="2"/>
    </row>
    <row r="19" spans="1:87" ht="15.75" x14ac:dyDescent="0.25">
      <c r="A19" s="208"/>
      <c r="B19" s="208"/>
      <c r="C19" s="25" t="str">
        <f>IF(AV82&lt;&gt;0,AV82,NA())</f>
        <v/>
      </c>
      <c r="D19" s="23" t="str">
        <f>IF(AW82&lt;&gt;0,AW82,NA())</f>
        <v/>
      </c>
      <c r="E19" s="173" t="e">
        <f>IF(AU100&lt;&gt;0,AU100,NA())</f>
        <v>#VALUE!</v>
      </c>
      <c r="F19" s="112" t="e">
        <f>IF(AV100&lt;&gt;0,AV100,NA())</f>
        <v>#DIV/0!</v>
      </c>
      <c r="G19" s="112" t="e">
        <f>IF(AW100&lt;&gt;0,AW100,NA())</f>
        <v>#DIV/0!</v>
      </c>
      <c r="H19" s="112" t="e">
        <f>IF(AX100&lt;&gt;0,AX100,NA())</f>
        <v>#DIV/0!</v>
      </c>
      <c r="I19" s="112" t="e">
        <f>IF(AY100&lt;&gt;0,AY100,NA())</f>
        <v>#DIV/0!</v>
      </c>
      <c r="J19" s="112" t="e">
        <f t="shared" ref="J19:P19" si="26">IF(AZ100&lt;&gt;0,AZ100,NA())</f>
        <v>#DIV/0!</v>
      </c>
      <c r="K19" s="112" t="e">
        <f t="shared" si="26"/>
        <v>#DIV/0!</v>
      </c>
      <c r="L19" s="112" t="e">
        <f t="shared" si="26"/>
        <v>#DIV/0!</v>
      </c>
      <c r="M19" s="112" t="e">
        <f t="shared" si="26"/>
        <v>#DIV/0!</v>
      </c>
      <c r="N19" s="112" t="e">
        <f t="shared" si="26"/>
        <v>#DIV/0!</v>
      </c>
      <c r="O19" s="179" t="e">
        <f t="shared" si="26"/>
        <v>#VALUE!</v>
      </c>
      <c r="P19" s="173" t="e">
        <f t="shared" si="26"/>
        <v>#VALUE!</v>
      </c>
      <c r="Q19" s="113" t="e">
        <f>IF(BI100&lt;&gt;0,BI100,NA())</f>
        <v>#DIV/0!</v>
      </c>
      <c r="S19" s="129"/>
      <c r="T19" s="63"/>
      <c r="U19" s="130" t="e">
        <f t="shared" ref="U19:U23" si="27">E19</f>
        <v>#VALUE!</v>
      </c>
      <c r="V19" s="139" t="e">
        <f t="shared" ref="V19:V23" si="28">G19*O19</f>
        <v>#DIV/0!</v>
      </c>
      <c r="W19" s="129" t="e">
        <v>#VALUE!</v>
      </c>
      <c r="X19" s="131" t="e">
        <v>#VALUE!</v>
      </c>
      <c r="Y19" s="129" t="e">
        <v>#VALUE!</v>
      </c>
      <c r="Z19" s="131" t="e">
        <v>#VALUE!</v>
      </c>
      <c r="AA19" s="38" t="e">
        <v>#VALUE!</v>
      </c>
      <c r="AB19" s="38" t="e">
        <v>#VALUE!</v>
      </c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"/>
      <c r="AP19" s="140"/>
      <c r="AQ19" s="3"/>
      <c r="AR19" s="3"/>
      <c r="AS19" s="141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141"/>
      <c r="BO19" s="3"/>
      <c r="BP19" s="3"/>
      <c r="BQ19" s="3"/>
      <c r="BR19" s="3"/>
      <c r="BS19" s="3"/>
      <c r="BT19" s="3"/>
      <c r="BU19" s="3"/>
      <c r="BV19" s="3"/>
      <c r="BW19" s="3"/>
      <c r="BX19" s="3"/>
      <c r="CI19" s="2"/>
    </row>
    <row r="20" spans="1:87" x14ac:dyDescent="0.25">
      <c r="A20" s="208"/>
      <c r="B20" s="208"/>
      <c r="C20" s="25" t="str">
        <f>IF(AV111&lt;&gt;0,AV111,NA())</f>
        <v/>
      </c>
      <c r="D20" s="23" t="str">
        <f>IF(AW111&lt;&gt;0,AW111,NA())</f>
        <v/>
      </c>
      <c r="E20" s="173" t="e">
        <f>IF(AU129&lt;&gt;0,AU129,NA())</f>
        <v>#VALUE!</v>
      </c>
      <c r="F20" s="112" t="e">
        <f>IF(AV129&lt;&gt;0,AV129,NA())</f>
        <v>#DIV/0!</v>
      </c>
      <c r="G20" s="112" t="e">
        <f>IF(AW129&lt;&gt;0,AW129,NA())</f>
        <v>#DIV/0!</v>
      </c>
      <c r="H20" s="112" t="e">
        <f>IF(AX129&lt;&gt;0,AX129,NA())</f>
        <v>#DIV/0!</v>
      </c>
      <c r="I20" s="112" t="e">
        <f>IF(AY129&lt;&gt;0,AY129,NA())</f>
        <v>#DIV/0!</v>
      </c>
      <c r="J20" s="112" t="e">
        <f t="shared" ref="J20:P20" si="29">IF(AZ129&lt;&gt;0,AZ129,NA())</f>
        <v>#DIV/0!</v>
      </c>
      <c r="K20" s="112" t="e">
        <f t="shared" si="29"/>
        <v>#DIV/0!</v>
      </c>
      <c r="L20" s="112" t="e">
        <f t="shared" si="29"/>
        <v>#DIV/0!</v>
      </c>
      <c r="M20" s="112" t="e">
        <f t="shared" si="29"/>
        <v>#DIV/0!</v>
      </c>
      <c r="N20" s="112" t="e">
        <f t="shared" si="29"/>
        <v>#DIV/0!</v>
      </c>
      <c r="O20" s="179" t="e">
        <f t="shared" si="29"/>
        <v>#VALUE!</v>
      </c>
      <c r="P20" s="173" t="e">
        <f t="shared" si="29"/>
        <v>#VALUE!</v>
      </c>
      <c r="Q20" s="113" t="e">
        <f>IF(BI129&lt;&gt;0,BI129,NA())</f>
        <v>#DIV/0!</v>
      </c>
      <c r="S20" s="129"/>
      <c r="T20" s="63"/>
      <c r="U20" s="130" t="e">
        <f t="shared" si="27"/>
        <v>#VALUE!</v>
      </c>
      <c r="V20" s="139" t="e">
        <f t="shared" si="28"/>
        <v>#DIV/0!</v>
      </c>
      <c r="W20" s="129" t="e">
        <v>#VALUE!</v>
      </c>
      <c r="X20" s="131" t="e">
        <v>#VALUE!</v>
      </c>
      <c r="Y20" s="129" t="e">
        <v>#VALUE!</v>
      </c>
      <c r="Z20" s="131" t="e">
        <v>#VALUE!</v>
      </c>
      <c r="AA20" s="38" t="e">
        <v>#VALUE!</v>
      </c>
      <c r="AB20" s="38" t="e">
        <v>#VALUE!</v>
      </c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"/>
      <c r="AP20" s="3"/>
      <c r="AQ20" s="3"/>
      <c r="AR20" s="3"/>
      <c r="AS20" s="141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141"/>
      <c r="BO20" s="3"/>
      <c r="BP20" s="3"/>
      <c r="BQ20" s="3"/>
      <c r="BR20" s="3"/>
      <c r="BS20" s="3"/>
      <c r="BT20" s="3"/>
      <c r="BU20" s="3"/>
      <c r="BV20" s="3"/>
      <c r="BW20" s="3"/>
      <c r="BX20" s="3"/>
      <c r="CI20" s="2"/>
    </row>
    <row r="21" spans="1:87" ht="15.75" thickBot="1" x14ac:dyDescent="0.3">
      <c r="A21" s="208"/>
      <c r="B21" s="208"/>
      <c r="C21" s="25" t="str">
        <f>IF(AV140&lt;&gt;0,AV140,NA())</f>
        <v/>
      </c>
      <c r="D21" s="23" t="str">
        <f>IF(AW140&lt;&gt;0,AW140,NA())</f>
        <v/>
      </c>
      <c r="E21" s="173" t="e">
        <f>IF(AU158&lt;&gt;0,AU158,NA())</f>
        <v>#VALUE!</v>
      </c>
      <c r="F21" s="112" t="e">
        <f>IF(AV158&lt;&gt;0,AV158,NA())</f>
        <v>#DIV/0!</v>
      </c>
      <c r="G21" s="112" t="e">
        <f>IF(AW158&lt;&gt;0,AW158,NA())</f>
        <v>#DIV/0!</v>
      </c>
      <c r="H21" s="112" t="e">
        <f>IF(AX158&lt;&gt;0,AX158,NA())</f>
        <v>#DIV/0!</v>
      </c>
      <c r="I21" s="112" t="e">
        <f>IF(AY158&lt;&gt;0,AY158,NA())</f>
        <v>#DIV/0!</v>
      </c>
      <c r="J21" s="112" t="e">
        <f t="shared" ref="J21:P21" si="30">IF(AZ158&lt;&gt;0,AZ158,NA())</f>
        <v>#DIV/0!</v>
      </c>
      <c r="K21" s="112" t="e">
        <f t="shared" si="30"/>
        <v>#DIV/0!</v>
      </c>
      <c r="L21" s="112" t="e">
        <f t="shared" si="30"/>
        <v>#DIV/0!</v>
      </c>
      <c r="M21" s="112" t="e">
        <f t="shared" si="30"/>
        <v>#DIV/0!</v>
      </c>
      <c r="N21" s="112" t="e">
        <f t="shared" si="30"/>
        <v>#DIV/0!</v>
      </c>
      <c r="O21" s="179" t="e">
        <f t="shared" si="30"/>
        <v>#VALUE!</v>
      </c>
      <c r="P21" s="173" t="e">
        <f t="shared" si="30"/>
        <v>#VALUE!</v>
      </c>
      <c r="Q21" s="113" t="e">
        <f>IF(BI158&lt;&gt;0,BI158,NA())</f>
        <v>#DIV/0!</v>
      </c>
      <c r="S21" s="129"/>
      <c r="T21" s="63"/>
      <c r="U21" s="130" t="e">
        <f t="shared" si="27"/>
        <v>#VALUE!</v>
      </c>
      <c r="V21" s="139" t="e">
        <f t="shared" si="28"/>
        <v>#DIV/0!</v>
      </c>
      <c r="W21" s="132" t="e">
        <v>#VALUE!</v>
      </c>
      <c r="X21" s="133" t="e">
        <v>#VALUE!</v>
      </c>
      <c r="Y21" s="132" t="e">
        <v>#VALUE!</v>
      </c>
      <c r="Z21" s="133" t="e">
        <v>#VALUE!</v>
      </c>
      <c r="AA21" s="38" t="e">
        <v>#VALUE!</v>
      </c>
      <c r="AB21" s="38" t="e">
        <v>#VALUE!</v>
      </c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"/>
      <c r="AP21" s="3"/>
      <c r="AQ21" s="3"/>
      <c r="AR21" s="3"/>
      <c r="AS21" s="141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141"/>
      <c r="BO21" s="3"/>
      <c r="BP21" s="3"/>
      <c r="BQ21" s="3"/>
      <c r="BR21" s="3"/>
      <c r="BS21" s="3"/>
      <c r="BT21" s="3"/>
      <c r="BU21" s="3"/>
      <c r="BV21" s="3"/>
      <c r="BW21" s="3"/>
      <c r="BX21" s="3"/>
      <c r="CI21" s="2"/>
    </row>
    <row r="22" spans="1:87" x14ac:dyDescent="0.25">
      <c r="A22" s="208"/>
      <c r="B22" s="208"/>
      <c r="C22" s="25" t="str">
        <f>IF(AV169&lt;&gt;0,AV169,NA())</f>
        <v/>
      </c>
      <c r="D22" s="23" t="str">
        <f>IF(AW169&lt;&gt;0,AW169,NA())</f>
        <v/>
      </c>
      <c r="E22" s="173" t="e">
        <f>IF(AU187&lt;&gt;0,AU187,NA())</f>
        <v>#VALUE!</v>
      </c>
      <c r="F22" s="112" t="e">
        <f>IF(AV187&lt;&gt;0,AV187,NA())</f>
        <v>#DIV/0!</v>
      </c>
      <c r="G22" s="112" t="e">
        <f>IF(AW187&lt;&gt;0,AW187,NA())</f>
        <v>#DIV/0!</v>
      </c>
      <c r="H22" s="112" t="e">
        <f>IF(AX187&lt;&gt;0,AX187,NA())</f>
        <v>#DIV/0!</v>
      </c>
      <c r="I22" s="112" t="e">
        <f>IF(AY187&lt;&gt;0,AY187,NA())</f>
        <v>#DIV/0!</v>
      </c>
      <c r="J22" s="112" t="e">
        <f t="shared" ref="J22:P22" si="31">IF(AZ187&lt;&gt;0,AZ187,NA())</f>
        <v>#DIV/0!</v>
      </c>
      <c r="K22" s="112" t="e">
        <f t="shared" si="31"/>
        <v>#DIV/0!</v>
      </c>
      <c r="L22" s="112" t="e">
        <f t="shared" si="31"/>
        <v>#DIV/0!</v>
      </c>
      <c r="M22" s="112" t="e">
        <f t="shared" si="31"/>
        <v>#DIV/0!</v>
      </c>
      <c r="N22" s="112" t="e">
        <f t="shared" si="31"/>
        <v>#DIV/0!</v>
      </c>
      <c r="O22" s="179" t="e">
        <f t="shared" si="31"/>
        <v>#VALUE!</v>
      </c>
      <c r="P22" s="173" t="e">
        <f t="shared" si="31"/>
        <v>#VALUE!</v>
      </c>
      <c r="Q22" s="113" t="e">
        <f>IF(BI187&lt;&gt;0,BI187,NA())</f>
        <v>#DIV/0!</v>
      </c>
      <c r="S22" s="129"/>
      <c r="T22" s="63"/>
      <c r="U22" s="130" t="e">
        <f t="shared" si="27"/>
        <v>#VALUE!</v>
      </c>
      <c r="V22" s="139" t="e">
        <f t="shared" si="28"/>
        <v>#DIV/0!</v>
      </c>
      <c r="W22" s="63"/>
      <c r="X22" s="63"/>
      <c r="Y22" s="63"/>
      <c r="Z22" s="131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"/>
      <c r="AP22" s="3"/>
      <c r="AQ22" s="3"/>
      <c r="AR22" s="3"/>
      <c r="AS22" s="141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141"/>
      <c r="BO22" s="3"/>
      <c r="BP22" s="3"/>
      <c r="BQ22" s="3"/>
      <c r="BR22" s="3"/>
      <c r="BS22" s="3"/>
      <c r="BT22" s="3"/>
      <c r="BU22" s="3"/>
      <c r="BV22" s="3"/>
      <c r="BW22" s="3"/>
      <c r="BX22" s="3"/>
      <c r="CI22" s="2"/>
    </row>
    <row r="23" spans="1:87" x14ac:dyDescent="0.25">
      <c r="A23" s="208"/>
      <c r="B23" s="208"/>
      <c r="C23" s="25" t="str">
        <f>IF(AV198&lt;&gt;0,AV198,NA())</f>
        <v/>
      </c>
      <c r="D23" s="23" t="str">
        <f>IF(AW198&lt;&gt;0,AW198,NA())</f>
        <v/>
      </c>
      <c r="E23" s="173" t="e">
        <f>IF(AU216&lt;&gt;0,AU216,NA())</f>
        <v>#VALUE!</v>
      </c>
      <c r="F23" s="112" t="e">
        <f>IF(AV216&lt;&gt;0,AV216,NA())</f>
        <v>#DIV/0!</v>
      </c>
      <c r="G23" s="112" t="e">
        <f>IF(AW216&lt;&gt;0,AW216,NA())</f>
        <v>#DIV/0!</v>
      </c>
      <c r="H23" s="112" t="e">
        <f>IF(AX216&lt;&gt;0,AX216,NA())</f>
        <v>#DIV/0!</v>
      </c>
      <c r="I23" s="112" t="e">
        <f>IF(AY216&lt;&gt;0,AY216,NA())</f>
        <v>#DIV/0!</v>
      </c>
      <c r="J23" s="112" t="e">
        <f t="shared" ref="J23:P23" si="32">IF(AZ216&lt;&gt;0,AZ216,NA())</f>
        <v>#DIV/0!</v>
      </c>
      <c r="K23" s="112" t="e">
        <f t="shared" si="32"/>
        <v>#DIV/0!</v>
      </c>
      <c r="L23" s="112" t="e">
        <f t="shared" si="32"/>
        <v>#DIV/0!</v>
      </c>
      <c r="M23" s="112" t="e">
        <f t="shared" si="32"/>
        <v>#DIV/0!</v>
      </c>
      <c r="N23" s="112" t="e">
        <f t="shared" si="32"/>
        <v>#DIV/0!</v>
      </c>
      <c r="O23" s="179" t="e">
        <f t="shared" si="32"/>
        <v>#VALUE!</v>
      </c>
      <c r="P23" s="173" t="e">
        <f t="shared" si="32"/>
        <v>#VALUE!</v>
      </c>
      <c r="Q23" s="113" t="e">
        <f>IF(BI216&lt;&gt;0,BI216,NA())</f>
        <v>#DIV/0!</v>
      </c>
      <c r="S23" s="129"/>
      <c r="T23" s="63"/>
      <c r="U23" s="130" t="e">
        <f t="shared" si="27"/>
        <v>#VALUE!</v>
      </c>
      <c r="V23" s="139" t="e">
        <f t="shared" si="28"/>
        <v>#DIV/0!</v>
      </c>
      <c r="W23" s="63"/>
      <c r="X23" s="63"/>
      <c r="Y23" s="63"/>
      <c r="Z23" s="131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"/>
      <c r="AP23" s="3"/>
      <c r="AQ23" s="3"/>
      <c r="AR23" s="3"/>
      <c r="AS23" s="141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141"/>
      <c r="BO23" s="3"/>
      <c r="BP23" s="3"/>
      <c r="BQ23" s="3"/>
      <c r="BR23" s="3"/>
      <c r="BS23" s="3"/>
      <c r="BT23" s="3"/>
      <c r="BU23" s="3"/>
      <c r="BV23" s="3"/>
      <c r="BW23" s="3"/>
      <c r="BX23" s="3"/>
      <c r="CI23" s="2"/>
    </row>
    <row r="24" spans="1:87" ht="15.75" thickBot="1" x14ac:dyDescent="0.3">
      <c r="A24" s="208"/>
      <c r="B24" s="208"/>
      <c r="C24" s="64" t="str">
        <f>IF(AV227&lt;&gt;0,AV227,NA())</f>
        <v/>
      </c>
      <c r="D24" s="73" t="str">
        <f>IF(AW227&lt;&gt;0,AW227,NA())</f>
        <v/>
      </c>
      <c r="E24" s="174" t="e">
        <f>IF(AU245&lt;&gt;0,AU245,NA())</f>
        <v>#VALUE!</v>
      </c>
      <c r="F24" s="154" t="e">
        <f>IF(AV245&lt;&gt;0,AV245,NA())</f>
        <v>#DIV/0!</v>
      </c>
      <c r="G24" s="154" t="e">
        <f>IF(AW245&lt;&gt;0,AW245,NA())</f>
        <v>#DIV/0!</v>
      </c>
      <c r="H24" s="154" t="e">
        <f>IF(AX245&lt;&gt;0,AX245,NA())</f>
        <v>#DIV/0!</v>
      </c>
      <c r="I24" s="154" t="e">
        <f>IF(AY245&lt;&gt;0,AY245,NA())</f>
        <v>#DIV/0!</v>
      </c>
      <c r="J24" s="154" t="e">
        <f t="shared" ref="J24:P24" si="33">IF(AZ245&lt;&gt;0,AZ245,NA())</f>
        <v>#DIV/0!</v>
      </c>
      <c r="K24" s="154" t="e">
        <f t="shared" si="33"/>
        <v>#DIV/0!</v>
      </c>
      <c r="L24" s="154" t="e">
        <f t="shared" si="33"/>
        <v>#DIV/0!</v>
      </c>
      <c r="M24" s="154" t="e">
        <f t="shared" si="33"/>
        <v>#DIV/0!</v>
      </c>
      <c r="N24" s="154" t="e">
        <f t="shared" si="33"/>
        <v>#DIV/0!</v>
      </c>
      <c r="O24" s="174" t="e">
        <f t="shared" si="33"/>
        <v>#VALUE!</v>
      </c>
      <c r="P24" s="174" t="e">
        <f t="shared" si="33"/>
        <v>#VALUE!</v>
      </c>
      <c r="Q24" s="115" t="e">
        <f>IF(BI245&lt;&gt;0,BI245,NA())</f>
        <v>#DIV/0!</v>
      </c>
      <c r="S24" s="132"/>
      <c r="T24" s="134"/>
      <c r="U24" s="135"/>
      <c r="V24" s="136"/>
      <c r="W24" s="134"/>
      <c r="X24" s="134"/>
      <c r="Y24" s="134"/>
      <c r="Z24" s="133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"/>
      <c r="AP24" s="3"/>
      <c r="AQ24" s="3"/>
      <c r="AR24" s="3"/>
      <c r="AS24" s="141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141"/>
      <c r="BO24" s="3"/>
      <c r="BP24" s="3"/>
      <c r="BQ24" s="3"/>
      <c r="BR24" s="3"/>
      <c r="BS24" s="3"/>
      <c r="BT24" s="3"/>
      <c r="BU24" s="3"/>
      <c r="BV24" s="3"/>
      <c r="BW24" s="3"/>
      <c r="BX24" s="3"/>
      <c r="CI24" s="2"/>
    </row>
    <row r="25" spans="1:87" ht="15.75" thickBot="1" x14ac:dyDescent="0.3">
      <c r="A25" s="208"/>
      <c r="B25" s="208"/>
      <c r="C25" s="57" t="s">
        <v>1</v>
      </c>
      <c r="D25" s="57" t="s">
        <v>69</v>
      </c>
      <c r="E25" s="34" t="s">
        <v>117</v>
      </c>
      <c r="F25" s="57" t="s">
        <v>78</v>
      </c>
      <c r="G25" s="57" t="s">
        <v>79</v>
      </c>
      <c r="H25" s="57" t="s">
        <v>68</v>
      </c>
      <c r="I25" s="57" t="s">
        <v>75</v>
      </c>
      <c r="J25" s="57" t="s">
        <v>70</v>
      </c>
      <c r="K25" s="57" t="s">
        <v>80</v>
      </c>
      <c r="L25" s="57" t="s">
        <v>73</v>
      </c>
      <c r="M25" s="57" t="s">
        <v>74</v>
      </c>
      <c r="N25" s="57" t="s">
        <v>72</v>
      </c>
      <c r="O25" s="57" t="s">
        <v>110</v>
      </c>
      <c r="P25" s="57" t="s">
        <v>111</v>
      </c>
      <c r="Q25" s="57" t="s">
        <v>50</v>
      </c>
      <c r="S25" s="83" t="s">
        <v>83</v>
      </c>
      <c r="T25" s="83" t="s">
        <v>82</v>
      </c>
      <c r="U25" s="83" t="s">
        <v>95</v>
      </c>
      <c r="V25" s="83" t="s">
        <v>94</v>
      </c>
      <c r="W25" s="83" t="s">
        <v>92</v>
      </c>
      <c r="X25" s="83"/>
      <c r="Y25" s="83" t="s">
        <v>93</v>
      </c>
      <c r="Z25" s="83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"/>
      <c r="AP25" s="3"/>
      <c r="AQ25" s="3"/>
      <c r="AR25" s="3"/>
      <c r="AS25" s="141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141"/>
      <c r="BO25" s="3"/>
      <c r="BP25" s="3"/>
      <c r="BQ25" s="3"/>
      <c r="BR25" s="3"/>
      <c r="BS25" s="3"/>
      <c r="BT25" s="3"/>
      <c r="BU25" s="3"/>
      <c r="BV25" s="3"/>
      <c r="BW25" s="3"/>
      <c r="BX25" s="3"/>
      <c r="CI25" s="2"/>
    </row>
    <row r="26" spans="1:87" x14ac:dyDescent="0.25">
      <c r="A26" s="208"/>
      <c r="B26" s="208"/>
      <c r="C26" s="67" t="str">
        <f>IF(BQ53&lt;&gt;0,BQ53,NA())</f>
        <v/>
      </c>
      <c r="D26" s="18" t="str">
        <f>IF(BR53&lt;&gt;0,BR53,NA())</f>
        <v/>
      </c>
      <c r="E26" s="172" t="e">
        <f>IF(BP71&lt;&gt;0,BP71,NA())</f>
        <v>#VALUE!</v>
      </c>
      <c r="F26" s="109" t="e">
        <f>IF(BQ71&lt;&gt;0,BQ71,NA())</f>
        <v>#DIV/0!</v>
      </c>
      <c r="G26" s="109" t="e">
        <f>IF(BR71&lt;&gt;0,BR71,NA())</f>
        <v>#DIV/0!</v>
      </c>
      <c r="H26" s="109" t="e">
        <f>IF(BS71&lt;&gt;0,BS71,NA())</f>
        <v>#DIV/0!</v>
      </c>
      <c r="I26" s="109" t="e">
        <f>IF(BT71&lt;&gt;0,BT71,NA())</f>
        <v>#DIV/0!</v>
      </c>
      <c r="J26" s="109" t="e">
        <f t="shared" ref="J26:P26" si="34">IF(BU71&lt;&gt;0,BU71,NA())</f>
        <v>#DIV/0!</v>
      </c>
      <c r="K26" s="109" t="e">
        <f t="shared" si="34"/>
        <v>#DIV/0!</v>
      </c>
      <c r="L26" s="109" t="e">
        <f t="shared" si="34"/>
        <v>#DIV/0!</v>
      </c>
      <c r="M26" s="109" t="e">
        <f t="shared" si="34"/>
        <v>#DIV/0!</v>
      </c>
      <c r="N26" s="109" t="e">
        <f t="shared" si="34"/>
        <v>#DIV/0!</v>
      </c>
      <c r="O26" s="178" t="e">
        <f t="shared" si="34"/>
        <v>#VALUE!</v>
      </c>
      <c r="P26" s="172" t="e">
        <f t="shared" si="34"/>
        <v>#VALUE!</v>
      </c>
      <c r="Q26" s="110" t="e">
        <f>IF(CD71&lt;&gt;0,CD71,NA())</f>
        <v>#DIV/0!</v>
      </c>
      <c r="S26" s="125" t="str">
        <f>C26</f>
        <v/>
      </c>
      <c r="T26" s="126" t="e">
        <f>1/(S26+273)</f>
        <v>#VALUE!</v>
      </c>
      <c r="U26" s="127" t="e">
        <f>E26</f>
        <v>#VALUE!</v>
      </c>
      <c r="V26" s="138" t="e">
        <f>G26*O26</f>
        <v>#DIV/0!</v>
      </c>
      <c r="W26" s="125" t="e">
        <f t="array" ref="W26:X29">LINEST(V26:V31,U26:U31,TRUE,TRUE)</f>
        <v>#VALUE!</v>
      </c>
      <c r="X26" s="128" t="e">
        <v>#VALUE!</v>
      </c>
      <c r="Y26" s="125" t="e">
        <f t="array" ref="Y26:Z29">LINEST(V26:V31,U26:U31,FALSE,TRUE)</f>
        <v>#VALUE!</v>
      </c>
      <c r="Z26" s="128" t="e">
        <v>#VALUE!</v>
      </c>
      <c r="AA26" s="56" t="s">
        <v>90</v>
      </c>
      <c r="AB26" s="56" t="s">
        <v>91</v>
      </c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"/>
      <c r="AP26" s="3"/>
      <c r="AQ26" s="3"/>
      <c r="AR26" s="3"/>
      <c r="AS26" s="141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141"/>
      <c r="BO26" s="3"/>
      <c r="BP26" s="3"/>
      <c r="BQ26" s="3"/>
      <c r="BR26" s="3"/>
      <c r="BS26" s="3"/>
      <c r="BT26" s="3"/>
      <c r="BU26" s="3"/>
      <c r="BV26" s="3"/>
      <c r="BW26" s="3"/>
      <c r="BX26" s="3"/>
      <c r="CI26" s="2"/>
    </row>
    <row r="27" spans="1:87" x14ac:dyDescent="0.25">
      <c r="A27" s="208"/>
      <c r="B27" s="208"/>
      <c r="C27" s="25" t="str">
        <f>IF(BQ82&lt;&gt;0,BQ82,NA())</f>
        <v/>
      </c>
      <c r="D27" s="23" t="str">
        <f>IF(BR82&lt;&gt;0,BR82,NA())</f>
        <v/>
      </c>
      <c r="E27" s="173" t="e">
        <f>IF(BP100&lt;&gt;0,BP100,NA())</f>
        <v>#VALUE!</v>
      </c>
      <c r="F27" s="112" t="e">
        <f>IF(BQ100&lt;&gt;0,BQ100,NA())</f>
        <v>#DIV/0!</v>
      </c>
      <c r="G27" s="112" t="e">
        <f>IF(BR100&lt;&gt;0,BR100,NA())</f>
        <v>#DIV/0!</v>
      </c>
      <c r="H27" s="112" t="e">
        <f>IF(BS100&lt;&gt;0,BS100,NA())</f>
        <v>#DIV/0!</v>
      </c>
      <c r="I27" s="112" t="e">
        <f>IF(BT100&lt;&gt;0,BT100,NA())</f>
        <v>#DIV/0!</v>
      </c>
      <c r="J27" s="112" t="e">
        <f t="shared" ref="J27:P27" si="35">IF(BU100&lt;&gt;0,BU100,NA())</f>
        <v>#DIV/0!</v>
      </c>
      <c r="K27" s="112" t="e">
        <f t="shared" si="35"/>
        <v>#DIV/0!</v>
      </c>
      <c r="L27" s="112" t="e">
        <f t="shared" si="35"/>
        <v>#DIV/0!</v>
      </c>
      <c r="M27" s="112" t="e">
        <f t="shared" si="35"/>
        <v>#DIV/0!</v>
      </c>
      <c r="N27" s="112" t="e">
        <f t="shared" si="35"/>
        <v>#DIV/0!</v>
      </c>
      <c r="O27" s="179" t="e">
        <f t="shared" si="35"/>
        <v>#VALUE!</v>
      </c>
      <c r="P27" s="173" t="e">
        <f t="shared" si="35"/>
        <v>#VALUE!</v>
      </c>
      <c r="Q27" s="113" t="e">
        <f>IF(CD100&lt;&gt;0,CD100,NA())</f>
        <v>#DIV/0!</v>
      </c>
      <c r="S27" s="129"/>
      <c r="T27" s="63"/>
      <c r="U27" s="130" t="e">
        <f t="shared" ref="U27:U31" si="36">E27</f>
        <v>#VALUE!</v>
      </c>
      <c r="V27" s="139" t="e">
        <f t="shared" ref="V27:V31" si="37">G27*O27</f>
        <v>#DIV/0!</v>
      </c>
      <c r="W27" s="129" t="e">
        <v>#VALUE!</v>
      </c>
      <c r="X27" s="131" t="e">
        <v>#VALUE!</v>
      </c>
      <c r="Y27" s="129" t="e">
        <v>#VALUE!</v>
      </c>
      <c r="Z27" s="131" t="e">
        <v>#VALUE!</v>
      </c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"/>
      <c r="AP27" s="3"/>
      <c r="AQ27" s="3"/>
      <c r="AR27" s="3"/>
      <c r="AS27" s="141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141"/>
      <c r="BO27" s="3"/>
      <c r="BP27" s="3"/>
      <c r="BQ27" s="3"/>
      <c r="BR27" s="3"/>
      <c r="BS27" s="3"/>
      <c r="BT27" s="3"/>
      <c r="BU27" s="3"/>
      <c r="BV27" s="3"/>
      <c r="BW27" s="3"/>
      <c r="BX27" s="3"/>
      <c r="CI27" s="2"/>
    </row>
    <row r="28" spans="1:87" x14ac:dyDescent="0.25">
      <c r="A28" s="208"/>
      <c r="B28" s="208"/>
      <c r="C28" s="25" t="str">
        <f>IF(BQ111&lt;&gt;0,BQ111,NA())</f>
        <v/>
      </c>
      <c r="D28" s="23" t="str">
        <f>IF(BR111&lt;&gt;0,BR111,NA())</f>
        <v/>
      </c>
      <c r="E28" s="173" t="e">
        <f>IF(BP129&lt;&gt;0,BP129,NA())</f>
        <v>#VALUE!</v>
      </c>
      <c r="F28" s="112" t="e">
        <f>IF(BQ129&lt;&gt;0,BQ129,NA())</f>
        <v>#DIV/0!</v>
      </c>
      <c r="G28" s="112" t="e">
        <f>IF(BR129&lt;&gt;0,BR129,NA())</f>
        <v>#DIV/0!</v>
      </c>
      <c r="H28" s="112" t="e">
        <f>IF(BS129&lt;&gt;0,BS129,NA())</f>
        <v>#DIV/0!</v>
      </c>
      <c r="I28" s="112" t="e">
        <f>IF(BT129&lt;&gt;0,BT129,NA())</f>
        <v>#DIV/0!</v>
      </c>
      <c r="J28" s="112" t="e">
        <f t="shared" ref="J28:P28" si="38">IF(BU129&lt;&gt;0,BU129,NA())</f>
        <v>#DIV/0!</v>
      </c>
      <c r="K28" s="112" t="e">
        <f t="shared" si="38"/>
        <v>#DIV/0!</v>
      </c>
      <c r="L28" s="112" t="e">
        <f t="shared" si="38"/>
        <v>#DIV/0!</v>
      </c>
      <c r="M28" s="112" t="e">
        <f t="shared" si="38"/>
        <v>#DIV/0!</v>
      </c>
      <c r="N28" s="112" t="e">
        <f t="shared" si="38"/>
        <v>#DIV/0!</v>
      </c>
      <c r="O28" s="179" t="e">
        <f t="shared" si="38"/>
        <v>#VALUE!</v>
      </c>
      <c r="P28" s="173" t="e">
        <f t="shared" si="38"/>
        <v>#VALUE!</v>
      </c>
      <c r="Q28" s="113" t="e">
        <f>IF(CD129&lt;&gt;0,CD129,NA())</f>
        <v>#DIV/0!</v>
      </c>
      <c r="S28" s="129"/>
      <c r="T28" s="63"/>
      <c r="U28" s="130" t="e">
        <f t="shared" si="36"/>
        <v>#VALUE!</v>
      </c>
      <c r="V28" s="139" t="e">
        <f t="shared" si="37"/>
        <v>#DIV/0!</v>
      </c>
      <c r="W28" s="129" t="e">
        <v>#VALUE!</v>
      </c>
      <c r="X28" s="131" t="e">
        <v>#VALUE!</v>
      </c>
      <c r="Y28" s="129" t="e">
        <v>#VALUE!</v>
      </c>
      <c r="Z28" s="131" t="e">
        <v>#VALUE!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"/>
      <c r="AP28" s="3"/>
      <c r="AQ28" s="3"/>
      <c r="AR28" s="3"/>
      <c r="AS28" s="141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141"/>
      <c r="BO28" s="3"/>
      <c r="BP28" s="3"/>
      <c r="BQ28" s="3"/>
      <c r="BR28" s="3"/>
      <c r="BS28" s="3"/>
      <c r="BT28" s="3"/>
      <c r="BU28" s="3"/>
      <c r="BV28" s="3"/>
      <c r="BW28" s="3"/>
      <c r="BX28" s="3"/>
      <c r="CI28" s="2"/>
    </row>
    <row r="29" spans="1:87" ht="15.75" thickBot="1" x14ac:dyDescent="0.3">
      <c r="A29" s="208"/>
      <c r="B29" s="208"/>
      <c r="C29" s="25" t="str">
        <f>IF(BQ140&lt;&gt;0,BQ140,NA())</f>
        <v/>
      </c>
      <c r="D29" s="23" t="str">
        <f>IF(BR140&lt;&gt;0,BR140,NA())</f>
        <v/>
      </c>
      <c r="E29" s="173" t="e">
        <f>IF(BP158&lt;&gt;0,BP158,NA())</f>
        <v>#VALUE!</v>
      </c>
      <c r="F29" s="112" t="e">
        <f>IF(BQ158&lt;&gt;0,BQ158,NA())</f>
        <v>#DIV/0!</v>
      </c>
      <c r="G29" s="112" t="e">
        <f>IF(BR158&lt;&gt;0,BR158,NA())</f>
        <v>#DIV/0!</v>
      </c>
      <c r="H29" s="112" t="e">
        <f>IF(BS158&lt;&gt;0,BS158,NA())</f>
        <v>#DIV/0!</v>
      </c>
      <c r="I29" s="112" t="e">
        <f>IF(BT158&lt;&gt;0,BT158,NA())</f>
        <v>#DIV/0!</v>
      </c>
      <c r="J29" s="112" t="e">
        <f t="shared" ref="J29:P29" si="39">IF(BU158&lt;&gt;0,BU158,NA())</f>
        <v>#DIV/0!</v>
      </c>
      <c r="K29" s="112" t="e">
        <f t="shared" si="39"/>
        <v>#DIV/0!</v>
      </c>
      <c r="L29" s="112" t="e">
        <f t="shared" si="39"/>
        <v>#DIV/0!</v>
      </c>
      <c r="M29" s="112" t="e">
        <f t="shared" si="39"/>
        <v>#DIV/0!</v>
      </c>
      <c r="N29" s="112" t="e">
        <f t="shared" si="39"/>
        <v>#DIV/0!</v>
      </c>
      <c r="O29" s="179" t="e">
        <f t="shared" si="39"/>
        <v>#VALUE!</v>
      </c>
      <c r="P29" s="173" t="e">
        <f t="shared" si="39"/>
        <v>#VALUE!</v>
      </c>
      <c r="Q29" s="113" t="e">
        <f>IF(CD158&lt;&gt;0,CD158,NA())</f>
        <v>#DIV/0!</v>
      </c>
      <c r="S29" s="129"/>
      <c r="T29" s="63"/>
      <c r="U29" s="130" t="e">
        <f t="shared" si="36"/>
        <v>#VALUE!</v>
      </c>
      <c r="V29" s="139" t="e">
        <f t="shared" si="37"/>
        <v>#DIV/0!</v>
      </c>
      <c r="W29" s="132" t="e">
        <v>#VALUE!</v>
      </c>
      <c r="X29" s="133" t="e">
        <v>#VALUE!</v>
      </c>
      <c r="Y29" s="132" t="e">
        <v>#VALUE!</v>
      </c>
      <c r="Z29" s="133" t="e">
        <v>#VALUE!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"/>
      <c r="AP29" s="3"/>
      <c r="AQ29" s="3"/>
      <c r="AR29" s="3"/>
      <c r="AS29" s="141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141"/>
      <c r="BO29" s="3"/>
      <c r="BP29" s="3"/>
      <c r="BQ29" s="3"/>
      <c r="BR29" s="3"/>
      <c r="BS29" s="3"/>
      <c r="BT29" s="3"/>
      <c r="BU29" s="3"/>
      <c r="BV29" s="3"/>
      <c r="BW29" s="3"/>
      <c r="BX29" s="3"/>
      <c r="CI29" s="2"/>
    </row>
    <row r="30" spans="1:87" x14ac:dyDescent="0.25">
      <c r="A30" s="208"/>
      <c r="B30" s="208"/>
      <c r="C30" s="25" t="str">
        <f>IF(BQ169&lt;&gt;0,BQ169,NA())</f>
        <v/>
      </c>
      <c r="D30" s="23" t="str">
        <f>IF(BR169&lt;&gt;0,BR169,NA())</f>
        <v/>
      </c>
      <c r="E30" s="173" t="e">
        <f>IF(BP187&lt;&gt;0,BP187,NA())</f>
        <v>#VALUE!</v>
      </c>
      <c r="F30" s="112" t="e">
        <f>IF(BQ187&lt;&gt;0,BQ187,NA())</f>
        <v>#DIV/0!</v>
      </c>
      <c r="G30" s="112" t="e">
        <f>IF(BR187&lt;&gt;0,BR187,NA())</f>
        <v>#DIV/0!</v>
      </c>
      <c r="H30" s="112" t="e">
        <f>IF(BS187&lt;&gt;0,BS187,NA())</f>
        <v>#DIV/0!</v>
      </c>
      <c r="I30" s="112" t="e">
        <f>IF(BT187&lt;&gt;0,BT187,NA())</f>
        <v>#DIV/0!</v>
      </c>
      <c r="J30" s="112" t="e">
        <f t="shared" ref="J30:P30" si="40">IF(BU187&lt;&gt;0,BU187,NA())</f>
        <v>#DIV/0!</v>
      </c>
      <c r="K30" s="112" t="e">
        <f t="shared" si="40"/>
        <v>#DIV/0!</v>
      </c>
      <c r="L30" s="112" t="e">
        <f t="shared" si="40"/>
        <v>#DIV/0!</v>
      </c>
      <c r="M30" s="112" t="e">
        <f t="shared" si="40"/>
        <v>#DIV/0!</v>
      </c>
      <c r="N30" s="112" t="e">
        <f t="shared" si="40"/>
        <v>#DIV/0!</v>
      </c>
      <c r="O30" s="179" t="e">
        <f t="shared" si="40"/>
        <v>#VALUE!</v>
      </c>
      <c r="P30" s="173" t="e">
        <f t="shared" si="40"/>
        <v>#VALUE!</v>
      </c>
      <c r="Q30" s="113" t="e">
        <f>IF(CD187&lt;&gt;0,CD187,NA())</f>
        <v>#DIV/0!</v>
      </c>
      <c r="S30" s="129"/>
      <c r="T30" s="63"/>
      <c r="U30" s="130" t="e">
        <f t="shared" si="36"/>
        <v>#VALUE!</v>
      </c>
      <c r="V30" s="139" t="e">
        <f t="shared" si="37"/>
        <v>#DIV/0!</v>
      </c>
      <c r="W30" s="63"/>
      <c r="X30" s="63"/>
      <c r="Y30" s="63"/>
      <c r="Z30" s="131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"/>
      <c r="AP30" s="3"/>
      <c r="AQ30" s="3"/>
      <c r="AR30" s="3"/>
      <c r="AS30" s="141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141"/>
      <c r="BO30" s="3"/>
      <c r="BP30" s="3"/>
      <c r="BQ30" s="3"/>
      <c r="BR30" s="3"/>
      <c r="BS30" s="3"/>
      <c r="BT30" s="3"/>
      <c r="BU30" s="3"/>
      <c r="BV30" s="3"/>
      <c r="BW30" s="3"/>
      <c r="BX30" s="3"/>
      <c r="CI30" s="2"/>
    </row>
    <row r="31" spans="1:87" x14ac:dyDescent="0.25">
      <c r="A31" s="208"/>
      <c r="B31" s="208"/>
      <c r="C31" s="25" t="str">
        <f>IF(BQ198&lt;&gt;0,BQ198,NA())</f>
        <v/>
      </c>
      <c r="D31" s="23" t="str">
        <f>IF(BR198&lt;&gt;0,BR198,NA())</f>
        <v/>
      </c>
      <c r="E31" s="173" t="e">
        <f>IF(BP216&lt;&gt;0,BP216,NA())</f>
        <v>#VALUE!</v>
      </c>
      <c r="F31" s="112" t="e">
        <f>IF(BQ216&lt;&gt;0,BQ216,NA())</f>
        <v>#DIV/0!</v>
      </c>
      <c r="G31" s="112" t="e">
        <f>IF(BR216&lt;&gt;0,BR216,NA())</f>
        <v>#DIV/0!</v>
      </c>
      <c r="H31" s="112" t="e">
        <f>IF(BS216&lt;&gt;0,BS216,NA())</f>
        <v>#DIV/0!</v>
      </c>
      <c r="I31" s="112" t="e">
        <f>IF(BT216&lt;&gt;0,BT216,NA())</f>
        <v>#DIV/0!</v>
      </c>
      <c r="J31" s="112" t="e">
        <f t="shared" ref="J31:P31" si="41">IF(BU216&lt;&gt;0,BU216,NA())</f>
        <v>#DIV/0!</v>
      </c>
      <c r="K31" s="112" t="e">
        <f t="shared" si="41"/>
        <v>#DIV/0!</v>
      </c>
      <c r="L31" s="112" t="e">
        <f t="shared" si="41"/>
        <v>#DIV/0!</v>
      </c>
      <c r="M31" s="112" t="e">
        <f t="shared" si="41"/>
        <v>#DIV/0!</v>
      </c>
      <c r="N31" s="112" t="e">
        <f t="shared" si="41"/>
        <v>#DIV/0!</v>
      </c>
      <c r="O31" s="179" t="e">
        <f t="shared" si="41"/>
        <v>#VALUE!</v>
      </c>
      <c r="P31" s="173" t="e">
        <f t="shared" si="41"/>
        <v>#VALUE!</v>
      </c>
      <c r="Q31" s="113" t="e">
        <f>IF(CD216&lt;&gt;0,CD216,NA())</f>
        <v>#DIV/0!</v>
      </c>
      <c r="S31" s="129"/>
      <c r="T31" s="63"/>
      <c r="U31" s="130" t="e">
        <f t="shared" si="36"/>
        <v>#VALUE!</v>
      </c>
      <c r="V31" s="139" t="e">
        <f t="shared" si="37"/>
        <v>#DIV/0!</v>
      </c>
      <c r="W31" s="63"/>
      <c r="X31" s="63"/>
      <c r="Y31" s="63"/>
      <c r="Z31" s="131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"/>
      <c r="AP31" s="3"/>
      <c r="AQ31" s="3"/>
      <c r="AR31" s="3"/>
      <c r="AS31" s="141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141"/>
      <c r="BO31" s="3"/>
      <c r="BP31" s="3"/>
      <c r="BQ31" s="3"/>
      <c r="BR31" s="3"/>
      <c r="BS31" s="3"/>
      <c r="BT31" s="3"/>
      <c r="BU31" s="3"/>
      <c r="BV31" s="3"/>
      <c r="BW31" s="3"/>
      <c r="BX31" s="3"/>
      <c r="CI31" s="2"/>
    </row>
    <row r="32" spans="1:87" ht="15.75" thickBot="1" x14ac:dyDescent="0.3">
      <c r="A32" s="208"/>
      <c r="B32" s="208"/>
      <c r="C32" s="64" t="str">
        <f>IF(BQ227&lt;&gt;0,BQ227,NA())</f>
        <v/>
      </c>
      <c r="D32" s="73" t="str">
        <f>IF(BR227&lt;&gt;0,BR227,NA())</f>
        <v/>
      </c>
      <c r="E32" s="174" t="e">
        <f>IF(BP245&lt;&gt;0,BP245,NA())</f>
        <v>#VALUE!</v>
      </c>
      <c r="F32" s="154" t="e">
        <f>IF(BQ245&lt;&gt;0,BQ245,NA())</f>
        <v>#DIV/0!</v>
      </c>
      <c r="G32" s="154" t="e">
        <f>IF(BR245&lt;&gt;0,BR245,NA())</f>
        <v>#DIV/0!</v>
      </c>
      <c r="H32" s="154" t="e">
        <f>IF(BS245&lt;&gt;0,BS245,NA())</f>
        <v>#DIV/0!</v>
      </c>
      <c r="I32" s="154" t="e">
        <f>IF(BT245&lt;&gt;0,BT245,NA())</f>
        <v>#DIV/0!</v>
      </c>
      <c r="J32" s="154" t="e">
        <f t="shared" ref="J32:P32" si="42">IF(BU245&lt;&gt;0,BU245,NA())</f>
        <v>#DIV/0!</v>
      </c>
      <c r="K32" s="154" t="e">
        <f t="shared" si="42"/>
        <v>#DIV/0!</v>
      </c>
      <c r="L32" s="154" t="e">
        <f t="shared" si="42"/>
        <v>#DIV/0!</v>
      </c>
      <c r="M32" s="154" t="e">
        <f t="shared" si="42"/>
        <v>#DIV/0!</v>
      </c>
      <c r="N32" s="154" t="e">
        <f t="shared" si="42"/>
        <v>#DIV/0!</v>
      </c>
      <c r="O32" s="180" t="e">
        <f t="shared" si="42"/>
        <v>#VALUE!</v>
      </c>
      <c r="P32" s="174" t="e">
        <f t="shared" si="42"/>
        <v>#VALUE!</v>
      </c>
      <c r="Q32" s="155" t="e">
        <f>IF(CD245&lt;&gt;0,CD245,NA())</f>
        <v>#DIV/0!</v>
      </c>
      <c r="S32" s="132"/>
      <c r="T32" s="134"/>
      <c r="U32" s="135"/>
      <c r="V32" s="136"/>
      <c r="W32" s="134"/>
      <c r="X32" s="134"/>
      <c r="Y32" s="134"/>
      <c r="Z32" s="133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"/>
      <c r="AP32" s="3"/>
      <c r="AQ32" s="3"/>
      <c r="AR32" s="3"/>
      <c r="AS32" s="141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141"/>
      <c r="BO32" s="3"/>
      <c r="BP32" s="3"/>
      <c r="BQ32" s="3"/>
      <c r="BR32" s="3"/>
      <c r="BS32" s="3"/>
      <c r="BT32" s="3"/>
      <c r="BU32" s="3"/>
      <c r="BV32" s="3"/>
      <c r="BW32" s="3"/>
      <c r="BX32" s="3"/>
      <c r="CI32" s="2"/>
    </row>
    <row r="33" spans="1:103" ht="15.75" thickBot="1" x14ac:dyDescent="0.3">
      <c r="A33" s="208"/>
      <c r="B33" s="208"/>
      <c r="C33" s="57" t="s">
        <v>1</v>
      </c>
      <c r="D33" s="57" t="s">
        <v>69</v>
      </c>
      <c r="E33" s="34" t="s">
        <v>117</v>
      </c>
      <c r="F33" s="57" t="s">
        <v>78</v>
      </c>
      <c r="G33" s="57" t="s">
        <v>79</v>
      </c>
      <c r="H33" s="57" t="s">
        <v>68</v>
      </c>
      <c r="I33" s="57" t="s">
        <v>75</v>
      </c>
      <c r="J33" s="57" t="s">
        <v>70</v>
      </c>
      <c r="K33" s="57" t="s">
        <v>80</v>
      </c>
      <c r="L33" s="57" t="s">
        <v>73</v>
      </c>
      <c r="M33" s="57" t="s">
        <v>74</v>
      </c>
      <c r="N33" s="57" t="s">
        <v>72</v>
      </c>
      <c r="O33" s="57" t="s">
        <v>110</v>
      </c>
      <c r="P33" s="57" t="s">
        <v>111</v>
      </c>
      <c r="Q33" s="57" t="s">
        <v>50</v>
      </c>
      <c r="S33" s="83" t="s">
        <v>83</v>
      </c>
      <c r="T33" s="83" t="s">
        <v>82</v>
      </c>
      <c r="U33" s="83" t="s">
        <v>95</v>
      </c>
      <c r="V33" s="83" t="s">
        <v>94</v>
      </c>
      <c r="W33" s="83" t="s">
        <v>92</v>
      </c>
      <c r="X33" s="83"/>
      <c r="Y33" s="83" t="s">
        <v>93</v>
      </c>
      <c r="Z33" s="83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"/>
      <c r="AP33" s="3"/>
      <c r="AQ33" s="3"/>
      <c r="AR33" s="3"/>
      <c r="AS33" s="141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141"/>
      <c r="BO33" s="3"/>
      <c r="BP33" s="3"/>
      <c r="BQ33" s="3"/>
      <c r="BR33" s="3"/>
      <c r="BS33" s="3"/>
      <c r="BT33" s="3"/>
      <c r="BU33" s="3"/>
      <c r="BV33" s="3"/>
      <c r="BW33" s="3"/>
      <c r="BX33" s="3"/>
      <c r="CI33" s="2"/>
    </row>
    <row r="34" spans="1:103" x14ac:dyDescent="0.25">
      <c r="A34" s="208"/>
      <c r="B34" s="208"/>
      <c r="C34" s="67" t="e">
        <f>IF(CL53&lt;&gt;0,CL53,NA())</f>
        <v>#N/A</v>
      </c>
      <c r="D34" s="18" t="str">
        <f>IF(CM53&lt;&gt;0,CM53,NA())</f>
        <v/>
      </c>
      <c r="E34" s="172" t="e">
        <f>IF(CK71&lt;&gt;0,CK71,NA())</f>
        <v>#VALUE!</v>
      </c>
      <c r="F34" s="109" t="e">
        <f>IF(CL71&lt;&gt;0,CL71,NA())</f>
        <v>#DIV/0!</v>
      </c>
      <c r="G34" s="109" t="e">
        <f>IF(CM71&lt;&gt;0,CM71,NA())</f>
        <v>#DIV/0!</v>
      </c>
      <c r="H34" s="109" t="e">
        <f>IF(CN71&lt;&gt;0,CN71,NA())</f>
        <v>#DIV/0!</v>
      </c>
      <c r="I34" s="109" t="e">
        <f>IF(CO71&lt;&gt;0,CO71,NA())</f>
        <v>#DIV/0!</v>
      </c>
      <c r="J34" s="109" t="e">
        <f t="shared" ref="J34:P34" si="43">IF(CP71&lt;&gt;0,CP71,NA())</f>
        <v>#DIV/0!</v>
      </c>
      <c r="K34" s="109" t="e">
        <f t="shared" si="43"/>
        <v>#DIV/0!</v>
      </c>
      <c r="L34" s="109" t="e">
        <f t="shared" si="43"/>
        <v>#DIV/0!</v>
      </c>
      <c r="M34" s="109" t="e">
        <f t="shared" si="43"/>
        <v>#DIV/0!</v>
      </c>
      <c r="N34" s="109" t="e">
        <f t="shared" si="43"/>
        <v>#DIV/0!</v>
      </c>
      <c r="O34" s="178" t="e">
        <f t="shared" si="43"/>
        <v>#VALUE!</v>
      </c>
      <c r="P34" s="172" t="e">
        <f t="shared" si="43"/>
        <v>#VALUE!</v>
      </c>
      <c r="Q34" s="110" t="e">
        <f>IF(CY71&lt;&gt;0,CY71,NA())</f>
        <v>#DIV/0!</v>
      </c>
      <c r="S34" s="125" t="e">
        <f>C34</f>
        <v>#N/A</v>
      </c>
      <c r="T34" s="126" t="e">
        <f>1/(S34+273)</f>
        <v>#N/A</v>
      </c>
      <c r="U34" s="127" t="e">
        <f>E34</f>
        <v>#VALUE!</v>
      </c>
      <c r="V34" s="138" t="e">
        <f>G34*O34</f>
        <v>#DIV/0!</v>
      </c>
      <c r="W34" s="125" t="e">
        <f t="array" ref="W34:X37">LINEST(V34:V39,U34:U39,TRUE,TRUE)</f>
        <v>#VALUE!</v>
      </c>
      <c r="X34" s="128" t="e">
        <v>#VALUE!</v>
      </c>
      <c r="Y34" s="125" t="e">
        <f t="array" ref="Y34:Z37">LINEST(V34:V39,U34:U39,FALSE,TRUE)</f>
        <v>#VALUE!</v>
      </c>
      <c r="Z34" s="128" t="e">
        <v>#VALUE!</v>
      </c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"/>
      <c r="AP34" s="3"/>
      <c r="AQ34" s="3"/>
      <c r="AR34" s="3"/>
      <c r="AS34" s="141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141"/>
      <c r="BO34" s="3"/>
      <c r="BP34" s="3"/>
      <c r="BQ34" s="3"/>
      <c r="BR34" s="3"/>
      <c r="BS34" s="3"/>
      <c r="BT34" s="3"/>
      <c r="BU34" s="3"/>
      <c r="BV34" s="3"/>
      <c r="BW34" s="3"/>
      <c r="BX34" s="3"/>
      <c r="CI34" s="2"/>
    </row>
    <row r="35" spans="1:103" ht="14.45" customHeight="1" x14ac:dyDescent="0.25">
      <c r="A35" s="208"/>
      <c r="B35" s="208"/>
      <c r="C35" s="25" t="e">
        <f>IF(CL82&lt;&gt;0,CL82,NA())</f>
        <v>#N/A</v>
      </c>
      <c r="D35" s="23" t="str">
        <f>IF(CM82&lt;&gt;0,CM82,NA())</f>
        <v/>
      </c>
      <c r="E35" s="173" t="e">
        <f>IF(CK100&lt;&gt;0,CK100,NA())</f>
        <v>#VALUE!</v>
      </c>
      <c r="F35" s="112" t="e">
        <f>IF(CL100&lt;&gt;0,CL100,NA())</f>
        <v>#DIV/0!</v>
      </c>
      <c r="G35" s="112" t="e">
        <f>IF(CM100&lt;&gt;0,CM100,NA())</f>
        <v>#DIV/0!</v>
      </c>
      <c r="H35" s="112" t="e">
        <f>IF(CN100&lt;&gt;0,CN100,NA())</f>
        <v>#DIV/0!</v>
      </c>
      <c r="I35" s="112" t="e">
        <f>IF(CO100&lt;&gt;0,CO100,NA())</f>
        <v>#DIV/0!</v>
      </c>
      <c r="J35" s="112" t="e">
        <f t="shared" ref="J35:P35" si="44">IF(CP100&lt;&gt;0,CP100,NA())</f>
        <v>#DIV/0!</v>
      </c>
      <c r="K35" s="112" t="e">
        <f t="shared" si="44"/>
        <v>#DIV/0!</v>
      </c>
      <c r="L35" s="112" t="e">
        <f t="shared" si="44"/>
        <v>#DIV/0!</v>
      </c>
      <c r="M35" s="112" t="e">
        <f t="shared" si="44"/>
        <v>#DIV/0!</v>
      </c>
      <c r="N35" s="112" t="e">
        <f t="shared" si="44"/>
        <v>#DIV/0!</v>
      </c>
      <c r="O35" s="179" t="e">
        <f t="shared" si="44"/>
        <v>#VALUE!</v>
      </c>
      <c r="P35" s="173" t="e">
        <f t="shared" si="44"/>
        <v>#VALUE!</v>
      </c>
      <c r="Q35" s="113" t="e">
        <f>IF(CY100&lt;&gt;0,CY100,NA())</f>
        <v>#DIV/0!</v>
      </c>
      <c r="S35" s="129"/>
      <c r="T35" s="63"/>
      <c r="U35" s="130" t="e">
        <f t="shared" ref="U35:U39" si="45">E35</f>
        <v>#VALUE!</v>
      </c>
      <c r="V35" s="139" t="e">
        <f t="shared" ref="V35:V39" si="46">G35*O35</f>
        <v>#DIV/0!</v>
      </c>
      <c r="W35" s="129" t="e">
        <v>#VALUE!</v>
      </c>
      <c r="X35" s="131" t="e">
        <v>#VALUE!</v>
      </c>
      <c r="Y35" s="129" t="e">
        <v>#VALUE!</v>
      </c>
      <c r="Z35" s="131" t="e">
        <v>#VALUE!</v>
      </c>
      <c r="AA35" s="38"/>
      <c r="AB35" s="38"/>
      <c r="AC35" s="38"/>
      <c r="AD35" s="38"/>
      <c r="AE35" s="38"/>
      <c r="AF35" s="38"/>
      <c r="AG35" s="142"/>
      <c r="AH35" s="142"/>
      <c r="AI35" s="142"/>
      <c r="AJ35" s="142"/>
      <c r="AK35" s="142"/>
      <c r="AL35" s="142"/>
      <c r="AM35" s="142"/>
      <c r="AN35" s="38"/>
      <c r="AO35" s="3"/>
      <c r="AP35" s="3"/>
      <c r="AQ35" s="3"/>
      <c r="AR35" s="3"/>
      <c r="AS35" s="141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141"/>
      <c r="BO35" s="3"/>
      <c r="BP35" s="3"/>
      <c r="BQ35" s="3"/>
      <c r="BR35" s="3"/>
      <c r="BS35" s="3"/>
      <c r="BT35" s="3"/>
      <c r="BU35" s="3"/>
      <c r="BV35" s="3"/>
      <c r="BW35" s="3"/>
      <c r="BX35" s="3"/>
      <c r="CI35" s="2"/>
    </row>
    <row r="36" spans="1:103" ht="14.45" customHeight="1" x14ac:dyDescent="0.25">
      <c r="A36" s="208"/>
      <c r="B36" s="208"/>
      <c r="C36" s="25" t="e">
        <f>IF(CL111&lt;&gt;0,CL111,NA())</f>
        <v>#N/A</v>
      </c>
      <c r="D36" s="23" t="str">
        <f>IF(CM111&lt;&gt;0,CM111,NA())</f>
        <v/>
      </c>
      <c r="E36" s="173" t="e">
        <f>IF(CK129&lt;&gt;0,CK129,NA())</f>
        <v>#VALUE!</v>
      </c>
      <c r="F36" s="112" t="e">
        <f>IF(CL129&lt;&gt;0,CL129,NA())</f>
        <v>#DIV/0!</v>
      </c>
      <c r="G36" s="112" t="e">
        <f>IF(CM129&lt;&gt;0,CM129,NA())</f>
        <v>#DIV/0!</v>
      </c>
      <c r="H36" s="112" t="e">
        <f>IF(CN129&lt;&gt;0,CN129,NA())</f>
        <v>#DIV/0!</v>
      </c>
      <c r="I36" s="112" t="e">
        <f>IF(CO129&lt;&gt;0,CO129,NA())</f>
        <v>#DIV/0!</v>
      </c>
      <c r="J36" s="112" t="e">
        <f t="shared" ref="J36:P36" si="47">IF(CP129&lt;&gt;0,CP129,NA())</f>
        <v>#DIV/0!</v>
      </c>
      <c r="K36" s="112" t="e">
        <f t="shared" si="47"/>
        <v>#DIV/0!</v>
      </c>
      <c r="L36" s="112" t="e">
        <f t="shared" si="47"/>
        <v>#DIV/0!</v>
      </c>
      <c r="M36" s="112" t="e">
        <f t="shared" si="47"/>
        <v>#DIV/0!</v>
      </c>
      <c r="N36" s="112" t="e">
        <f t="shared" si="47"/>
        <v>#DIV/0!</v>
      </c>
      <c r="O36" s="179" t="e">
        <f t="shared" si="47"/>
        <v>#VALUE!</v>
      </c>
      <c r="P36" s="173" t="e">
        <f t="shared" si="47"/>
        <v>#VALUE!</v>
      </c>
      <c r="Q36" s="113" t="e">
        <f>IF(CY129&lt;&gt;0,CY129,NA())</f>
        <v>#DIV/0!</v>
      </c>
      <c r="S36" s="129"/>
      <c r="T36" s="63"/>
      <c r="U36" s="130" t="e">
        <f t="shared" si="45"/>
        <v>#VALUE!</v>
      </c>
      <c r="V36" s="139" t="e">
        <f t="shared" si="46"/>
        <v>#DIV/0!</v>
      </c>
      <c r="W36" s="129" t="e">
        <v>#VALUE!</v>
      </c>
      <c r="X36" s="131" t="e">
        <v>#VALUE!</v>
      </c>
      <c r="Y36" s="129" t="e">
        <v>#VALUE!</v>
      </c>
      <c r="Z36" s="131" t="e">
        <v>#VALUE!</v>
      </c>
      <c r="AA36" s="38"/>
      <c r="AB36" s="38"/>
      <c r="AC36" s="38"/>
      <c r="AD36" s="38"/>
      <c r="AE36" s="38"/>
      <c r="AF36" s="38"/>
      <c r="AG36" s="142"/>
      <c r="AH36" s="142"/>
      <c r="AI36" s="142"/>
      <c r="AJ36" s="142"/>
      <c r="AK36" s="142"/>
      <c r="AL36" s="142"/>
      <c r="AM36" s="142"/>
      <c r="AN36" s="38"/>
      <c r="AO36" s="3"/>
      <c r="AP36" s="3"/>
      <c r="AQ36" s="3"/>
      <c r="AR36" s="3"/>
      <c r="AS36" s="141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141"/>
      <c r="BO36" s="3"/>
      <c r="BP36" s="3"/>
      <c r="BQ36" s="3"/>
      <c r="BR36" s="3"/>
      <c r="BS36" s="3"/>
      <c r="BT36" s="3"/>
      <c r="BU36" s="3"/>
      <c r="BV36" s="3"/>
      <c r="BW36" s="3"/>
      <c r="BX36" s="3"/>
      <c r="CI36" s="2"/>
    </row>
    <row r="37" spans="1:103" ht="15" customHeight="1" thickBot="1" x14ac:dyDescent="0.3">
      <c r="A37" s="208"/>
      <c r="B37" s="208"/>
      <c r="C37" s="25" t="e">
        <f>IF(CL140&lt;&gt;0,CL140,NA())</f>
        <v>#N/A</v>
      </c>
      <c r="D37" s="23" t="str">
        <f>IF(CM140&lt;&gt;0,CM140,NA())</f>
        <v/>
      </c>
      <c r="E37" s="173" t="e">
        <f>IF(CK158&lt;&gt;0,CK158,NA())</f>
        <v>#VALUE!</v>
      </c>
      <c r="F37" s="112" t="e">
        <f>IF(CL158&lt;&gt;0,CL158,NA())</f>
        <v>#DIV/0!</v>
      </c>
      <c r="G37" s="112" t="e">
        <f>IF(CM158&lt;&gt;0,CM158,NA())</f>
        <v>#DIV/0!</v>
      </c>
      <c r="H37" s="112" t="e">
        <f>IF(CN158&lt;&gt;0,CN158,NA())</f>
        <v>#DIV/0!</v>
      </c>
      <c r="I37" s="112" t="e">
        <f>IF(CO158&lt;&gt;0,CO158,NA())</f>
        <v>#DIV/0!</v>
      </c>
      <c r="J37" s="112" t="e">
        <f t="shared" ref="J37:P37" si="48">IF(CP158&lt;&gt;0,CP158,NA())</f>
        <v>#DIV/0!</v>
      </c>
      <c r="K37" s="112" t="e">
        <f t="shared" si="48"/>
        <v>#DIV/0!</v>
      </c>
      <c r="L37" s="112" t="e">
        <f t="shared" si="48"/>
        <v>#DIV/0!</v>
      </c>
      <c r="M37" s="112" t="e">
        <f t="shared" si="48"/>
        <v>#DIV/0!</v>
      </c>
      <c r="N37" s="112" t="e">
        <f t="shared" si="48"/>
        <v>#DIV/0!</v>
      </c>
      <c r="O37" s="179" t="e">
        <f t="shared" si="48"/>
        <v>#VALUE!</v>
      </c>
      <c r="P37" s="173" t="e">
        <f t="shared" si="48"/>
        <v>#VALUE!</v>
      </c>
      <c r="Q37" s="113" t="e">
        <f>IF(CY158&lt;&gt;0,CY158,NA())</f>
        <v>#DIV/0!</v>
      </c>
      <c r="S37" s="129"/>
      <c r="T37" s="63"/>
      <c r="U37" s="130" t="e">
        <f t="shared" si="45"/>
        <v>#VALUE!</v>
      </c>
      <c r="V37" s="139" t="e">
        <f t="shared" si="46"/>
        <v>#DIV/0!</v>
      </c>
      <c r="W37" s="132" t="e">
        <v>#VALUE!</v>
      </c>
      <c r="X37" s="133" t="e">
        <v>#VALUE!</v>
      </c>
      <c r="Y37" s="132" t="e">
        <v>#VALUE!</v>
      </c>
      <c r="Z37" s="133" t="e">
        <v>#VALUE!</v>
      </c>
      <c r="AA37" s="38"/>
      <c r="AB37" s="38"/>
      <c r="AC37" s="38"/>
      <c r="AD37" s="38"/>
      <c r="AE37" s="38"/>
      <c r="AF37" s="38"/>
      <c r="AG37" s="207" t="s">
        <v>96</v>
      </c>
      <c r="AH37" s="207"/>
      <c r="AI37" s="207"/>
      <c r="AJ37" s="207"/>
      <c r="AK37" s="207"/>
      <c r="AL37" s="207"/>
      <c r="AM37" s="207"/>
      <c r="AN37" s="207"/>
      <c r="AO37" s="206" t="s">
        <v>98</v>
      </c>
      <c r="AP37" s="206"/>
      <c r="AQ37" s="206"/>
      <c r="AR37" s="206"/>
      <c r="AS37" s="206"/>
      <c r="AT37" s="206"/>
      <c r="AU37" s="206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141"/>
      <c r="BO37" s="3"/>
      <c r="BP37" s="3"/>
      <c r="BQ37" s="3"/>
      <c r="BR37" s="3"/>
      <c r="BS37" s="3"/>
      <c r="BT37" s="3"/>
      <c r="BU37" s="3"/>
      <c r="BV37" s="3"/>
      <c r="BW37" s="3"/>
      <c r="BX37" s="3"/>
      <c r="CI37" s="2"/>
    </row>
    <row r="38" spans="1:103" ht="14.45" customHeight="1" x14ac:dyDescent="0.25">
      <c r="A38" s="208"/>
      <c r="B38" s="208"/>
      <c r="C38" s="25" t="e">
        <f>IF(CL169&lt;&gt;0,CL169,NA())</f>
        <v>#N/A</v>
      </c>
      <c r="D38" s="23" t="str">
        <f>IF(CM169&lt;&gt;0,CM169,NA())</f>
        <v/>
      </c>
      <c r="E38" s="173" t="e">
        <f>IF(CK187&lt;&gt;0,CK187,NA())</f>
        <v>#VALUE!</v>
      </c>
      <c r="F38" s="112" t="e">
        <f>IF(CL187&lt;&gt;0,CL187,NA())</f>
        <v>#DIV/0!</v>
      </c>
      <c r="G38" s="112" t="e">
        <f>IF(CM187&lt;&gt;0,CM187,NA())</f>
        <v>#DIV/0!</v>
      </c>
      <c r="H38" s="112" t="e">
        <f>IF(CN187&lt;&gt;0,CN187,NA())</f>
        <v>#DIV/0!</v>
      </c>
      <c r="I38" s="112" t="e">
        <f>IF(CO187&lt;&gt;0,CO187,NA())</f>
        <v>#DIV/0!</v>
      </c>
      <c r="J38" s="112" t="e">
        <f t="shared" ref="J38:P38" si="49">IF(CP187&lt;&gt;0,CP187,NA())</f>
        <v>#DIV/0!</v>
      </c>
      <c r="K38" s="112" t="e">
        <f t="shared" si="49"/>
        <v>#DIV/0!</v>
      </c>
      <c r="L38" s="112" t="e">
        <f t="shared" si="49"/>
        <v>#DIV/0!</v>
      </c>
      <c r="M38" s="112" t="e">
        <f t="shared" si="49"/>
        <v>#DIV/0!</v>
      </c>
      <c r="N38" s="112" t="e">
        <f t="shared" si="49"/>
        <v>#DIV/0!</v>
      </c>
      <c r="O38" s="179" t="e">
        <f t="shared" si="49"/>
        <v>#VALUE!</v>
      </c>
      <c r="P38" s="173" t="e">
        <f t="shared" si="49"/>
        <v>#VALUE!</v>
      </c>
      <c r="Q38" s="113" t="e">
        <f>IF(CY187&lt;&gt;0,CY187,NA())</f>
        <v>#DIV/0!</v>
      </c>
      <c r="S38" s="129"/>
      <c r="T38" s="63"/>
      <c r="U38" s="130" t="e">
        <f t="shared" si="45"/>
        <v>#VALUE!</v>
      </c>
      <c r="V38" s="139" t="e">
        <f t="shared" si="46"/>
        <v>#DIV/0!</v>
      </c>
      <c r="W38" s="63"/>
      <c r="X38" s="63"/>
      <c r="Y38" s="63"/>
      <c r="Z38" s="131"/>
      <c r="AA38" s="38"/>
      <c r="AB38" s="38"/>
      <c r="AC38" s="38"/>
      <c r="AD38" s="38"/>
      <c r="AE38" s="38"/>
      <c r="AF38" s="38"/>
      <c r="AG38" s="207"/>
      <c r="AH38" s="207"/>
      <c r="AI38" s="207"/>
      <c r="AJ38" s="207"/>
      <c r="AK38" s="207"/>
      <c r="AL38" s="207"/>
      <c r="AM38" s="207"/>
      <c r="AN38" s="207"/>
      <c r="AO38" s="206"/>
      <c r="AP38" s="206"/>
      <c r="AQ38" s="206"/>
      <c r="AR38" s="206"/>
      <c r="AS38" s="206"/>
      <c r="AT38" s="206"/>
      <c r="AU38" s="206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141"/>
      <c r="BO38" s="3"/>
      <c r="BP38" s="3"/>
      <c r="BQ38" s="3"/>
      <c r="BR38" s="3"/>
      <c r="BS38" s="3"/>
      <c r="BT38" s="3"/>
      <c r="BU38" s="3"/>
      <c r="BV38" s="3"/>
      <c r="BW38" s="3"/>
      <c r="BX38" s="3"/>
      <c r="CI38" s="2"/>
    </row>
    <row r="39" spans="1:103" ht="14.45" customHeight="1" x14ac:dyDescent="0.25">
      <c r="A39" s="208"/>
      <c r="B39" s="208"/>
      <c r="C39" s="25" t="e">
        <f>IF(CL198&lt;&gt;0,CL198,NA())</f>
        <v>#N/A</v>
      </c>
      <c r="D39" s="23" t="str">
        <f>IF(CM198&lt;&gt;0,CM198,NA())</f>
        <v/>
      </c>
      <c r="E39" s="23" t="e">
        <f>IF(CK216&lt;&gt;0,CK216,NA())</f>
        <v>#VALUE!</v>
      </c>
      <c r="F39" s="23" t="e">
        <f>IF(CL216&lt;&gt;0,CL216,NA())</f>
        <v>#DIV/0!</v>
      </c>
      <c r="G39" s="23" t="e">
        <f>IF(CM216&lt;&gt;0,CM216,NA())</f>
        <v>#DIV/0!</v>
      </c>
      <c r="H39" s="23" t="e">
        <f>IF(CN216&lt;&gt;0,CN216,NA())</f>
        <v>#DIV/0!</v>
      </c>
      <c r="I39" s="23" t="e">
        <f>IF(CO216&lt;&gt;0,CO216,NA())</f>
        <v>#DIV/0!</v>
      </c>
      <c r="J39" s="23" t="e">
        <f t="shared" ref="J39:P39" si="50">IF(CP216&lt;&gt;0,CP216,NA())</f>
        <v>#DIV/0!</v>
      </c>
      <c r="K39" s="23" t="e">
        <f t="shared" si="50"/>
        <v>#DIV/0!</v>
      </c>
      <c r="L39" s="23" t="e">
        <f t="shared" si="50"/>
        <v>#DIV/0!</v>
      </c>
      <c r="M39" s="23" t="e">
        <f t="shared" si="50"/>
        <v>#DIV/0!</v>
      </c>
      <c r="N39" s="23" t="e">
        <f t="shared" si="50"/>
        <v>#DIV/0!</v>
      </c>
      <c r="O39" s="173" t="e">
        <f t="shared" si="50"/>
        <v>#VALUE!</v>
      </c>
      <c r="P39" s="173" t="e">
        <f t="shared" si="50"/>
        <v>#VALUE!</v>
      </c>
      <c r="Q39" s="114" t="e">
        <f>IF(CY216&lt;&gt;0,CY216,NA())</f>
        <v>#DIV/0!</v>
      </c>
      <c r="S39" s="129"/>
      <c r="T39" s="63"/>
      <c r="U39" s="130" t="e">
        <f t="shared" si="45"/>
        <v>#VALUE!</v>
      </c>
      <c r="V39" s="139" t="e">
        <f t="shared" si="46"/>
        <v>#DIV/0!</v>
      </c>
      <c r="W39" s="63"/>
      <c r="X39" s="63"/>
      <c r="Y39" s="63"/>
      <c r="Z39" s="131"/>
      <c r="AA39" s="38"/>
      <c r="AB39" s="38"/>
      <c r="AC39" s="38"/>
      <c r="AD39" s="38"/>
      <c r="AE39" s="38"/>
      <c r="AF39" s="38"/>
      <c r="AG39" s="207"/>
      <c r="AH39" s="207"/>
      <c r="AI39" s="207"/>
      <c r="AJ39" s="207"/>
      <c r="AK39" s="207"/>
      <c r="AL39" s="207"/>
      <c r="AM39" s="207"/>
      <c r="AN39" s="207"/>
      <c r="AO39" s="206"/>
      <c r="AP39" s="206"/>
      <c r="AQ39" s="206"/>
      <c r="AR39" s="206"/>
      <c r="AS39" s="206"/>
      <c r="AT39" s="206"/>
      <c r="AU39" s="206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141"/>
      <c r="BO39" s="3"/>
      <c r="BP39" s="3"/>
      <c r="BQ39" s="3"/>
      <c r="BR39" s="3"/>
      <c r="BS39" s="3"/>
      <c r="BT39" s="3"/>
      <c r="BU39" s="3"/>
      <c r="BV39" s="3"/>
      <c r="BW39" s="3"/>
      <c r="BX39" s="3"/>
      <c r="CI39" s="2"/>
    </row>
    <row r="40" spans="1:103" ht="15" customHeight="1" thickBot="1" x14ac:dyDescent="0.3">
      <c r="A40" s="208"/>
      <c r="B40" s="208"/>
      <c r="C40" s="64" t="e">
        <f>IF(CL227&lt;&gt;0,CL227,NA())</f>
        <v>#N/A</v>
      </c>
      <c r="D40" s="73" t="str">
        <f>IF(CM227&lt;&gt;0,CM227,NA())</f>
        <v/>
      </c>
      <c r="E40" s="154" t="e">
        <f>IF(CK245&lt;&gt;0,CK245,NA())</f>
        <v>#VALUE!</v>
      </c>
      <c r="F40" s="154" t="e">
        <f>IF(CL245&lt;&gt;0,CL245,NA())</f>
        <v>#DIV/0!</v>
      </c>
      <c r="G40" s="154" t="e">
        <f>IF(CM245&lt;&gt;0,CM245,NA())</f>
        <v>#DIV/0!</v>
      </c>
      <c r="H40" s="154" t="e">
        <f>IF(CN245&lt;&gt;0,CN245,NA())</f>
        <v>#DIV/0!</v>
      </c>
      <c r="I40" s="154" t="e">
        <f>IF(CO245&lt;&gt;0,CO245,NA())</f>
        <v>#DIV/0!</v>
      </c>
      <c r="J40" s="154" t="e">
        <f t="shared" ref="J40:P40" si="51">IF(CP245&lt;&gt;0,CP245,NA())</f>
        <v>#DIV/0!</v>
      </c>
      <c r="K40" s="154" t="e">
        <f t="shared" si="51"/>
        <v>#DIV/0!</v>
      </c>
      <c r="L40" s="154" t="e">
        <f t="shared" si="51"/>
        <v>#DIV/0!</v>
      </c>
      <c r="M40" s="154" t="e">
        <f t="shared" si="51"/>
        <v>#DIV/0!</v>
      </c>
      <c r="N40" s="154" t="e">
        <f t="shared" si="51"/>
        <v>#DIV/0!</v>
      </c>
      <c r="O40" s="174" t="e">
        <f t="shared" si="51"/>
        <v>#VALUE!</v>
      </c>
      <c r="P40" s="174" t="e">
        <f t="shared" si="51"/>
        <v>#VALUE!</v>
      </c>
      <c r="Q40" s="115" t="e">
        <f>IF(CY245&lt;&gt;0,CY245,NA())</f>
        <v>#DIV/0!</v>
      </c>
      <c r="S40" s="132"/>
      <c r="T40" s="134"/>
      <c r="U40" s="135"/>
      <c r="V40" s="136"/>
      <c r="W40" s="134"/>
      <c r="X40" s="134"/>
      <c r="Y40" s="134"/>
      <c r="Z40" s="133"/>
      <c r="AA40" s="38"/>
      <c r="AB40" s="38"/>
      <c r="AC40" s="38"/>
      <c r="AD40" s="38"/>
      <c r="AE40" s="38"/>
      <c r="AF40" s="38"/>
      <c r="AG40" s="207"/>
      <c r="AH40" s="207"/>
      <c r="AI40" s="207"/>
      <c r="AJ40" s="207"/>
      <c r="AK40" s="207"/>
      <c r="AL40" s="207"/>
      <c r="AM40" s="207"/>
      <c r="AN40" s="207"/>
      <c r="AO40" s="206"/>
      <c r="AP40" s="206"/>
      <c r="AQ40" s="206"/>
      <c r="AR40" s="206"/>
      <c r="AS40" s="206"/>
      <c r="AT40" s="206"/>
      <c r="AU40" s="206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141"/>
      <c r="BO40" s="3"/>
      <c r="BP40" s="3"/>
      <c r="BQ40" s="3"/>
      <c r="BR40" s="3"/>
      <c r="BS40" s="3"/>
      <c r="BT40" s="3"/>
      <c r="BU40" s="3"/>
      <c r="BV40" s="3"/>
      <c r="BW40" s="3"/>
      <c r="BX40" s="3"/>
      <c r="CI40" s="2"/>
    </row>
    <row r="41" spans="1:103" ht="14.45" customHeight="1" x14ac:dyDescent="0.25">
      <c r="X41" s="2"/>
      <c r="AS41" s="2"/>
      <c r="BN41" s="2"/>
      <c r="CI41" s="2"/>
    </row>
    <row r="42" spans="1:103" x14ac:dyDescent="0.25">
      <c r="X42" s="2"/>
      <c r="AS42" s="2"/>
      <c r="BN42" s="2"/>
      <c r="CI42" s="2"/>
    </row>
    <row r="43" spans="1:103" x14ac:dyDescent="0.25">
      <c r="X43" s="2"/>
      <c r="AS43" s="2"/>
      <c r="BN43" s="2"/>
      <c r="CI43" s="2"/>
    </row>
    <row r="44" spans="1:103" x14ac:dyDescent="0.25">
      <c r="X44" s="2"/>
      <c r="AS44" s="2"/>
      <c r="BN44" s="2"/>
      <c r="CI44" s="2"/>
    </row>
    <row r="45" spans="1:103" x14ac:dyDescent="0.25">
      <c r="X45" s="2"/>
      <c r="AS45" s="2"/>
      <c r="BN45" s="2"/>
      <c r="CI45" s="2"/>
    </row>
    <row r="46" spans="1:103" x14ac:dyDescent="0.25">
      <c r="A46" s="225">
        <f>IF(NOT(ISBLANK('Data In'!A33)),'Data In'!A33,"")</f>
        <v>475</v>
      </c>
      <c r="B46" s="225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V46" s="225" t="str">
        <f>IF(NOT(ISBLANK('Data In'!A62)),'Data In'!A62,"")</f>
        <v/>
      </c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Q46" s="225" t="str">
        <f>IF(NOT(ISBLANK('Data In'!A91)),'Data In'!A91,"")</f>
        <v/>
      </c>
      <c r="AR46" s="225"/>
      <c r="AS46" s="225"/>
      <c r="AT46" s="225"/>
      <c r="AU46" s="225"/>
      <c r="AV46" s="225"/>
      <c r="AW46" s="225"/>
      <c r="AX46" s="225"/>
      <c r="AY46" s="225"/>
      <c r="AZ46" s="225"/>
      <c r="BA46" s="225"/>
      <c r="BB46" s="225"/>
      <c r="BC46" s="225"/>
      <c r="BD46" s="225"/>
      <c r="BE46" s="225"/>
      <c r="BF46" s="225"/>
      <c r="BG46" s="225"/>
      <c r="BH46" s="225"/>
      <c r="BI46" s="225"/>
      <c r="BL46" s="225" t="str">
        <f>IF(NOT(ISBLANK('Data In'!A120)),'Data In'!A120,"")</f>
        <v/>
      </c>
      <c r="BM46" s="225"/>
      <c r="BN46" s="225"/>
      <c r="BO46" s="225"/>
      <c r="BP46" s="225"/>
      <c r="BQ46" s="225"/>
      <c r="BR46" s="225"/>
      <c r="BS46" s="225"/>
      <c r="BT46" s="225"/>
      <c r="BU46" s="225"/>
      <c r="BV46" s="225"/>
      <c r="BW46" s="225"/>
      <c r="BX46" s="225"/>
      <c r="BY46" s="225"/>
      <c r="BZ46" s="225"/>
      <c r="CA46" s="225"/>
      <c r="CB46" s="225"/>
      <c r="CC46" s="225"/>
      <c r="CD46" s="225"/>
      <c r="CG46" s="225">
        <f>'Data In'!A149</f>
        <v>0</v>
      </c>
      <c r="CH46" s="225"/>
      <c r="CI46" s="225"/>
      <c r="CJ46" s="225"/>
      <c r="CK46" s="225"/>
      <c r="CL46" s="225"/>
      <c r="CM46" s="225"/>
      <c r="CN46" s="225"/>
      <c r="CO46" s="225"/>
      <c r="CP46" s="225"/>
      <c r="CQ46" s="225"/>
      <c r="CR46" s="225"/>
      <c r="CS46" s="225"/>
      <c r="CT46" s="225"/>
      <c r="CU46" s="225"/>
      <c r="CV46" s="225"/>
      <c r="CW46" s="225"/>
      <c r="CX46" s="225"/>
      <c r="CY46" s="225"/>
    </row>
    <row r="47" spans="1:103" x14ac:dyDescent="0.25">
      <c r="A47" s="225"/>
      <c r="B47" s="225"/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225"/>
      <c r="V47" s="225"/>
      <c r="W47" s="225"/>
      <c r="X47" s="225"/>
      <c r="Y47" s="225"/>
      <c r="Z47" s="225"/>
      <c r="AA47" s="225"/>
      <c r="AB47" s="225"/>
      <c r="AC47" s="225"/>
      <c r="AD47" s="225"/>
      <c r="AE47" s="225"/>
      <c r="AF47" s="225"/>
      <c r="AG47" s="225"/>
      <c r="AH47" s="225"/>
      <c r="AI47" s="225"/>
      <c r="AJ47" s="225"/>
      <c r="AK47" s="225"/>
      <c r="AL47" s="225"/>
      <c r="AM47" s="225"/>
      <c r="AN47" s="225"/>
      <c r="AQ47" s="225"/>
      <c r="AR47" s="225"/>
      <c r="AS47" s="225"/>
      <c r="AT47" s="225"/>
      <c r="AU47" s="225"/>
      <c r="AV47" s="225"/>
      <c r="AW47" s="225"/>
      <c r="AX47" s="225"/>
      <c r="AY47" s="225"/>
      <c r="AZ47" s="225"/>
      <c r="BA47" s="225"/>
      <c r="BB47" s="225"/>
      <c r="BC47" s="225"/>
      <c r="BD47" s="225"/>
      <c r="BE47" s="225"/>
      <c r="BF47" s="225"/>
      <c r="BG47" s="225"/>
      <c r="BH47" s="225"/>
      <c r="BI47" s="225"/>
      <c r="BL47" s="225"/>
      <c r="BM47" s="225"/>
      <c r="BN47" s="225"/>
      <c r="BO47" s="225"/>
      <c r="BP47" s="225"/>
      <c r="BQ47" s="225"/>
      <c r="BR47" s="225"/>
      <c r="BS47" s="225"/>
      <c r="BT47" s="225"/>
      <c r="BU47" s="225"/>
      <c r="BV47" s="225"/>
      <c r="BW47" s="225"/>
      <c r="BX47" s="225"/>
      <c r="BY47" s="225"/>
      <c r="BZ47" s="225"/>
      <c r="CA47" s="225"/>
      <c r="CB47" s="225"/>
      <c r="CC47" s="225"/>
      <c r="CD47" s="225"/>
      <c r="CG47" s="225"/>
      <c r="CH47" s="225"/>
      <c r="CI47" s="225"/>
      <c r="CJ47" s="225"/>
      <c r="CK47" s="225"/>
      <c r="CL47" s="225"/>
      <c r="CM47" s="225"/>
      <c r="CN47" s="225"/>
      <c r="CO47" s="225"/>
      <c r="CP47" s="225"/>
      <c r="CQ47" s="225"/>
      <c r="CR47" s="225"/>
      <c r="CS47" s="225"/>
      <c r="CT47" s="225"/>
      <c r="CU47" s="225"/>
      <c r="CV47" s="225"/>
      <c r="CW47" s="225"/>
      <c r="CX47" s="225"/>
      <c r="CY47" s="225"/>
    </row>
    <row r="48" spans="1:103" x14ac:dyDescent="0.25">
      <c r="A48" s="225"/>
      <c r="B48" s="225"/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225"/>
      <c r="V48" s="225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5"/>
      <c r="BA48" s="225"/>
      <c r="BB48" s="225"/>
      <c r="BC48" s="225"/>
      <c r="BD48" s="225"/>
      <c r="BE48" s="225"/>
      <c r="BF48" s="225"/>
      <c r="BG48" s="225"/>
      <c r="BH48" s="225"/>
      <c r="BI48" s="225"/>
      <c r="BL48" s="225"/>
      <c r="BM48" s="225"/>
      <c r="BN48" s="225"/>
      <c r="BO48" s="225"/>
      <c r="BP48" s="225"/>
      <c r="BQ48" s="225"/>
      <c r="BR48" s="225"/>
      <c r="BS48" s="225"/>
      <c r="BT48" s="225"/>
      <c r="BU48" s="225"/>
      <c r="BV48" s="225"/>
      <c r="BW48" s="225"/>
      <c r="BX48" s="225"/>
      <c r="BY48" s="225"/>
      <c r="BZ48" s="225"/>
      <c r="CA48" s="225"/>
      <c r="CB48" s="225"/>
      <c r="CC48" s="225"/>
      <c r="CD48" s="225"/>
      <c r="CG48" s="225"/>
      <c r="CH48" s="225"/>
      <c r="CI48" s="225"/>
      <c r="CJ48" s="225"/>
      <c r="CK48" s="225"/>
      <c r="CL48" s="225"/>
      <c r="CM48" s="225"/>
      <c r="CN48" s="225"/>
      <c r="CO48" s="225"/>
      <c r="CP48" s="225"/>
      <c r="CQ48" s="225"/>
      <c r="CR48" s="225"/>
      <c r="CS48" s="225"/>
      <c r="CT48" s="225"/>
      <c r="CU48" s="225"/>
      <c r="CV48" s="225"/>
      <c r="CW48" s="225"/>
      <c r="CX48" s="225"/>
      <c r="CY48" s="225"/>
    </row>
    <row r="49" spans="1:103" x14ac:dyDescent="0.25">
      <c r="A49" s="225"/>
      <c r="B49" s="225"/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V49" s="225"/>
      <c r="W49" s="225"/>
      <c r="X49" s="225"/>
      <c r="Y49" s="225"/>
      <c r="Z49" s="225"/>
      <c r="AA49" s="225"/>
      <c r="AB49" s="225"/>
      <c r="AC49" s="225"/>
      <c r="AD49" s="225"/>
      <c r="AE49" s="225"/>
      <c r="AF49" s="225"/>
      <c r="AG49" s="225"/>
      <c r="AH49" s="225"/>
      <c r="AI49" s="225"/>
      <c r="AJ49" s="225"/>
      <c r="AK49" s="225"/>
      <c r="AL49" s="225"/>
      <c r="AM49" s="225"/>
      <c r="AN49" s="225"/>
      <c r="AQ49" s="225"/>
      <c r="AR49" s="225"/>
      <c r="AS49" s="225"/>
      <c r="AT49" s="225"/>
      <c r="AU49" s="225"/>
      <c r="AV49" s="225"/>
      <c r="AW49" s="225"/>
      <c r="AX49" s="225"/>
      <c r="AY49" s="225"/>
      <c r="AZ49" s="225"/>
      <c r="BA49" s="225"/>
      <c r="BB49" s="225"/>
      <c r="BC49" s="225"/>
      <c r="BD49" s="225"/>
      <c r="BE49" s="225"/>
      <c r="BF49" s="225"/>
      <c r="BG49" s="225"/>
      <c r="BH49" s="225"/>
      <c r="BI49" s="225"/>
      <c r="BL49" s="225"/>
      <c r="BM49" s="225"/>
      <c r="BN49" s="225"/>
      <c r="BO49" s="225"/>
      <c r="BP49" s="225"/>
      <c r="BQ49" s="225"/>
      <c r="BR49" s="225"/>
      <c r="BS49" s="225"/>
      <c r="BT49" s="225"/>
      <c r="BU49" s="225"/>
      <c r="BV49" s="225"/>
      <c r="BW49" s="225"/>
      <c r="BX49" s="225"/>
      <c r="BY49" s="225"/>
      <c r="BZ49" s="225"/>
      <c r="CA49" s="225"/>
      <c r="CB49" s="225"/>
      <c r="CC49" s="225"/>
      <c r="CD49" s="225"/>
      <c r="CG49" s="225"/>
      <c r="CH49" s="225"/>
      <c r="CI49" s="225"/>
      <c r="CJ49" s="225"/>
      <c r="CK49" s="225"/>
      <c r="CL49" s="225"/>
      <c r="CM49" s="225"/>
      <c r="CN49" s="225"/>
      <c r="CO49" s="225"/>
      <c r="CP49" s="225"/>
      <c r="CQ49" s="225"/>
      <c r="CR49" s="225"/>
      <c r="CS49" s="225"/>
      <c r="CT49" s="225"/>
      <c r="CU49" s="225"/>
      <c r="CV49" s="225"/>
      <c r="CW49" s="225"/>
      <c r="CX49" s="225"/>
      <c r="CY49" s="225"/>
    </row>
    <row r="50" spans="1:103" x14ac:dyDescent="0.25">
      <c r="A50" s="225"/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5"/>
      <c r="AI50" s="225"/>
      <c r="AJ50" s="225"/>
      <c r="AK50" s="225"/>
      <c r="AL50" s="225"/>
      <c r="AM50" s="225"/>
      <c r="AN50" s="225"/>
      <c r="AQ50" s="225"/>
      <c r="AR50" s="225"/>
      <c r="AS50" s="225"/>
      <c r="AT50" s="225"/>
      <c r="AU50" s="225"/>
      <c r="AV50" s="225"/>
      <c r="AW50" s="225"/>
      <c r="AX50" s="225"/>
      <c r="AY50" s="225"/>
      <c r="AZ50" s="225"/>
      <c r="BA50" s="225"/>
      <c r="BB50" s="225"/>
      <c r="BC50" s="225"/>
      <c r="BD50" s="225"/>
      <c r="BE50" s="225"/>
      <c r="BF50" s="225"/>
      <c r="BG50" s="225"/>
      <c r="BH50" s="225"/>
      <c r="BI50" s="225"/>
      <c r="BL50" s="225"/>
      <c r="BM50" s="225"/>
      <c r="BN50" s="225"/>
      <c r="BO50" s="225"/>
      <c r="BP50" s="225"/>
      <c r="BQ50" s="225"/>
      <c r="BR50" s="225"/>
      <c r="BS50" s="225"/>
      <c r="BT50" s="225"/>
      <c r="BU50" s="225"/>
      <c r="BV50" s="225"/>
      <c r="BW50" s="225"/>
      <c r="BX50" s="225"/>
      <c r="BY50" s="225"/>
      <c r="BZ50" s="225"/>
      <c r="CA50" s="225"/>
      <c r="CB50" s="225"/>
      <c r="CC50" s="225"/>
      <c r="CD50" s="225"/>
      <c r="CG50" s="225"/>
      <c r="CH50" s="225"/>
      <c r="CI50" s="225"/>
      <c r="CJ50" s="225"/>
      <c r="CK50" s="225"/>
      <c r="CL50" s="225"/>
      <c r="CM50" s="225"/>
      <c r="CN50" s="225"/>
      <c r="CO50" s="225"/>
      <c r="CP50" s="225"/>
      <c r="CQ50" s="225"/>
      <c r="CR50" s="225"/>
      <c r="CS50" s="225"/>
      <c r="CT50" s="225"/>
      <c r="CU50" s="225"/>
      <c r="CV50" s="225"/>
      <c r="CW50" s="225"/>
      <c r="CX50" s="225"/>
      <c r="CY50" s="225"/>
    </row>
    <row r="51" spans="1:103" ht="15" customHeight="1" thickBot="1" x14ac:dyDescent="0.3">
      <c r="X51" s="2"/>
      <c r="AS51" s="2"/>
      <c r="BN51" s="2"/>
      <c r="CI51" s="2"/>
    </row>
    <row r="52" spans="1:103" x14ac:dyDescent="0.25">
      <c r="A52" s="226" t="str">
        <f>F53&amp;"C " &amp; G53 &amp; "mL/min"</f>
        <v>475C 40mL/min</v>
      </c>
      <c r="B52" s="233"/>
      <c r="C52" s="162" t="s">
        <v>106</v>
      </c>
      <c r="D52" s="11" t="s">
        <v>113</v>
      </c>
      <c r="E52" s="11" t="s">
        <v>114</v>
      </c>
      <c r="F52" s="11" t="s">
        <v>62</v>
      </c>
      <c r="G52" s="11" t="s">
        <v>103</v>
      </c>
      <c r="H52" s="11" t="s">
        <v>100</v>
      </c>
      <c r="I52" s="12" t="s">
        <v>3</v>
      </c>
      <c r="J52" s="12" t="s">
        <v>4</v>
      </c>
      <c r="K52" s="12" t="s">
        <v>10</v>
      </c>
      <c r="L52" s="12" t="s">
        <v>5</v>
      </c>
      <c r="M52" s="12" t="s">
        <v>12</v>
      </c>
      <c r="N52" s="12" t="s">
        <v>13</v>
      </c>
      <c r="O52" s="12" t="s">
        <v>3</v>
      </c>
      <c r="P52" s="12" t="s">
        <v>4</v>
      </c>
      <c r="Q52" s="12" t="s">
        <v>10</v>
      </c>
      <c r="R52" s="12" t="s">
        <v>5</v>
      </c>
      <c r="S52" s="58" t="s">
        <v>56</v>
      </c>
      <c r="T52" s="25"/>
      <c r="V52" s="226" t="str">
        <f>AA53&amp;"C " &amp; AB53 &amp; "mL/min"</f>
        <v>C mL/min</v>
      </c>
      <c r="W52" s="227"/>
      <c r="X52" s="162" t="s">
        <v>106</v>
      </c>
      <c r="Y52" s="11" t="s">
        <v>113</v>
      </c>
      <c r="Z52" s="11" t="s">
        <v>114</v>
      </c>
      <c r="AA52" s="11" t="s">
        <v>62</v>
      </c>
      <c r="AB52" s="11" t="s">
        <v>61</v>
      </c>
      <c r="AC52" s="11" t="s">
        <v>100</v>
      </c>
      <c r="AD52" s="12" t="s">
        <v>3</v>
      </c>
      <c r="AE52" s="12" t="s">
        <v>4</v>
      </c>
      <c r="AF52" s="12" t="s">
        <v>10</v>
      </c>
      <c r="AG52" s="12" t="s">
        <v>5</v>
      </c>
      <c r="AH52" s="12" t="s">
        <v>12</v>
      </c>
      <c r="AI52" s="12" t="s">
        <v>13</v>
      </c>
      <c r="AJ52" s="12" t="s">
        <v>3</v>
      </c>
      <c r="AK52" s="12" t="s">
        <v>4</v>
      </c>
      <c r="AL52" s="12" t="s">
        <v>10</v>
      </c>
      <c r="AM52" s="12" t="s">
        <v>5</v>
      </c>
      <c r="AN52" s="58" t="s">
        <v>56</v>
      </c>
      <c r="AQ52" s="226" t="str">
        <f>AV53&amp;"C " &amp; AW53 &amp; "mL/min"</f>
        <v>C mL/min</v>
      </c>
      <c r="AR52" s="227"/>
      <c r="AS52" s="162" t="s">
        <v>106</v>
      </c>
      <c r="AT52" s="11" t="s">
        <v>113</v>
      </c>
      <c r="AU52" s="11" t="s">
        <v>114</v>
      </c>
      <c r="AV52" s="11" t="s">
        <v>62</v>
      </c>
      <c r="AW52" s="11" t="s">
        <v>61</v>
      </c>
      <c r="AX52" s="11" t="s">
        <v>100</v>
      </c>
      <c r="AY52" s="12" t="s">
        <v>3</v>
      </c>
      <c r="AZ52" s="12" t="s">
        <v>4</v>
      </c>
      <c r="BA52" s="12" t="s">
        <v>10</v>
      </c>
      <c r="BB52" s="12" t="s">
        <v>5</v>
      </c>
      <c r="BC52" s="12" t="s">
        <v>12</v>
      </c>
      <c r="BD52" s="12" t="s">
        <v>13</v>
      </c>
      <c r="BE52" s="12" t="s">
        <v>3</v>
      </c>
      <c r="BF52" s="12" t="s">
        <v>4</v>
      </c>
      <c r="BG52" s="12" t="s">
        <v>10</v>
      </c>
      <c r="BH52" s="12" t="s">
        <v>5</v>
      </c>
      <c r="BI52" s="58" t="s">
        <v>56</v>
      </c>
      <c r="BL52" s="226" t="str">
        <f>BQ53&amp;"C " &amp; BR53 &amp; "mL/min"</f>
        <v>C mL/min</v>
      </c>
      <c r="BM52" s="227"/>
      <c r="BN52" s="162" t="s">
        <v>106</v>
      </c>
      <c r="BO52" s="11" t="s">
        <v>113</v>
      </c>
      <c r="BP52" s="11" t="s">
        <v>114</v>
      </c>
      <c r="BQ52" s="11" t="s">
        <v>62</v>
      </c>
      <c r="BR52" s="11" t="s">
        <v>61</v>
      </c>
      <c r="BS52" s="11" t="s">
        <v>100</v>
      </c>
      <c r="BT52" s="12" t="s">
        <v>3</v>
      </c>
      <c r="BU52" s="12" t="s">
        <v>4</v>
      </c>
      <c r="BV52" s="12" t="s">
        <v>10</v>
      </c>
      <c r="BW52" s="12" t="s">
        <v>5</v>
      </c>
      <c r="BX52" s="12" t="s">
        <v>12</v>
      </c>
      <c r="BY52" s="12" t="s">
        <v>13</v>
      </c>
      <c r="BZ52" s="12" t="s">
        <v>3</v>
      </c>
      <c r="CA52" s="12" t="s">
        <v>4</v>
      </c>
      <c r="CB52" s="12" t="s">
        <v>10</v>
      </c>
      <c r="CC52" s="12" t="s">
        <v>5</v>
      </c>
      <c r="CD52" s="58" t="s">
        <v>56</v>
      </c>
      <c r="CG52" s="226" t="str">
        <f>CL53&amp;"C " &amp; CM53 &amp; "mL/min"</f>
        <v>0C mL/min</v>
      </c>
      <c r="CH52" s="227"/>
      <c r="CI52" s="162" t="s">
        <v>106</v>
      </c>
      <c r="CJ52" s="11" t="s">
        <v>113</v>
      </c>
      <c r="CK52" s="11" t="s">
        <v>114</v>
      </c>
      <c r="CL52" s="11" t="s">
        <v>62</v>
      </c>
      <c r="CM52" s="11" t="s">
        <v>61</v>
      </c>
      <c r="CN52" s="11" t="s">
        <v>100</v>
      </c>
      <c r="CO52" s="12" t="s">
        <v>3</v>
      </c>
      <c r="CP52" s="12" t="s">
        <v>4</v>
      </c>
      <c r="CQ52" s="12" t="s">
        <v>10</v>
      </c>
      <c r="CR52" s="12" t="s">
        <v>5</v>
      </c>
      <c r="CS52" s="12" t="s">
        <v>12</v>
      </c>
      <c r="CT52" s="12" t="s">
        <v>13</v>
      </c>
      <c r="CU52" s="12" t="s">
        <v>3</v>
      </c>
      <c r="CV52" s="12" t="s">
        <v>4</v>
      </c>
      <c r="CW52" s="12" t="s">
        <v>10</v>
      </c>
      <c r="CX52" s="12" t="s">
        <v>5</v>
      </c>
      <c r="CY52" s="58" t="s">
        <v>56</v>
      </c>
    </row>
    <row r="53" spans="1:103" x14ac:dyDescent="0.25">
      <c r="A53" s="228"/>
      <c r="B53" s="234"/>
      <c r="C53" s="163">
        <v>0.3</v>
      </c>
      <c r="D53" s="161">
        <f>G53*0.001 / (0.0821*273)</f>
        <v>1.7846546470176188E-3</v>
      </c>
      <c r="E53" s="5">
        <f>D53/C69</f>
        <v>1.91957563814096E-3</v>
      </c>
      <c r="F53" s="5">
        <f>A46</f>
        <v>475</v>
      </c>
      <c r="G53" s="5">
        <f>'Data In'!E33</f>
        <v>40</v>
      </c>
      <c r="H53" s="5">
        <f>52*0.9</f>
        <v>46.800000000000004</v>
      </c>
      <c r="I53" s="47">
        <f t="shared" ref="I53:J55" si="52">D73</f>
        <v>565452.61</v>
      </c>
      <c r="J53" s="47">
        <f t="shared" si="52"/>
        <v>2068815.325</v>
      </c>
      <c r="K53" s="47">
        <f>K73</f>
        <v>1281285.82</v>
      </c>
      <c r="L53" s="48">
        <f>F73</f>
        <v>0</v>
      </c>
      <c r="M53" s="47">
        <f t="shared" ref="M53:N55" si="53">M73</f>
        <v>2366.9349999999999</v>
      </c>
      <c r="N53" s="47">
        <f t="shared" si="53"/>
        <v>1484.5150000000001</v>
      </c>
      <c r="O53" s="36">
        <f>I53/(HLOOKUP(O52,workup!$B$266:$Q$268,2,FALSE)*C53+(HLOOKUP(O52,workup!$B$266:$Q$268,3,FALSE)))</f>
        <v>0.14935390348732294</v>
      </c>
      <c r="P53" s="36">
        <f>J53/(HLOOKUP(P52,workup!$B$266:$Q$268,2,FALSE)*C53+(HLOOKUP(P52,workup!$B$266:$Q$268,3,FALSE)))</f>
        <v>0.54476129191542244</v>
      </c>
      <c r="Q53" s="36">
        <f>K53/(HLOOKUP(Q52,workup!$B$266:$Q$268,2,FALSE)*C53+(HLOOKUP(Q52,workup!$B$266:$Q$268,3,FALSE)))</f>
        <v>0.30647765834457658</v>
      </c>
      <c r="R53" s="36">
        <f>L53/(HLOOKUP(R52,workup!$B$266:$Q$268,2,FALSE)*C53+(HLOOKUP(R52,workup!$B$266:$Q$268,3,FALSE)))</f>
        <v>0</v>
      </c>
      <c r="S53" s="59">
        <f>SUM(O53:R53)</f>
        <v>1.0005928537473219</v>
      </c>
      <c r="T53" s="25"/>
      <c r="V53" s="228"/>
      <c r="W53" s="229"/>
      <c r="X53" s="163">
        <v>0.3</v>
      </c>
      <c r="Y53" s="161" t="e">
        <f>AB53*0.001 / (0.0821*273)</f>
        <v>#VALUE!</v>
      </c>
      <c r="Z53" s="5" t="e">
        <f>Y53/X69</f>
        <v>#VALUE!</v>
      </c>
      <c r="AA53" s="5" t="str">
        <f>V46</f>
        <v/>
      </c>
      <c r="AB53" s="5" t="str">
        <f>'Data In'!E62</f>
        <v/>
      </c>
      <c r="AC53" s="5">
        <f>52*0.9</f>
        <v>46.800000000000004</v>
      </c>
      <c r="AD53" s="47">
        <f t="shared" ref="AD53:AD55" si="54">Y73</f>
        <v>565452.61</v>
      </c>
      <c r="AE53" s="47">
        <f t="shared" ref="AE53:AE55" si="55">Z73</f>
        <v>2068815.325</v>
      </c>
      <c r="AF53" s="47">
        <f>AF73</f>
        <v>1281285.82</v>
      </c>
      <c r="AG53" s="48">
        <f>AA73</f>
        <v>0</v>
      </c>
      <c r="AH53" s="47">
        <f t="shared" ref="AH53:AI53" si="56">AH73</f>
        <v>2366.9349999999999</v>
      </c>
      <c r="AI53" s="47">
        <f t="shared" si="56"/>
        <v>1484.5150000000001</v>
      </c>
      <c r="AJ53" s="36">
        <f>AD53/(HLOOKUP(AJ52,workup!$B$266:$Q$268,2,FALSE)*X53+(HLOOKUP(AJ52,workup!$B$266:$Q$268,3,FALSE)))</f>
        <v>0.14935390348732294</v>
      </c>
      <c r="AK53" s="36">
        <f>AE53/(HLOOKUP(AK52,workup!$B$266:$Q$268,2,FALSE)*X53+(HLOOKUP(AK52,workup!$B$266:$Q$268,3,FALSE)))</f>
        <v>0.54476129191542244</v>
      </c>
      <c r="AL53" s="36">
        <f>AF53/(HLOOKUP(AL52,workup!$B$266:$Q$268,2,FALSE)*X53+(HLOOKUP(AL52,workup!$B$266:$Q$268,3,FALSE)))</f>
        <v>0.30647765834457658</v>
      </c>
      <c r="AM53" s="36">
        <f>AG53/(HLOOKUP(AM52,workup!$B$266:$Q$268,2,FALSE)*X53+(HLOOKUP(AM52,workup!$B$266:$Q$268,3,FALSE)))</f>
        <v>0</v>
      </c>
      <c r="AN53" s="59">
        <f>SUM(AJ53:AM53)</f>
        <v>1.0005928537473219</v>
      </c>
      <c r="AQ53" s="228"/>
      <c r="AR53" s="229"/>
      <c r="AS53" s="163">
        <v>0.3</v>
      </c>
      <c r="AT53" s="161" t="e">
        <f>AW53*0.001 / (0.0821*273)</f>
        <v>#VALUE!</v>
      </c>
      <c r="AU53" s="5" t="e">
        <f>AT53/AS69</f>
        <v>#VALUE!</v>
      </c>
      <c r="AV53" s="5" t="str">
        <f>AQ46</f>
        <v/>
      </c>
      <c r="AW53" s="5" t="str">
        <f>'Data In'!E91</f>
        <v/>
      </c>
      <c r="AX53" s="5">
        <f>52*0.9</f>
        <v>46.800000000000004</v>
      </c>
      <c r="AY53" s="47">
        <f t="shared" ref="AY53:AY55" si="57">AT73</f>
        <v>565452.61</v>
      </c>
      <c r="AZ53" s="47">
        <f t="shared" ref="AZ53:AZ55" si="58">AU73</f>
        <v>2068815.325</v>
      </c>
      <c r="BA53" s="47">
        <f>BA73</f>
        <v>1281285.82</v>
      </c>
      <c r="BB53" s="48">
        <f>AV73</f>
        <v>0</v>
      </c>
      <c r="BC53" s="47">
        <f t="shared" ref="BC53:BD53" si="59">BC73</f>
        <v>2366.9349999999999</v>
      </c>
      <c r="BD53" s="47">
        <f t="shared" si="59"/>
        <v>1484.5150000000001</v>
      </c>
      <c r="BE53" s="36">
        <f>AY53/(HLOOKUP(BE52,workup!$B$266:$Q$268,2,FALSE)*AS53+(HLOOKUP(BE52,workup!$B$266:$Q$268,3,FALSE)))</f>
        <v>0.14935390348732294</v>
      </c>
      <c r="BF53" s="36">
        <f>AZ53/(HLOOKUP(BF52,workup!$B$266:$Q$268,2,FALSE)*AS53+(HLOOKUP(BF52,workup!$B$266:$Q$268,3,FALSE)))</f>
        <v>0.54476129191542244</v>
      </c>
      <c r="BG53" s="36">
        <f>BA53/(HLOOKUP(BG52,workup!$B$266:$Q$268,2,FALSE)*AS53+(HLOOKUP(BG52,workup!$B$266:$Q$268,3,FALSE)))</f>
        <v>0.30647765834457658</v>
      </c>
      <c r="BH53" s="36">
        <f>BB53/(HLOOKUP(BH52,workup!$B$266:$Q$268,2,FALSE)*AS53+(HLOOKUP(BH52,workup!$B$266:$Q$268,3,FALSE)))</f>
        <v>0</v>
      </c>
      <c r="BI53" s="59">
        <f>SUM(BE53:BH53)</f>
        <v>1.0005928537473219</v>
      </c>
      <c r="BL53" s="228"/>
      <c r="BM53" s="229"/>
      <c r="BN53" s="163">
        <v>0.3</v>
      </c>
      <c r="BO53" s="161" t="e">
        <f>BR53*0.001 / (0.0821*273)</f>
        <v>#VALUE!</v>
      </c>
      <c r="BP53" s="5" t="e">
        <f>BO53/BN69</f>
        <v>#VALUE!</v>
      </c>
      <c r="BQ53" s="5" t="str">
        <f>BL46</f>
        <v/>
      </c>
      <c r="BR53" s="5" t="str">
        <f>'Data In'!E120</f>
        <v/>
      </c>
      <c r="BS53" s="5">
        <f>52*0.9</f>
        <v>46.800000000000004</v>
      </c>
      <c r="BT53" s="47">
        <f t="shared" ref="BT53:BT55" si="60">BO73</f>
        <v>565452.61</v>
      </c>
      <c r="BU53" s="47">
        <f t="shared" ref="BU53:BU55" si="61">BP73</f>
        <v>2068815.325</v>
      </c>
      <c r="BV53" s="47">
        <f>BV73</f>
        <v>1281285.82</v>
      </c>
      <c r="BW53" s="48">
        <f>BQ73</f>
        <v>0</v>
      </c>
      <c r="BX53" s="47">
        <f t="shared" ref="BX53:BY53" si="62">BX73</f>
        <v>2366.9349999999999</v>
      </c>
      <c r="BY53" s="47">
        <f t="shared" si="62"/>
        <v>1484.5150000000001</v>
      </c>
      <c r="BZ53" s="36">
        <f>BT53/(HLOOKUP(BZ52,workup!$B$266:$Q$268,2,FALSE)*BN53+(HLOOKUP(BZ52,workup!$B$266:$Q$268,3,FALSE)))</f>
        <v>0.14935390348732294</v>
      </c>
      <c r="CA53" s="36">
        <f>BU53/(HLOOKUP(CA52,workup!$B$266:$Q$268,2,FALSE)*BN53+(HLOOKUP(CA52,workup!$B$266:$Q$268,3,FALSE)))</f>
        <v>0.54476129191542244</v>
      </c>
      <c r="CB53" s="36">
        <f>BV53/(HLOOKUP(CB52,workup!$B$266:$Q$268,2,FALSE)*BN53+(HLOOKUP(CB52,workup!$B$266:$Q$268,3,FALSE)))</f>
        <v>0.30647765834457658</v>
      </c>
      <c r="CC53" s="36">
        <f>BW53/(HLOOKUP(CC52,workup!$B$266:$Q$268,2,FALSE)*BN53+(HLOOKUP(CC52,workup!$B$266:$Q$268,3,FALSE)))</f>
        <v>0</v>
      </c>
      <c r="CD53" s="59">
        <f>SUM(BZ53:CC53)</f>
        <v>1.0005928537473219</v>
      </c>
      <c r="CG53" s="228"/>
      <c r="CH53" s="229"/>
      <c r="CI53" s="163">
        <v>0.3</v>
      </c>
      <c r="CJ53" s="161" t="e">
        <f>CM53*0.001 / (0.0821*273)</f>
        <v>#VALUE!</v>
      </c>
      <c r="CK53" s="5" t="e">
        <f>CJ53/CI69</f>
        <v>#VALUE!</v>
      </c>
      <c r="CL53" s="5">
        <f>CG46</f>
        <v>0</v>
      </c>
      <c r="CM53" s="5" t="str">
        <f>'Data In'!E149</f>
        <v/>
      </c>
      <c r="CN53" s="5">
        <f>52*0.9</f>
        <v>46.800000000000004</v>
      </c>
      <c r="CO53" s="47">
        <f t="shared" ref="CO53:CO55" si="63">CJ73</f>
        <v>565452.61</v>
      </c>
      <c r="CP53" s="47">
        <f t="shared" ref="CP53:CP55" si="64">CK73</f>
        <v>2068815.325</v>
      </c>
      <c r="CQ53" s="47">
        <f>CQ73</f>
        <v>1281285.82</v>
      </c>
      <c r="CR53" s="48">
        <f>CL73</f>
        <v>0</v>
      </c>
      <c r="CS53" s="47">
        <f t="shared" ref="CS53:CT53" si="65">CS73</f>
        <v>2366.9349999999999</v>
      </c>
      <c r="CT53" s="47">
        <f t="shared" si="65"/>
        <v>1484.5150000000001</v>
      </c>
      <c r="CU53" s="36">
        <f>CO53/(HLOOKUP(CU52,workup!$B$266:$Q$268,2,FALSE)*CI53+(HLOOKUP(CU52,workup!$B$266:$Q$268,3,FALSE)))</f>
        <v>0.14935390348732294</v>
      </c>
      <c r="CV53" s="36">
        <f>CP53/(HLOOKUP(CV52,workup!$B$266:$Q$268,2,FALSE)*CI53+(HLOOKUP(CV52,workup!$B$266:$Q$268,3,FALSE)))</f>
        <v>0.54476129191542244</v>
      </c>
      <c r="CW53" s="36">
        <f>CQ53/(HLOOKUP(CW52,workup!$B$266:$Q$268,2,FALSE)*CI53+(HLOOKUP(CW52,workup!$B$266:$Q$268,3,FALSE)))</f>
        <v>0.30647765834457658</v>
      </c>
      <c r="CX53" s="36">
        <f>CR53/(HLOOKUP(CX52,workup!$B$266:$Q$268,2,FALSE)*CI53+(HLOOKUP(CX52,workup!$B$266:$Q$268,3,FALSE)))</f>
        <v>0</v>
      </c>
      <c r="CY53" s="59">
        <f>SUM(CU53:CX53)</f>
        <v>1.0005928537473219</v>
      </c>
    </row>
    <row r="54" spans="1:103" x14ac:dyDescent="0.25">
      <c r="A54" s="228"/>
      <c r="B54" s="234"/>
      <c r="C54" s="164">
        <f>C53</f>
        <v>0.3</v>
      </c>
      <c r="D54" s="161">
        <f t="shared" ref="D54:D55" si="66">G54*0.001 / (0.0821*273)</f>
        <v>1.7846546470176188E-3</v>
      </c>
      <c r="E54" s="5">
        <f>D53/C69</f>
        <v>1.91957563814096E-3</v>
      </c>
      <c r="F54" s="159"/>
      <c r="G54" s="5">
        <f>G53</f>
        <v>40</v>
      </c>
      <c r="H54" s="5">
        <f>H53</f>
        <v>46.800000000000004</v>
      </c>
      <c r="I54" s="47">
        <f t="shared" si="52"/>
        <v>565858.55500000005</v>
      </c>
      <c r="J54" s="47">
        <f t="shared" si="52"/>
        <v>2069661.9450000001</v>
      </c>
      <c r="K54" s="47">
        <f>K74</f>
        <v>1282091.625</v>
      </c>
      <c r="L54" s="48">
        <f>F74</f>
        <v>0</v>
      </c>
      <c r="M54" s="47">
        <f t="shared" si="53"/>
        <v>2359.9899999999998</v>
      </c>
      <c r="N54" s="47">
        <f t="shared" si="53"/>
        <v>1484.89</v>
      </c>
      <c r="O54" s="36">
        <f>I54/(HLOOKUP(O52,workup!$B$266:$Q$268,2,FALSE)*C54+(HLOOKUP(O52,workup!$B$266:$Q$268,3,FALSE)))</f>
        <v>0.14946112639031947</v>
      </c>
      <c r="P54" s="36">
        <f>J54/(HLOOKUP(P52,workup!$B$266:$Q$268,2,FALSE)*C54+(HLOOKUP(P52,workup!$B$266:$Q$268,3,FALSE)))</f>
        <v>0.54498422423779469</v>
      </c>
      <c r="Q54" s="36">
        <f>K54/(HLOOKUP(Q52,workup!$B$266:$Q$268,2,FALSE)*C54+(HLOOKUP(Q52,workup!$B$266:$Q$268,3,FALSE)))</f>
        <v>0.30667040318388367</v>
      </c>
      <c r="R54" s="36">
        <f>L54/(HLOOKUP(R52,workup!$B$266:$Q$268,2,FALSE)*C54+(HLOOKUP(R52,workup!$B$266:$Q$268,3,FALSE)))</f>
        <v>0</v>
      </c>
      <c r="S54" s="59">
        <f t="shared" ref="S54:S55" si="67">SUM(O54:R54)</f>
        <v>1.0011157538119979</v>
      </c>
      <c r="T54" s="25"/>
      <c r="V54" s="228"/>
      <c r="W54" s="229"/>
      <c r="X54" s="164">
        <f>X53</f>
        <v>0.3</v>
      </c>
      <c r="Y54" s="161" t="e">
        <f t="shared" ref="Y54:Y55" si="68">AB54*0.001 / (0.0821*273)</f>
        <v>#VALUE!</v>
      </c>
      <c r="Z54" s="5" t="e">
        <f>Y53/X69</f>
        <v>#VALUE!</v>
      </c>
      <c r="AA54" s="159"/>
      <c r="AB54" s="5" t="str">
        <f>AB53</f>
        <v/>
      </c>
      <c r="AC54" s="5">
        <f>AC53</f>
        <v>46.800000000000004</v>
      </c>
      <c r="AD54" s="47">
        <f t="shared" si="54"/>
        <v>565858.55500000005</v>
      </c>
      <c r="AE54" s="47">
        <f t="shared" si="55"/>
        <v>2069661.9450000001</v>
      </c>
      <c r="AF54" s="47">
        <f>AF74</f>
        <v>1282091.625</v>
      </c>
      <c r="AG54" s="48">
        <f>AA74</f>
        <v>0</v>
      </c>
      <c r="AH54" s="47">
        <f t="shared" ref="AH54:AI54" si="69">AH74</f>
        <v>2359.9899999999998</v>
      </c>
      <c r="AI54" s="47">
        <f t="shared" si="69"/>
        <v>1484.89</v>
      </c>
      <c r="AJ54" s="36">
        <f>AD54/(HLOOKUP(AJ52,workup!$B$266:$Q$268,2,FALSE)*X54+(HLOOKUP(AJ52,workup!$B$266:$Q$268,3,FALSE)))</f>
        <v>0.14946112639031947</v>
      </c>
      <c r="AK54" s="36">
        <f>AE54/(HLOOKUP(AK52,workup!$B$266:$Q$268,2,FALSE)*X54+(HLOOKUP(AK52,workup!$B$266:$Q$268,3,FALSE)))</f>
        <v>0.54498422423779469</v>
      </c>
      <c r="AL54" s="36">
        <f>AF54/(HLOOKUP(AL52,workup!$B$266:$Q$268,2,FALSE)*X54+(HLOOKUP(AL52,workup!$B$266:$Q$268,3,FALSE)))</f>
        <v>0.30667040318388367</v>
      </c>
      <c r="AM54" s="36">
        <f>AG54/(HLOOKUP(AM52,workup!$B$266:$Q$268,2,FALSE)*X54+(HLOOKUP(AM52,workup!$B$266:$Q$268,3,FALSE)))</f>
        <v>0</v>
      </c>
      <c r="AN54" s="59">
        <f t="shared" ref="AN54:AN55" si="70">SUM(AJ54:AM54)</f>
        <v>1.0011157538119979</v>
      </c>
      <c r="AQ54" s="228"/>
      <c r="AR54" s="229"/>
      <c r="AS54" s="164">
        <f>AS53</f>
        <v>0.3</v>
      </c>
      <c r="AT54" s="161" t="e">
        <f t="shared" ref="AT54:AT55" si="71">AW54*0.001 / (0.0821*273)</f>
        <v>#VALUE!</v>
      </c>
      <c r="AU54" s="5" t="e">
        <f>AT53/AS69</f>
        <v>#VALUE!</v>
      </c>
      <c r="AV54" s="159"/>
      <c r="AW54" s="5" t="str">
        <f>AW53</f>
        <v/>
      </c>
      <c r="AX54" s="5">
        <f>AX53</f>
        <v>46.800000000000004</v>
      </c>
      <c r="AY54" s="47">
        <f t="shared" si="57"/>
        <v>565858.55500000005</v>
      </c>
      <c r="AZ54" s="47">
        <f t="shared" si="58"/>
        <v>2069661.9450000001</v>
      </c>
      <c r="BA54" s="47">
        <f>BA74</f>
        <v>1282091.625</v>
      </c>
      <c r="BB54" s="48">
        <f>AV74</f>
        <v>0</v>
      </c>
      <c r="BC54" s="47">
        <f t="shared" ref="BC54:BD54" si="72">BC74</f>
        <v>2359.9899999999998</v>
      </c>
      <c r="BD54" s="47">
        <f t="shared" si="72"/>
        <v>1484.89</v>
      </c>
      <c r="BE54" s="36">
        <f>AY54/(HLOOKUP(BE52,workup!$B$266:$Q$268,2,FALSE)*AS54+(HLOOKUP(BE52,workup!$B$266:$Q$268,3,FALSE)))</f>
        <v>0.14946112639031947</v>
      </c>
      <c r="BF54" s="36">
        <f>AZ54/(HLOOKUP(BF52,workup!$B$266:$Q$268,2,FALSE)*AS54+(HLOOKUP(BF52,workup!$B$266:$Q$268,3,FALSE)))</f>
        <v>0.54498422423779469</v>
      </c>
      <c r="BG54" s="36">
        <f>BA54/(HLOOKUP(BG52,workup!$B$266:$Q$268,2,FALSE)*AS54+(HLOOKUP(BG52,workup!$B$266:$Q$268,3,FALSE)))</f>
        <v>0.30667040318388367</v>
      </c>
      <c r="BH54" s="36">
        <f>BB54/(HLOOKUP(BH52,workup!$B$266:$Q$268,2,FALSE)*AS54+(HLOOKUP(BH52,workup!$B$266:$Q$268,3,FALSE)))</f>
        <v>0</v>
      </c>
      <c r="BI54" s="59">
        <f t="shared" ref="BI54:BI55" si="73">SUM(BE54:BH54)</f>
        <v>1.0011157538119979</v>
      </c>
      <c r="BL54" s="228"/>
      <c r="BM54" s="229"/>
      <c r="BN54" s="164">
        <f>BN53</f>
        <v>0.3</v>
      </c>
      <c r="BO54" s="161" t="e">
        <f t="shared" ref="BO54:BO55" si="74">BR54*0.001 / (0.0821*273)</f>
        <v>#VALUE!</v>
      </c>
      <c r="BP54" s="5" t="e">
        <f>BO53/BN69</f>
        <v>#VALUE!</v>
      </c>
      <c r="BQ54" s="159"/>
      <c r="BR54" s="5" t="str">
        <f>BR53</f>
        <v/>
      </c>
      <c r="BS54" s="5">
        <f>BS53</f>
        <v>46.800000000000004</v>
      </c>
      <c r="BT54" s="47">
        <f t="shared" si="60"/>
        <v>565858.55500000005</v>
      </c>
      <c r="BU54" s="47">
        <f t="shared" si="61"/>
        <v>2069661.9450000001</v>
      </c>
      <c r="BV54" s="47">
        <f>BV74</f>
        <v>1282091.625</v>
      </c>
      <c r="BW54" s="48">
        <f>BQ74</f>
        <v>0</v>
      </c>
      <c r="BX54" s="47">
        <f t="shared" ref="BX54:BY54" si="75">BX74</f>
        <v>2359.9899999999998</v>
      </c>
      <c r="BY54" s="47">
        <f t="shared" si="75"/>
        <v>1484.89</v>
      </c>
      <c r="BZ54" s="36">
        <f>BT54/(HLOOKUP(BZ52,workup!$B$266:$Q$268,2,FALSE)*BN54+(HLOOKUP(BZ52,workup!$B$266:$Q$268,3,FALSE)))</f>
        <v>0.14946112639031947</v>
      </c>
      <c r="CA54" s="36">
        <f>BU54/(HLOOKUP(CA52,workup!$B$266:$Q$268,2,FALSE)*BN54+(HLOOKUP(CA52,workup!$B$266:$Q$268,3,FALSE)))</f>
        <v>0.54498422423779469</v>
      </c>
      <c r="CB54" s="36">
        <f>BV54/(HLOOKUP(CB52,workup!$B$266:$Q$268,2,FALSE)*BN54+(HLOOKUP(CB52,workup!$B$266:$Q$268,3,FALSE)))</f>
        <v>0.30667040318388367</v>
      </c>
      <c r="CC54" s="36">
        <f>BW54/(HLOOKUP(CC52,workup!$B$266:$Q$268,2,FALSE)*BN54+(HLOOKUP(CC52,workup!$B$266:$Q$268,3,FALSE)))</f>
        <v>0</v>
      </c>
      <c r="CD54" s="59">
        <f t="shared" ref="CD54:CD55" si="76">SUM(BZ54:CC54)</f>
        <v>1.0011157538119979</v>
      </c>
      <c r="CG54" s="228"/>
      <c r="CH54" s="229"/>
      <c r="CI54" s="164">
        <f>CI53</f>
        <v>0.3</v>
      </c>
      <c r="CJ54" s="161" t="e">
        <f t="shared" ref="CJ54:CJ55" si="77">CM54*0.001 / (0.0821*273)</f>
        <v>#VALUE!</v>
      </c>
      <c r="CK54" s="5" t="e">
        <f>CJ53/CI69</f>
        <v>#VALUE!</v>
      </c>
      <c r="CL54" s="159"/>
      <c r="CM54" s="5" t="str">
        <f>CM53</f>
        <v/>
      </c>
      <c r="CN54" s="5">
        <f>CN53</f>
        <v>46.800000000000004</v>
      </c>
      <c r="CO54" s="47">
        <f t="shared" si="63"/>
        <v>565858.55500000005</v>
      </c>
      <c r="CP54" s="47">
        <f t="shared" si="64"/>
        <v>2069661.9450000001</v>
      </c>
      <c r="CQ54" s="47">
        <f>CQ74</f>
        <v>1282091.625</v>
      </c>
      <c r="CR54" s="48">
        <f>CL74</f>
        <v>0</v>
      </c>
      <c r="CS54" s="47">
        <f t="shared" ref="CS54:CT54" si="78">CS74</f>
        <v>2359.9899999999998</v>
      </c>
      <c r="CT54" s="47">
        <f t="shared" si="78"/>
        <v>1484.89</v>
      </c>
      <c r="CU54" s="36">
        <f>CO54/(HLOOKUP(CU52,workup!$B$266:$Q$268,2,FALSE)*CI54+(HLOOKUP(CU52,workup!$B$266:$Q$268,3,FALSE)))</f>
        <v>0.14946112639031947</v>
      </c>
      <c r="CV54" s="36">
        <f>CP54/(HLOOKUP(CV52,workup!$B$266:$Q$268,2,FALSE)*CI54+(HLOOKUP(CV52,workup!$B$266:$Q$268,3,FALSE)))</f>
        <v>0.54498422423779469</v>
      </c>
      <c r="CW54" s="36">
        <f>CQ54/(HLOOKUP(CW52,workup!$B$266:$Q$268,2,FALSE)*CI54+(HLOOKUP(CW52,workup!$B$266:$Q$268,3,FALSE)))</f>
        <v>0.30667040318388367</v>
      </c>
      <c r="CX54" s="36">
        <f>CR54/(HLOOKUP(CX52,workup!$B$266:$Q$268,2,FALSE)*CI54+(HLOOKUP(CX52,workup!$B$266:$Q$268,3,FALSE)))</f>
        <v>0</v>
      </c>
      <c r="CY54" s="59">
        <f t="shared" ref="CY54:CY55" si="79">SUM(CU54:CX54)</f>
        <v>1.0011157538119979</v>
      </c>
    </row>
    <row r="55" spans="1:103" x14ac:dyDescent="0.25">
      <c r="A55" s="228"/>
      <c r="B55" s="234"/>
      <c r="C55" s="164">
        <f>C53</f>
        <v>0.3</v>
      </c>
      <c r="D55" s="161">
        <f t="shared" si="66"/>
        <v>1.7846546470176188E-3</v>
      </c>
      <c r="E55" s="5">
        <f>D53/C69</f>
        <v>1.91957563814096E-3</v>
      </c>
      <c r="F55" s="160"/>
      <c r="G55" s="5">
        <f>G54</f>
        <v>40</v>
      </c>
      <c r="H55" s="5">
        <f>H54</f>
        <v>46.800000000000004</v>
      </c>
      <c r="I55" s="47">
        <f t="shared" si="52"/>
        <v>565275.63500000001</v>
      </c>
      <c r="J55" s="47">
        <f t="shared" si="52"/>
        <v>2067771.0149999999</v>
      </c>
      <c r="K55" s="47">
        <f>K75</f>
        <v>1280185.7549999999</v>
      </c>
      <c r="L55" s="48">
        <f>F75</f>
        <v>0</v>
      </c>
      <c r="M55" s="47">
        <f t="shared" si="53"/>
        <v>2365.54</v>
      </c>
      <c r="N55" s="47">
        <f t="shared" si="53"/>
        <v>1482.48</v>
      </c>
      <c r="O55" s="36">
        <f>I55/(HLOOKUP(O52,workup!$B$266:$Q$268,2,FALSE)*C55+(HLOOKUP(O52,workup!$B$266:$Q$268,3,FALSE)))</f>
        <v>0.14930715879713632</v>
      </c>
      <c r="P55" s="36">
        <f>J55/(HLOOKUP(P52,workup!$B$266:$Q$268,2,FALSE)*C55+(HLOOKUP(P52,workup!$B$266:$Q$268,3,FALSE)))</f>
        <v>0.54448630378193097</v>
      </c>
      <c r="Q55" s="36">
        <f>K55/(HLOOKUP(Q52,workup!$B$266:$Q$268,2,FALSE)*C55+(HLOOKUP(Q52,workup!$B$266:$Q$268,3,FALSE)))</f>
        <v>0.30621452787051351</v>
      </c>
      <c r="R55" s="36">
        <f>L55/(HLOOKUP(R52,workup!$B$266:$Q$268,2,FALSE)*C55+(HLOOKUP(R52,workup!$B$266:$Q$268,3,FALSE)))</f>
        <v>0</v>
      </c>
      <c r="S55" s="59">
        <f t="shared" si="67"/>
        <v>1.0000079904495807</v>
      </c>
      <c r="T55" s="25"/>
      <c r="V55" s="228"/>
      <c r="W55" s="229"/>
      <c r="X55" s="164">
        <f>X53</f>
        <v>0.3</v>
      </c>
      <c r="Y55" s="161" t="e">
        <f t="shared" si="68"/>
        <v>#VALUE!</v>
      </c>
      <c r="Z55" s="5" t="e">
        <f>Y53/X69</f>
        <v>#VALUE!</v>
      </c>
      <c r="AA55" s="160"/>
      <c r="AB55" s="5" t="str">
        <f>AB54</f>
        <v/>
      </c>
      <c r="AC55" s="5">
        <f>AC54</f>
        <v>46.800000000000004</v>
      </c>
      <c r="AD55" s="47">
        <f t="shared" si="54"/>
        <v>565275.63500000001</v>
      </c>
      <c r="AE55" s="47">
        <f t="shared" si="55"/>
        <v>2067771.0149999999</v>
      </c>
      <c r="AF55" s="47">
        <f>AF75</f>
        <v>1280185.7549999999</v>
      </c>
      <c r="AG55" s="48">
        <f>AA75</f>
        <v>0</v>
      </c>
      <c r="AH55" s="47">
        <f t="shared" ref="AH55:AI55" si="80">AH75</f>
        <v>2365.54</v>
      </c>
      <c r="AI55" s="47">
        <f t="shared" si="80"/>
        <v>1482.48</v>
      </c>
      <c r="AJ55" s="36">
        <f>AD55/(HLOOKUP(AJ52,workup!$B$266:$Q$268,2,FALSE)*X55+(HLOOKUP(AJ52,workup!$B$266:$Q$268,3,FALSE)))</f>
        <v>0.14930715879713632</v>
      </c>
      <c r="AK55" s="36">
        <f>AE55/(HLOOKUP(AK52,workup!$B$266:$Q$268,2,FALSE)*X55+(HLOOKUP(AK52,workup!$B$266:$Q$268,3,FALSE)))</f>
        <v>0.54448630378193097</v>
      </c>
      <c r="AL55" s="36">
        <f>AF55/(HLOOKUP(AL52,workup!$B$266:$Q$268,2,FALSE)*X55+(HLOOKUP(AL52,workup!$B$266:$Q$268,3,FALSE)))</f>
        <v>0.30621452787051351</v>
      </c>
      <c r="AM55" s="36">
        <f>AG55/(HLOOKUP(AM52,workup!$B$266:$Q$268,2,FALSE)*X55+(HLOOKUP(AM52,workup!$B$266:$Q$268,3,FALSE)))</f>
        <v>0</v>
      </c>
      <c r="AN55" s="59">
        <f t="shared" si="70"/>
        <v>1.0000079904495807</v>
      </c>
      <c r="AQ55" s="228"/>
      <c r="AR55" s="229"/>
      <c r="AS55" s="164">
        <f>AS53</f>
        <v>0.3</v>
      </c>
      <c r="AT55" s="161" t="e">
        <f t="shared" si="71"/>
        <v>#VALUE!</v>
      </c>
      <c r="AU55" s="5" t="e">
        <f>AT53/AS69</f>
        <v>#VALUE!</v>
      </c>
      <c r="AV55" s="160"/>
      <c r="AW55" s="5" t="str">
        <f>AW54</f>
        <v/>
      </c>
      <c r="AX55" s="5">
        <f>AX54</f>
        <v>46.800000000000004</v>
      </c>
      <c r="AY55" s="47">
        <f t="shared" si="57"/>
        <v>565275.63500000001</v>
      </c>
      <c r="AZ55" s="47">
        <f t="shared" si="58"/>
        <v>2067771.0149999999</v>
      </c>
      <c r="BA55" s="47">
        <f>BA75</f>
        <v>1280185.7549999999</v>
      </c>
      <c r="BB55" s="48">
        <f>AV75</f>
        <v>0</v>
      </c>
      <c r="BC55" s="47">
        <f t="shared" ref="BC55:BD55" si="81">BC75</f>
        <v>2365.54</v>
      </c>
      <c r="BD55" s="47">
        <f t="shared" si="81"/>
        <v>1482.48</v>
      </c>
      <c r="BE55" s="36">
        <f>AY55/(HLOOKUP(BE52,workup!$B$266:$Q$268,2,FALSE)*AS55+(HLOOKUP(BE52,workup!$B$266:$Q$268,3,FALSE)))</f>
        <v>0.14930715879713632</v>
      </c>
      <c r="BF55" s="36">
        <f>AZ55/(HLOOKUP(BF52,workup!$B$266:$Q$268,2,FALSE)*AS55+(HLOOKUP(BF52,workup!$B$266:$Q$268,3,FALSE)))</f>
        <v>0.54448630378193097</v>
      </c>
      <c r="BG55" s="36">
        <f>BA55/(HLOOKUP(BG52,workup!$B$266:$Q$268,2,FALSE)*AS55+(HLOOKUP(BG52,workup!$B$266:$Q$268,3,FALSE)))</f>
        <v>0.30621452787051351</v>
      </c>
      <c r="BH55" s="36">
        <f>BB55/(HLOOKUP(BH52,workup!$B$266:$Q$268,2,FALSE)*AS55+(HLOOKUP(BH52,workup!$B$266:$Q$268,3,FALSE)))</f>
        <v>0</v>
      </c>
      <c r="BI55" s="59">
        <f t="shared" si="73"/>
        <v>1.0000079904495807</v>
      </c>
      <c r="BL55" s="228"/>
      <c r="BM55" s="229"/>
      <c r="BN55" s="164">
        <f>BN53</f>
        <v>0.3</v>
      </c>
      <c r="BO55" s="161" t="e">
        <f t="shared" si="74"/>
        <v>#VALUE!</v>
      </c>
      <c r="BP55" s="5" t="e">
        <f>BO53/BN69</f>
        <v>#VALUE!</v>
      </c>
      <c r="BQ55" s="160"/>
      <c r="BR55" s="5" t="str">
        <f>BR54</f>
        <v/>
      </c>
      <c r="BS55" s="5">
        <f>BS54</f>
        <v>46.800000000000004</v>
      </c>
      <c r="BT55" s="47">
        <f t="shared" si="60"/>
        <v>565275.63500000001</v>
      </c>
      <c r="BU55" s="47">
        <f t="shared" si="61"/>
        <v>2067771.0149999999</v>
      </c>
      <c r="BV55" s="47">
        <f>BV75</f>
        <v>1280185.7549999999</v>
      </c>
      <c r="BW55" s="48">
        <f>BQ75</f>
        <v>0</v>
      </c>
      <c r="BX55" s="47">
        <f t="shared" ref="BX55:BY55" si="82">BX75</f>
        <v>2365.54</v>
      </c>
      <c r="BY55" s="47">
        <f t="shared" si="82"/>
        <v>1482.48</v>
      </c>
      <c r="BZ55" s="36">
        <f>BT55/(HLOOKUP(BZ52,workup!$B$266:$Q$268,2,FALSE)*BN55+(HLOOKUP(BZ52,workup!$B$266:$Q$268,3,FALSE)))</f>
        <v>0.14930715879713632</v>
      </c>
      <c r="CA55" s="36">
        <f>BU55/(HLOOKUP(CA52,workup!$B$266:$Q$268,2,FALSE)*BN55+(HLOOKUP(CA52,workup!$B$266:$Q$268,3,FALSE)))</f>
        <v>0.54448630378193097</v>
      </c>
      <c r="CB55" s="36">
        <f>BV55/(HLOOKUP(CB52,workup!$B$266:$Q$268,2,FALSE)*BN55+(HLOOKUP(CB52,workup!$B$266:$Q$268,3,FALSE)))</f>
        <v>0.30621452787051351</v>
      </c>
      <c r="CC55" s="36">
        <f>BW55/(HLOOKUP(CC52,workup!$B$266:$Q$268,2,FALSE)*BN55+(HLOOKUP(CC52,workup!$B$266:$Q$268,3,FALSE)))</f>
        <v>0</v>
      </c>
      <c r="CD55" s="59">
        <f t="shared" si="76"/>
        <v>1.0000079904495807</v>
      </c>
      <c r="CG55" s="228"/>
      <c r="CH55" s="229"/>
      <c r="CI55" s="164">
        <f>CI53</f>
        <v>0.3</v>
      </c>
      <c r="CJ55" s="161" t="e">
        <f t="shared" si="77"/>
        <v>#VALUE!</v>
      </c>
      <c r="CK55" s="5" t="e">
        <f>CJ53/CI69</f>
        <v>#VALUE!</v>
      </c>
      <c r="CL55" s="160"/>
      <c r="CM55" s="5" t="str">
        <f>CM54</f>
        <v/>
      </c>
      <c r="CN55" s="5">
        <f>CN54</f>
        <v>46.800000000000004</v>
      </c>
      <c r="CO55" s="47">
        <f t="shared" si="63"/>
        <v>565275.63500000001</v>
      </c>
      <c r="CP55" s="47">
        <f t="shared" si="64"/>
        <v>2067771.0149999999</v>
      </c>
      <c r="CQ55" s="47">
        <f>CQ75</f>
        <v>1280185.7549999999</v>
      </c>
      <c r="CR55" s="48">
        <f>CL75</f>
        <v>0</v>
      </c>
      <c r="CS55" s="47">
        <f t="shared" ref="CS55:CT55" si="83">CS75</f>
        <v>2365.54</v>
      </c>
      <c r="CT55" s="47">
        <f t="shared" si="83"/>
        <v>1482.48</v>
      </c>
      <c r="CU55" s="36">
        <f>CO55/(HLOOKUP(CU52,workup!$B$266:$Q$268,2,FALSE)*CI55+(HLOOKUP(CU52,workup!$B$266:$Q$268,3,FALSE)))</f>
        <v>0.14930715879713632</v>
      </c>
      <c r="CV55" s="36">
        <f>CP55/(HLOOKUP(CV52,workup!$B$266:$Q$268,2,FALSE)*CI55+(HLOOKUP(CV52,workup!$B$266:$Q$268,3,FALSE)))</f>
        <v>0.54448630378193097</v>
      </c>
      <c r="CW55" s="36">
        <f>CQ55/(HLOOKUP(CW52,workup!$B$266:$Q$268,2,FALSE)*CI55+(HLOOKUP(CW52,workup!$B$266:$Q$268,3,FALSE)))</f>
        <v>0.30621452787051351</v>
      </c>
      <c r="CX55" s="36">
        <f>CR55/(HLOOKUP(CX52,workup!$B$266:$Q$268,2,FALSE)*CI55+(HLOOKUP(CX52,workup!$B$266:$Q$268,3,FALSE)))</f>
        <v>0</v>
      </c>
      <c r="CY55" s="59">
        <f t="shared" si="79"/>
        <v>1.0000079904495807</v>
      </c>
    </row>
    <row r="56" spans="1:103" x14ac:dyDescent="0.25">
      <c r="A56" s="228"/>
      <c r="B56" s="234"/>
      <c r="C56" s="165"/>
      <c r="D56" s="45"/>
      <c r="E56" s="45"/>
      <c r="F56" s="45"/>
      <c r="G56" s="45"/>
      <c r="H56" s="35" t="s">
        <v>43</v>
      </c>
      <c r="I56" s="49">
        <f>AVERAGE(I53:I55)</f>
        <v>565528.93333333335</v>
      </c>
      <c r="J56" s="49">
        <f t="shared" ref="J56:S56" si="84">AVERAGE(J53:J55)</f>
        <v>2068749.4283333335</v>
      </c>
      <c r="K56" s="49">
        <f t="shared" si="84"/>
        <v>1281187.7333333334</v>
      </c>
      <c r="L56" s="49">
        <f t="shared" si="84"/>
        <v>0</v>
      </c>
      <c r="M56" s="49">
        <f t="shared" si="84"/>
        <v>2364.1549999999997</v>
      </c>
      <c r="N56" s="49">
        <f t="shared" si="84"/>
        <v>1483.9616666666668</v>
      </c>
      <c r="O56" s="46">
        <f t="shared" si="84"/>
        <v>0.14937406289159291</v>
      </c>
      <c r="P56" s="46">
        <f t="shared" si="84"/>
        <v>0.54474393997838277</v>
      </c>
      <c r="Q56" s="46">
        <f t="shared" si="84"/>
        <v>0.3064541964663246</v>
      </c>
      <c r="R56" s="46">
        <f t="shared" si="84"/>
        <v>0</v>
      </c>
      <c r="S56" s="60">
        <f t="shared" si="84"/>
        <v>1.0005721993363001</v>
      </c>
      <c r="T56" s="25"/>
      <c r="V56" s="228"/>
      <c r="W56" s="229"/>
      <c r="X56" s="45"/>
      <c r="Y56" s="45"/>
      <c r="Z56" s="45"/>
      <c r="AA56" s="45"/>
      <c r="AB56" s="45"/>
      <c r="AC56" s="35" t="s">
        <v>43</v>
      </c>
      <c r="AD56" s="49">
        <f>AVERAGE(AD53:AD55)</f>
        <v>565528.93333333335</v>
      </c>
      <c r="AE56" s="49">
        <f t="shared" ref="AE56:AN56" si="85">AVERAGE(AE53:AE55)</f>
        <v>2068749.4283333335</v>
      </c>
      <c r="AF56" s="49">
        <f t="shared" si="85"/>
        <v>1281187.7333333334</v>
      </c>
      <c r="AG56" s="49">
        <f t="shared" si="85"/>
        <v>0</v>
      </c>
      <c r="AH56" s="49">
        <f t="shared" si="85"/>
        <v>2364.1549999999997</v>
      </c>
      <c r="AI56" s="49">
        <f t="shared" si="85"/>
        <v>1483.9616666666668</v>
      </c>
      <c r="AJ56" s="46">
        <f t="shared" si="85"/>
        <v>0.14937406289159291</v>
      </c>
      <c r="AK56" s="46">
        <f t="shared" si="85"/>
        <v>0.54474393997838277</v>
      </c>
      <c r="AL56" s="46">
        <f t="shared" si="85"/>
        <v>0.3064541964663246</v>
      </c>
      <c r="AM56" s="46">
        <f t="shared" si="85"/>
        <v>0</v>
      </c>
      <c r="AN56" s="60">
        <f t="shared" si="85"/>
        <v>1.0005721993363001</v>
      </c>
      <c r="AQ56" s="228"/>
      <c r="AR56" s="229"/>
      <c r="AS56" s="45"/>
      <c r="AT56" s="45"/>
      <c r="AU56" s="45"/>
      <c r="AV56" s="45"/>
      <c r="AW56" s="45"/>
      <c r="AX56" s="35" t="s">
        <v>43</v>
      </c>
      <c r="AY56" s="49">
        <f>AVERAGE(AY53:AY55)</f>
        <v>565528.93333333335</v>
      </c>
      <c r="AZ56" s="49">
        <f t="shared" ref="AZ56:BI56" si="86">AVERAGE(AZ53:AZ55)</f>
        <v>2068749.4283333335</v>
      </c>
      <c r="BA56" s="49">
        <f t="shared" si="86"/>
        <v>1281187.7333333334</v>
      </c>
      <c r="BB56" s="49">
        <f t="shared" si="86"/>
        <v>0</v>
      </c>
      <c r="BC56" s="49">
        <f t="shared" si="86"/>
        <v>2364.1549999999997</v>
      </c>
      <c r="BD56" s="49">
        <f t="shared" si="86"/>
        <v>1483.9616666666668</v>
      </c>
      <c r="BE56" s="46">
        <f t="shared" si="86"/>
        <v>0.14937406289159291</v>
      </c>
      <c r="BF56" s="46">
        <f t="shared" si="86"/>
        <v>0.54474393997838277</v>
      </c>
      <c r="BG56" s="46">
        <f t="shared" si="86"/>
        <v>0.3064541964663246</v>
      </c>
      <c r="BH56" s="46">
        <f t="shared" si="86"/>
        <v>0</v>
      </c>
      <c r="BI56" s="60">
        <f t="shared" si="86"/>
        <v>1.0005721993363001</v>
      </c>
      <c r="BL56" s="228"/>
      <c r="BM56" s="229"/>
      <c r="BN56" s="45"/>
      <c r="BO56" s="45"/>
      <c r="BP56" s="45"/>
      <c r="BQ56" s="45"/>
      <c r="BR56" s="45"/>
      <c r="BS56" s="35" t="s">
        <v>43</v>
      </c>
      <c r="BT56" s="49">
        <f>AVERAGE(BT53:BT55)</f>
        <v>565528.93333333335</v>
      </c>
      <c r="BU56" s="49">
        <f t="shared" ref="BU56:CD56" si="87">AVERAGE(BU53:BU55)</f>
        <v>2068749.4283333335</v>
      </c>
      <c r="BV56" s="49">
        <f t="shared" si="87"/>
        <v>1281187.7333333334</v>
      </c>
      <c r="BW56" s="49">
        <f t="shared" si="87"/>
        <v>0</v>
      </c>
      <c r="BX56" s="49">
        <f t="shared" si="87"/>
        <v>2364.1549999999997</v>
      </c>
      <c r="BY56" s="49">
        <f t="shared" si="87"/>
        <v>1483.9616666666668</v>
      </c>
      <c r="BZ56" s="46">
        <f t="shared" si="87"/>
        <v>0.14937406289159291</v>
      </c>
      <c r="CA56" s="46">
        <f t="shared" si="87"/>
        <v>0.54474393997838277</v>
      </c>
      <c r="CB56" s="46">
        <f t="shared" si="87"/>
        <v>0.3064541964663246</v>
      </c>
      <c r="CC56" s="46">
        <f t="shared" si="87"/>
        <v>0</v>
      </c>
      <c r="CD56" s="60">
        <f t="shared" si="87"/>
        <v>1.0005721993363001</v>
      </c>
      <c r="CG56" s="228"/>
      <c r="CH56" s="229"/>
      <c r="CI56" s="45"/>
      <c r="CJ56" s="45"/>
      <c r="CK56" s="45"/>
      <c r="CL56" s="45"/>
      <c r="CM56" s="45"/>
      <c r="CN56" s="35" t="s">
        <v>43</v>
      </c>
      <c r="CO56" s="49">
        <f>AVERAGE(CO53:CO55)</f>
        <v>565528.93333333335</v>
      </c>
      <c r="CP56" s="49">
        <f t="shared" ref="CP56:CY56" si="88">AVERAGE(CP53:CP55)</f>
        <v>2068749.4283333335</v>
      </c>
      <c r="CQ56" s="49">
        <f t="shared" si="88"/>
        <v>1281187.7333333334</v>
      </c>
      <c r="CR56" s="49">
        <f t="shared" si="88"/>
        <v>0</v>
      </c>
      <c r="CS56" s="49">
        <f t="shared" si="88"/>
        <v>2364.1549999999997</v>
      </c>
      <c r="CT56" s="49">
        <f t="shared" si="88"/>
        <v>1483.9616666666668</v>
      </c>
      <c r="CU56" s="46">
        <f t="shared" si="88"/>
        <v>0.14937406289159291</v>
      </c>
      <c r="CV56" s="46">
        <f t="shared" si="88"/>
        <v>0.54474393997838277</v>
      </c>
      <c r="CW56" s="46">
        <f t="shared" si="88"/>
        <v>0.3064541964663246</v>
      </c>
      <c r="CX56" s="46">
        <f t="shared" si="88"/>
        <v>0</v>
      </c>
      <c r="CY56" s="60">
        <f t="shared" si="88"/>
        <v>1.0005721993363001</v>
      </c>
    </row>
    <row r="57" spans="1:103" x14ac:dyDescent="0.25">
      <c r="A57" s="228"/>
      <c r="B57" s="229"/>
      <c r="C57" s="65" t="s">
        <v>44</v>
      </c>
      <c r="D57" s="4" t="str">
        <f t="shared" ref="D57:S57" si="89">D72</f>
        <v>oxygen</v>
      </c>
      <c r="E57" s="4" t="str">
        <f t="shared" si="89"/>
        <v>nitrogen</v>
      </c>
      <c r="F57" s="4" t="str">
        <f t="shared" si="89"/>
        <v>methane</v>
      </c>
      <c r="G57" s="4" t="str">
        <f t="shared" si="89"/>
        <v>carbon monoxide</v>
      </c>
      <c r="H57" s="4" t="str">
        <f t="shared" si="89"/>
        <v>carbon dioxide</v>
      </c>
      <c r="I57" s="4" t="str">
        <f t="shared" si="89"/>
        <v>ethane</v>
      </c>
      <c r="J57" s="4" t="str">
        <f t="shared" si="89"/>
        <v>ethylene</v>
      </c>
      <c r="K57" s="4" t="str">
        <f t="shared" si="89"/>
        <v>propane</v>
      </c>
      <c r="L57" s="4" t="str">
        <f t="shared" si="89"/>
        <v>propylene</v>
      </c>
      <c r="M57" s="4" t="str">
        <f t="shared" si="89"/>
        <v>isobutane</v>
      </c>
      <c r="N57" s="4" t="str">
        <f t="shared" si="89"/>
        <v>n-butane</v>
      </c>
      <c r="O57" s="4" t="str">
        <f t="shared" si="89"/>
        <v>trans-2-butene</v>
      </c>
      <c r="P57" s="4" t="str">
        <f t="shared" si="89"/>
        <v>1-butene</v>
      </c>
      <c r="Q57" s="4" t="str">
        <f t="shared" si="89"/>
        <v>isobutene</v>
      </c>
      <c r="R57" s="4" t="str">
        <f t="shared" si="89"/>
        <v>cis-2-butene</v>
      </c>
      <c r="S57" s="61" t="str">
        <f t="shared" si="89"/>
        <v>1,3-butadiene</v>
      </c>
      <c r="T57" s="25"/>
      <c r="V57" s="228"/>
      <c r="W57" s="229"/>
      <c r="X57" s="65" t="s">
        <v>44</v>
      </c>
      <c r="Y57" s="4" t="str">
        <f t="shared" ref="Y57:AN57" si="90">Y72</f>
        <v>oxygen</v>
      </c>
      <c r="Z57" s="4" t="str">
        <f t="shared" si="90"/>
        <v>nitrogen</v>
      </c>
      <c r="AA57" s="4" t="str">
        <f t="shared" si="90"/>
        <v>methane</v>
      </c>
      <c r="AB57" s="4" t="str">
        <f t="shared" si="90"/>
        <v>carbon monoxide</v>
      </c>
      <c r="AC57" s="4" t="str">
        <f t="shared" si="90"/>
        <v>carbon dioxide</v>
      </c>
      <c r="AD57" s="4" t="str">
        <f t="shared" si="90"/>
        <v>ethane</v>
      </c>
      <c r="AE57" s="4" t="str">
        <f t="shared" si="90"/>
        <v>ethylene</v>
      </c>
      <c r="AF57" s="4" t="str">
        <f t="shared" si="90"/>
        <v>propane</v>
      </c>
      <c r="AG57" s="4" t="str">
        <f t="shared" si="90"/>
        <v>propylene</v>
      </c>
      <c r="AH57" s="4" t="str">
        <f t="shared" si="90"/>
        <v>isobutane</v>
      </c>
      <c r="AI57" s="4" t="str">
        <f t="shared" si="90"/>
        <v>n-butane</v>
      </c>
      <c r="AJ57" s="4" t="str">
        <f t="shared" si="90"/>
        <v>trans-2-butene</v>
      </c>
      <c r="AK57" s="4" t="str">
        <f t="shared" si="90"/>
        <v>1-butene</v>
      </c>
      <c r="AL57" s="4" t="str">
        <f t="shared" si="90"/>
        <v>isobutene</v>
      </c>
      <c r="AM57" s="4" t="str">
        <f t="shared" si="90"/>
        <v>cis-2-butene</v>
      </c>
      <c r="AN57" s="61" t="str">
        <f t="shared" si="90"/>
        <v>1,3-butadiene</v>
      </c>
      <c r="AQ57" s="228"/>
      <c r="AR57" s="229"/>
      <c r="AS57" s="65" t="s">
        <v>44</v>
      </c>
      <c r="AT57" s="4" t="str">
        <f t="shared" ref="AT57:BI57" si="91">AT72</f>
        <v>oxygen</v>
      </c>
      <c r="AU57" s="4" t="str">
        <f t="shared" si="91"/>
        <v>nitrogen</v>
      </c>
      <c r="AV57" s="4" t="str">
        <f t="shared" si="91"/>
        <v>methane</v>
      </c>
      <c r="AW57" s="4" t="str">
        <f t="shared" si="91"/>
        <v>carbon monoxide</v>
      </c>
      <c r="AX57" s="4" t="str">
        <f t="shared" si="91"/>
        <v>carbon dioxide</v>
      </c>
      <c r="AY57" s="4" t="str">
        <f t="shared" si="91"/>
        <v>ethane</v>
      </c>
      <c r="AZ57" s="4" t="str">
        <f t="shared" si="91"/>
        <v>ethylene</v>
      </c>
      <c r="BA57" s="4" t="str">
        <f t="shared" si="91"/>
        <v>propane</v>
      </c>
      <c r="BB57" s="4" t="str">
        <f t="shared" si="91"/>
        <v>propylene</v>
      </c>
      <c r="BC57" s="4" t="str">
        <f t="shared" si="91"/>
        <v>isobutane</v>
      </c>
      <c r="BD57" s="4" t="str">
        <f t="shared" si="91"/>
        <v>n-butane</v>
      </c>
      <c r="BE57" s="4" t="str">
        <f t="shared" si="91"/>
        <v>trans-2-butene</v>
      </c>
      <c r="BF57" s="4" t="str">
        <f t="shared" si="91"/>
        <v>1-butene</v>
      </c>
      <c r="BG57" s="4" t="str">
        <f t="shared" si="91"/>
        <v>isobutene</v>
      </c>
      <c r="BH57" s="4" t="str">
        <f t="shared" si="91"/>
        <v>cis-2-butene</v>
      </c>
      <c r="BI57" s="61" t="str">
        <f t="shared" si="91"/>
        <v>1,3-butadiene</v>
      </c>
      <c r="BL57" s="228"/>
      <c r="BM57" s="229"/>
      <c r="BN57" s="65" t="s">
        <v>44</v>
      </c>
      <c r="BO57" s="4" t="str">
        <f t="shared" ref="BO57:CD57" si="92">BO72</f>
        <v>oxygen</v>
      </c>
      <c r="BP57" s="4" t="str">
        <f t="shared" si="92"/>
        <v>nitrogen</v>
      </c>
      <c r="BQ57" s="4" t="str">
        <f t="shared" si="92"/>
        <v>methane</v>
      </c>
      <c r="BR57" s="4" t="str">
        <f t="shared" si="92"/>
        <v>carbon monoxide</v>
      </c>
      <c r="BS57" s="4" t="str">
        <f t="shared" si="92"/>
        <v>carbon dioxide</v>
      </c>
      <c r="BT57" s="4" t="str">
        <f t="shared" si="92"/>
        <v>ethane</v>
      </c>
      <c r="BU57" s="4" t="str">
        <f t="shared" si="92"/>
        <v>ethylene</v>
      </c>
      <c r="BV57" s="4" t="str">
        <f t="shared" si="92"/>
        <v>propane</v>
      </c>
      <c r="BW57" s="4" t="str">
        <f t="shared" si="92"/>
        <v>propylene</v>
      </c>
      <c r="BX57" s="4" t="str">
        <f t="shared" si="92"/>
        <v>isobutane</v>
      </c>
      <c r="BY57" s="4" t="str">
        <f t="shared" si="92"/>
        <v>n-butane</v>
      </c>
      <c r="BZ57" s="4" t="str">
        <f t="shared" si="92"/>
        <v>trans-2-butene</v>
      </c>
      <c r="CA57" s="4" t="str">
        <f t="shared" si="92"/>
        <v>1-butene</v>
      </c>
      <c r="CB57" s="4" t="str">
        <f t="shared" si="92"/>
        <v>isobutene</v>
      </c>
      <c r="CC57" s="4" t="str">
        <f t="shared" si="92"/>
        <v>cis-2-butene</v>
      </c>
      <c r="CD57" s="61" t="str">
        <f t="shared" si="92"/>
        <v>1,3-butadiene</v>
      </c>
      <c r="CG57" s="228"/>
      <c r="CH57" s="229"/>
      <c r="CI57" s="65" t="s">
        <v>44</v>
      </c>
      <c r="CJ57" s="4" t="str">
        <f t="shared" ref="CJ57:CY57" si="93">CJ72</f>
        <v>oxygen</v>
      </c>
      <c r="CK57" s="4" t="str">
        <f t="shared" si="93"/>
        <v>nitrogen</v>
      </c>
      <c r="CL57" s="4" t="str">
        <f t="shared" si="93"/>
        <v>methane</v>
      </c>
      <c r="CM57" s="4" t="str">
        <f t="shared" si="93"/>
        <v>carbon monoxide</v>
      </c>
      <c r="CN57" s="4" t="str">
        <f t="shared" si="93"/>
        <v>carbon dioxide</v>
      </c>
      <c r="CO57" s="4" t="str">
        <f t="shared" si="93"/>
        <v>ethane</v>
      </c>
      <c r="CP57" s="4" t="str">
        <f t="shared" si="93"/>
        <v>ethylene</v>
      </c>
      <c r="CQ57" s="4" t="str">
        <f t="shared" si="93"/>
        <v>propane</v>
      </c>
      <c r="CR57" s="4" t="str">
        <f t="shared" si="93"/>
        <v>propylene</v>
      </c>
      <c r="CS57" s="4" t="str">
        <f t="shared" si="93"/>
        <v>isobutane</v>
      </c>
      <c r="CT57" s="4" t="str">
        <f t="shared" si="93"/>
        <v>n-butane</v>
      </c>
      <c r="CU57" s="4" t="str">
        <f t="shared" si="93"/>
        <v>trans-2-butene</v>
      </c>
      <c r="CV57" s="4" t="str">
        <f t="shared" si="93"/>
        <v>1-butene</v>
      </c>
      <c r="CW57" s="4" t="str">
        <f t="shared" si="93"/>
        <v>isobutene</v>
      </c>
      <c r="CX57" s="4" t="str">
        <f t="shared" si="93"/>
        <v>cis-2-butene</v>
      </c>
      <c r="CY57" s="61" t="str">
        <f t="shared" si="93"/>
        <v>1,3-butadiene</v>
      </c>
    </row>
    <row r="58" spans="1:103" x14ac:dyDescent="0.25">
      <c r="A58" s="228"/>
      <c r="B58" s="229"/>
      <c r="C58" s="230" t="s">
        <v>37</v>
      </c>
      <c r="D58" s="50">
        <f t="shared" ref="D58:S58" si="94">D77</f>
        <v>54980.214999999997</v>
      </c>
      <c r="E58" s="50">
        <f t="shared" si="94"/>
        <v>2214609.4049999998</v>
      </c>
      <c r="F58" s="50">
        <f t="shared" si="94"/>
        <v>103736.255</v>
      </c>
      <c r="G58" s="50">
        <f t="shared" si="94"/>
        <v>295007.995</v>
      </c>
      <c r="H58" s="50">
        <f t="shared" si="94"/>
        <v>43080.224999999999</v>
      </c>
      <c r="I58" s="50">
        <f t="shared" si="94"/>
        <v>10753.344999999999</v>
      </c>
      <c r="J58" s="50">
        <f t="shared" si="94"/>
        <v>116462.355</v>
      </c>
      <c r="K58" s="50">
        <f t="shared" si="94"/>
        <v>754875.31</v>
      </c>
      <c r="L58" s="50">
        <f t="shared" si="94"/>
        <v>216298.45</v>
      </c>
      <c r="M58" s="50">
        <f t="shared" si="94"/>
        <v>3560.7249999999999</v>
      </c>
      <c r="N58" s="50">
        <f t="shared" si="94"/>
        <v>2521.81</v>
      </c>
      <c r="O58" s="50">
        <f t="shared" si="94"/>
        <v>1333.36</v>
      </c>
      <c r="P58" s="50">
        <f t="shared" si="94"/>
        <v>6498.5450000000001</v>
      </c>
      <c r="Q58" s="50">
        <f t="shared" si="94"/>
        <v>1336.15</v>
      </c>
      <c r="R58" s="50">
        <f t="shared" si="94"/>
        <v>908.61500000000001</v>
      </c>
      <c r="S58" s="62">
        <f t="shared" si="94"/>
        <v>470.71499999999997</v>
      </c>
      <c r="T58" s="25"/>
      <c r="V58" s="228"/>
      <c r="W58" s="229"/>
      <c r="X58" s="230" t="s">
        <v>37</v>
      </c>
      <c r="Y58" s="50">
        <f t="shared" ref="Y58:AN58" si="95">Y77</f>
        <v>0</v>
      </c>
      <c r="Z58" s="50">
        <f t="shared" si="95"/>
        <v>0</v>
      </c>
      <c r="AA58" s="50">
        <f t="shared" si="95"/>
        <v>0</v>
      </c>
      <c r="AB58" s="50">
        <f t="shared" si="95"/>
        <v>0</v>
      </c>
      <c r="AC58" s="50">
        <f t="shared" si="95"/>
        <v>0</v>
      </c>
      <c r="AD58" s="50">
        <f t="shared" si="95"/>
        <v>0</v>
      </c>
      <c r="AE58" s="50">
        <f t="shared" si="95"/>
        <v>0</v>
      </c>
      <c r="AF58" s="50">
        <f t="shared" si="95"/>
        <v>0</v>
      </c>
      <c r="AG58" s="50">
        <f t="shared" si="95"/>
        <v>0</v>
      </c>
      <c r="AH58" s="50">
        <f t="shared" si="95"/>
        <v>0</v>
      </c>
      <c r="AI58" s="50">
        <f t="shared" si="95"/>
        <v>0</v>
      </c>
      <c r="AJ58" s="50">
        <f t="shared" si="95"/>
        <v>0</v>
      </c>
      <c r="AK58" s="50">
        <f t="shared" si="95"/>
        <v>0</v>
      </c>
      <c r="AL58" s="50">
        <f t="shared" si="95"/>
        <v>0</v>
      </c>
      <c r="AM58" s="50">
        <f t="shared" si="95"/>
        <v>0</v>
      </c>
      <c r="AN58" s="62">
        <f t="shared" si="95"/>
        <v>0</v>
      </c>
      <c r="AQ58" s="228"/>
      <c r="AR58" s="229"/>
      <c r="AS58" s="230" t="s">
        <v>37</v>
      </c>
      <c r="AT58" s="50">
        <f t="shared" ref="AT58:BI58" si="96">AT77</f>
        <v>0</v>
      </c>
      <c r="AU58" s="50">
        <f t="shared" si="96"/>
        <v>0</v>
      </c>
      <c r="AV58" s="50">
        <f t="shared" si="96"/>
        <v>0</v>
      </c>
      <c r="AW58" s="50">
        <f t="shared" si="96"/>
        <v>0</v>
      </c>
      <c r="AX58" s="50">
        <f t="shared" si="96"/>
        <v>0</v>
      </c>
      <c r="AY58" s="50">
        <f t="shared" si="96"/>
        <v>0</v>
      </c>
      <c r="AZ58" s="50">
        <f t="shared" si="96"/>
        <v>0</v>
      </c>
      <c r="BA58" s="50">
        <f t="shared" si="96"/>
        <v>0</v>
      </c>
      <c r="BB58" s="50">
        <f t="shared" si="96"/>
        <v>0</v>
      </c>
      <c r="BC58" s="50">
        <f t="shared" si="96"/>
        <v>0</v>
      </c>
      <c r="BD58" s="50">
        <f t="shared" si="96"/>
        <v>0</v>
      </c>
      <c r="BE58" s="50">
        <f t="shared" si="96"/>
        <v>0</v>
      </c>
      <c r="BF58" s="50">
        <f t="shared" si="96"/>
        <v>0</v>
      </c>
      <c r="BG58" s="50">
        <f t="shared" si="96"/>
        <v>0</v>
      </c>
      <c r="BH58" s="50">
        <f t="shared" si="96"/>
        <v>0</v>
      </c>
      <c r="BI58" s="62">
        <f t="shared" si="96"/>
        <v>0</v>
      </c>
      <c r="BL58" s="228"/>
      <c r="BM58" s="229"/>
      <c r="BN58" s="230" t="s">
        <v>37</v>
      </c>
      <c r="BO58" s="50">
        <f t="shared" ref="BO58:CD58" si="97">BO77</f>
        <v>0</v>
      </c>
      <c r="BP58" s="50">
        <f t="shared" si="97"/>
        <v>0</v>
      </c>
      <c r="BQ58" s="50">
        <f t="shared" si="97"/>
        <v>0</v>
      </c>
      <c r="BR58" s="50">
        <f t="shared" si="97"/>
        <v>0</v>
      </c>
      <c r="BS58" s="50">
        <f t="shared" si="97"/>
        <v>0</v>
      </c>
      <c r="BT58" s="50">
        <f t="shared" si="97"/>
        <v>0</v>
      </c>
      <c r="BU58" s="50">
        <f t="shared" si="97"/>
        <v>0</v>
      </c>
      <c r="BV58" s="50">
        <f t="shared" si="97"/>
        <v>0</v>
      </c>
      <c r="BW58" s="50">
        <f t="shared" si="97"/>
        <v>0</v>
      </c>
      <c r="BX58" s="50">
        <f t="shared" si="97"/>
        <v>0</v>
      </c>
      <c r="BY58" s="50">
        <f t="shared" si="97"/>
        <v>0</v>
      </c>
      <c r="BZ58" s="50">
        <f t="shared" si="97"/>
        <v>0</v>
      </c>
      <c r="CA58" s="50">
        <f t="shared" si="97"/>
        <v>0</v>
      </c>
      <c r="CB58" s="50">
        <f t="shared" si="97"/>
        <v>0</v>
      </c>
      <c r="CC58" s="50">
        <f t="shared" si="97"/>
        <v>0</v>
      </c>
      <c r="CD58" s="62">
        <f t="shared" si="97"/>
        <v>0</v>
      </c>
      <c r="CG58" s="228"/>
      <c r="CH58" s="229"/>
      <c r="CI58" s="230" t="s">
        <v>37</v>
      </c>
      <c r="CJ58" s="50">
        <f t="shared" ref="CJ58:CY58" si="98">CJ77</f>
        <v>0</v>
      </c>
      <c r="CK58" s="50">
        <f t="shared" si="98"/>
        <v>0</v>
      </c>
      <c r="CL58" s="50">
        <f t="shared" si="98"/>
        <v>0</v>
      </c>
      <c r="CM58" s="50">
        <f t="shared" si="98"/>
        <v>0</v>
      </c>
      <c r="CN58" s="50">
        <f t="shared" si="98"/>
        <v>0</v>
      </c>
      <c r="CO58" s="50">
        <f t="shared" si="98"/>
        <v>0</v>
      </c>
      <c r="CP58" s="50">
        <f t="shared" si="98"/>
        <v>0</v>
      </c>
      <c r="CQ58" s="50">
        <f t="shared" si="98"/>
        <v>0</v>
      </c>
      <c r="CR58" s="50">
        <f t="shared" si="98"/>
        <v>0</v>
      </c>
      <c r="CS58" s="50">
        <f t="shared" si="98"/>
        <v>0</v>
      </c>
      <c r="CT58" s="50">
        <f t="shared" si="98"/>
        <v>0</v>
      </c>
      <c r="CU58" s="50">
        <f t="shared" si="98"/>
        <v>0</v>
      </c>
      <c r="CV58" s="50">
        <f t="shared" si="98"/>
        <v>0</v>
      </c>
      <c r="CW58" s="50">
        <f t="shared" si="98"/>
        <v>0</v>
      </c>
      <c r="CX58" s="50">
        <f t="shared" si="98"/>
        <v>0</v>
      </c>
      <c r="CY58" s="62">
        <f t="shared" si="98"/>
        <v>0</v>
      </c>
    </row>
    <row r="59" spans="1:103" x14ac:dyDescent="0.25">
      <c r="A59" s="228"/>
      <c r="B59" s="229"/>
      <c r="C59" s="231"/>
      <c r="D59" s="50">
        <f t="shared" ref="D59:S59" si="99">D78</f>
        <v>50164.614999999998</v>
      </c>
      <c r="E59" s="50">
        <f t="shared" si="99"/>
        <v>2221019.855</v>
      </c>
      <c r="F59" s="50">
        <f t="shared" si="99"/>
        <v>102825.815</v>
      </c>
      <c r="G59" s="50">
        <f t="shared" si="99"/>
        <v>294530.47499999998</v>
      </c>
      <c r="H59" s="50">
        <f t="shared" si="99"/>
        <v>41524.095000000001</v>
      </c>
      <c r="I59" s="50">
        <f t="shared" si="99"/>
        <v>10912.52</v>
      </c>
      <c r="J59" s="50">
        <f t="shared" si="99"/>
        <v>117384.61</v>
      </c>
      <c r="K59" s="50">
        <f t="shared" si="99"/>
        <v>752983.22</v>
      </c>
      <c r="L59" s="50">
        <f t="shared" si="99"/>
        <v>215747.155</v>
      </c>
      <c r="M59" s="50">
        <f t="shared" si="99"/>
        <v>3626.74</v>
      </c>
      <c r="N59" s="50">
        <f t="shared" si="99"/>
        <v>2536.605</v>
      </c>
      <c r="O59" s="50">
        <f t="shared" si="99"/>
        <v>1342.18</v>
      </c>
      <c r="P59" s="50">
        <f t="shared" si="99"/>
        <v>6566.9949999999999</v>
      </c>
      <c r="Q59" s="50">
        <f t="shared" si="99"/>
        <v>1353.32</v>
      </c>
      <c r="R59" s="50">
        <f t="shared" si="99"/>
        <v>915.88499999999999</v>
      </c>
      <c r="S59" s="62">
        <f t="shared" si="99"/>
        <v>495.48500000000001</v>
      </c>
      <c r="T59" s="25"/>
      <c r="V59" s="228"/>
      <c r="W59" s="229"/>
      <c r="X59" s="231"/>
      <c r="Y59" s="50">
        <f t="shared" ref="Y59:AN59" si="100">Y78</f>
        <v>0</v>
      </c>
      <c r="Z59" s="50">
        <f t="shared" si="100"/>
        <v>0</v>
      </c>
      <c r="AA59" s="50">
        <f t="shared" si="100"/>
        <v>0</v>
      </c>
      <c r="AB59" s="50">
        <f t="shared" si="100"/>
        <v>0</v>
      </c>
      <c r="AC59" s="50">
        <f t="shared" si="100"/>
        <v>0</v>
      </c>
      <c r="AD59" s="50">
        <f t="shared" si="100"/>
        <v>0</v>
      </c>
      <c r="AE59" s="50">
        <f t="shared" si="100"/>
        <v>0</v>
      </c>
      <c r="AF59" s="50">
        <f t="shared" si="100"/>
        <v>0</v>
      </c>
      <c r="AG59" s="50">
        <f t="shared" si="100"/>
        <v>0</v>
      </c>
      <c r="AH59" s="50">
        <f t="shared" si="100"/>
        <v>0</v>
      </c>
      <c r="AI59" s="50">
        <f t="shared" si="100"/>
        <v>0</v>
      </c>
      <c r="AJ59" s="50">
        <f t="shared" si="100"/>
        <v>0</v>
      </c>
      <c r="AK59" s="50">
        <f t="shared" si="100"/>
        <v>0</v>
      </c>
      <c r="AL59" s="50">
        <f t="shared" si="100"/>
        <v>0</v>
      </c>
      <c r="AM59" s="50">
        <f t="shared" si="100"/>
        <v>0</v>
      </c>
      <c r="AN59" s="62">
        <f t="shared" si="100"/>
        <v>0</v>
      </c>
      <c r="AQ59" s="228"/>
      <c r="AR59" s="229"/>
      <c r="AS59" s="231"/>
      <c r="AT59" s="50">
        <f t="shared" ref="AT59:BI59" si="101">AT78</f>
        <v>0</v>
      </c>
      <c r="AU59" s="50">
        <f t="shared" si="101"/>
        <v>0</v>
      </c>
      <c r="AV59" s="50">
        <f t="shared" si="101"/>
        <v>0</v>
      </c>
      <c r="AW59" s="50">
        <f t="shared" si="101"/>
        <v>0</v>
      </c>
      <c r="AX59" s="50">
        <f t="shared" si="101"/>
        <v>0</v>
      </c>
      <c r="AY59" s="50">
        <f t="shared" si="101"/>
        <v>0</v>
      </c>
      <c r="AZ59" s="50">
        <f t="shared" si="101"/>
        <v>0</v>
      </c>
      <c r="BA59" s="50">
        <f t="shared" si="101"/>
        <v>0</v>
      </c>
      <c r="BB59" s="50">
        <f t="shared" si="101"/>
        <v>0</v>
      </c>
      <c r="BC59" s="50">
        <f t="shared" si="101"/>
        <v>0</v>
      </c>
      <c r="BD59" s="50">
        <f t="shared" si="101"/>
        <v>0</v>
      </c>
      <c r="BE59" s="50">
        <f t="shared" si="101"/>
        <v>0</v>
      </c>
      <c r="BF59" s="50">
        <f t="shared" si="101"/>
        <v>0</v>
      </c>
      <c r="BG59" s="50">
        <f t="shared" si="101"/>
        <v>0</v>
      </c>
      <c r="BH59" s="50">
        <f t="shared" si="101"/>
        <v>0</v>
      </c>
      <c r="BI59" s="62">
        <f t="shared" si="101"/>
        <v>0</v>
      </c>
      <c r="BL59" s="228"/>
      <c r="BM59" s="229"/>
      <c r="BN59" s="231"/>
      <c r="BO59" s="50">
        <f t="shared" ref="BO59:CD59" si="102">BO78</f>
        <v>0</v>
      </c>
      <c r="BP59" s="50">
        <f t="shared" si="102"/>
        <v>0</v>
      </c>
      <c r="BQ59" s="50">
        <f t="shared" si="102"/>
        <v>0</v>
      </c>
      <c r="BR59" s="50">
        <f t="shared" si="102"/>
        <v>0</v>
      </c>
      <c r="BS59" s="50">
        <f t="shared" si="102"/>
        <v>0</v>
      </c>
      <c r="BT59" s="50">
        <f t="shared" si="102"/>
        <v>0</v>
      </c>
      <c r="BU59" s="50">
        <f t="shared" si="102"/>
        <v>0</v>
      </c>
      <c r="BV59" s="50">
        <f t="shared" si="102"/>
        <v>0</v>
      </c>
      <c r="BW59" s="50">
        <f t="shared" si="102"/>
        <v>0</v>
      </c>
      <c r="BX59" s="50">
        <f t="shared" si="102"/>
        <v>0</v>
      </c>
      <c r="BY59" s="50">
        <f t="shared" si="102"/>
        <v>0</v>
      </c>
      <c r="BZ59" s="50">
        <f t="shared" si="102"/>
        <v>0</v>
      </c>
      <c r="CA59" s="50">
        <f t="shared" si="102"/>
        <v>0</v>
      </c>
      <c r="CB59" s="50">
        <f t="shared" si="102"/>
        <v>0</v>
      </c>
      <c r="CC59" s="50">
        <f t="shared" si="102"/>
        <v>0</v>
      </c>
      <c r="CD59" s="62">
        <f t="shared" si="102"/>
        <v>0</v>
      </c>
      <c r="CG59" s="228"/>
      <c r="CH59" s="229"/>
      <c r="CI59" s="231"/>
      <c r="CJ59" s="50">
        <f t="shared" ref="CJ59:CY59" si="103">CJ78</f>
        <v>0</v>
      </c>
      <c r="CK59" s="50">
        <f t="shared" si="103"/>
        <v>0</v>
      </c>
      <c r="CL59" s="50">
        <f t="shared" si="103"/>
        <v>0</v>
      </c>
      <c r="CM59" s="50">
        <f t="shared" si="103"/>
        <v>0</v>
      </c>
      <c r="CN59" s="50">
        <f t="shared" si="103"/>
        <v>0</v>
      </c>
      <c r="CO59" s="50">
        <f t="shared" si="103"/>
        <v>0</v>
      </c>
      <c r="CP59" s="50">
        <f t="shared" si="103"/>
        <v>0</v>
      </c>
      <c r="CQ59" s="50">
        <f t="shared" si="103"/>
        <v>0</v>
      </c>
      <c r="CR59" s="50">
        <f t="shared" si="103"/>
        <v>0</v>
      </c>
      <c r="CS59" s="50">
        <f t="shared" si="103"/>
        <v>0</v>
      </c>
      <c r="CT59" s="50">
        <f t="shared" si="103"/>
        <v>0</v>
      </c>
      <c r="CU59" s="50">
        <f t="shared" si="103"/>
        <v>0</v>
      </c>
      <c r="CV59" s="50">
        <f t="shared" si="103"/>
        <v>0</v>
      </c>
      <c r="CW59" s="50">
        <f t="shared" si="103"/>
        <v>0</v>
      </c>
      <c r="CX59" s="50">
        <f t="shared" si="103"/>
        <v>0</v>
      </c>
      <c r="CY59" s="62">
        <f t="shared" si="103"/>
        <v>0</v>
      </c>
    </row>
    <row r="60" spans="1:103" x14ac:dyDescent="0.25">
      <c r="A60" s="228"/>
      <c r="B60" s="229"/>
      <c r="C60" s="232"/>
      <c r="D60" s="50">
        <f t="shared" ref="D60:S60" si="104">D79</f>
        <v>34743.095000000001</v>
      </c>
      <c r="E60" s="50">
        <f t="shared" si="104"/>
        <v>2239815.2200000002</v>
      </c>
      <c r="F60" s="50">
        <f t="shared" si="104"/>
        <v>104121.505</v>
      </c>
      <c r="G60" s="50">
        <f t="shared" si="104"/>
        <v>296631.685</v>
      </c>
      <c r="H60" s="50">
        <f t="shared" si="104"/>
        <v>36213.61</v>
      </c>
      <c r="I60" s="50">
        <f t="shared" si="104"/>
        <v>11026.98</v>
      </c>
      <c r="J60" s="50">
        <f t="shared" si="104"/>
        <v>118463.575</v>
      </c>
      <c r="K60" s="50">
        <f t="shared" si="104"/>
        <v>754574.19499999995</v>
      </c>
      <c r="L60" s="50">
        <f t="shared" si="104"/>
        <v>216623.04500000001</v>
      </c>
      <c r="M60" s="50">
        <f t="shared" si="104"/>
        <v>3670.63</v>
      </c>
      <c r="N60" s="50">
        <f t="shared" si="104"/>
        <v>2566.5250000000001</v>
      </c>
      <c r="O60" s="50">
        <f t="shared" si="104"/>
        <v>1344.16</v>
      </c>
      <c r="P60" s="50">
        <f t="shared" si="104"/>
        <v>6592.2150000000001</v>
      </c>
      <c r="Q60" s="50">
        <f t="shared" si="104"/>
        <v>1371.09</v>
      </c>
      <c r="R60" s="50">
        <f t="shared" si="104"/>
        <v>910.85500000000002</v>
      </c>
      <c r="S60" s="62">
        <f t="shared" si="104"/>
        <v>505.435</v>
      </c>
      <c r="T60" s="25"/>
      <c r="V60" s="228"/>
      <c r="W60" s="229"/>
      <c r="X60" s="232"/>
      <c r="Y60" s="50">
        <f t="shared" ref="Y60:AN60" si="105">Y79</f>
        <v>0</v>
      </c>
      <c r="Z60" s="50">
        <f t="shared" si="105"/>
        <v>0</v>
      </c>
      <c r="AA60" s="50">
        <f t="shared" si="105"/>
        <v>0</v>
      </c>
      <c r="AB60" s="50">
        <f t="shared" si="105"/>
        <v>0</v>
      </c>
      <c r="AC60" s="50">
        <f t="shared" si="105"/>
        <v>0</v>
      </c>
      <c r="AD60" s="50">
        <f t="shared" si="105"/>
        <v>0</v>
      </c>
      <c r="AE60" s="50">
        <f t="shared" si="105"/>
        <v>0</v>
      </c>
      <c r="AF60" s="50">
        <f t="shared" si="105"/>
        <v>0</v>
      </c>
      <c r="AG60" s="50">
        <f t="shared" si="105"/>
        <v>0</v>
      </c>
      <c r="AH60" s="50">
        <f t="shared" si="105"/>
        <v>0</v>
      </c>
      <c r="AI60" s="50">
        <f t="shared" si="105"/>
        <v>0</v>
      </c>
      <c r="AJ60" s="50">
        <f t="shared" si="105"/>
        <v>0</v>
      </c>
      <c r="AK60" s="50">
        <f t="shared" si="105"/>
        <v>0</v>
      </c>
      <c r="AL60" s="50">
        <f t="shared" si="105"/>
        <v>0</v>
      </c>
      <c r="AM60" s="50">
        <f t="shared" si="105"/>
        <v>0</v>
      </c>
      <c r="AN60" s="62">
        <f t="shared" si="105"/>
        <v>0</v>
      </c>
      <c r="AQ60" s="228"/>
      <c r="AR60" s="229"/>
      <c r="AS60" s="232"/>
      <c r="AT60" s="50">
        <f t="shared" ref="AT60:BI60" si="106">AT79</f>
        <v>0</v>
      </c>
      <c r="AU60" s="50">
        <f t="shared" si="106"/>
        <v>0</v>
      </c>
      <c r="AV60" s="50">
        <f t="shared" si="106"/>
        <v>0</v>
      </c>
      <c r="AW60" s="50">
        <f t="shared" si="106"/>
        <v>0</v>
      </c>
      <c r="AX60" s="50">
        <f t="shared" si="106"/>
        <v>0</v>
      </c>
      <c r="AY60" s="50">
        <f t="shared" si="106"/>
        <v>0</v>
      </c>
      <c r="AZ60" s="50">
        <f t="shared" si="106"/>
        <v>0</v>
      </c>
      <c r="BA60" s="50">
        <f t="shared" si="106"/>
        <v>0</v>
      </c>
      <c r="BB60" s="50">
        <f t="shared" si="106"/>
        <v>0</v>
      </c>
      <c r="BC60" s="50">
        <f t="shared" si="106"/>
        <v>0</v>
      </c>
      <c r="BD60" s="50">
        <f t="shared" si="106"/>
        <v>0</v>
      </c>
      <c r="BE60" s="50">
        <f t="shared" si="106"/>
        <v>0</v>
      </c>
      <c r="BF60" s="50">
        <f t="shared" si="106"/>
        <v>0</v>
      </c>
      <c r="BG60" s="50">
        <f t="shared" si="106"/>
        <v>0</v>
      </c>
      <c r="BH60" s="50">
        <f t="shared" si="106"/>
        <v>0</v>
      </c>
      <c r="BI60" s="62">
        <f t="shared" si="106"/>
        <v>0</v>
      </c>
      <c r="BL60" s="228"/>
      <c r="BM60" s="229"/>
      <c r="BN60" s="232"/>
      <c r="BO60" s="50">
        <f t="shared" ref="BO60:CD60" si="107">BO79</f>
        <v>0</v>
      </c>
      <c r="BP60" s="50">
        <f t="shared" si="107"/>
        <v>0</v>
      </c>
      <c r="BQ60" s="50">
        <f t="shared" si="107"/>
        <v>0</v>
      </c>
      <c r="BR60" s="50">
        <f t="shared" si="107"/>
        <v>0</v>
      </c>
      <c r="BS60" s="50">
        <f t="shared" si="107"/>
        <v>0</v>
      </c>
      <c r="BT60" s="50">
        <f t="shared" si="107"/>
        <v>0</v>
      </c>
      <c r="BU60" s="50">
        <f t="shared" si="107"/>
        <v>0</v>
      </c>
      <c r="BV60" s="50">
        <f t="shared" si="107"/>
        <v>0</v>
      </c>
      <c r="BW60" s="50">
        <f t="shared" si="107"/>
        <v>0</v>
      </c>
      <c r="BX60" s="50">
        <f t="shared" si="107"/>
        <v>0</v>
      </c>
      <c r="BY60" s="50">
        <f t="shared" si="107"/>
        <v>0</v>
      </c>
      <c r="BZ60" s="50">
        <f t="shared" si="107"/>
        <v>0</v>
      </c>
      <c r="CA60" s="50">
        <f t="shared" si="107"/>
        <v>0</v>
      </c>
      <c r="CB60" s="50">
        <f t="shared" si="107"/>
        <v>0</v>
      </c>
      <c r="CC60" s="50">
        <f t="shared" si="107"/>
        <v>0</v>
      </c>
      <c r="CD60" s="62">
        <f t="shared" si="107"/>
        <v>0</v>
      </c>
      <c r="CG60" s="228"/>
      <c r="CH60" s="229"/>
      <c r="CI60" s="232"/>
      <c r="CJ60" s="50">
        <f t="shared" ref="CJ60:CY60" si="108">CJ79</f>
        <v>0</v>
      </c>
      <c r="CK60" s="50">
        <f t="shared" si="108"/>
        <v>0</v>
      </c>
      <c r="CL60" s="50">
        <f t="shared" si="108"/>
        <v>0</v>
      </c>
      <c r="CM60" s="50">
        <f t="shared" si="108"/>
        <v>0</v>
      </c>
      <c r="CN60" s="50">
        <f t="shared" si="108"/>
        <v>0</v>
      </c>
      <c r="CO60" s="50">
        <f t="shared" si="108"/>
        <v>0</v>
      </c>
      <c r="CP60" s="50">
        <f t="shared" si="108"/>
        <v>0</v>
      </c>
      <c r="CQ60" s="50">
        <f t="shared" si="108"/>
        <v>0</v>
      </c>
      <c r="CR60" s="50">
        <f t="shared" si="108"/>
        <v>0</v>
      </c>
      <c r="CS60" s="50">
        <f t="shared" si="108"/>
        <v>0</v>
      </c>
      <c r="CT60" s="50">
        <f t="shared" si="108"/>
        <v>0</v>
      </c>
      <c r="CU60" s="50">
        <f t="shared" si="108"/>
        <v>0</v>
      </c>
      <c r="CV60" s="50">
        <f t="shared" si="108"/>
        <v>0</v>
      </c>
      <c r="CW60" s="50">
        <f t="shared" si="108"/>
        <v>0</v>
      </c>
      <c r="CX60" s="50">
        <f t="shared" si="108"/>
        <v>0</v>
      </c>
      <c r="CY60" s="62">
        <f t="shared" si="108"/>
        <v>0</v>
      </c>
    </row>
    <row r="61" spans="1:103" x14ac:dyDescent="0.25">
      <c r="A61" s="228"/>
      <c r="B61" s="229"/>
      <c r="C61" s="66" t="s">
        <v>43</v>
      </c>
      <c r="D61" s="52">
        <f>AVERAGE(D58:D60)</f>
        <v>46629.308333333327</v>
      </c>
      <c r="E61" s="52">
        <f t="shared" ref="E61:S61" si="109">AVERAGE(E58:E60)</f>
        <v>2225148.16</v>
      </c>
      <c r="F61" s="52">
        <f>AVERAGE(F58:F60)</f>
        <v>103561.19166666667</v>
      </c>
      <c r="G61" s="52">
        <f>AVERAGE(G58:G60)</f>
        <v>295390.0516666667</v>
      </c>
      <c r="H61" s="52">
        <f>AVERAGE(H58:H60)</f>
        <v>40272.643333333333</v>
      </c>
      <c r="I61" s="52">
        <f t="shared" si="109"/>
        <v>10897.615</v>
      </c>
      <c r="J61" s="52">
        <f t="shared" si="109"/>
        <v>117436.84666666666</v>
      </c>
      <c r="K61" s="52">
        <f>AVERAGE(K58:K60)</f>
        <v>754144.2416666667</v>
      </c>
      <c r="L61" s="52">
        <f>AVERAGE(L58:L60)</f>
        <v>216222.88333333333</v>
      </c>
      <c r="M61" s="52">
        <f t="shared" si="109"/>
        <v>3619.3650000000002</v>
      </c>
      <c r="N61" s="52">
        <f t="shared" si="109"/>
        <v>2541.646666666667</v>
      </c>
      <c r="O61" s="52">
        <f t="shared" si="109"/>
        <v>1339.8999999999999</v>
      </c>
      <c r="P61" s="52">
        <f t="shared" si="109"/>
        <v>6552.585</v>
      </c>
      <c r="Q61" s="52">
        <f t="shared" si="109"/>
        <v>1353.5200000000002</v>
      </c>
      <c r="R61" s="52">
        <f t="shared" si="109"/>
        <v>911.78499999999997</v>
      </c>
      <c r="S61" s="53">
        <f t="shared" si="109"/>
        <v>490.54500000000002</v>
      </c>
      <c r="T61" s="25"/>
      <c r="V61" s="228"/>
      <c r="W61" s="229"/>
      <c r="X61" s="66" t="s">
        <v>43</v>
      </c>
      <c r="Y61" s="52">
        <f>AVERAGE(Y58:Y60)</f>
        <v>0</v>
      </c>
      <c r="Z61" s="52">
        <f t="shared" ref="Z61" si="110">AVERAGE(Z58:Z60)</f>
        <v>0</v>
      </c>
      <c r="AA61" s="52">
        <f>AVERAGE(AA58:AA60)</f>
        <v>0</v>
      </c>
      <c r="AB61" s="52">
        <f>AVERAGE(AB58:AB60)</f>
        <v>0</v>
      </c>
      <c r="AC61" s="52">
        <f>AVERAGE(AC58:AC60)</f>
        <v>0</v>
      </c>
      <c r="AD61" s="52">
        <f t="shared" ref="AD61:AE61" si="111">AVERAGE(AD58:AD60)</f>
        <v>0</v>
      </c>
      <c r="AE61" s="52">
        <f t="shared" si="111"/>
        <v>0</v>
      </c>
      <c r="AF61" s="52">
        <f>AVERAGE(AF58:AF60)</f>
        <v>0</v>
      </c>
      <c r="AG61" s="52">
        <f>AVERAGE(AG58:AG60)</f>
        <v>0</v>
      </c>
      <c r="AH61" s="52">
        <f t="shared" ref="AH61:AN61" si="112">AVERAGE(AH58:AH60)</f>
        <v>0</v>
      </c>
      <c r="AI61" s="52">
        <f t="shared" si="112"/>
        <v>0</v>
      </c>
      <c r="AJ61" s="52">
        <f t="shared" si="112"/>
        <v>0</v>
      </c>
      <c r="AK61" s="52">
        <f t="shared" si="112"/>
        <v>0</v>
      </c>
      <c r="AL61" s="52">
        <f t="shared" si="112"/>
        <v>0</v>
      </c>
      <c r="AM61" s="52">
        <f t="shared" si="112"/>
        <v>0</v>
      </c>
      <c r="AN61" s="53">
        <f t="shared" si="112"/>
        <v>0</v>
      </c>
      <c r="AQ61" s="228"/>
      <c r="AR61" s="229"/>
      <c r="AS61" s="66" t="s">
        <v>43</v>
      </c>
      <c r="AT61" s="52">
        <f>AVERAGE(AT58:AT60)</f>
        <v>0</v>
      </c>
      <c r="AU61" s="52">
        <f t="shared" ref="AU61" si="113">AVERAGE(AU58:AU60)</f>
        <v>0</v>
      </c>
      <c r="AV61" s="52">
        <f>AVERAGE(AV58:AV60)</f>
        <v>0</v>
      </c>
      <c r="AW61" s="52">
        <f>AVERAGE(AW58:AW60)</f>
        <v>0</v>
      </c>
      <c r="AX61" s="52">
        <f>AVERAGE(AX58:AX60)</f>
        <v>0</v>
      </c>
      <c r="AY61" s="52">
        <f t="shared" ref="AY61:AZ61" si="114">AVERAGE(AY58:AY60)</f>
        <v>0</v>
      </c>
      <c r="AZ61" s="52">
        <f t="shared" si="114"/>
        <v>0</v>
      </c>
      <c r="BA61" s="52">
        <f>AVERAGE(BA58:BA60)</f>
        <v>0</v>
      </c>
      <c r="BB61" s="52">
        <f>AVERAGE(BB58:BB60)</f>
        <v>0</v>
      </c>
      <c r="BC61" s="52">
        <f t="shared" ref="BC61:BI61" si="115">AVERAGE(BC58:BC60)</f>
        <v>0</v>
      </c>
      <c r="BD61" s="52">
        <f t="shared" si="115"/>
        <v>0</v>
      </c>
      <c r="BE61" s="52">
        <f t="shared" si="115"/>
        <v>0</v>
      </c>
      <c r="BF61" s="52">
        <f t="shared" si="115"/>
        <v>0</v>
      </c>
      <c r="BG61" s="52">
        <f t="shared" si="115"/>
        <v>0</v>
      </c>
      <c r="BH61" s="52">
        <f t="shared" si="115"/>
        <v>0</v>
      </c>
      <c r="BI61" s="53">
        <f t="shared" si="115"/>
        <v>0</v>
      </c>
      <c r="BL61" s="228"/>
      <c r="BM61" s="229"/>
      <c r="BN61" s="66" t="s">
        <v>43</v>
      </c>
      <c r="BO61" s="52">
        <f>AVERAGE(BO58:BO60)</f>
        <v>0</v>
      </c>
      <c r="BP61" s="52">
        <f t="shared" ref="BP61" si="116">AVERAGE(BP58:BP60)</f>
        <v>0</v>
      </c>
      <c r="BQ61" s="52">
        <f>AVERAGE(BQ58:BQ60)</f>
        <v>0</v>
      </c>
      <c r="BR61" s="52">
        <f>AVERAGE(BR58:BR60)</f>
        <v>0</v>
      </c>
      <c r="BS61" s="52">
        <f>AVERAGE(BS58:BS60)</f>
        <v>0</v>
      </c>
      <c r="BT61" s="52">
        <f t="shared" ref="BT61:BU61" si="117">AVERAGE(BT58:BT60)</f>
        <v>0</v>
      </c>
      <c r="BU61" s="52">
        <f t="shared" si="117"/>
        <v>0</v>
      </c>
      <c r="BV61" s="52">
        <f>AVERAGE(BV58:BV60)</f>
        <v>0</v>
      </c>
      <c r="BW61" s="52">
        <f>AVERAGE(BW58:BW60)</f>
        <v>0</v>
      </c>
      <c r="BX61" s="52">
        <f t="shared" ref="BX61:CD61" si="118">AVERAGE(BX58:BX60)</f>
        <v>0</v>
      </c>
      <c r="BY61" s="52">
        <f t="shared" si="118"/>
        <v>0</v>
      </c>
      <c r="BZ61" s="52">
        <f t="shared" si="118"/>
        <v>0</v>
      </c>
      <c r="CA61" s="52">
        <f t="shared" si="118"/>
        <v>0</v>
      </c>
      <c r="CB61" s="52">
        <f t="shared" si="118"/>
        <v>0</v>
      </c>
      <c r="CC61" s="52">
        <f t="shared" si="118"/>
        <v>0</v>
      </c>
      <c r="CD61" s="53">
        <f t="shared" si="118"/>
        <v>0</v>
      </c>
      <c r="CG61" s="228"/>
      <c r="CH61" s="229"/>
      <c r="CI61" s="66" t="s">
        <v>43</v>
      </c>
      <c r="CJ61" s="52">
        <f>AVERAGE(CJ58:CJ60)</f>
        <v>0</v>
      </c>
      <c r="CK61" s="52">
        <f t="shared" ref="CK61" si="119">AVERAGE(CK58:CK60)</f>
        <v>0</v>
      </c>
      <c r="CL61" s="52">
        <f>AVERAGE(CL58:CL60)</f>
        <v>0</v>
      </c>
      <c r="CM61" s="52">
        <f>AVERAGE(CM58:CM60)</f>
        <v>0</v>
      </c>
      <c r="CN61" s="52">
        <f>AVERAGE(CN58:CN60)</f>
        <v>0</v>
      </c>
      <c r="CO61" s="52">
        <f t="shared" ref="CO61:CP61" si="120">AVERAGE(CO58:CO60)</f>
        <v>0</v>
      </c>
      <c r="CP61" s="52">
        <f t="shared" si="120"/>
        <v>0</v>
      </c>
      <c r="CQ61" s="52">
        <f>AVERAGE(CQ58:CQ60)</f>
        <v>0</v>
      </c>
      <c r="CR61" s="52">
        <f>AVERAGE(CR58:CR60)</f>
        <v>0</v>
      </c>
      <c r="CS61" s="52">
        <f t="shared" ref="CS61:CY61" si="121">AVERAGE(CS58:CS60)</f>
        <v>0</v>
      </c>
      <c r="CT61" s="52">
        <f t="shared" si="121"/>
        <v>0</v>
      </c>
      <c r="CU61" s="52">
        <f t="shared" si="121"/>
        <v>0</v>
      </c>
      <c r="CV61" s="52">
        <f t="shared" si="121"/>
        <v>0</v>
      </c>
      <c r="CW61" s="52">
        <f t="shared" si="121"/>
        <v>0</v>
      </c>
      <c r="CX61" s="52">
        <f t="shared" si="121"/>
        <v>0</v>
      </c>
      <c r="CY61" s="53">
        <f t="shared" si="121"/>
        <v>0</v>
      </c>
    </row>
    <row r="62" spans="1:103" x14ac:dyDescent="0.25">
      <c r="A62" s="228"/>
      <c r="B62" s="229"/>
      <c r="C62" s="230" t="s">
        <v>39</v>
      </c>
      <c r="D62" s="51">
        <f>C69*D58/(HLOOKUP(D57,workup!$B$266:$Q$268,2,FALSE)*C53*(1)+HLOOKUP(D57,workup!$B$266:$Q$268,3,FALSE))</f>
        <v>1.3501305245385526E-2</v>
      </c>
      <c r="E62" s="51">
        <f>C69*E58/(HLOOKUP(E57,workup!$B$266:$Q$268,2,FALSE)*C53*(1)+HLOOKUP(E57,workup!$B$266:$Q$268,3,FALSE))</f>
        <v>0.54216392170168204</v>
      </c>
      <c r="F62" s="51">
        <f>C69*F58/(HLOOKUP(F57,workup!$B$266:$Q$268,2,FALSE)*C53*(1)+HLOOKUP(F57,workup!$B$266:$Q$268,3,FALSE))</f>
        <v>2.7270457477155088E-2</v>
      </c>
      <c r="G62" s="51">
        <f>C69*G58/(HLOOKUP(G57,workup!$B$266:$Q$268,2,FALSE)*C53*(1)+HLOOKUP(G57,workup!$B$266:$Q$268,3,FALSE))</f>
        <v>6.5340157142087865E-2</v>
      </c>
      <c r="H62" s="51">
        <f>C69*H58/(HLOOKUP(H57,workup!$B$266:$Q$268,2,FALSE)*C53*(1)+HLOOKUP(H57,workup!$B$266:$Q$268,3,FALSE))</f>
        <v>4.2475275332089476E-3</v>
      </c>
      <c r="I62" s="51">
        <f>C69*I58/(HLOOKUP(I57,workup!$B$266:$Q$268,2,FALSE)*C53*(1)+HLOOKUP(I57,workup!$B$266:$Q$268,3,FALSE))</f>
        <v>3.0873420070108072E-3</v>
      </c>
      <c r="J62" s="51">
        <f>C69*J58/(HLOOKUP(J57,workup!$B$266:$Q$268,2,FALSE)*C53*(1)+HLOOKUP(J57,workup!$B$266:$Q$268,3,FALSE))</f>
        <v>3.4139447701355359E-2</v>
      </c>
      <c r="K62" s="51">
        <f>C69*K58/(HLOOKUP(K57,workup!$B$266:$Q$268,2,FALSE)*C53*(1)+HLOOKUP(K57,workup!$B$266:$Q$268,3,FALSE))</f>
        <v>0.16787150326775682</v>
      </c>
      <c r="L62" s="51">
        <f>C69*L58/(HLOOKUP(L57,workup!$B$266:$Q$268,2,FALSE)*C53*(1)+HLOOKUP(L57,workup!$B$266:$Q$268,3,FALSE))</f>
        <v>5.3213138371943892E-2</v>
      </c>
      <c r="M62" s="51">
        <f>C69*M58/(HLOOKUP(M57,workup!$B$266:$Q$268,2,FALSE)*C53*(1)+HLOOKUP(M57,workup!$B$266:$Q$268,3,FALSE))</f>
        <v>7.5161856737206872E-4</v>
      </c>
      <c r="N62" s="51">
        <f>C69*N58/(HLOOKUP(N57,workup!$B$266:$Q$268,2,FALSE)*C53*(1)+HLOOKUP(N57,workup!$B$266:$Q$268,3,FALSE))</f>
        <v>5.1162167709618183E-4</v>
      </c>
      <c r="O62" s="51">
        <f>C69*O58/(HLOOKUP(O57,workup!$B$266:$Q$268,2,FALSE)*C53*(1)+HLOOKUP(O57,workup!$B$266:$Q$268,3,FALSE))</f>
        <v>2.6567493305487336E-4</v>
      </c>
      <c r="P62" s="51">
        <f>C69*P58/(HLOOKUP(P57,workup!$B$266:$Q$268,2,FALSE)*C53*(1)+HLOOKUP(P57,workup!$B$266:$Q$268,3,FALSE))</f>
        <v>1.3221567831615821E-3</v>
      </c>
      <c r="Q62" s="51">
        <f>C69*Q58/(HLOOKUP(Q57,workup!$B$266:$Q$268,2,FALSE)*C53*(1)+HLOOKUP(Q57,workup!$B$266:$Q$268,3,FALSE))</f>
        <v>2.6690582691399497E-4</v>
      </c>
      <c r="R62" s="51">
        <f>C69*R58/(HLOOKUP(R57,workup!$B$266:$Q$268,2,FALSE)*C53*(1)+HLOOKUP(R57,workup!$B$266:$Q$268,3,FALSE))</f>
        <v>1.7758811519884464E-4</v>
      </c>
      <c r="S62" s="51">
        <f>C69*S58/(HLOOKUP(S57,workup!$B$266:$Q$268,2,FALSE)*C53*(1)+HLOOKUP(S57,workup!$B$266:$Q$268,3,FALSE))</f>
        <v>9.6502561727233093E-5</v>
      </c>
      <c r="T62" s="186">
        <f>SUM(D62:S62)</f>
        <v>0.91422686891211091</v>
      </c>
      <c r="V62" s="228"/>
      <c r="W62" s="229"/>
      <c r="X62" s="230" t="s">
        <v>39</v>
      </c>
      <c r="Y62" s="51" t="e">
        <f>X69*Y58/(HLOOKUP(Y57,workup!$B$266:$Q$268,2,FALSE)*X53*(1)+HLOOKUP(Y57,workup!$B$266:$Q$268,3,FALSE))</f>
        <v>#DIV/0!</v>
      </c>
      <c r="Z62" s="51" t="e">
        <f>X69*Z58/(HLOOKUP(Z57,workup!$B$266:$Q$268,2,FALSE)*X53*(1)+HLOOKUP(Z57,workup!$B$266:$Q$268,3,FALSE))</f>
        <v>#DIV/0!</v>
      </c>
      <c r="AA62" s="51" t="e">
        <f>X69*AA58/(HLOOKUP(AA57,workup!$B$266:$Q$268,2,FALSE)*X53*(1)+HLOOKUP(AA57,workup!$B$266:$Q$268,3,FALSE))</f>
        <v>#DIV/0!</v>
      </c>
      <c r="AB62" s="51" t="e">
        <f>X69*AB58/(HLOOKUP(AB57,workup!$B$266:$Q$268,2,FALSE)*X53*(1)+HLOOKUP(AB57,workup!$B$266:$Q$268,3,FALSE))</f>
        <v>#DIV/0!</v>
      </c>
      <c r="AC62" s="51" t="e">
        <f>X69*AC58/(HLOOKUP(AC57,workup!$B$266:$Q$268,2,FALSE)*X53*(1)+HLOOKUP(AC57,workup!$B$266:$Q$268,3,FALSE))</f>
        <v>#DIV/0!</v>
      </c>
      <c r="AD62" s="51" t="e">
        <f>X69*AD58/(HLOOKUP(AD57,workup!$B$266:$Q$268,2,FALSE)*X53*(1)+HLOOKUP(AD57,workup!$B$266:$Q$268,3,FALSE))</f>
        <v>#DIV/0!</v>
      </c>
      <c r="AE62" s="51" t="e">
        <f>X69*AE58/(HLOOKUP(AE57,workup!$B$266:$Q$268,2,FALSE)*X53*(1)+HLOOKUP(AE57,workup!$B$266:$Q$268,3,FALSE))</f>
        <v>#DIV/0!</v>
      </c>
      <c r="AF62" s="51" t="e">
        <f>X69*AF58/(HLOOKUP(AF57,workup!$B$266:$Q$268,2,FALSE)*X53*(1)+HLOOKUP(AF57,workup!$B$266:$Q$268,3,FALSE))</f>
        <v>#DIV/0!</v>
      </c>
      <c r="AG62" s="51" t="e">
        <f>X69*AG58/(HLOOKUP(AG57,workup!$B$266:$Q$268,2,FALSE)*X53*(1)+HLOOKUP(AG57,workup!$B$266:$Q$268,3,FALSE))</f>
        <v>#DIV/0!</v>
      </c>
      <c r="AH62" s="51" t="e">
        <f>X69*AH58/(HLOOKUP(AH57,workup!$B$266:$Q$268,2,FALSE)*X53*(1)+HLOOKUP(AH57,workup!$B$266:$Q$268,3,FALSE))</f>
        <v>#DIV/0!</v>
      </c>
      <c r="AI62" s="51" t="e">
        <f>X69*AI58/(HLOOKUP(AI57,workup!$B$266:$Q$268,2,FALSE)*X53*(1)+HLOOKUP(AI57,workup!$B$266:$Q$268,3,FALSE))</f>
        <v>#DIV/0!</v>
      </c>
      <c r="AJ62" s="51" t="e">
        <f>X69*AJ58/(HLOOKUP(AJ57,workup!$B$266:$Q$268,2,FALSE)*X53*(1)+HLOOKUP(AJ57,workup!$B$266:$Q$268,3,FALSE))</f>
        <v>#DIV/0!</v>
      </c>
      <c r="AK62" s="51" t="e">
        <f>X69*AK58/(HLOOKUP(AK57,workup!$B$266:$Q$268,2,FALSE)*X53*(1)+HLOOKUP(AK57,workup!$B$266:$Q$268,3,FALSE))</f>
        <v>#DIV/0!</v>
      </c>
      <c r="AL62" s="51" t="e">
        <f>X69*AL58/(HLOOKUP(AL57,workup!$B$266:$Q$268,2,FALSE)*X53*(1)+HLOOKUP(AL57,workup!$B$266:$Q$268,3,FALSE))</f>
        <v>#DIV/0!</v>
      </c>
      <c r="AM62" s="51" t="e">
        <f>X69*AM58/(HLOOKUP(AM57,workup!$B$266:$Q$268,2,FALSE)*X53*(1)+HLOOKUP(AM57,workup!$B$266:$Q$268,3,FALSE))</f>
        <v>#DIV/0!</v>
      </c>
      <c r="AN62" s="51" t="e">
        <f>X69*AN58/(HLOOKUP(AN57,workup!$B$266:$Q$268,2,FALSE)*X53*(1)+HLOOKUP(AN57,workup!$B$266:$Q$268,3,FALSE))</f>
        <v>#DIV/0!</v>
      </c>
      <c r="AQ62" s="228"/>
      <c r="AR62" s="229"/>
      <c r="AS62" s="230" t="s">
        <v>39</v>
      </c>
      <c r="AT62" s="51" t="e">
        <f>AS69*AT58/(HLOOKUP(AT57,workup!$B$266:$Q$268,2,FALSE)*AS53*(1)+HLOOKUP(AT57,workup!$B$266:$Q$268,3,FALSE))</f>
        <v>#DIV/0!</v>
      </c>
      <c r="AU62" s="51" t="e">
        <f>AS69*AU58/(HLOOKUP(AU57,workup!$B$266:$Q$268,2,FALSE)*AS53*(1)+HLOOKUP(AU57,workup!$B$266:$Q$268,3,FALSE))</f>
        <v>#DIV/0!</v>
      </c>
      <c r="AV62" s="51" t="e">
        <f>AS69*AV58/(HLOOKUP(AV57,workup!$B$266:$Q$268,2,FALSE)*AS53*(1)+HLOOKUP(AV57,workup!$B$266:$Q$268,3,FALSE))</f>
        <v>#DIV/0!</v>
      </c>
      <c r="AW62" s="51" t="e">
        <f>AS69*AW58/(HLOOKUP(AW57,workup!$B$266:$Q$268,2,FALSE)*AS53*(1)+HLOOKUP(AW57,workup!$B$266:$Q$268,3,FALSE))</f>
        <v>#DIV/0!</v>
      </c>
      <c r="AX62" s="51" t="e">
        <f>AS69*AX58/(HLOOKUP(AX57,workup!$B$266:$Q$268,2,FALSE)*AS53*(1)+HLOOKUP(AX57,workup!$B$266:$Q$268,3,FALSE))</f>
        <v>#DIV/0!</v>
      </c>
      <c r="AY62" s="51" t="e">
        <f>AS69*AY58/(HLOOKUP(AY57,workup!$B$266:$Q$268,2,FALSE)*AS53*(1)+HLOOKUP(AY57,workup!$B$266:$Q$268,3,FALSE))</f>
        <v>#DIV/0!</v>
      </c>
      <c r="AZ62" s="51" t="e">
        <f>AS69*AZ58/(HLOOKUP(AZ57,workup!$B$266:$Q$268,2,FALSE)*AS53*(1)+HLOOKUP(AZ57,workup!$B$266:$Q$268,3,FALSE))</f>
        <v>#DIV/0!</v>
      </c>
      <c r="BA62" s="51" t="e">
        <f>AS69*BA58/(HLOOKUP(BA57,workup!$B$266:$Q$268,2,FALSE)*AS53*(1)+HLOOKUP(BA57,workup!$B$266:$Q$268,3,FALSE))</f>
        <v>#DIV/0!</v>
      </c>
      <c r="BB62" s="51" t="e">
        <f>AS69*BB58/(HLOOKUP(BB57,workup!$B$266:$Q$268,2,FALSE)*AS53*(1)+HLOOKUP(BB57,workup!$B$266:$Q$268,3,FALSE))</f>
        <v>#DIV/0!</v>
      </c>
      <c r="BC62" s="51" t="e">
        <f>AS69*BC58/(HLOOKUP(BC57,workup!$B$266:$Q$268,2,FALSE)*AS53*(1)+HLOOKUP(BC57,workup!$B$266:$Q$268,3,FALSE))</f>
        <v>#DIV/0!</v>
      </c>
      <c r="BD62" s="51" t="e">
        <f>AS69*BD58/(HLOOKUP(BD57,workup!$B$266:$Q$268,2,FALSE)*AS53*(1)+HLOOKUP(BD57,workup!$B$266:$Q$268,3,FALSE))</f>
        <v>#DIV/0!</v>
      </c>
      <c r="BE62" s="51" t="e">
        <f>AS69*BE58/(HLOOKUP(BE57,workup!$B$266:$Q$268,2,FALSE)*AS53*(1)+HLOOKUP(BE57,workup!$B$266:$Q$268,3,FALSE))</f>
        <v>#DIV/0!</v>
      </c>
      <c r="BF62" s="51" t="e">
        <f>AS69*BF58/(HLOOKUP(BF57,workup!$B$266:$Q$268,2,FALSE)*AS53*(1)+HLOOKUP(BF57,workup!$B$266:$Q$268,3,FALSE))</f>
        <v>#DIV/0!</v>
      </c>
      <c r="BG62" s="51" t="e">
        <f>AS69*BG58/(HLOOKUP(BG57,workup!$B$266:$Q$268,2,FALSE)*AS53*(1)+HLOOKUP(BG57,workup!$B$266:$Q$268,3,FALSE))</f>
        <v>#DIV/0!</v>
      </c>
      <c r="BH62" s="51" t="e">
        <f>AS69*BH58/(HLOOKUP(BH57,workup!$B$266:$Q$268,2,FALSE)*AS53*(1)+HLOOKUP(BH57,workup!$B$266:$Q$268,3,FALSE))</f>
        <v>#DIV/0!</v>
      </c>
      <c r="BI62" s="51" t="e">
        <f>AS69*BI58/(HLOOKUP(BI57,workup!$B$266:$Q$268,2,FALSE)*AS53*(1)+HLOOKUP(BI57,workup!$B$266:$Q$268,3,FALSE))</f>
        <v>#DIV/0!</v>
      </c>
      <c r="BL62" s="228"/>
      <c r="BM62" s="229"/>
      <c r="BN62" s="230" t="s">
        <v>39</v>
      </c>
      <c r="BO62" s="51" t="e">
        <f>BN69*BO58/(HLOOKUP(BO57,workup!$B$266:$Q$268,2,FALSE)*BN53*(1)+HLOOKUP(BO57,workup!$B$266:$Q$268,3,FALSE))</f>
        <v>#DIV/0!</v>
      </c>
      <c r="BP62" s="51" t="e">
        <f>BN69*BP58/(HLOOKUP(BP57,workup!$B$266:$Q$268,2,FALSE)*BN53*(1)+HLOOKUP(BP57,workup!$B$266:$Q$268,3,FALSE))</f>
        <v>#DIV/0!</v>
      </c>
      <c r="BQ62" s="51" t="e">
        <f>BN69*BQ58/(HLOOKUP(BQ57,workup!$B$266:$Q$268,2,FALSE)*BN53*(1)+HLOOKUP(BQ57,workup!$B$266:$Q$268,3,FALSE))</f>
        <v>#DIV/0!</v>
      </c>
      <c r="BR62" s="51" t="e">
        <f>BN69*BR58/(HLOOKUP(BR57,workup!$B$266:$Q$268,2,FALSE)*BN53*(1)+HLOOKUP(BR57,workup!$B$266:$Q$268,3,FALSE))</f>
        <v>#DIV/0!</v>
      </c>
      <c r="BS62" s="51" t="e">
        <f>BN69*BS58/(HLOOKUP(BS57,workup!$B$266:$Q$268,2,FALSE)*BN53*(1)+HLOOKUP(BS57,workup!$B$266:$Q$268,3,FALSE))</f>
        <v>#DIV/0!</v>
      </c>
      <c r="BT62" s="51" t="e">
        <f>BN69*BT58/(HLOOKUP(BT57,workup!$B$266:$Q$268,2,FALSE)*BN53*(1)+HLOOKUP(BT57,workup!$B$266:$Q$268,3,FALSE))</f>
        <v>#DIV/0!</v>
      </c>
      <c r="BU62" s="51" t="e">
        <f>BN69*BU58/(HLOOKUP(BU57,workup!$B$266:$Q$268,2,FALSE)*BN53*(1)+HLOOKUP(BU57,workup!$B$266:$Q$268,3,FALSE))</f>
        <v>#DIV/0!</v>
      </c>
      <c r="BV62" s="51" t="e">
        <f>BN69*BV58/(HLOOKUP(BV57,workup!$B$266:$Q$268,2,FALSE)*BN53*(1)+HLOOKUP(BV57,workup!$B$266:$Q$268,3,FALSE))</f>
        <v>#DIV/0!</v>
      </c>
      <c r="BW62" s="51" t="e">
        <f>BN69*BW58/(HLOOKUP(BW57,workup!$B$266:$Q$268,2,FALSE)*BN53*(1)+HLOOKUP(BW57,workup!$B$266:$Q$268,3,FALSE))</f>
        <v>#DIV/0!</v>
      </c>
      <c r="BX62" s="51" t="e">
        <f>BN69*BX58/(HLOOKUP(BX57,workup!$B$266:$Q$268,2,FALSE)*BN53*(1)+HLOOKUP(BX57,workup!$B$266:$Q$268,3,FALSE))</f>
        <v>#DIV/0!</v>
      </c>
      <c r="BY62" s="51" t="e">
        <f>BN69*BY58/(HLOOKUP(BY57,workup!$B$266:$Q$268,2,FALSE)*BN53*(1)+HLOOKUP(BY57,workup!$B$266:$Q$268,3,FALSE))</f>
        <v>#DIV/0!</v>
      </c>
      <c r="BZ62" s="51" t="e">
        <f>BN69*BZ58/(HLOOKUP(BZ57,workup!$B$266:$Q$268,2,FALSE)*BN53*(1)+HLOOKUP(BZ57,workup!$B$266:$Q$268,3,FALSE))</f>
        <v>#DIV/0!</v>
      </c>
      <c r="CA62" s="51" t="e">
        <f>BN69*CA58/(HLOOKUP(CA57,workup!$B$266:$Q$268,2,FALSE)*BN53*(1)+HLOOKUP(CA57,workup!$B$266:$Q$268,3,FALSE))</f>
        <v>#DIV/0!</v>
      </c>
      <c r="CB62" s="51" t="e">
        <f>BN69*CB58/(HLOOKUP(CB57,workup!$B$266:$Q$268,2,FALSE)*BN53*(1)+HLOOKUP(CB57,workup!$B$266:$Q$268,3,FALSE))</f>
        <v>#DIV/0!</v>
      </c>
      <c r="CC62" s="51" t="e">
        <f>BN69*CC58/(HLOOKUP(CC57,workup!$B$266:$Q$268,2,FALSE)*BN53*(1)+HLOOKUP(CC57,workup!$B$266:$Q$268,3,FALSE))</f>
        <v>#DIV/0!</v>
      </c>
      <c r="CD62" s="51" t="e">
        <f>BN69*CD58/(HLOOKUP(CD57,workup!$B$266:$Q$268,2,FALSE)*BN53*(1)+HLOOKUP(CD57,workup!$B$266:$Q$268,3,FALSE))</f>
        <v>#DIV/0!</v>
      </c>
      <c r="CG62" s="228"/>
      <c r="CH62" s="229"/>
      <c r="CI62" s="230" t="s">
        <v>39</v>
      </c>
      <c r="CJ62" s="51" t="e">
        <f>CI69*CJ58/(HLOOKUP(CJ57,workup!$B$266:$Q$268,2,FALSE)*CI53*(1)+HLOOKUP(CJ57,workup!$B$266:$Q$268,3,FALSE))</f>
        <v>#DIV/0!</v>
      </c>
      <c r="CK62" s="51" t="e">
        <f>CI69*CK58/(HLOOKUP(CK57,workup!$B$266:$Q$268,2,FALSE)*CI53*(1)+HLOOKUP(CK57,workup!$B$266:$Q$268,3,FALSE))</f>
        <v>#DIV/0!</v>
      </c>
      <c r="CL62" s="51" t="e">
        <f>CI69*CL58/(HLOOKUP(CL57,workup!$B$266:$Q$268,2,FALSE)*CI53*(1)+HLOOKUP(CL57,workup!$B$266:$Q$268,3,FALSE))</f>
        <v>#DIV/0!</v>
      </c>
      <c r="CM62" s="51" t="e">
        <f>CI69*CM58/(HLOOKUP(CM57,workup!$B$266:$Q$268,2,FALSE)*CI53*(1)+HLOOKUP(CM57,workup!$B$266:$Q$268,3,FALSE))</f>
        <v>#DIV/0!</v>
      </c>
      <c r="CN62" s="51" t="e">
        <f>CI69*CN58/(HLOOKUP(CN57,workup!$B$266:$Q$268,2,FALSE)*CI53*(1)+HLOOKUP(CN57,workup!$B$266:$Q$268,3,FALSE))</f>
        <v>#DIV/0!</v>
      </c>
      <c r="CO62" s="51" t="e">
        <f>CI69*CO58/(HLOOKUP(CO57,workup!$B$266:$Q$268,2,FALSE)*CI53*(1)+HLOOKUP(CO57,workup!$B$266:$Q$268,3,FALSE))</f>
        <v>#DIV/0!</v>
      </c>
      <c r="CP62" s="51" t="e">
        <f>CI69*CP58/(HLOOKUP(CP57,workup!$B$266:$Q$268,2,FALSE)*CI53*(1)+HLOOKUP(CP57,workup!$B$266:$Q$268,3,FALSE))</f>
        <v>#DIV/0!</v>
      </c>
      <c r="CQ62" s="51" t="e">
        <f>CI69*CQ58/(HLOOKUP(CQ57,workup!$B$266:$Q$268,2,FALSE)*CI53*(1)+HLOOKUP(CQ57,workup!$B$266:$Q$268,3,FALSE))</f>
        <v>#DIV/0!</v>
      </c>
      <c r="CR62" s="51" t="e">
        <f>CI69*CR58/(HLOOKUP(CR57,workup!$B$266:$Q$268,2,FALSE)*CI53*(1)+HLOOKUP(CR57,workup!$B$266:$Q$268,3,FALSE))</f>
        <v>#DIV/0!</v>
      </c>
      <c r="CS62" s="51" t="e">
        <f>CI69*CS58/(HLOOKUP(CS57,workup!$B$266:$Q$268,2,FALSE)*CI53*(1)+HLOOKUP(CS57,workup!$B$266:$Q$268,3,FALSE))</f>
        <v>#DIV/0!</v>
      </c>
      <c r="CT62" s="51" t="e">
        <f>CI69*CT58/(HLOOKUP(CT57,workup!$B$266:$Q$268,2,FALSE)*CI53*(1)+HLOOKUP(CT57,workup!$B$266:$Q$268,3,FALSE))</f>
        <v>#DIV/0!</v>
      </c>
      <c r="CU62" s="51" t="e">
        <f>CI69*CU58/(HLOOKUP(CU57,workup!$B$266:$Q$268,2,FALSE)*CI53*(1)+HLOOKUP(CU57,workup!$B$266:$Q$268,3,FALSE))</f>
        <v>#DIV/0!</v>
      </c>
      <c r="CV62" s="51" t="e">
        <f>CI69*CV58/(HLOOKUP(CV57,workup!$B$266:$Q$268,2,FALSE)*CI53*(1)+HLOOKUP(CV57,workup!$B$266:$Q$268,3,FALSE))</f>
        <v>#DIV/0!</v>
      </c>
      <c r="CW62" s="51" t="e">
        <f>CI69*CW58/(HLOOKUP(CW57,workup!$B$266:$Q$268,2,FALSE)*CI53*(1)+HLOOKUP(CW57,workup!$B$266:$Q$268,3,FALSE))</f>
        <v>#DIV/0!</v>
      </c>
      <c r="CX62" s="51" t="e">
        <f>CI69*CX58/(HLOOKUP(CX57,workup!$B$266:$Q$268,2,FALSE)*CI53*(1)+HLOOKUP(CX57,workup!$B$266:$Q$268,3,FALSE))</f>
        <v>#DIV/0!</v>
      </c>
      <c r="CY62" s="51" t="e">
        <f>CI69*CY58/(HLOOKUP(CY57,workup!$B$266:$Q$268,2,FALSE)*CI53*(1)+HLOOKUP(CY57,workup!$B$266:$Q$268,3,FALSE))</f>
        <v>#DIV/0!</v>
      </c>
    </row>
    <row r="63" spans="1:103" x14ac:dyDescent="0.25">
      <c r="A63" s="228"/>
      <c r="B63" s="229"/>
      <c r="C63" s="231"/>
      <c r="D63" s="51">
        <f>C69*D59/(HLOOKUP(D57,workup!$B$266:$Q$268,2,FALSE)*C54*(1)+HLOOKUP(D57,workup!$B$266:$Q$268,3,FALSE))</f>
        <v>1.2318754658057365E-2</v>
      </c>
      <c r="E63" s="51">
        <f>C69*E59/(HLOOKUP(E57,workup!$B$266:$Q$268,2,FALSE)*C54*(1)+HLOOKUP(E57,workup!$B$266:$Q$268,3,FALSE))</f>
        <v>0.54373327957762418</v>
      </c>
      <c r="F63" s="51">
        <f>C69*F59/(HLOOKUP(F57,workup!$B$266:$Q$268,2,FALSE)*C54*(1)+HLOOKUP(F57,workup!$B$266:$Q$268,3,FALSE))</f>
        <v>2.7031118633609005E-2</v>
      </c>
      <c r="G63" s="51">
        <f>C69*G59/(HLOOKUP(G57,workup!$B$266:$Q$268,2,FALSE)*C54*(1)+HLOOKUP(G57,workup!$B$266:$Q$268,3,FALSE))</f>
        <v>6.5234393120883999E-2</v>
      </c>
      <c r="H63" s="51">
        <f>C69*H59/(HLOOKUP(H57,workup!$B$266:$Q$268,2,FALSE)*C54*(1)+HLOOKUP(H57,workup!$B$266:$Q$268,3,FALSE))</f>
        <v>4.0940997128980647E-3</v>
      </c>
      <c r="I63" s="51">
        <f>C69*I59/(HLOOKUP(I57,workup!$B$266:$Q$268,2,FALSE)*C54*(1)+HLOOKUP(I57,workup!$B$266:$Q$268,3,FALSE))</f>
        <v>3.1330419881762904E-3</v>
      </c>
      <c r="J63" s="51">
        <f>C69*J59/(HLOOKUP(J57,workup!$B$266:$Q$268,2,FALSE)*C54*(1)+HLOOKUP(J57,workup!$B$266:$Q$268,3,FALSE))</f>
        <v>3.4409794942228289E-2</v>
      </c>
      <c r="K63" s="51">
        <f>C69*K59/(HLOOKUP(K57,workup!$B$266:$Q$268,2,FALSE)*C54*(1)+HLOOKUP(K57,workup!$B$266:$Q$268,3,FALSE))</f>
        <v>0.16745073444884037</v>
      </c>
      <c r="L63" s="51">
        <f>C69*L59/(HLOOKUP(L57,workup!$B$266:$Q$268,2,FALSE)*C54*(1)+HLOOKUP(L57,workup!$B$266:$Q$268,3,FALSE))</f>
        <v>5.3077510321355638E-2</v>
      </c>
      <c r="M63" s="51">
        <f>C69*M59/(HLOOKUP(M57,workup!$B$266:$Q$268,2,FALSE)*C54*(1)+HLOOKUP(M57,workup!$B$266:$Q$268,3,FALSE))</f>
        <v>7.6555339798242683E-4</v>
      </c>
      <c r="N63" s="51">
        <f>C69*N59/(HLOOKUP(N57,workup!$B$266:$Q$268,2,FALSE)*C54*(1)+HLOOKUP(N57,workup!$B$266:$Q$268,3,FALSE))</f>
        <v>5.1462326829957859E-4</v>
      </c>
      <c r="O63" s="51">
        <f>C69*O59/(HLOOKUP(O57,workup!$B$266:$Q$268,2,FALSE)*C54*(1)+HLOOKUP(O57,workup!$B$266:$Q$268,3,FALSE))</f>
        <v>2.674323375889407E-4</v>
      </c>
      <c r="P63" s="51">
        <f>C69*P59/(HLOOKUP(P57,workup!$B$266:$Q$268,2,FALSE)*C54*(1)+HLOOKUP(P57,workup!$B$266:$Q$268,3,FALSE))</f>
        <v>1.3360832285131815E-3</v>
      </c>
      <c r="Q63" s="51">
        <f>C69*Q59/(HLOOKUP(Q57,workup!$B$266:$Q$268,2,FALSE)*C54*(1)+HLOOKUP(Q57,workup!$B$266:$Q$268,3,FALSE))</f>
        <v>2.7033566117520309E-4</v>
      </c>
      <c r="R63" s="51">
        <f>C69*R59/(HLOOKUP(R57,workup!$B$266:$Q$268,2,FALSE)*C54*(1)+HLOOKUP(R57,workup!$B$266:$Q$268,3,FALSE))</f>
        <v>1.7900903120561933E-4</v>
      </c>
      <c r="S63" s="51">
        <f>C69*S59/(HLOOKUP(S57,workup!$B$266:$Q$268,2,FALSE)*C54*(1)+HLOOKUP(S57,workup!$B$266:$Q$268,3,FALSE))</f>
        <v>1.0158072676124213E-4</v>
      </c>
      <c r="T63" s="25"/>
      <c r="V63" s="228"/>
      <c r="W63" s="229"/>
      <c r="X63" s="231"/>
      <c r="Y63" s="51" t="e">
        <f>X69*Y59/(HLOOKUP(Y57,workup!$B$266:$Q$268,2,FALSE)*X54*(1)+HLOOKUP(Y57,workup!$B$266:$Q$268,3,FALSE))</f>
        <v>#DIV/0!</v>
      </c>
      <c r="Z63" s="51" t="e">
        <f>X69*Z59/(HLOOKUP(Z57,workup!$B$266:$Q$268,2,FALSE)*X54*(1)+HLOOKUP(Z57,workup!$B$266:$Q$268,3,FALSE))</f>
        <v>#DIV/0!</v>
      </c>
      <c r="AA63" s="51" t="e">
        <f>X69*AA59/(HLOOKUP(AA57,workup!$B$266:$Q$268,2,FALSE)*X54*(1)+HLOOKUP(AA57,workup!$B$266:$Q$268,3,FALSE))</f>
        <v>#DIV/0!</v>
      </c>
      <c r="AB63" s="51" t="e">
        <f>X69*AB59/(HLOOKUP(AB57,workup!$B$266:$Q$268,2,FALSE)*X54*(1)+HLOOKUP(AB57,workup!$B$266:$Q$268,3,FALSE))</f>
        <v>#DIV/0!</v>
      </c>
      <c r="AC63" s="51" t="e">
        <f>X69*AC59/(HLOOKUP(AC57,workup!$B$266:$Q$268,2,FALSE)*X54*(1)+HLOOKUP(AC57,workup!$B$266:$Q$268,3,FALSE))</f>
        <v>#DIV/0!</v>
      </c>
      <c r="AD63" s="51" t="e">
        <f>X69*AD59/(HLOOKUP(AD57,workup!$B$266:$Q$268,2,FALSE)*X54*(1)+HLOOKUP(AD57,workup!$B$266:$Q$268,3,FALSE))</f>
        <v>#DIV/0!</v>
      </c>
      <c r="AE63" s="51" t="e">
        <f>X69*AE59/(HLOOKUP(AE57,workup!$B$266:$Q$268,2,FALSE)*X54*(1)+HLOOKUP(AE57,workup!$B$266:$Q$268,3,FALSE))</f>
        <v>#DIV/0!</v>
      </c>
      <c r="AF63" s="51" t="e">
        <f>X69*AF59/(HLOOKUP(AF57,workup!$B$266:$Q$268,2,FALSE)*X54*(1)+HLOOKUP(AF57,workup!$B$266:$Q$268,3,FALSE))</f>
        <v>#DIV/0!</v>
      </c>
      <c r="AG63" s="51" t="e">
        <f>X69*AG59/(HLOOKUP(AG57,workup!$B$266:$Q$268,2,FALSE)*X54*(1)+HLOOKUP(AG57,workup!$B$266:$Q$268,3,FALSE))</f>
        <v>#DIV/0!</v>
      </c>
      <c r="AH63" s="51" t="e">
        <f>X69*AH59/(HLOOKUP(AH57,workup!$B$266:$Q$268,2,FALSE)*X54*(1)+HLOOKUP(AH57,workup!$B$266:$Q$268,3,FALSE))</f>
        <v>#DIV/0!</v>
      </c>
      <c r="AI63" s="51" t="e">
        <f>X69*AI59/(HLOOKUP(AI57,workup!$B$266:$Q$268,2,FALSE)*X54*(1)+HLOOKUP(AI57,workup!$B$266:$Q$268,3,FALSE))</f>
        <v>#DIV/0!</v>
      </c>
      <c r="AJ63" s="51" t="e">
        <f>X69*AJ59/(HLOOKUP(AJ57,workup!$B$266:$Q$268,2,FALSE)*X54*(1)+HLOOKUP(AJ57,workup!$B$266:$Q$268,3,FALSE))</f>
        <v>#DIV/0!</v>
      </c>
      <c r="AK63" s="51" t="e">
        <f>X69*AK59/(HLOOKUP(AK57,workup!$B$266:$Q$268,2,FALSE)*X54*(1)+HLOOKUP(AK57,workup!$B$266:$Q$268,3,FALSE))</f>
        <v>#DIV/0!</v>
      </c>
      <c r="AL63" s="51" t="e">
        <f>X69*AL59/(HLOOKUP(AL57,workup!$B$266:$Q$268,2,FALSE)*X54*(1)+HLOOKUP(AL57,workup!$B$266:$Q$268,3,FALSE))</f>
        <v>#DIV/0!</v>
      </c>
      <c r="AM63" s="51" t="e">
        <f>X69*AM59/(HLOOKUP(AM57,workup!$B$266:$Q$268,2,FALSE)*X54*(1)+HLOOKUP(AM57,workup!$B$266:$Q$268,3,FALSE))</f>
        <v>#DIV/0!</v>
      </c>
      <c r="AN63" s="51" t="e">
        <f>X69*AN59/(HLOOKUP(AN57,workup!$B$266:$Q$268,2,FALSE)*X54*(1)+HLOOKUP(AN57,workup!$B$266:$Q$268,3,FALSE))</f>
        <v>#DIV/0!</v>
      </c>
      <c r="AQ63" s="228"/>
      <c r="AR63" s="229"/>
      <c r="AS63" s="231"/>
      <c r="AT63" s="51" t="e">
        <f>AS69*AT59/(HLOOKUP(AT57,workup!$B$266:$Q$268,2,FALSE)*AS54*(1)+HLOOKUP(AT57,workup!$B$266:$Q$268,3,FALSE))</f>
        <v>#DIV/0!</v>
      </c>
      <c r="AU63" s="51" t="e">
        <f>AS69*AU59/(HLOOKUP(AU57,workup!$B$266:$Q$268,2,FALSE)*AS54*(1)+HLOOKUP(AU57,workup!$B$266:$Q$268,3,FALSE))</f>
        <v>#DIV/0!</v>
      </c>
      <c r="AV63" s="51" t="e">
        <f>AS69*AV59/(HLOOKUP(AV57,workup!$B$266:$Q$268,2,FALSE)*AS54*(1)+HLOOKUP(AV57,workup!$B$266:$Q$268,3,FALSE))</f>
        <v>#DIV/0!</v>
      </c>
      <c r="AW63" s="51" t="e">
        <f>AS69*AW59/(HLOOKUP(AW57,workup!$B$266:$Q$268,2,FALSE)*AS54*(1)+HLOOKUP(AW57,workup!$B$266:$Q$268,3,FALSE))</f>
        <v>#DIV/0!</v>
      </c>
      <c r="AX63" s="51" t="e">
        <f>AS69*AX59/(HLOOKUP(AX57,workup!$B$266:$Q$268,2,FALSE)*AS54*(1)+HLOOKUP(AX57,workup!$B$266:$Q$268,3,FALSE))</f>
        <v>#DIV/0!</v>
      </c>
      <c r="AY63" s="51" t="e">
        <f>AS69*AY59/(HLOOKUP(AY57,workup!$B$266:$Q$268,2,FALSE)*AS54*(1)+HLOOKUP(AY57,workup!$B$266:$Q$268,3,FALSE))</f>
        <v>#DIV/0!</v>
      </c>
      <c r="AZ63" s="51" t="e">
        <f>AS69*AZ59/(HLOOKUP(AZ57,workup!$B$266:$Q$268,2,FALSE)*AS54*(1)+HLOOKUP(AZ57,workup!$B$266:$Q$268,3,FALSE))</f>
        <v>#DIV/0!</v>
      </c>
      <c r="BA63" s="51" t="e">
        <f>AS69*BA59/(HLOOKUP(BA57,workup!$B$266:$Q$268,2,FALSE)*AS54*(1)+HLOOKUP(BA57,workup!$B$266:$Q$268,3,FALSE))</f>
        <v>#DIV/0!</v>
      </c>
      <c r="BB63" s="51" t="e">
        <f>AS69*BB59/(HLOOKUP(BB57,workup!$B$266:$Q$268,2,FALSE)*AS54*(1)+HLOOKUP(BB57,workup!$B$266:$Q$268,3,FALSE))</f>
        <v>#DIV/0!</v>
      </c>
      <c r="BC63" s="51" t="e">
        <f>AS69*BC59/(HLOOKUP(BC57,workup!$B$266:$Q$268,2,FALSE)*AS54*(1)+HLOOKUP(BC57,workup!$B$266:$Q$268,3,FALSE))</f>
        <v>#DIV/0!</v>
      </c>
      <c r="BD63" s="51" t="e">
        <f>AS69*BD59/(HLOOKUP(BD57,workup!$B$266:$Q$268,2,FALSE)*AS54*(1)+HLOOKUP(BD57,workup!$B$266:$Q$268,3,FALSE))</f>
        <v>#DIV/0!</v>
      </c>
      <c r="BE63" s="51" t="e">
        <f>AS69*BE59/(HLOOKUP(BE57,workup!$B$266:$Q$268,2,FALSE)*AS54*(1)+HLOOKUP(BE57,workup!$B$266:$Q$268,3,FALSE))</f>
        <v>#DIV/0!</v>
      </c>
      <c r="BF63" s="51" t="e">
        <f>AS69*BF59/(HLOOKUP(BF57,workup!$B$266:$Q$268,2,FALSE)*AS54*(1)+HLOOKUP(BF57,workup!$B$266:$Q$268,3,FALSE))</f>
        <v>#DIV/0!</v>
      </c>
      <c r="BG63" s="51" t="e">
        <f>AS69*BG59/(HLOOKUP(BG57,workup!$B$266:$Q$268,2,FALSE)*AS54*(1)+HLOOKUP(BG57,workup!$B$266:$Q$268,3,FALSE))</f>
        <v>#DIV/0!</v>
      </c>
      <c r="BH63" s="51" t="e">
        <f>AS69*BH59/(HLOOKUP(BH57,workup!$B$266:$Q$268,2,FALSE)*AS54*(1)+HLOOKUP(BH57,workup!$B$266:$Q$268,3,FALSE))</f>
        <v>#DIV/0!</v>
      </c>
      <c r="BI63" s="51" t="e">
        <f>AS69*BI59/(HLOOKUP(BI57,workup!$B$266:$Q$268,2,FALSE)*AS54*(1)+HLOOKUP(BI57,workup!$B$266:$Q$268,3,FALSE))</f>
        <v>#DIV/0!</v>
      </c>
      <c r="BL63" s="228"/>
      <c r="BM63" s="229"/>
      <c r="BN63" s="231"/>
      <c r="BO63" s="51" t="e">
        <f>BN69*BO59/(HLOOKUP(BO57,workup!$B$266:$Q$268,2,FALSE)*BN54*(1)+HLOOKUP(BO57,workup!$B$266:$Q$268,3,FALSE))</f>
        <v>#DIV/0!</v>
      </c>
      <c r="BP63" s="51" t="e">
        <f>BN69*BP59/(HLOOKUP(BP57,workup!$B$266:$Q$268,2,FALSE)*BN54*(1)+HLOOKUP(BP57,workup!$B$266:$Q$268,3,FALSE))</f>
        <v>#DIV/0!</v>
      </c>
      <c r="BQ63" s="51" t="e">
        <f>BN69*BQ59/(HLOOKUP(BQ57,workup!$B$266:$Q$268,2,FALSE)*BN54*(1)+HLOOKUP(BQ57,workup!$B$266:$Q$268,3,FALSE))</f>
        <v>#DIV/0!</v>
      </c>
      <c r="BR63" s="51" t="e">
        <f>BN69*BR59/(HLOOKUP(BR57,workup!$B$266:$Q$268,2,FALSE)*BN54*(1)+HLOOKUP(BR57,workup!$B$266:$Q$268,3,FALSE))</f>
        <v>#DIV/0!</v>
      </c>
      <c r="BS63" s="51" t="e">
        <f>BN69*BS59/(HLOOKUP(BS57,workup!$B$266:$Q$268,2,FALSE)*BN54*(1)+HLOOKUP(BS57,workup!$B$266:$Q$268,3,FALSE))</f>
        <v>#DIV/0!</v>
      </c>
      <c r="BT63" s="51" t="e">
        <f>BN69*BT59/(HLOOKUP(BT57,workup!$B$266:$Q$268,2,FALSE)*BN54*(1)+HLOOKUP(BT57,workup!$B$266:$Q$268,3,FALSE))</f>
        <v>#DIV/0!</v>
      </c>
      <c r="BU63" s="51" t="e">
        <f>BN69*BU59/(HLOOKUP(BU57,workup!$B$266:$Q$268,2,FALSE)*BN54*(1)+HLOOKUP(BU57,workup!$B$266:$Q$268,3,FALSE))</f>
        <v>#DIV/0!</v>
      </c>
      <c r="BV63" s="51" t="e">
        <f>BN69*BV59/(HLOOKUP(BV57,workup!$B$266:$Q$268,2,FALSE)*BN54*(1)+HLOOKUP(BV57,workup!$B$266:$Q$268,3,FALSE))</f>
        <v>#DIV/0!</v>
      </c>
      <c r="BW63" s="51" t="e">
        <f>BN69*BW59/(HLOOKUP(BW57,workup!$B$266:$Q$268,2,FALSE)*BN54*(1)+HLOOKUP(BW57,workup!$B$266:$Q$268,3,FALSE))</f>
        <v>#DIV/0!</v>
      </c>
      <c r="BX63" s="51" t="e">
        <f>BN69*BX59/(HLOOKUP(BX57,workup!$B$266:$Q$268,2,FALSE)*BN54*(1)+HLOOKUP(BX57,workup!$B$266:$Q$268,3,FALSE))</f>
        <v>#DIV/0!</v>
      </c>
      <c r="BY63" s="51" t="e">
        <f>BN69*BY59/(HLOOKUP(BY57,workup!$B$266:$Q$268,2,FALSE)*BN54*(1)+HLOOKUP(BY57,workup!$B$266:$Q$268,3,FALSE))</f>
        <v>#DIV/0!</v>
      </c>
      <c r="BZ63" s="51" t="e">
        <f>BN69*BZ59/(HLOOKUP(BZ57,workup!$B$266:$Q$268,2,FALSE)*BN54*(1)+HLOOKUP(BZ57,workup!$B$266:$Q$268,3,FALSE))</f>
        <v>#DIV/0!</v>
      </c>
      <c r="CA63" s="51" t="e">
        <f>BN69*CA59/(HLOOKUP(CA57,workup!$B$266:$Q$268,2,FALSE)*BN54*(1)+HLOOKUP(CA57,workup!$B$266:$Q$268,3,FALSE))</f>
        <v>#DIV/0!</v>
      </c>
      <c r="CB63" s="51" t="e">
        <f>BN69*CB59/(HLOOKUP(CB57,workup!$B$266:$Q$268,2,FALSE)*BN54*(1)+HLOOKUP(CB57,workup!$B$266:$Q$268,3,FALSE))</f>
        <v>#DIV/0!</v>
      </c>
      <c r="CC63" s="51" t="e">
        <f>BN69*CC59/(HLOOKUP(CC57,workup!$B$266:$Q$268,2,FALSE)*BN54*(1)+HLOOKUP(CC57,workup!$B$266:$Q$268,3,FALSE))</f>
        <v>#DIV/0!</v>
      </c>
      <c r="CD63" s="51" t="e">
        <f>BN69*CD59/(HLOOKUP(CD57,workup!$B$266:$Q$268,2,FALSE)*BN54*(1)+HLOOKUP(CD57,workup!$B$266:$Q$268,3,FALSE))</f>
        <v>#DIV/0!</v>
      </c>
      <c r="CG63" s="228"/>
      <c r="CH63" s="229"/>
      <c r="CI63" s="231"/>
      <c r="CJ63" s="51" t="e">
        <f>CI69*CJ59/(HLOOKUP(CJ57,workup!$B$266:$Q$268,2,FALSE)*CI54*(1)+HLOOKUP(CJ57,workup!$B$266:$Q$268,3,FALSE))</f>
        <v>#DIV/0!</v>
      </c>
      <c r="CK63" s="51" t="e">
        <f>CI69*CK59/(HLOOKUP(CK57,workup!$B$266:$Q$268,2,FALSE)*CI54*(1)+HLOOKUP(CK57,workup!$B$266:$Q$268,3,FALSE))</f>
        <v>#DIV/0!</v>
      </c>
      <c r="CL63" s="51" t="e">
        <f>CI69*CL59/(HLOOKUP(CL57,workup!$B$266:$Q$268,2,FALSE)*CI54*(1)+HLOOKUP(CL57,workup!$B$266:$Q$268,3,FALSE))</f>
        <v>#DIV/0!</v>
      </c>
      <c r="CM63" s="51" t="e">
        <f>CI69*CM59/(HLOOKUP(CM57,workup!$B$266:$Q$268,2,FALSE)*CI54*(1)+HLOOKUP(CM57,workup!$B$266:$Q$268,3,FALSE))</f>
        <v>#DIV/0!</v>
      </c>
      <c r="CN63" s="51" t="e">
        <f>CI69*CN59/(HLOOKUP(CN57,workup!$B$266:$Q$268,2,FALSE)*CI54*(1)+HLOOKUP(CN57,workup!$B$266:$Q$268,3,FALSE))</f>
        <v>#DIV/0!</v>
      </c>
      <c r="CO63" s="51" t="e">
        <f>CI69*CO59/(HLOOKUP(CO57,workup!$B$266:$Q$268,2,FALSE)*CI54*(1)+HLOOKUP(CO57,workup!$B$266:$Q$268,3,FALSE))</f>
        <v>#DIV/0!</v>
      </c>
      <c r="CP63" s="51" t="e">
        <f>CI69*CP59/(HLOOKUP(CP57,workup!$B$266:$Q$268,2,FALSE)*CI54*(1)+HLOOKUP(CP57,workup!$B$266:$Q$268,3,FALSE))</f>
        <v>#DIV/0!</v>
      </c>
      <c r="CQ63" s="51" t="e">
        <f>CI69*CQ59/(HLOOKUP(CQ57,workup!$B$266:$Q$268,2,FALSE)*CI54*(1)+HLOOKUP(CQ57,workup!$B$266:$Q$268,3,FALSE))</f>
        <v>#DIV/0!</v>
      </c>
      <c r="CR63" s="51" t="e">
        <f>CI69*CR59/(HLOOKUP(CR57,workup!$B$266:$Q$268,2,FALSE)*CI54*(1)+HLOOKUP(CR57,workup!$B$266:$Q$268,3,FALSE))</f>
        <v>#DIV/0!</v>
      </c>
      <c r="CS63" s="51" t="e">
        <f>CI69*CS59/(HLOOKUP(CS57,workup!$B$266:$Q$268,2,FALSE)*CI54*(1)+HLOOKUP(CS57,workup!$B$266:$Q$268,3,FALSE))</f>
        <v>#DIV/0!</v>
      </c>
      <c r="CT63" s="51" t="e">
        <f>CI69*CT59/(HLOOKUP(CT57,workup!$B$266:$Q$268,2,FALSE)*CI54*(1)+HLOOKUP(CT57,workup!$B$266:$Q$268,3,FALSE))</f>
        <v>#DIV/0!</v>
      </c>
      <c r="CU63" s="51" t="e">
        <f>CI69*CU59/(HLOOKUP(CU57,workup!$B$266:$Q$268,2,FALSE)*CI54*(1)+HLOOKUP(CU57,workup!$B$266:$Q$268,3,FALSE))</f>
        <v>#DIV/0!</v>
      </c>
      <c r="CV63" s="51" t="e">
        <f>CI69*CV59/(HLOOKUP(CV57,workup!$B$266:$Q$268,2,FALSE)*CI54*(1)+HLOOKUP(CV57,workup!$B$266:$Q$268,3,FALSE))</f>
        <v>#DIV/0!</v>
      </c>
      <c r="CW63" s="51" t="e">
        <f>CI69*CW59/(HLOOKUP(CW57,workup!$B$266:$Q$268,2,FALSE)*CI54*(1)+HLOOKUP(CW57,workup!$B$266:$Q$268,3,FALSE))</f>
        <v>#DIV/0!</v>
      </c>
      <c r="CX63" s="51" t="e">
        <f>CI69*CX59/(HLOOKUP(CX57,workup!$B$266:$Q$268,2,FALSE)*CI54*(1)+HLOOKUP(CX57,workup!$B$266:$Q$268,3,FALSE))</f>
        <v>#DIV/0!</v>
      </c>
      <c r="CY63" s="51" t="e">
        <f>CI69*CY59/(HLOOKUP(CY57,workup!$B$266:$Q$268,2,FALSE)*CI54*(1)+HLOOKUP(CY57,workup!$B$266:$Q$268,3,FALSE))</f>
        <v>#DIV/0!</v>
      </c>
    </row>
    <row r="64" spans="1:103" x14ac:dyDescent="0.25">
      <c r="A64" s="228"/>
      <c r="B64" s="229"/>
      <c r="C64" s="232"/>
      <c r="D64" s="51">
        <f>C69*D60/(HLOOKUP(D57,workup!$B$266:$Q$268,2,FALSE)*C55*(1)+HLOOKUP(D57,workup!$B$266:$Q$268,3,FALSE))</f>
        <v>8.5317442058825653E-3</v>
      </c>
      <c r="E64" s="51">
        <f>C69*E60/(HLOOKUP(E57,workup!$B$266:$Q$268,2,FALSE)*C55*(1)+HLOOKUP(E57,workup!$B$266:$Q$268,3,FALSE))</f>
        <v>0.54833461865584188</v>
      </c>
      <c r="F64" s="51">
        <f>C69*F60/(HLOOKUP(F57,workup!$B$266:$Q$268,2,FALSE)*C55*(1)+HLOOKUP(F57,workup!$B$266:$Q$268,3,FALSE))</f>
        <v>2.7371733002698916E-2</v>
      </c>
      <c r="G64" s="51">
        <f>C69*G60/(HLOOKUP(G57,workup!$B$266:$Q$268,2,FALSE)*C55*(1)+HLOOKUP(G57,workup!$B$266:$Q$268,3,FALSE))</f>
        <v>6.5699781835479767E-2</v>
      </c>
      <c r="H64" s="51">
        <f>C69*H60/(HLOOKUP(H57,workup!$B$266:$Q$268,2,FALSE)*C55*(1)+HLOOKUP(H57,workup!$B$266:$Q$268,3,FALSE))</f>
        <v>3.5705084073235668E-3</v>
      </c>
      <c r="I64" s="51">
        <f>C69*I60/(HLOOKUP(I57,workup!$B$266:$Q$268,2,FALSE)*C55*(1)+HLOOKUP(I57,workup!$B$266:$Q$268,3,FALSE))</f>
        <v>3.1659040572461898E-3</v>
      </c>
      <c r="J64" s="51">
        <f>C69*J60/(HLOOKUP(J57,workup!$B$266:$Q$268,2,FALSE)*C55*(1)+HLOOKUP(J57,workup!$B$266:$Q$268,3,FALSE))</f>
        <v>3.4726079712436596E-2</v>
      </c>
      <c r="K64" s="51">
        <f>C69*K60/(HLOOKUP(K57,workup!$B$266:$Q$268,2,FALSE)*C55*(1)+HLOOKUP(K57,workup!$B$266:$Q$268,3,FALSE))</f>
        <v>0.16780454038390452</v>
      </c>
      <c r="L64" s="51">
        <f>C69*L60/(HLOOKUP(L57,workup!$B$266:$Q$268,2,FALSE)*C55*(1)+HLOOKUP(L57,workup!$B$266:$Q$268,3,FALSE))</f>
        <v>5.3292994323985349E-2</v>
      </c>
      <c r="M64" s="51">
        <f>C69*M60/(HLOOKUP(M57,workup!$B$266:$Q$268,2,FALSE)*C55*(1)+HLOOKUP(M57,workup!$B$266:$Q$268,3,FALSE))</f>
        <v>7.7481795475722978E-4</v>
      </c>
      <c r="N64" s="51">
        <f>C69*N60/(HLOOKUP(N57,workup!$B$266:$Q$268,2,FALSE)*C55*(1)+HLOOKUP(N57,workup!$B$266:$Q$268,3,FALSE))</f>
        <v>5.2069340069603898E-4</v>
      </c>
      <c r="O64" s="51">
        <f>C69*O60/(HLOOKUP(O57,workup!$B$266:$Q$268,2,FALSE)*C55*(1)+HLOOKUP(O57,workup!$B$266:$Q$268,3,FALSE))</f>
        <v>2.6782685697413947E-4</v>
      </c>
      <c r="P64" s="51">
        <f>C69*P60/(HLOOKUP(P57,workup!$B$266:$Q$268,2,FALSE)*C55*(1)+HLOOKUP(P57,workup!$B$266:$Q$268,3,FALSE))</f>
        <v>1.3412143454126313E-3</v>
      </c>
      <c r="Q64" s="51">
        <f>C69*Q60/(HLOOKUP(Q57,workup!$B$266:$Q$268,2,FALSE)*C55*(1)+HLOOKUP(Q57,workup!$B$266:$Q$268,3,FALSE))</f>
        <v>2.7388534986603997E-4</v>
      </c>
      <c r="R64" s="51">
        <f>C69*R60/(HLOOKUP(R57,workup!$B$266:$Q$268,2,FALSE)*C55*(1)+HLOOKUP(R57,workup!$B$266:$Q$268,3,FALSE))</f>
        <v>1.7802592150629654E-4</v>
      </c>
      <c r="S64" s="51">
        <f>C69*S60/(HLOOKUP(S57,workup!$B$266:$Q$268,2,FALSE)*C55*(1)+HLOOKUP(S57,workup!$B$266:$Q$268,3,FALSE))</f>
        <v>1.0362060330901726E-4</v>
      </c>
      <c r="T64" s="25"/>
      <c r="V64" s="228"/>
      <c r="W64" s="229"/>
      <c r="X64" s="232"/>
      <c r="Y64" s="51" t="e">
        <f>X69*Y60/(HLOOKUP(Y57,workup!$B$266:$Q$268,2,FALSE)*X55*(1)+HLOOKUP(Y57,workup!$B$266:$Q$268,3,FALSE))</f>
        <v>#DIV/0!</v>
      </c>
      <c r="Z64" s="51" t="e">
        <f>X69*Z60/(HLOOKUP(Z57,workup!$B$266:$Q$268,2,FALSE)*X55*(1)+HLOOKUP(Z57,workup!$B$266:$Q$268,3,FALSE))</f>
        <v>#DIV/0!</v>
      </c>
      <c r="AA64" s="51" t="e">
        <f>X69*AA60/(HLOOKUP(AA57,workup!$B$266:$Q$268,2,FALSE)*X55*(1)+HLOOKUP(AA57,workup!$B$266:$Q$268,3,FALSE))</f>
        <v>#DIV/0!</v>
      </c>
      <c r="AB64" s="51" t="e">
        <f>X69*AB60/(HLOOKUP(AB57,workup!$B$266:$Q$268,2,FALSE)*X55*(1)+HLOOKUP(AB57,workup!$B$266:$Q$268,3,FALSE))</f>
        <v>#DIV/0!</v>
      </c>
      <c r="AC64" s="51" t="e">
        <f>X69*AC60/(HLOOKUP(AC57,workup!$B$266:$Q$268,2,FALSE)*X55*(1)+HLOOKUP(AC57,workup!$B$266:$Q$268,3,FALSE))</f>
        <v>#DIV/0!</v>
      </c>
      <c r="AD64" s="51" t="e">
        <f>X69*AD60/(HLOOKUP(AD57,workup!$B$266:$Q$268,2,FALSE)*X55*(1)+HLOOKUP(AD57,workup!$B$266:$Q$268,3,FALSE))</f>
        <v>#DIV/0!</v>
      </c>
      <c r="AE64" s="51" t="e">
        <f>X69*AE60/(HLOOKUP(AE57,workup!$B$266:$Q$268,2,FALSE)*X55*(1)+HLOOKUP(AE57,workup!$B$266:$Q$268,3,FALSE))</f>
        <v>#DIV/0!</v>
      </c>
      <c r="AF64" s="51" t="e">
        <f>X69*AF60/(HLOOKUP(AF57,workup!$B$266:$Q$268,2,FALSE)*X55*(1)+HLOOKUP(AF57,workup!$B$266:$Q$268,3,FALSE))</f>
        <v>#DIV/0!</v>
      </c>
      <c r="AG64" s="51" t="e">
        <f>X69*AG60/(HLOOKUP(AG57,workup!$B$266:$Q$268,2,FALSE)*X55*(1)+HLOOKUP(AG57,workup!$B$266:$Q$268,3,FALSE))</f>
        <v>#DIV/0!</v>
      </c>
      <c r="AH64" s="51" t="e">
        <f>X69*AH60/(HLOOKUP(AH57,workup!$B$266:$Q$268,2,FALSE)*X55*(1)+HLOOKUP(AH57,workup!$B$266:$Q$268,3,FALSE))</f>
        <v>#DIV/0!</v>
      </c>
      <c r="AI64" s="51" t="e">
        <f>X69*AI60/(HLOOKUP(AI57,workup!$B$266:$Q$268,2,FALSE)*X55*(1)+HLOOKUP(AI57,workup!$B$266:$Q$268,3,FALSE))</f>
        <v>#DIV/0!</v>
      </c>
      <c r="AJ64" s="51" t="e">
        <f>X69*AJ60/(HLOOKUP(AJ57,workup!$B$266:$Q$268,2,FALSE)*X55*(1)+HLOOKUP(AJ57,workup!$B$266:$Q$268,3,FALSE))</f>
        <v>#DIV/0!</v>
      </c>
      <c r="AK64" s="51" t="e">
        <f>X69*AK60/(HLOOKUP(AK57,workup!$B$266:$Q$268,2,FALSE)*X55*(1)+HLOOKUP(AK57,workup!$B$266:$Q$268,3,FALSE))</f>
        <v>#DIV/0!</v>
      </c>
      <c r="AL64" s="51" t="e">
        <f>X69*AL60/(HLOOKUP(AL57,workup!$B$266:$Q$268,2,FALSE)*X55*(1)+HLOOKUP(AL57,workup!$B$266:$Q$268,3,FALSE))</f>
        <v>#DIV/0!</v>
      </c>
      <c r="AM64" s="51" t="e">
        <f>X69*AM60/(HLOOKUP(AM57,workup!$B$266:$Q$268,2,FALSE)*X55*(1)+HLOOKUP(AM57,workup!$B$266:$Q$268,3,FALSE))</f>
        <v>#DIV/0!</v>
      </c>
      <c r="AN64" s="51" t="e">
        <f>X69*AN60/(HLOOKUP(AN57,workup!$B$266:$Q$268,2,FALSE)*X55*(1)+HLOOKUP(AN57,workup!$B$266:$Q$268,3,FALSE))</f>
        <v>#DIV/0!</v>
      </c>
      <c r="AQ64" s="228"/>
      <c r="AR64" s="229"/>
      <c r="AS64" s="232"/>
      <c r="AT64" s="51" t="e">
        <f>AS69*AT60/(HLOOKUP(AT57,workup!$B$266:$Q$268,2,FALSE)*AS55*(1)+HLOOKUP(AT57,workup!$B$266:$Q$268,3,FALSE))</f>
        <v>#DIV/0!</v>
      </c>
      <c r="AU64" s="51" t="e">
        <f>AS69*AU60/(HLOOKUP(AU57,workup!$B$266:$Q$268,2,FALSE)*AS55*(1)+HLOOKUP(AU57,workup!$B$266:$Q$268,3,FALSE))</f>
        <v>#DIV/0!</v>
      </c>
      <c r="AV64" s="51" t="e">
        <f>AS69*AV60/(HLOOKUP(AV57,workup!$B$266:$Q$268,2,FALSE)*AS55*(1)+HLOOKUP(AV57,workup!$B$266:$Q$268,3,FALSE))</f>
        <v>#DIV/0!</v>
      </c>
      <c r="AW64" s="51" t="e">
        <f>AS69*AW60/(HLOOKUP(AW57,workup!$B$266:$Q$268,2,FALSE)*AS55*(1)+HLOOKUP(AW57,workup!$B$266:$Q$268,3,FALSE))</f>
        <v>#DIV/0!</v>
      </c>
      <c r="AX64" s="51" t="e">
        <f>AS69*AX60/(HLOOKUP(AX57,workup!$B$266:$Q$268,2,FALSE)*AS55*(1)+HLOOKUP(AX57,workup!$B$266:$Q$268,3,FALSE))</f>
        <v>#DIV/0!</v>
      </c>
      <c r="AY64" s="51" t="e">
        <f>AS69*AY60/(HLOOKUP(AY57,workup!$B$266:$Q$268,2,FALSE)*AS55*(1)+HLOOKUP(AY57,workup!$B$266:$Q$268,3,FALSE))</f>
        <v>#DIV/0!</v>
      </c>
      <c r="AZ64" s="51" t="e">
        <f>AS69*AZ60/(HLOOKUP(AZ57,workup!$B$266:$Q$268,2,FALSE)*AS55*(1)+HLOOKUP(AZ57,workup!$B$266:$Q$268,3,FALSE))</f>
        <v>#DIV/0!</v>
      </c>
      <c r="BA64" s="51" t="e">
        <f>AS69*BA60/(HLOOKUP(BA57,workup!$B$266:$Q$268,2,FALSE)*AS55*(1)+HLOOKUP(BA57,workup!$B$266:$Q$268,3,FALSE))</f>
        <v>#DIV/0!</v>
      </c>
      <c r="BB64" s="51" t="e">
        <f>AS69*BB60/(HLOOKUP(BB57,workup!$B$266:$Q$268,2,FALSE)*AS55*(1)+HLOOKUP(BB57,workup!$B$266:$Q$268,3,FALSE))</f>
        <v>#DIV/0!</v>
      </c>
      <c r="BC64" s="51" t="e">
        <f>AS69*BC60/(HLOOKUP(BC57,workup!$B$266:$Q$268,2,FALSE)*AS55*(1)+HLOOKUP(BC57,workup!$B$266:$Q$268,3,FALSE))</f>
        <v>#DIV/0!</v>
      </c>
      <c r="BD64" s="51" t="e">
        <f>AS69*BD60/(HLOOKUP(BD57,workup!$B$266:$Q$268,2,FALSE)*AS55*(1)+HLOOKUP(BD57,workup!$B$266:$Q$268,3,FALSE))</f>
        <v>#DIV/0!</v>
      </c>
      <c r="BE64" s="51" t="e">
        <f>AS69*BE60/(HLOOKUP(BE57,workup!$B$266:$Q$268,2,FALSE)*AS55*(1)+HLOOKUP(BE57,workup!$B$266:$Q$268,3,FALSE))</f>
        <v>#DIV/0!</v>
      </c>
      <c r="BF64" s="51" t="e">
        <f>AS69*BF60/(HLOOKUP(BF57,workup!$B$266:$Q$268,2,FALSE)*AS55*(1)+HLOOKUP(BF57,workup!$B$266:$Q$268,3,FALSE))</f>
        <v>#DIV/0!</v>
      </c>
      <c r="BG64" s="51" t="e">
        <f>AS69*BG60/(HLOOKUP(BG57,workup!$B$266:$Q$268,2,FALSE)*AS55*(1)+HLOOKUP(BG57,workup!$B$266:$Q$268,3,FALSE))</f>
        <v>#DIV/0!</v>
      </c>
      <c r="BH64" s="51" t="e">
        <f>AS69*BH60/(HLOOKUP(BH57,workup!$B$266:$Q$268,2,FALSE)*AS55*(1)+HLOOKUP(BH57,workup!$B$266:$Q$268,3,FALSE))</f>
        <v>#DIV/0!</v>
      </c>
      <c r="BI64" s="51" t="e">
        <f>AS69*BI60/(HLOOKUP(BI57,workup!$B$266:$Q$268,2,FALSE)*AS55*(1)+HLOOKUP(BI57,workup!$B$266:$Q$268,3,FALSE))</f>
        <v>#DIV/0!</v>
      </c>
      <c r="BL64" s="228"/>
      <c r="BM64" s="229"/>
      <c r="BN64" s="232"/>
      <c r="BO64" s="51" t="e">
        <f>BN69*BO60/(HLOOKUP(BO57,workup!$B$266:$Q$268,2,FALSE)*BN55*(1)+HLOOKUP(BO57,workup!$B$266:$Q$268,3,FALSE))</f>
        <v>#DIV/0!</v>
      </c>
      <c r="BP64" s="51" t="e">
        <f>BN69*BP60/(HLOOKUP(BP57,workup!$B$266:$Q$268,2,FALSE)*BN55*(1)+HLOOKUP(BP57,workup!$B$266:$Q$268,3,FALSE))</f>
        <v>#DIV/0!</v>
      </c>
      <c r="BQ64" s="51" t="e">
        <f>BN69*BQ60/(HLOOKUP(BQ57,workup!$B$266:$Q$268,2,FALSE)*BN55*(1)+HLOOKUP(BQ57,workup!$B$266:$Q$268,3,FALSE))</f>
        <v>#DIV/0!</v>
      </c>
      <c r="BR64" s="51" t="e">
        <f>BN69*BR60/(HLOOKUP(BR57,workup!$B$266:$Q$268,2,FALSE)*BN55*(1)+HLOOKUP(BR57,workup!$B$266:$Q$268,3,FALSE))</f>
        <v>#DIV/0!</v>
      </c>
      <c r="BS64" s="51" t="e">
        <f>BN69*BS60/(HLOOKUP(BS57,workup!$B$266:$Q$268,2,FALSE)*BN55*(1)+HLOOKUP(BS57,workup!$B$266:$Q$268,3,FALSE))</f>
        <v>#DIV/0!</v>
      </c>
      <c r="BT64" s="51" t="e">
        <f>BN69*BT60/(HLOOKUP(BT57,workup!$B$266:$Q$268,2,FALSE)*BN55*(1)+HLOOKUP(BT57,workup!$B$266:$Q$268,3,FALSE))</f>
        <v>#DIV/0!</v>
      </c>
      <c r="BU64" s="51" t="e">
        <f>BN69*BU60/(HLOOKUP(BU57,workup!$B$266:$Q$268,2,FALSE)*BN55*(1)+HLOOKUP(BU57,workup!$B$266:$Q$268,3,FALSE))</f>
        <v>#DIV/0!</v>
      </c>
      <c r="BV64" s="51" t="e">
        <f>BN69*BV60/(HLOOKUP(BV57,workup!$B$266:$Q$268,2,FALSE)*BN55*(1)+HLOOKUP(BV57,workup!$B$266:$Q$268,3,FALSE))</f>
        <v>#DIV/0!</v>
      </c>
      <c r="BW64" s="51" t="e">
        <f>BN69*BW60/(HLOOKUP(BW57,workup!$B$266:$Q$268,2,FALSE)*BN55*(1)+HLOOKUP(BW57,workup!$B$266:$Q$268,3,FALSE))</f>
        <v>#DIV/0!</v>
      </c>
      <c r="BX64" s="51" t="e">
        <f>BN69*BX60/(HLOOKUP(BX57,workup!$B$266:$Q$268,2,FALSE)*BN55*(1)+HLOOKUP(BX57,workup!$B$266:$Q$268,3,FALSE))</f>
        <v>#DIV/0!</v>
      </c>
      <c r="BY64" s="51" t="e">
        <f>BN69*BY60/(HLOOKUP(BY57,workup!$B$266:$Q$268,2,FALSE)*BN55*(1)+HLOOKUP(BY57,workup!$B$266:$Q$268,3,FALSE))</f>
        <v>#DIV/0!</v>
      </c>
      <c r="BZ64" s="51" t="e">
        <f>BN69*BZ60/(HLOOKUP(BZ57,workup!$B$266:$Q$268,2,FALSE)*BN55*(1)+HLOOKUP(BZ57,workup!$B$266:$Q$268,3,FALSE))</f>
        <v>#DIV/0!</v>
      </c>
      <c r="CA64" s="51" t="e">
        <f>BN69*CA60/(HLOOKUP(CA57,workup!$B$266:$Q$268,2,FALSE)*BN55*(1)+HLOOKUP(CA57,workup!$B$266:$Q$268,3,FALSE))</f>
        <v>#DIV/0!</v>
      </c>
      <c r="CB64" s="51" t="e">
        <f>BN69*CB60/(HLOOKUP(CB57,workup!$B$266:$Q$268,2,FALSE)*BN55*(1)+HLOOKUP(CB57,workup!$B$266:$Q$268,3,FALSE))</f>
        <v>#DIV/0!</v>
      </c>
      <c r="CC64" s="51" t="e">
        <f>BN69*CC60/(HLOOKUP(CC57,workup!$B$266:$Q$268,2,FALSE)*BN55*(1)+HLOOKUP(CC57,workup!$B$266:$Q$268,3,FALSE))</f>
        <v>#DIV/0!</v>
      </c>
      <c r="CD64" s="51" t="e">
        <f>BN69*CD60/(HLOOKUP(CD57,workup!$B$266:$Q$268,2,FALSE)*BN55*(1)+HLOOKUP(CD57,workup!$B$266:$Q$268,3,FALSE))</f>
        <v>#DIV/0!</v>
      </c>
      <c r="CG64" s="228"/>
      <c r="CH64" s="229"/>
      <c r="CI64" s="232"/>
      <c r="CJ64" s="51" t="e">
        <f>CI69*CJ60/(HLOOKUP(CJ57,workup!$B$266:$Q$268,2,FALSE)*CI55*(1)+HLOOKUP(CJ57,workup!$B$266:$Q$268,3,FALSE))</f>
        <v>#DIV/0!</v>
      </c>
      <c r="CK64" s="51" t="e">
        <f>CI69*CK60/(HLOOKUP(CK57,workup!$B$266:$Q$268,2,FALSE)*CI55*(1)+HLOOKUP(CK57,workup!$B$266:$Q$268,3,FALSE))</f>
        <v>#DIV/0!</v>
      </c>
      <c r="CL64" s="51" t="e">
        <f>CI69*CL60/(HLOOKUP(CL57,workup!$B$266:$Q$268,2,FALSE)*CI55*(1)+HLOOKUP(CL57,workup!$B$266:$Q$268,3,FALSE))</f>
        <v>#DIV/0!</v>
      </c>
      <c r="CM64" s="51" t="e">
        <f>CI69*CM60/(HLOOKUP(CM57,workup!$B$266:$Q$268,2,FALSE)*CI55*(1)+HLOOKUP(CM57,workup!$B$266:$Q$268,3,FALSE))</f>
        <v>#DIV/0!</v>
      </c>
      <c r="CN64" s="51" t="e">
        <f>CI69*CN60/(HLOOKUP(CN57,workup!$B$266:$Q$268,2,FALSE)*CI55*(1)+HLOOKUP(CN57,workup!$B$266:$Q$268,3,FALSE))</f>
        <v>#DIV/0!</v>
      </c>
      <c r="CO64" s="51" t="e">
        <f>CI69*CO60/(HLOOKUP(CO57,workup!$B$266:$Q$268,2,FALSE)*CI55*(1)+HLOOKUP(CO57,workup!$B$266:$Q$268,3,FALSE))</f>
        <v>#DIV/0!</v>
      </c>
      <c r="CP64" s="51" t="e">
        <f>CI69*CP60/(HLOOKUP(CP57,workup!$B$266:$Q$268,2,FALSE)*CI55*(1)+HLOOKUP(CP57,workup!$B$266:$Q$268,3,FALSE))</f>
        <v>#DIV/0!</v>
      </c>
      <c r="CQ64" s="51" t="e">
        <f>CI69*CQ60/(HLOOKUP(CQ57,workup!$B$266:$Q$268,2,FALSE)*CI55*(1)+HLOOKUP(CQ57,workup!$B$266:$Q$268,3,FALSE))</f>
        <v>#DIV/0!</v>
      </c>
      <c r="CR64" s="51" t="e">
        <f>CI69*CR60/(HLOOKUP(CR57,workup!$B$266:$Q$268,2,FALSE)*CI55*(1)+HLOOKUP(CR57,workup!$B$266:$Q$268,3,FALSE))</f>
        <v>#DIV/0!</v>
      </c>
      <c r="CS64" s="51" t="e">
        <f>CI69*CS60/(HLOOKUP(CS57,workup!$B$266:$Q$268,2,FALSE)*CI55*(1)+HLOOKUP(CS57,workup!$B$266:$Q$268,3,FALSE))</f>
        <v>#DIV/0!</v>
      </c>
      <c r="CT64" s="51" t="e">
        <f>CI69*CT60/(HLOOKUP(CT57,workup!$B$266:$Q$268,2,FALSE)*CI55*(1)+HLOOKUP(CT57,workup!$B$266:$Q$268,3,FALSE))</f>
        <v>#DIV/0!</v>
      </c>
      <c r="CU64" s="51" t="e">
        <f>CI69*CU60/(HLOOKUP(CU57,workup!$B$266:$Q$268,2,FALSE)*CI55*(1)+HLOOKUP(CU57,workup!$B$266:$Q$268,3,FALSE))</f>
        <v>#DIV/0!</v>
      </c>
      <c r="CV64" s="51" t="e">
        <f>CI69*CV60/(HLOOKUP(CV57,workup!$B$266:$Q$268,2,FALSE)*CI55*(1)+HLOOKUP(CV57,workup!$B$266:$Q$268,3,FALSE))</f>
        <v>#DIV/0!</v>
      </c>
      <c r="CW64" s="51" t="e">
        <f>CI69*CW60/(HLOOKUP(CW57,workup!$B$266:$Q$268,2,FALSE)*CI55*(1)+HLOOKUP(CW57,workup!$B$266:$Q$268,3,FALSE))</f>
        <v>#DIV/0!</v>
      </c>
      <c r="CX64" s="51" t="e">
        <f>CI69*CX60/(HLOOKUP(CX57,workup!$B$266:$Q$268,2,FALSE)*CI55*(1)+HLOOKUP(CX57,workup!$B$266:$Q$268,3,FALSE))</f>
        <v>#DIV/0!</v>
      </c>
      <c r="CY64" s="51" t="e">
        <f>CI69*CY60/(HLOOKUP(CY57,workup!$B$266:$Q$268,2,FALSE)*CI55*(1)+HLOOKUP(CY57,workup!$B$266:$Q$268,3,FALSE))</f>
        <v>#DIV/0!</v>
      </c>
    </row>
    <row r="65" spans="1:103" x14ac:dyDescent="0.25">
      <c r="A65" s="228"/>
      <c r="B65" s="229"/>
      <c r="C65" s="66" t="s">
        <v>43</v>
      </c>
      <c r="D65" s="54">
        <f>AVERAGE(D62:D64)</f>
        <v>1.1450601369775151E-2</v>
      </c>
      <c r="E65" s="54">
        <f t="shared" ref="E65:S65" si="122">AVERAGE(E62:E64)</f>
        <v>0.54474393997838266</v>
      </c>
      <c r="F65" s="54">
        <f>AVERAGE(F62:F64)</f>
        <v>2.7224436371154338E-2</v>
      </c>
      <c r="G65" s="54">
        <f>AVERAGE(G62:G64)</f>
        <v>6.5424777366150544E-2</v>
      </c>
      <c r="H65" s="54">
        <f>AVERAGE(H62:H64)</f>
        <v>3.9707118844768598E-3</v>
      </c>
      <c r="I65" s="54">
        <f t="shared" si="122"/>
        <v>3.1287626841444288E-3</v>
      </c>
      <c r="J65" s="54">
        <f t="shared" si="122"/>
        <v>3.4425107452006748E-2</v>
      </c>
      <c r="K65" s="54">
        <f>AVERAGE(K62:K64)</f>
        <v>0.1677089260335006</v>
      </c>
      <c r="L65" s="54">
        <f>AVERAGE(L62:L64)</f>
        <v>5.3194547672428295E-2</v>
      </c>
      <c r="M65" s="54">
        <f t="shared" si="122"/>
        <v>7.6399664003724171E-4</v>
      </c>
      <c r="N65" s="54">
        <f t="shared" si="122"/>
        <v>5.1564611536393306E-4</v>
      </c>
      <c r="O65" s="54">
        <f t="shared" si="122"/>
        <v>2.669780425393179E-4</v>
      </c>
      <c r="P65" s="54">
        <f t="shared" si="122"/>
        <v>1.3331514523624648E-3</v>
      </c>
      <c r="Q65" s="54">
        <f t="shared" si="122"/>
        <v>2.7037561265174601E-4</v>
      </c>
      <c r="R65" s="54">
        <f t="shared" si="122"/>
        <v>1.7820768930358683E-4</v>
      </c>
      <c r="S65" s="55">
        <f t="shared" si="122"/>
        <v>1.0056796393249749E-4</v>
      </c>
      <c r="T65" s="25"/>
      <c r="V65" s="228"/>
      <c r="W65" s="229"/>
      <c r="X65" s="66" t="s">
        <v>43</v>
      </c>
      <c r="Y65" s="54" t="e">
        <f>AVERAGE(Y62:Y64)</f>
        <v>#DIV/0!</v>
      </c>
      <c r="Z65" s="54" t="e">
        <f t="shared" ref="Z65" si="123">AVERAGE(Z62:Z64)</f>
        <v>#DIV/0!</v>
      </c>
      <c r="AA65" s="54" t="e">
        <f>AVERAGE(AA62:AA64)</f>
        <v>#DIV/0!</v>
      </c>
      <c r="AB65" s="54" t="e">
        <f>AVERAGE(AB62:AB64)</f>
        <v>#DIV/0!</v>
      </c>
      <c r="AC65" s="54" t="e">
        <f>AVERAGE(AC62:AC64)</f>
        <v>#DIV/0!</v>
      </c>
      <c r="AD65" s="54" t="e">
        <f t="shared" ref="AD65:AE65" si="124">AVERAGE(AD62:AD64)</f>
        <v>#DIV/0!</v>
      </c>
      <c r="AE65" s="54" t="e">
        <f t="shared" si="124"/>
        <v>#DIV/0!</v>
      </c>
      <c r="AF65" s="54" t="e">
        <f>AVERAGE(AF62:AF64)</f>
        <v>#DIV/0!</v>
      </c>
      <c r="AG65" s="54" t="e">
        <f>AVERAGE(AG62:AG64)</f>
        <v>#DIV/0!</v>
      </c>
      <c r="AH65" s="54" t="e">
        <f t="shared" ref="AH65:AN65" si="125">AVERAGE(AH62:AH64)</f>
        <v>#DIV/0!</v>
      </c>
      <c r="AI65" s="54" t="e">
        <f t="shared" si="125"/>
        <v>#DIV/0!</v>
      </c>
      <c r="AJ65" s="54" t="e">
        <f t="shared" si="125"/>
        <v>#DIV/0!</v>
      </c>
      <c r="AK65" s="54" t="e">
        <f t="shared" si="125"/>
        <v>#DIV/0!</v>
      </c>
      <c r="AL65" s="54" t="e">
        <f t="shared" si="125"/>
        <v>#DIV/0!</v>
      </c>
      <c r="AM65" s="54" t="e">
        <f t="shared" si="125"/>
        <v>#DIV/0!</v>
      </c>
      <c r="AN65" s="55" t="e">
        <f t="shared" si="125"/>
        <v>#DIV/0!</v>
      </c>
      <c r="AQ65" s="228"/>
      <c r="AR65" s="229"/>
      <c r="AS65" s="66" t="s">
        <v>43</v>
      </c>
      <c r="AT65" s="54" t="e">
        <f>AVERAGE(AT62:AT64)</f>
        <v>#DIV/0!</v>
      </c>
      <c r="AU65" s="54" t="e">
        <f t="shared" ref="AU65" si="126">AVERAGE(AU62:AU64)</f>
        <v>#DIV/0!</v>
      </c>
      <c r="AV65" s="54" t="e">
        <f>AVERAGE(AV62:AV64)</f>
        <v>#DIV/0!</v>
      </c>
      <c r="AW65" s="54" t="e">
        <f>AVERAGE(AW62:AW64)</f>
        <v>#DIV/0!</v>
      </c>
      <c r="AX65" s="54" t="e">
        <f>AVERAGE(AX62:AX64)</f>
        <v>#DIV/0!</v>
      </c>
      <c r="AY65" s="54" t="e">
        <f t="shared" ref="AY65:AZ65" si="127">AVERAGE(AY62:AY64)</f>
        <v>#DIV/0!</v>
      </c>
      <c r="AZ65" s="54" t="e">
        <f t="shared" si="127"/>
        <v>#DIV/0!</v>
      </c>
      <c r="BA65" s="54" t="e">
        <f>AVERAGE(BA62:BA64)</f>
        <v>#DIV/0!</v>
      </c>
      <c r="BB65" s="54" t="e">
        <f>AVERAGE(BB62:BB64)</f>
        <v>#DIV/0!</v>
      </c>
      <c r="BC65" s="54" t="e">
        <f t="shared" ref="BC65:BI65" si="128">AVERAGE(BC62:BC64)</f>
        <v>#DIV/0!</v>
      </c>
      <c r="BD65" s="54" t="e">
        <f t="shared" si="128"/>
        <v>#DIV/0!</v>
      </c>
      <c r="BE65" s="54" t="e">
        <f t="shared" si="128"/>
        <v>#DIV/0!</v>
      </c>
      <c r="BF65" s="54" t="e">
        <f t="shared" si="128"/>
        <v>#DIV/0!</v>
      </c>
      <c r="BG65" s="54" t="e">
        <f t="shared" si="128"/>
        <v>#DIV/0!</v>
      </c>
      <c r="BH65" s="54" t="e">
        <f t="shared" si="128"/>
        <v>#DIV/0!</v>
      </c>
      <c r="BI65" s="55" t="e">
        <f t="shared" si="128"/>
        <v>#DIV/0!</v>
      </c>
      <c r="BL65" s="228"/>
      <c r="BM65" s="229"/>
      <c r="BN65" s="66" t="s">
        <v>43</v>
      </c>
      <c r="BO65" s="54" t="e">
        <f>AVERAGE(BO62:BO64)</f>
        <v>#DIV/0!</v>
      </c>
      <c r="BP65" s="54" t="e">
        <f t="shared" ref="BP65" si="129">AVERAGE(BP62:BP64)</f>
        <v>#DIV/0!</v>
      </c>
      <c r="BQ65" s="54" t="e">
        <f>AVERAGE(BQ62:BQ64)</f>
        <v>#DIV/0!</v>
      </c>
      <c r="BR65" s="54" t="e">
        <f>AVERAGE(BR62:BR64)</f>
        <v>#DIV/0!</v>
      </c>
      <c r="BS65" s="54" t="e">
        <f>AVERAGE(BS62:BS64)</f>
        <v>#DIV/0!</v>
      </c>
      <c r="BT65" s="54" t="e">
        <f t="shared" ref="BT65:BU65" si="130">AVERAGE(BT62:BT64)</f>
        <v>#DIV/0!</v>
      </c>
      <c r="BU65" s="54" t="e">
        <f t="shared" si="130"/>
        <v>#DIV/0!</v>
      </c>
      <c r="BV65" s="54" t="e">
        <f>AVERAGE(BV62:BV64)</f>
        <v>#DIV/0!</v>
      </c>
      <c r="BW65" s="54" t="e">
        <f>AVERAGE(BW62:BW64)</f>
        <v>#DIV/0!</v>
      </c>
      <c r="BX65" s="54" t="e">
        <f t="shared" ref="BX65:CD65" si="131">AVERAGE(BX62:BX64)</f>
        <v>#DIV/0!</v>
      </c>
      <c r="BY65" s="54" t="e">
        <f t="shared" si="131"/>
        <v>#DIV/0!</v>
      </c>
      <c r="BZ65" s="54" t="e">
        <f t="shared" si="131"/>
        <v>#DIV/0!</v>
      </c>
      <c r="CA65" s="54" t="e">
        <f t="shared" si="131"/>
        <v>#DIV/0!</v>
      </c>
      <c r="CB65" s="54" t="e">
        <f t="shared" si="131"/>
        <v>#DIV/0!</v>
      </c>
      <c r="CC65" s="54" t="e">
        <f t="shared" si="131"/>
        <v>#DIV/0!</v>
      </c>
      <c r="CD65" s="55" t="e">
        <f t="shared" si="131"/>
        <v>#DIV/0!</v>
      </c>
      <c r="CG65" s="228"/>
      <c r="CH65" s="229"/>
      <c r="CI65" s="66" t="s">
        <v>43</v>
      </c>
      <c r="CJ65" s="54" t="e">
        <f>AVERAGE(CJ62:CJ64)</f>
        <v>#DIV/0!</v>
      </c>
      <c r="CK65" s="54" t="e">
        <f t="shared" ref="CK65" si="132">AVERAGE(CK62:CK64)</f>
        <v>#DIV/0!</v>
      </c>
      <c r="CL65" s="54" t="e">
        <f>AVERAGE(CL62:CL64)</f>
        <v>#DIV/0!</v>
      </c>
      <c r="CM65" s="54" t="e">
        <f>AVERAGE(CM62:CM64)</f>
        <v>#DIV/0!</v>
      </c>
      <c r="CN65" s="54" t="e">
        <f>AVERAGE(CN62:CN64)</f>
        <v>#DIV/0!</v>
      </c>
      <c r="CO65" s="54" t="e">
        <f t="shared" ref="CO65:CP65" si="133">AVERAGE(CO62:CO64)</f>
        <v>#DIV/0!</v>
      </c>
      <c r="CP65" s="54" t="e">
        <f t="shared" si="133"/>
        <v>#DIV/0!</v>
      </c>
      <c r="CQ65" s="54" t="e">
        <f>AVERAGE(CQ62:CQ64)</f>
        <v>#DIV/0!</v>
      </c>
      <c r="CR65" s="54" t="e">
        <f>AVERAGE(CR62:CR64)</f>
        <v>#DIV/0!</v>
      </c>
      <c r="CS65" s="54" t="e">
        <f t="shared" ref="CS65:CY65" si="134">AVERAGE(CS62:CS64)</f>
        <v>#DIV/0!</v>
      </c>
      <c r="CT65" s="54" t="e">
        <f t="shared" si="134"/>
        <v>#DIV/0!</v>
      </c>
      <c r="CU65" s="54" t="e">
        <f t="shared" si="134"/>
        <v>#DIV/0!</v>
      </c>
      <c r="CV65" s="54" t="e">
        <f t="shared" si="134"/>
        <v>#DIV/0!</v>
      </c>
      <c r="CW65" s="54" t="e">
        <f t="shared" si="134"/>
        <v>#DIV/0!</v>
      </c>
      <c r="CX65" s="54" t="e">
        <f t="shared" si="134"/>
        <v>#DIV/0!</v>
      </c>
      <c r="CY65" s="55" t="e">
        <f t="shared" si="134"/>
        <v>#DIV/0!</v>
      </c>
    </row>
    <row r="66" spans="1:103" x14ac:dyDescent="0.25">
      <c r="A66" s="228"/>
      <c r="B66" s="234"/>
      <c r="C66" s="166" t="s">
        <v>45</v>
      </c>
      <c r="D66" s="191" t="s">
        <v>115</v>
      </c>
      <c r="E66" s="192"/>
      <c r="F66" s="188" t="s">
        <v>40</v>
      </c>
      <c r="G66" s="189"/>
      <c r="H66" s="190"/>
      <c r="I66" s="191" t="s">
        <v>55</v>
      </c>
      <c r="J66" s="193"/>
      <c r="K66" s="193"/>
      <c r="L66" s="193"/>
      <c r="M66" s="193"/>
      <c r="N66" s="193"/>
      <c r="O66" s="191" t="s">
        <v>102</v>
      </c>
      <c r="P66" s="192"/>
      <c r="Q66" s="191" t="s">
        <v>47</v>
      </c>
      <c r="R66" s="193"/>
      <c r="S66" s="194"/>
      <c r="T66" s="25"/>
      <c r="V66" s="228"/>
      <c r="W66" s="229"/>
      <c r="X66" s="166" t="s">
        <v>45</v>
      </c>
      <c r="Y66" s="191" t="s">
        <v>115</v>
      </c>
      <c r="Z66" s="192"/>
      <c r="AA66" s="188" t="s">
        <v>40</v>
      </c>
      <c r="AB66" s="189"/>
      <c r="AC66" s="190"/>
      <c r="AD66" s="191" t="s">
        <v>55</v>
      </c>
      <c r="AE66" s="193"/>
      <c r="AF66" s="193"/>
      <c r="AG66" s="193"/>
      <c r="AH66" s="193"/>
      <c r="AI66" s="193"/>
      <c r="AJ66" s="191" t="s">
        <v>102</v>
      </c>
      <c r="AK66" s="192"/>
      <c r="AL66" s="191" t="s">
        <v>47</v>
      </c>
      <c r="AM66" s="193"/>
      <c r="AN66" s="194"/>
      <c r="AQ66" s="228"/>
      <c r="AR66" s="229"/>
      <c r="AS66" s="166" t="s">
        <v>45</v>
      </c>
      <c r="AT66" s="191" t="s">
        <v>115</v>
      </c>
      <c r="AU66" s="192"/>
      <c r="AV66" s="188" t="s">
        <v>40</v>
      </c>
      <c r="AW66" s="189"/>
      <c r="AX66" s="190"/>
      <c r="AY66" s="191" t="s">
        <v>55</v>
      </c>
      <c r="AZ66" s="193"/>
      <c r="BA66" s="193"/>
      <c r="BB66" s="193"/>
      <c r="BC66" s="193"/>
      <c r="BD66" s="193"/>
      <c r="BE66" s="191" t="s">
        <v>102</v>
      </c>
      <c r="BF66" s="192"/>
      <c r="BG66" s="191" t="s">
        <v>47</v>
      </c>
      <c r="BH66" s="193"/>
      <c r="BI66" s="194"/>
      <c r="BL66" s="228"/>
      <c r="BM66" s="229"/>
      <c r="BN66" s="166" t="s">
        <v>45</v>
      </c>
      <c r="BO66" s="191" t="s">
        <v>115</v>
      </c>
      <c r="BP66" s="192"/>
      <c r="BQ66" s="188" t="s">
        <v>40</v>
      </c>
      <c r="BR66" s="189"/>
      <c r="BS66" s="190"/>
      <c r="BT66" s="191" t="s">
        <v>55</v>
      </c>
      <c r="BU66" s="193"/>
      <c r="BV66" s="193"/>
      <c r="BW66" s="193"/>
      <c r="BX66" s="193"/>
      <c r="BY66" s="193"/>
      <c r="BZ66" s="191" t="s">
        <v>102</v>
      </c>
      <c r="CA66" s="192"/>
      <c r="CB66" s="191" t="s">
        <v>47</v>
      </c>
      <c r="CC66" s="193"/>
      <c r="CD66" s="194"/>
      <c r="CG66" s="228"/>
      <c r="CH66" s="229"/>
      <c r="CI66" s="166" t="s">
        <v>45</v>
      </c>
      <c r="CJ66" s="191" t="s">
        <v>115</v>
      </c>
      <c r="CK66" s="192"/>
      <c r="CL66" s="188" t="s">
        <v>40</v>
      </c>
      <c r="CM66" s="189"/>
      <c r="CN66" s="190"/>
      <c r="CO66" s="191" t="s">
        <v>55</v>
      </c>
      <c r="CP66" s="193"/>
      <c r="CQ66" s="193"/>
      <c r="CR66" s="193"/>
      <c r="CS66" s="193"/>
      <c r="CT66" s="193"/>
      <c r="CU66" s="191" t="s">
        <v>102</v>
      </c>
      <c r="CV66" s="192"/>
      <c r="CW66" s="191" t="s">
        <v>47</v>
      </c>
      <c r="CX66" s="193"/>
      <c r="CY66" s="194"/>
    </row>
    <row r="67" spans="1:103" x14ac:dyDescent="0.25">
      <c r="A67" s="228"/>
      <c r="B67" s="234"/>
      <c r="C67" s="167"/>
      <c r="D67" s="34" t="s">
        <v>116</v>
      </c>
      <c r="E67" s="34" t="s">
        <v>112</v>
      </c>
      <c r="F67" s="34" t="s">
        <v>76</v>
      </c>
      <c r="G67" s="34" t="s">
        <v>77</v>
      </c>
      <c r="H67" s="34" t="s">
        <v>54</v>
      </c>
      <c r="I67" s="34" t="s">
        <v>64</v>
      </c>
      <c r="J67" s="34" t="s">
        <v>52</v>
      </c>
      <c r="K67" s="34" t="s">
        <v>53</v>
      </c>
      <c r="L67" s="34" t="s">
        <v>22</v>
      </c>
      <c r="M67" s="34" t="s">
        <v>23</v>
      </c>
      <c r="N67" s="34" t="s">
        <v>63</v>
      </c>
      <c r="O67" s="34" t="s">
        <v>110</v>
      </c>
      <c r="P67" s="34" t="s">
        <v>111</v>
      </c>
      <c r="Q67" s="34" t="s">
        <v>48</v>
      </c>
      <c r="R67" s="34" t="s">
        <v>49</v>
      </c>
      <c r="S67" s="13" t="s">
        <v>50</v>
      </c>
      <c r="T67" s="25" t="s">
        <v>162</v>
      </c>
      <c r="U67" t="s">
        <v>163</v>
      </c>
      <c r="V67" s="228"/>
      <c r="W67" s="229"/>
      <c r="X67" s="167"/>
      <c r="Y67" s="34" t="s">
        <v>116</v>
      </c>
      <c r="Z67" s="34" t="s">
        <v>112</v>
      </c>
      <c r="AA67" s="34" t="s">
        <v>76</v>
      </c>
      <c r="AB67" s="34" t="s">
        <v>77</v>
      </c>
      <c r="AC67" s="34" t="s">
        <v>54</v>
      </c>
      <c r="AD67" s="34" t="s">
        <v>64</v>
      </c>
      <c r="AE67" s="34" t="s">
        <v>52</v>
      </c>
      <c r="AF67" s="34" t="s">
        <v>53</v>
      </c>
      <c r="AG67" s="34" t="s">
        <v>22</v>
      </c>
      <c r="AH67" s="34" t="s">
        <v>23</v>
      </c>
      <c r="AI67" s="34" t="s">
        <v>63</v>
      </c>
      <c r="AJ67" s="34" t="s">
        <v>110</v>
      </c>
      <c r="AK67" s="34" t="s">
        <v>111</v>
      </c>
      <c r="AL67" s="34" t="s">
        <v>48</v>
      </c>
      <c r="AM67" s="34" t="s">
        <v>49</v>
      </c>
      <c r="AN67" s="13" t="s">
        <v>50</v>
      </c>
      <c r="AQ67" s="228"/>
      <c r="AR67" s="229"/>
      <c r="AS67" s="167"/>
      <c r="AT67" s="34" t="s">
        <v>116</v>
      </c>
      <c r="AU67" s="34" t="s">
        <v>112</v>
      </c>
      <c r="AV67" s="34" t="s">
        <v>76</v>
      </c>
      <c r="AW67" s="34" t="s">
        <v>77</v>
      </c>
      <c r="AX67" s="34" t="s">
        <v>54</v>
      </c>
      <c r="AY67" s="34" t="s">
        <v>64</v>
      </c>
      <c r="AZ67" s="34" t="s">
        <v>52</v>
      </c>
      <c r="BA67" s="34" t="s">
        <v>53</v>
      </c>
      <c r="BB67" s="34" t="s">
        <v>22</v>
      </c>
      <c r="BC67" s="34" t="s">
        <v>23</v>
      </c>
      <c r="BD67" s="34" t="s">
        <v>63</v>
      </c>
      <c r="BE67" s="34" t="s">
        <v>110</v>
      </c>
      <c r="BF67" s="34" t="s">
        <v>111</v>
      </c>
      <c r="BG67" s="34" t="s">
        <v>48</v>
      </c>
      <c r="BH67" s="34" t="s">
        <v>49</v>
      </c>
      <c r="BI67" s="13" t="s">
        <v>50</v>
      </c>
      <c r="BL67" s="228"/>
      <c r="BM67" s="229"/>
      <c r="BN67" s="167"/>
      <c r="BO67" s="34" t="s">
        <v>116</v>
      </c>
      <c r="BP67" s="34" t="s">
        <v>112</v>
      </c>
      <c r="BQ67" s="34" t="s">
        <v>76</v>
      </c>
      <c r="BR67" s="34" t="s">
        <v>77</v>
      </c>
      <c r="BS67" s="34" t="s">
        <v>54</v>
      </c>
      <c r="BT67" s="34" t="s">
        <v>64</v>
      </c>
      <c r="BU67" s="34" t="s">
        <v>52</v>
      </c>
      <c r="BV67" s="34" t="s">
        <v>53</v>
      </c>
      <c r="BW67" s="34" t="s">
        <v>22</v>
      </c>
      <c r="BX67" s="34" t="s">
        <v>23</v>
      </c>
      <c r="BY67" s="34" t="s">
        <v>63</v>
      </c>
      <c r="BZ67" s="34" t="s">
        <v>110</v>
      </c>
      <c r="CA67" s="34" t="s">
        <v>111</v>
      </c>
      <c r="CB67" s="34" t="s">
        <v>48</v>
      </c>
      <c r="CC67" s="34" t="s">
        <v>49</v>
      </c>
      <c r="CD67" s="13" t="s">
        <v>50</v>
      </c>
      <c r="CG67" s="228"/>
      <c r="CH67" s="229"/>
      <c r="CI67" s="167"/>
      <c r="CJ67" s="34" t="s">
        <v>116</v>
      </c>
      <c r="CK67" s="34" t="s">
        <v>112</v>
      </c>
      <c r="CL67" s="34" t="s">
        <v>76</v>
      </c>
      <c r="CM67" s="34" t="s">
        <v>77</v>
      </c>
      <c r="CN67" s="34" t="s">
        <v>54</v>
      </c>
      <c r="CO67" s="34" t="s">
        <v>64</v>
      </c>
      <c r="CP67" s="34" t="s">
        <v>52</v>
      </c>
      <c r="CQ67" s="34" t="s">
        <v>53</v>
      </c>
      <c r="CR67" s="34" t="s">
        <v>22</v>
      </c>
      <c r="CS67" s="34" t="s">
        <v>23</v>
      </c>
      <c r="CT67" s="34" t="s">
        <v>63</v>
      </c>
      <c r="CU67" s="34" t="s">
        <v>110</v>
      </c>
      <c r="CV67" s="34" t="s">
        <v>111</v>
      </c>
      <c r="CW67" s="34" t="s">
        <v>48</v>
      </c>
      <c r="CX67" s="34" t="s">
        <v>49</v>
      </c>
      <c r="CY67" s="13" t="s">
        <v>50</v>
      </c>
    </row>
    <row r="68" spans="1:103" x14ac:dyDescent="0.25">
      <c r="A68" s="228"/>
      <c r="B68" s="234"/>
      <c r="C68" s="171" t="s">
        <v>38</v>
      </c>
      <c r="D68" s="184">
        <f>K62/D62</f>
        <v>12.433724015323032</v>
      </c>
      <c r="E68" s="10">
        <f>0.001*H53/D53</f>
        <v>26.223561000000007</v>
      </c>
      <c r="F68" s="9">
        <f>(K53-K58*C69)/K53</f>
        <v>0.45225533184211153</v>
      </c>
      <c r="G68" s="9">
        <f>(F62+G62+H62+2*I62+2*J62+3*L62+4*M62+4*N62+4*O62+4*P62+4*Q62+4*R62+4*S62)/(F62+G62+H62+2*I62+2*J62+3*L62+4*M62+4*N62+4*O62+4*P62+4*Q62+4*R62+4*S62+3*K62)</f>
        <v>0.4062087393019374</v>
      </c>
      <c r="H68" s="9">
        <f>(O53-D62)/O53</f>
        <v>0.90960192582759303</v>
      </c>
      <c r="I68" s="9">
        <f>(2*J62+3*L62)/(F62+G62+H62+2*I62+2*J62+3*L62+4*M62+4*N62+4*O62+4*P62+4*Q62+4*R62+4*S62-4*T68-4*U68)</f>
        <v>0.66823706267054483</v>
      </c>
      <c r="J68" s="9">
        <f>3*L62/(F62+G62+H62+2*I62+2*J62+3*L62+4*M62+4*N62+4*O62+4*P62+4*Q62+4*R62+4*S62-4*T68-4*U68)</f>
        <v>0.46804916024844079</v>
      </c>
      <c r="K68" s="9">
        <f>2*J62/(F62+G62+H62+2*I62+2*J62+3*L62+4*M62+4*N62+4*O62+4*P62+4*Q62+4*R62+4*S62-4*T68-4*U68)</f>
        <v>0.20018790242210405</v>
      </c>
      <c r="L68" s="9">
        <f>G62/(F62+G62+H62+2*I62+2*J62+3*L62+4*M62+4*N62+4*O62+4*P62+4*Q62+4*R62+4*S62-4*T68-4*U68)</f>
        <v>0.19157177228859992</v>
      </c>
      <c r="M68" s="9">
        <f>H62/(F62+G62+H62+2*I62+2*J62+3*L62+4*M62+4*N62+4*O62+4*P62+4*Q62+4*R62+4*S62-4*T68-4*U68)</f>
        <v>1.2453388742423556E-2</v>
      </c>
      <c r="N68" s="9">
        <f>(G62+H62)/(F62+G62+H62+2*I62+2*J62+3*L62+4*M62+4*N62+4*O62+4*P62+4*Q62+4*R62+4*S62-4*T68-4*U68)</f>
        <v>0.2040251610310235</v>
      </c>
      <c r="O68" s="185">
        <f>60*E53*L62*42.01/(H53*0.001)</f>
        <v>5.5015134826261383</v>
      </c>
      <c r="P68" s="185">
        <f>E53*J62*28.05*60/(H53*0.001)</f>
        <v>2.3566765661595013</v>
      </c>
      <c r="Q68" s="124">
        <f>3*Q53+4*T68+4*U68</f>
        <v>0.92287835174865684</v>
      </c>
      <c r="R68" s="124">
        <f>(F62+G62+H62+2*I62+2*J62+3*L62+3*K62+4*M62+4*N62+4*O62+4*P62+4*Q62+4*R62+4*S62)</f>
        <v>0.84813392034638568</v>
      </c>
      <c r="S68" s="14">
        <f>(Q68-R68)/R68</f>
        <v>8.8128100538349949E-2</v>
      </c>
      <c r="T68" s="25">
        <f>M73/($K$267*0.3)</f>
        <v>5.373984880930881E-4</v>
      </c>
      <c r="U68">
        <f>N73/($L$267*0.3)</f>
        <v>3.239456906386775E-4</v>
      </c>
      <c r="V68" s="228"/>
      <c r="W68" s="229"/>
      <c r="X68" s="171" t="s">
        <v>38</v>
      </c>
      <c r="Y68" s="184" t="e">
        <f>AF62/Y62</f>
        <v>#DIV/0!</v>
      </c>
      <c r="Z68" s="10" t="e">
        <f>0.001*AC53/Y53</f>
        <v>#VALUE!</v>
      </c>
      <c r="AA68" s="9" t="e">
        <f>(AF53-AF58*X69)/AF53</f>
        <v>#DIV/0!</v>
      </c>
      <c r="AB68" s="9" t="e">
        <f>(AA62+AB62+AC62+2*AD62+2*AE62+3*AG62+4*AH62+4*AI62+4*AJ62+4*AK62+4*AL62+4*AM62+4*AN62)/(AA62+AB62+AC62+2*AD62+2*AE62+3*AG62+4*AH62+4*AI62+4*AJ62+4*AK62+4*AL62+4*AM62+4*AN62+3*AF62)</f>
        <v>#DIV/0!</v>
      </c>
      <c r="AC68" s="9" t="e">
        <f>(AJ53-Y62)/AJ53</f>
        <v>#DIV/0!</v>
      </c>
      <c r="AD68" s="9" t="e">
        <f>(2*AE62+3*AG62)/(AA62+AB62+AC62+2*AD62+2*AE62+3*AG62+4*AH62+4*AI62+4*AJ62+4*AK62+4*AL62+4*AM62+4*AN62)</f>
        <v>#DIV/0!</v>
      </c>
      <c r="AE68" s="9" t="e">
        <f>3*AG62/(AA62+AB62+AC62+2*AD62+2*AE62+3*AG62+4*AH62+4*AI62+4*AJ62+4*AK62+4*AL62+4*AM62+4*AN62)</f>
        <v>#DIV/0!</v>
      </c>
      <c r="AF68" s="9" t="e">
        <f>2*AE62/(AA62+AB62+AC62+2*AD62+2*AE62+3*AG62+4*AH62+4*AI62+4*AJ62+4*AK62+4*AL62+4*AM62+4*AN62)</f>
        <v>#DIV/0!</v>
      </c>
      <c r="AG68" s="9" t="e">
        <f>AB62/(AA62+AB62+AC62+2*AD62+2*AE62+3*AG62+4*AH62+4*AI62+4*AJ62+4*AK62+4*AL62+4*AM62+4*AN62)</f>
        <v>#DIV/0!</v>
      </c>
      <c r="AH68" s="9" t="e">
        <f>AC62/(AA62+AB62+AC62+2*AD62+2*AE62+3*AG62+4*AH62+4*AI62+4*AJ62+4*AK62+4*AL62+4*AM62+4*AN62)</f>
        <v>#DIV/0!</v>
      </c>
      <c r="AI68" s="9" t="e">
        <f>(AB62+AC62)/(AA62+AB62+AC62+2*AD62+2*AE62+3*AG62+4*AH62+4*AI62+4*AJ62+4*AK62+4*AL62+4*AM62+4*AN62)</f>
        <v>#DIV/0!</v>
      </c>
      <c r="AJ68" s="185" t="e">
        <f>60*Z53*AG62*42.01/(AC53*0.001)</f>
        <v>#VALUE!</v>
      </c>
      <c r="AK68" s="185" t="e">
        <f>Z53*AE62*28.05*60/(AC53*0.001)</f>
        <v>#VALUE!</v>
      </c>
      <c r="AL68" s="124">
        <f>3*AL53</f>
        <v>0.91943297503372978</v>
      </c>
      <c r="AM68" s="124" t="e">
        <f>(AA62+AB62+AC62+2*AD62+2*AE62+3*AG62+3*AF62+4*AH62+4*AI62+4*AJ62+4*AK62+4*AL62+4*AM62+4*AN62)</f>
        <v>#DIV/0!</v>
      </c>
      <c r="AN68" s="14" t="e">
        <f>(AL68-AM68)/AM68</f>
        <v>#DIV/0!</v>
      </c>
      <c r="AQ68" s="228"/>
      <c r="AR68" s="229"/>
      <c r="AS68" s="171" t="s">
        <v>38</v>
      </c>
      <c r="AT68" s="184" t="e">
        <f>BA62/AT62</f>
        <v>#DIV/0!</v>
      </c>
      <c r="AU68" s="10" t="e">
        <f>0.001*AX53/AT53</f>
        <v>#VALUE!</v>
      </c>
      <c r="AV68" s="9" t="e">
        <f>(BA53-BA58*AS69)/BA53</f>
        <v>#DIV/0!</v>
      </c>
      <c r="AW68" s="9" t="e">
        <f>(AV62+AW62+AX62+2*AY62+2*AZ62+3*BB62+4*BC62+4*BD62+4*BE62+4*BF62+4*BG62+4*BH62+4*BI62)/(AV62+AW62+AX62+2*AY62+2*AZ62+3*BB62+4*BC62+4*BD62+4*BE62+4*BF62+4*BG62+4*BH62+4*BI62+3*BA62)</f>
        <v>#DIV/0!</v>
      </c>
      <c r="AX68" s="9" t="e">
        <f>(BE53-AT62)/BE53</f>
        <v>#DIV/0!</v>
      </c>
      <c r="AY68" s="9" t="e">
        <f>(2*AZ62+3*BB62)/(AV62+AW62+AX62+2*AY62+2*AZ62+3*BB62+4*BC62+4*BD62+4*BE62+4*BF62+4*BG62+4*BH62+4*BI62)</f>
        <v>#DIV/0!</v>
      </c>
      <c r="AZ68" s="9" t="e">
        <f>3*BB62/(AV62+AW62+AX62+2*AY62+2*AZ62+3*BB62+4*BC62+4*BD62+4*BE62+4*BF62+4*BG62+4*BH62+4*BI62)</f>
        <v>#DIV/0!</v>
      </c>
      <c r="BA68" s="9" t="e">
        <f>2*AZ62/(AV62+AW62+AX62+2*AY62+2*AZ62+3*BB62+4*BC62+4*BD62+4*BE62+4*BF62+4*BG62+4*BH62+4*BI62)</f>
        <v>#DIV/0!</v>
      </c>
      <c r="BB68" s="9" t="e">
        <f>AW62/(AV62+AW62+AX62+2*AY62+2*AZ62+3*BB62+4*BC62+4*BD62+4*BE62+4*BF62+4*BG62+4*BH62+4*BI62)</f>
        <v>#DIV/0!</v>
      </c>
      <c r="BC68" s="9" t="e">
        <f>AX62/(AV62+AW62+AX62+2*AY62+2*AZ62+3*BB62+4*BC62+4*BD62+4*BE62+4*BF62+4*BG62+4*BH62+4*BI62)</f>
        <v>#DIV/0!</v>
      </c>
      <c r="BD68" s="9" t="e">
        <f>(AW62+AX62)/(AV62+AW62+AX62+2*AY62+2*AZ62+3*BB62+4*BC62+4*BD62+4*BE62+4*BF62+4*BG62+4*BH62+4*BI62)</f>
        <v>#DIV/0!</v>
      </c>
      <c r="BE68" s="185" t="e">
        <f>60*AU53*BB62*42.01/(AX53*0.001)</f>
        <v>#VALUE!</v>
      </c>
      <c r="BF68" s="185" t="e">
        <f>AU53*AZ62*28.05*60/(AX53*0.001)</f>
        <v>#VALUE!</v>
      </c>
      <c r="BG68" s="124">
        <f>3*BG53</f>
        <v>0.91943297503372978</v>
      </c>
      <c r="BH68" s="124" t="e">
        <f>(AV62+AW62+AX62+2*AY62+2*AZ62+3*BB62+3*BA62+4*BC62+4*BD62+4*BE62+4*BF62+4*BG62+4*BH62+4*BI62)</f>
        <v>#DIV/0!</v>
      </c>
      <c r="BI68" s="14" t="e">
        <f>(BG68-BH68)/BH68</f>
        <v>#DIV/0!</v>
      </c>
      <c r="BL68" s="228"/>
      <c r="BM68" s="229"/>
      <c r="BN68" s="171" t="s">
        <v>38</v>
      </c>
      <c r="BO68" s="184" t="e">
        <f>BV62/BO62</f>
        <v>#DIV/0!</v>
      </c>
      <c r="BP68" s="10" t="e">
        <f>0.001*BS53/BO53</f>
        <v>#VALUE!</v>
      </c>
      <c r="BQ68" s="9" t="e">
        <f>(BV53-BV58*BN69)/BV53</f>
        <v>#DIV/0!</v>
      </c>
      <c r="BR68" s="9" t="e">
        <f>(BQ62+BR62+BS62+2*BT62+2*BU62+3*BW62+4*BX62+4*BY62+4*BZ62+4*CA62+4*CB62+4*CC62+4*CD62)/(BQ62+BR62+BS62+2*BT62+2*BU62+3*BW62+4*BX62+4*BY62+4*BZ62+4*CA62+4*CB62+4*CC62+4*CD62+3*BV62)</f>
        <v>#DIV/0!</v>
      </c>
      <c r="BS68" s="9" t="e">
        <f>(BZ53-BO62)/BZ53</f>
        <v>#DIV/0!</v>
      </c>
      <c r="BT68" s="9" t="e">
        <f>(2*BU62+3*BW62)/(BQ62+BR62+BS62+2*BT62+2*BU62+3*BW62+4*BX62+4*BY62+4*BZ62+4*CA62+4*CB62+4*CC62+4*CD62)</f>
        <v>#DIV/0!</v>
      </c>
      <c r="BU68" s="9" t="e">
        <f>3*BW62/(BQ62+BR62+BS62+2*BT62+2*BU62+3*BW62+4*BX62+4*BY62+4*BZ62+4*CA62+4*CB62+4*CC62+4*CD62)</f>
        <v>#DIV/0!</v>
      </c>
      <c r="BV68" s="9" t="e">
        <f>2*BU62/(BQ62+BR62+BS62+2*BT62+2*BU62+3*BW62+4*BX62+4*BY62+4*BZ62+4*CA62+4*CB62+4*CC62+4*CD62)</f>
        <v>#DIV/0!</v>
      </c>
      <c r="BW68" s="9" t="e">
        <f>BR62/(BQ62+BR62+BS62+2*BT62+2*BU62+3*BW62+4*BX62+4*BY62+4*BZ62+4*CA62+4*CB62+4*CC62+4*CD62)</f>
        <v>#DIV/0!</v>
      </c>
      <c r="BX68" s="9" t="e">
        <f>BS62/(BQ62+BR62+BS62+2*BT62+2*BU62+3*BW62+4*BX62+4*BY62+4*BZ62+4*CA62+4*CB62+4*CC62+4*CD62)</f>
        <v>#DIV/0!</v>
      </c>
      <c r="BY68" s="9" t="e">
        <f>(BR62+BS62)/(BQ62+BR62+BS62+2*BT62+2*BU62+3*BW62+4*BX62+4*BY62+4*BZ62+4*CA62+4*CB62+4*CC62+4*CD62)</f>
        <v>#DIV/0!</v>
      </c>
      <c r="BZ68" s="185" t="e">
        <f>60*BP53*BW62*42.01/(BS53*0.001)</f>
        <v>#VALUE!</v>
      </c>
      <c r="CA68" s="185" t="e">
        <f>BP53*BU62*28.05*60/(BS53*0.001)</f>
        <v>#VALUE!</v>
      </c>
      <c r="CB68" s="124">
        <f>3*CB53</f>
        <v>0.91943297503372978</v>
      </c>
      <c r="CC68" s="124" t="e">
        <f>(BQ62+BR62+BS62+2*BT62+2*BU62+3*BW62+3*BV62+4*BX62+4*BY62+4*BZ62+4*CA62+4*CB62+4*CC62+4*CD62)</f>
        <v>#DIV/0!</v>
      </c>
      <c r="CD68" s="14" t="e">
        <f>(CB68-CC68)/CC68</f>
        <v>#DIV/0!</v>
      </c>
      <c r="CG68" s="228"/>
      <c r="CH68" s="229"/>
      <c r="CI68" s="171" t="s">
        <v>38</v>
      </c>
      <c r="CJ68" s="184" t="e">
        <f>CQ62/CJ62</f>
        <v>#DIV/0!</v>
      </c>
      <c r="CK68" s="10" t="e">
        <f>0.001*CN53/CJ53</f>
        <v>#VALUE!</v>
      </c>
      <c r="CL68" s="9" t="e">
        <f>(CQ53-CQ58*CI69)/CQ53</f>
        <v>#DIV/0!</v>
      </c>
      <c r="CM68" s="9" t="e">
        <f>(CL62+CM62+CN62+2*CO62+2*CP62+3*CR62+4*CS62+4*CT62+4*CU62+4*CV62+4*CW62+4*CX62+4*CY62)/(CL62+CM62+CN62+2*CO62+2*CP62+3*CR62+4*CS62+4*CT62+4*CU62+4*CV62+4*CW62+4*CX62+4*CY62+3*CQ62)</f>
        <v>#DIV/0!</v>
      </c>
      <c r="CN68" s="9" t="e">
        <f>(CU53-CJ62)/CU53</f>
        <v>#DIV/0!</v>
      </c>
      <c r="CO68" s="9" t="e">
        <f>(2*CP62+3*CR62)/(CL62+CM62+CN62+2*CO62+2*CP62+3*CR62+4*CS62+4*CT62+4*CU62+4*CV62+4*CW62+4*CX62+4*CY62)</f>
        <v>#DIV/0!</v>
      </c>
      <c r="CP68" s="9" t="e">
        <f>3*CR62/(CL62+CM62+CN62+2*CO62+2*CP62+3*CR62+4*CS62+4*CT62+4*CU62+4*CV62+4*CW62+4*CX62+4*CY62)</f>
        <v>#DIV/0!</v>
      </c>
      <c r="CQ68" s="9" t="e">
        <f>2*CP62/(CL62+CM62+CN62+2*CO62+2*CP62+3*CR62+4*CS62+4*CT62+4*CU62+4*CV62+4*CW62+4*CX62+4*CY62)</f>
        <v>#DIV/0!</v>
      </c>
      <c r="CR68" s="9" t="e">
        <f>CM62/(CL62+CM62+CN62+2*CO62+2*CP62+3*CR62+4*CS62+4*CT62+4*CU62+4*CV62+4*CW62+4*CX62+4*CY62)</f>
        <v>#DIV/0!</v>
      </c>
      <c r="CS68" s="9" t="e">
        <f>CN62/(CL62+CM62+CN62+2*CO62+2*CP62+3*CR62+4*CS62+4*CT62+4*CU62+4*CV62+4*CW62+4*CX62+4*CY62)</f>
        <v>#DIV/0!</v>
      </c>
      <c r="CT68" s="9" t="e">
        <f>(CM62+CN62)/(CL62+CM62+CN62+2*CO62+2*CP62+3*CR62+4*CS62+4*CT62+4*CU62+4*CV62+4*CW62+4*CX62+4*CY62)</f>
        <v>#DIV/0!</v>
      </c>
      <c r="CU68" s="185" t="e">
        <f>60*CK53*CR62*42.01/(CN53*0.001)</f>
        <v>#VALUE!</v>
      </c>
      <c r="CV68" s="185" t="e">
        <f>CK53*CP62*28.05*60/(CN53*0.001)</f>
        <v>#VALUE!</v>
      </c>
      <c r="CW68" s="124">
        <f>3*CW53</f>
        <v>0.91943297503372978</v>
      </c>
      <c r="CX68" s="124" t="e">
        <f>(CL62+CM62+CN62+2*CO62+2*CP62+3*CR62+3*CQ62+4*CS62+4*CT62+4*CU62+4*CV62+4*CW62+4*CX62+4*CY62)</f>
        <v>#DIV/0!</v>
      </c>
      <c r="CY68" s="14" t="e">
        <f>(CW68-CX68)/CX68</f>
        <v>#DIV/0!</v>
      </c>
    </row>
    <row r="69" spans="1:103" x14ac:dyDescent="0.25">
      <c r="A69" s="228"/>
      <c r="B69" s="234"/>
      <c r="C69" s="170">
        <f>J56/E61</f>
        <v>0.92971311552275837</v>
      </c>
      <c r="D69" s="184">
        <f t="shared" ref="D69:D70" si="135">K63/D63</f>
        <v>13.593154429722761</v>
      </c>
      <c r="E69" s="10">
        <f t="shared" ref="E69:E70" si="136">0.001*H54/D54</f>
        <v>26.223561000000007</v>
      </c>
      <c r="F69" s="9">
        <f>(K54-K59*C69)/K54</f>
        <v>0.45397164933312889</v>
      </c>
      <c r="G69" s="9">
        <f>(F63+G63+H63+2*I63+2*J63+3*L63+4*M63+4*N63+4*O63+4*P63+4*Q63+4*R63+4*S63)/(F63+G63+H63+2*I63+2*J63+3*L63+4*M63+4*N63+4*O63+4*P63+4*Q63+4*R63+4*S63+3*K63)</f>
        <v>0.40674197359276282</v>
      </c>
      <c r="H69" s="9">
        <f t="shared" ref="H69:H70" si="137">(O54-D63)/O54</f>
        <v>0.91757887180719622</v>
      </c>
      <c r="I69" s="9">
        <f t="shared" ref="I69:I70" si="138">(2*J63+3*L63)/(F63+G63+H63+2*I63+2*J63+3*L63+4*M63+4*N63+4*O63+4*P63+4*Q63+4*R63+4*S63-4*T69-4*U69)</f>
        <v>0.66881987443036606</v>
      </c>
      <c r="J69" s="9">
        <f t="shared" ref="J69:J70" si="139">3*L63/(F63+G63+H63+2*I63+2*J63+3*L63+4*M63+4*N63+4*O63+4*P63+4*Q63+4*R63+4*S63-4*T69-4*U69)</f>
        <v>0.46698921706303492</v>
      </c>
      <c r="K69" s="9">
        <f t="shared" ref="K69:K70" si="140">2*J63/(F63+G63+H63+2*I63+2*J63+3*L63+4*M63+4*N63+4*O63+4*P63+4*Q63+4*R63+4*S63-4*T69-4*U69)</f>
        <v>0.20183065736733113</v>
      </c>
      <c r="L69" s="9">
        <f t="shared" ref="L69:L70" si="141">G63/(F63+G63+H63+2*I63+2*J63+3*L63+4*M63+4*N63+4*O63+4*P63+4*Q63+4*R63+4*S63-4*T69-4*U69)</f>
        <v>0.19131617129152101</v>
      </c>
      <c r="M69" s="9">
        <f t="shared" ref="M69:M70" si="142">H63/(F63+G63+H63+2*I63+2*J63+3*L63+4*M63+4*N63+4*O63+4*P63+4*Q63+4*R63+4*S63-4*T69-4*U69)</f>
        <v>1.2006971238406747E-2</v>
      </c>
      <c r="N69" s="9">
        <f t="shared" ref="N69:N70" si="143">(G63+H63)/(F63+G63+H63+2*I63+2*J63+3*L63+4*M63+4*N63+4*O63+4*P63+4*Q63+4*R63+4*S63-4*T69-4*U69)</f>
        <v>0.20332314252992775</v>
      </c>
      <c r="O69" s="185">
        <f t="shared" ref="O69:O70" si="144">60*E54*L63*42.01/(H54*0.001)</f>
        <v>5.4874913901173645</v>
      </c>
      <c r="P69" s="185">
        <f t="shared" ref="P69:P70" si="145">E54*J63*28.05*60/(H54*0.001)</f>
        <v>2.3753388776551212</v>
      </c>
      <c r="Q69" s="124">
        <f t="shared" ref="Q69:Q70" si="146">3*Q54+4*T69+4*U69</f>
        <v>0.92345060630788189</v>
      </c>
      <c r="R69" s="124">
        <f t="shared" ref="R69:R70" si="147">(F63+G63+H63+2*I63+2*J63+3*L63+3*K63+4*M63+4*N63+4*O63+4*P63+4*Q63+4*R63+4*S63)</f>
        <v>0.84676849024489298</v>
      </c>
      <c r="S69" s="14">
        <f t="shared" ref="S69:S70" si="148">(Q69-R69)/R69</f>
        <v>9.055853748267341E-2</v>
      </c>
      <c r="T69" s="25">
        <f t="shared" ref="T69:T70" si="149">M74/($K$267*0.3)</f>
        <v>5.3582166722567664E-4</v>
      </c>
      <c r="U69">
        <f t="shared" ref="U69:U70" si="150">N74/($L$267*0.3)</f>
        <v>3.2402752183202313E-4</v>
      </c>
      <c r="V69" s="228"/>
      <c r="W69" s="229"/>
      <c r="X69" s="170" t="e">
        <f>AE56/Z61</f>
        <v>#DIV/0!</v>
      </c>
      <c r="Y69" s="184" t="e">
        <f t="shared" ref="Y69:Y70" si="151">AF63/Y63</f>
        <v>#DIV/0!</v>
      </c>
      <c r="Z69" s="10" t="e">
        <f t="shared" ref="Z69:Z70" si="152">0.001*AC54/Y54</f>
        <v>#VALUE!</v>
      </c>
      <c r="AA69" s="9" t="e">
        <f>(AF54-AF59*X69)/AF54</f>
        <v>#DIV/0!</v>
      </c>
      <c r="AB69" s="9" t="e">
        <f>(AA63+AB63+AC63+2*AD63+2*AE63+3*AG63+4*AH63+4*AI63+4*AJ63+4*AK63+4*AL63+4*AM63+4*AN63)/(AA63+AB63+AC63+2*AD63+2*AE63+3*AG63+4*AH63+4*AI63+4*AJ63+4*AK63+4*AL63+4*AM63+4*AN63+3*AF63)</f>
        <v>#DIV/0!</v>
      </c>
      <c r="AC69" s="9" t="e">
        <f t="shared" ref="AC69:AC70" si="153">(AJ54-Y63)/AJ54</f>
        <v>#DIV/0!</v>
      </c>
      <c r="AD69" s="9" t="e">
        <f t="shared" ref="AD69:AD70" si="154">(2*AE63+3*AG63)/(AA63+AB63+AC63+2*AD63+2*AE63+3*AG63+4*AH63+4*AI63+4*AJ63+4*AK63+4*AL63+4*AM63+4*AN63)</f>
        <v>#DIV/0!</v>
      </c>
      <c r="AE69" s="9" t="e">
        <f>3*AG63/(AA63+AB63+AC63+2*AD63+2*AE63+3*AG63+4*AH63+4*AI63+4*AJ63+4*AK63+4*AL63+4*AM63+4*AN63)</f>
        <v>#DIV/0!</v>
      </c>
      <c r="AF69" s="9" t="e">
        <f t="shared" ref="AF69:AF70" si="155">2*AE63/(AA63+AB63+AC63+2*AD63+2*AE63+3*AG63+4*AH63+4*AI63+4*AJ63+4*AK63+4*AL63+4*AM63+4*AN63)</f>
        <v>#DIV/0!</v>
      </c>
      <c r="AG69" s="9" t="e">
        <f t="shared" ref="AG69:AG70" si="156">AB63/(AA63+AB63+AC63+2*AD63+2*AE63+3*AG63+4*AH63+4*AI63+4*AJ63+4*AK63+4*AL63+4*AM63+4*AN63)</f>
        <v>#DIV/0!</v>
      </c>
      <c r="AH69" s="9" t="e">
        <f t="shared" ref="AH69:AH70" si="157">AC63/(AA63+AB63+AC63+2*AD63+2*AE63+3*AG63+4*AH63+4*AI63+4*AJ63+4*AK63+4*AL63+4*AM63+4*AN63)</f>
        <v>#DIV/0!</v>
      </c>
      <c r="AI69" s="9" t="e">
        <f t="shared" ref="AI69:AI70" si="158">(AB63+AC63)/(AA63+AB63+AC63+2*AD63+2*AE63+3*AG63+4*AH63+4*AI63+4*AJ63+4*AK63+4*AL63+4*AM63+4*AN63)</f>
        <v>#DIV/0!</v>
      </c>
      <c r="AJ69" s="185" t="e">
        <f t="shared" ref="AJ69:AJ70" si="159">60*Z54*AG63*42.01/(AC54*0.001)</f>
        <v>#VALUE!</v>
      </c>
      <c r="AK69" s="185" t="e">
        <f t="shared" ref="AK69:AK70" si="160">Z54*AE63*28.05*60/(AC54*0.001)</f>
        <v>#VALUE!</v>
      </c>
      <c r="AL69" s="124">
        <f t="shared" ref="AL69:AL70" si="161">3*AL54</f>
        <v>0.92001120955165105</v>
      </c>
      <c r="AM69" s="124" t="e">
        <f t="shared" ref="AM69:AM70" si="162">(AA63+AB63+AC63+2*AD63+2*AE63+3*AG63+3*AF63+4*AH63+4*AI63+4*AJ63+4*AK63+4*AL63+4*AM63+4*AN63)</f>
        <v>#DIV/0!</v>
      </c>
      <c r="AN69" s="14" t="e">
        <f t="shared" ref="AN69:AN70" si="163">(AL69-AM69)/AM69</f>
        <v>#DIV/0!</v>
      </c>
      <c r="AQ69" s="228"/>
      <c r="AR69" s="229"/>
      <c r="AS69" s="170" t="e">
        <f>AZ56/AU61</f>
        <v>#DIV/0!</v>
      </c>
      <c r="AT69" s="184" t="e">
        <f t="shared" ref="AT69:AT70" si="164">BA63/AT63</f>
        <v>#DIV/0!</v>
      </c>
      <c r="AU69" s="10" t="e">
        <f t="shared" ref="AU69:AU70" si="165">0.001*AX54/AT54</f>
        <v>#VALUE!</v>
      </c>
      <c r="AV69" s="9" t="e">
        <f>(BA54-BA59*AS69)/BA54</f>
        <v>#DIV/0!</v>
      </c>
      <c r="AW69" s="9" t="e">
        <f>(AV63+AW63+AX63+2*AY63+2*AZ63+3*BB63+4*BC63+4*BD63+4*BE63+4*BF63+4*BG63+4*BH63+4*BI63)/(AV63+AW63+AX63+2*AY63+2*AZ63+3*BB63+4*BC63+4*BD63+4*BE63+4*BF63+4*BG63+4*BH63+4*BI63+3*BA63)</f>
        <v>#DIV/0!</v>
      </c>
      <c r="AX69" s="9" t="e">
        <f t="shared" ref="AX69:AX70" si="166">(BE54-AT63)/BE54</f>
        <v>#DIV/0!</v>
      </c>
      <c r="AY69" s="9" t="e">
        <f t="shared" ref="AY69:AY70" si="167">(2*AZ63+3*BB63)/(AV63+AW63+AX63+2*AY63+2*AZ63+3*BB63+4*BC63+4*BD63+4*BE63+4*BF63+4*BG63+4*BH63+4*BI63)</f>
        <v>#DIV/0!</v>
      </c>
      <c r="AZ69" s="9" t="e">
        <f>3*BB63/(AV63+AW63+AX63+2*AY63+2*AZ63+3*BB63+4*BC63+4*BD63+4*BE63+4*BF63+4*BG63+4*BH63+4*BI63)</f>
        <v>#DIV/0!</v>
      </c>
      <c r="BA69" s="9" t="e">
        <f t="shared" ref="BA69:BA70" si="168">2*AZ63/(AV63+AW63+AX63+2*AY63+2*AZ63+3*BB63+4*BC63+4*BD63+4*BE63+4*BF63+4*BG63+4*BH63+4*BI63)</f>
        <v>#DIV/0!</v>
      </c>
      <c r="BB69" s="9" t="e">
        <f t="shared" ref="BB69:BB70" si="169">AW63/(AV63+AW63+AX63+2*AY63+2*AZ63+3*BB63+4*BC63+4*BD63+4*BE63+4*BF63+4*BG63+4*BH63+4*BI63)</f>
        <v>#DIV/0!</v>
      </c>
      <c r="BC69" s="9" t="e">
        <f t="shared" ref="BC69:BC70" si="170">AX63/(AV63+AW63+AX63+2*AY63+2*AZ63+3*BB63+4*BC63+4*BD63+4*BE63+4*BF63+4*BG63+4*BH63+4*BI63)</f>
        <v>#DIV/0!</v>
      </c>
      <c r="BD69" s="9" t="e">
        <f t="shared" ref="BD69:BD70" si="171">(AW63+AX63)/(AV63+AW63+AX63+2*AY63+2*AZ63+3*BB63+4*BC63+4*BD63+4*BE63+4*BF63+4*BG63+4*BH63+4*BI63)</f>
        <v>#DIV/0!</v>
      </c>
      <c r="BE69" s="185" t="e">
        <f t="shared" ref="BE69:BE70" si="172">60*AU54*BB63*42.01/(AX54*0.001)</f>
        <v>#VALUE!</v>
      </c>
      <c r="BF69" s="185" t="e">
        <f t="shared" ref="BF69:BF70" si="173">AU54*AZ63*28.05*60/(AX54*0.001)</f>
        <v>#VALUE!</v>
      </c>
      <c r="BG69" s="124">
        <f t="shared" ref="BG69:BG70" si="174">3*BG54</f>
        <v>0.92001120955165105</v>
      </c>
      <c r="BH69" s="124" t="e">
        <f t="shared" ref="BH69:BH70" si="175">(AV63+AW63+AX63+2*AY63+2*AZ63+3*BB63+3*BA63+4*BC63+4*BD63+4*BE63+4*BF63+4*BG63+4*BH63+4*BI63)</f>
        <v>#DIV/0!</v>
      </c>
      <c r="BI69" s="14" t="e">
        <f t="shared" ref="BI69:BI70" si="176">(BG69-BH69)/BH69</f>
        <v>#DIV/0!</v>
      </c>
      <c r="BL69" s="228"/>
      <c r="BM69" s="229"/>
      <c r="BN69" s="170" t="e">
        <f>BU56/BP61</f>
        <v>#DIV/0!</v>
      </c>
      <c r="BO69" s="184" t="e">
        <f t="shared" ref="BO69:BO70" si="177">BV63/BO63</f>
        <v>#DIV/0!</v>
      </c>
      <c r="BP69" s="10" t="e">
        <f t="shared" ref="BP69:BP70" si="178">0.001*BS54/BO54</f>
        <v>#VALUE!</v>
      </c>
      <c r="BQ69" s="9" t="e">
        <f>(BV54-BV59*BN69)/BV54</f>
        <v>#DIV/0!</v>
      </c>
      <c r="BR69" s="9" t="e">
        <f>(BQ63+BR63+BS63+2*BT63+2*BU63+3*BW63+4*BX63+4*BY63+4*BZ63+4*CA63+4*CB63+4*CC63+4*CD63)/(BQ63+BR63+BS63+2*BT63+2*BU63+3*BW63+4*BX63+4*BY63+4*BZ63+4*CA63+4*CB63+4*CC63+4*CD63+3*BV63)</f>
        <v>#DIV/0!</v>
      </c>
      <c r="BS69" s="9" t="e">
        <f t="shared" ref="BS69:BS70" si="179">(BZ54-BO63)/BZ54</f>
        <v>#DIV/0!</v>
      </c>
      <c r="BT69" s="9" t="e">
        <f t="shared" ref="BT69:BT70" si="180">(2*BU63+3*BW63)/(BQ63+BR63+BS63+2*BT63+2*BU63+3*BW63+4*BX63+4*BY63+4*BZ63+4*CA63+4*CB63+4*CC63+4*CD63)</f>
        <v>#DIV/0!</v>
      </c>
      <c r="BU69" s="9" t="e">
        <f>3*BW63/(BQ63+BR63+BS63+2*BT63+2*BU63+3*BW63+4*BX63+4*BY63+4*BZ63+4*CA63+4*CB63+4*CC63+4*CD63)</f>
        <v>#DIV/0!</v>
      </c>
      <c r="BV69" s="9" t="e">
        <f t="shared" ref="BV69:BV70" si="181">2*BU63/(BQ63+BR63+BS63+2*BT63+2*BU63+3*BW63+4*BX63+4*BY63+4*BZ63+4*CA63+4*CB63+4*CC63+4*CD63)</f>
        <v>#DIV/0!</v>
      </c>
      <c r="BW69" s="9" t="e">
        <f t="shared" ref="BW69:BW70" si="182">BR63/(BQ63+BR63+BS63+2*BT63+2*BU63+3*BW63+4*BX63+4*BY63+4*BZ63+4*CA63+4*CB63+4*CC63+4*CD63)</f>
        <v>#DIV/0!</v>
      </c>
      <c r="BX69" s="9" t="e">
        <f t="shared" ref="BX69:BX70" si="183">BS63/(BQ63+BR63+BS63+2*BT63+2*BU63+3*BW63+4*BX63+4*BY63+4*BZ63+4*CA63+4*CB63+4*CC63+4*CD63)</f>
        <v>#DIV/0!</v>
      </c>
      <c r="BY69" s="9" t="e">
        <f t="shared" ref="BY69:BY70" si="184">(BR63+BS63)/(BQ63+BR63+BS63+2*BT63+2*BU63+3*BW63+4*BX63+4*BY63+4*BZ63+4*CA63+4*CB63+4*CC63+4*CD63)</f>
        <v>#DIV/0!</v>
      </c>
      <c r="BZ69" s="185" t="e">
        <f t="shared" ref="BZ69:BZ70" si="185">60*BP54*BW63*42.01/(BS54*0.001)</f>
        <v>#VALUE!</v>
      </c>
      <c r="CA69" s="185" t="e">
        <f t="shared" ref="CA69:CA70" si="186">BP54*BU63*28.05*60/(BS54*0.001)</f>
        <v>#VALUE!</v>
      </c>
      <c r="CB69" s="124">
        <f t="shared" ref="CB69:CB70" si="187">3*CB54</f>
        <v>0.92001120955165105</v>
      </c>
      <c r="CC69" s="124" t="e">
        <f t="shared" ref="CC69:CC70" si="188">(BQ63+BR63+BS63+2*BT63+2*BU63+3*BW63+3*BV63+4*BX63+4*BY63+4*BZ63+4*CA63+4*CB63+4*CC63+4*CD63)</f>
        <v>#DIV/0!</v>
      </c>
      <c r="CD69" s="14" t="e">
        <f t="shared" ref="CD69:CD70" si="189">(CB69-CC69)/CC69</f>
        <v>#DIV/0!</v>
      </c>
      <c r="CG69" s="228"/>
      <c r="CH69" s="229"/>
      <c r="CI69" s="170" t="e">
        <f>CP56/CK61</f>
        <v>#DIV/0!</v>
      </c>
      <c r="CJ69" s="184" t="e">
        <f t="shared" ref="CJ69:CJ70" si="190">CQ63/CJ63</f>
        <v>#DIV/0!</v>
      </c>
      <c r="CK69" s="10" t="e">
        <f t="shared" ref="CK69:CK70" si="191">0.001*CN54/CJ54</f>
        <v>#VALUE!</v>
      </c>
      <c r="CL69" s="9" t="e">
        <f>(CQ54-CQ59*CI69)/CQ54</f>
        <v>#DIV/0!</v>
      </c>
      <c r="CM69" s="9" t="e">
        <f>(CL63+CM63+CN63+2*CO63+2*CP63+3*CR63+4*CS63+4*CT63+4*CU63+4*CV63+4*CW63+4*CX63+4*CY63)/(CL63+CM63+CN63+2*CO63+2*CP63+3*CR63+4*CS63+4*CT63+4*CU63+4*CV63+4*CW63+4*CX63+4*CY63+3*CQ63)</f>
        <v>#DIV/0!</v>
      </c>
      <c r="CN69" s="9" t="e">
        <f t="shared" ref="CN69:CN70" si="192">(CU54-CJ63)/CU54</f>
        <v>#DIV/0!</v>
      </c>
      <c r="CO69" s="9" t="e">
        <f t="shared" ref="CO69:CO70" si="193">(2*CP63+3*CR63)/(CL63+CM63+CN63+2*CO63+2*CP63+3*CR63+4*CS63+4*CT63+4*CU63+4*CV63+4*CW63+4*CX63+4*CY63)</f>
        <v>#DIV/0!</v>
      </c>
      <c r="CP69" s="9" t="e">
        <f>3*CR63/(CL63+CM63+CN63+2*CO63+2*CP63+3*CR63+4*CS63+4*CT63+4*CU63+4*CV63+4*CW63+4*CX63+4*CY63)</f>
        <v>#DIV/0!</v>
      </c>
      <c r="CQ69" s="9" t="e">
        <f t="shared" ref="CQ69:CQ70" si="194">2*CP63/(CL63+CM63+CN63+2*CO63+2*CP63+3*CR63+4*CS63+4*CT63+4*CU63+4*CV63+4*CW63+4*CX63+4*CY63)</f>
        <v>#DIV/0!</v>
      </c>
      <c r="CR69" s="9" t="e">
        <f t="shared" ref="CR69:CR70" si="195">CM63/(CL63+CM63+CN63+2*CO63+2*CP63+3*CR63+4*CS63+4*CT63+4*CU63+4*CV63+4*CW63+4*CX63+4*CY63)</f>
        <v>#DIV/0!</v>
      </c>
      <c r="CS69" s="9" t="e">
        <f t="shared" ref="CS69:CS70" si="196">CN63/(CL63+CM63+CN63+2*CO63+2*CP63+3*CR63+4*CS63+4*CT63+4*CU63+4*CV63+4*CW63+4*CX63+4*CY63)</f>
        <v>#DIV/0!</v>
      </c>
      <c r="CT69" s="9" t="e">
        <f t="shared" ref="CT69:CT70" si="197">(CM63+CN63)/(CL63+CM63+CN63+2*CO63+2*CP63+3*CR63+4*CS63+4*CT63+4*CU63+4*CV63+4*CW63+4*CX63+4*CY63)</f>
        <v>#DIV/0!</v>
      </c>
      <c r="CU69" s="185" t="e">
        <f t="shared" ref="CU69:CU70" si="198">60*CK54*CR63*42.01/(CN54*0.001)</f>
        <v>#VALUE!</v>
      </c>
      <c r="CV69" s="185" t="e">
        <f t="shared" ref="CV69:CV70" si="199">CK54*CP63*28.05*60/(CN54*0.001)</f>
        <v>#VALUE!</v>
      </c>
      <c r="CW69" s="124">
        <f t="shared" ref="CW69:CW70" si="200">3*CW54</f>
        <v>0.92001120955165105</v>
      </c>
      <c r="CX69" s="124" t="e">
        <f t="shared" ref="CX69:CX70" si="201">(CL63+CM63+CN63+2*CO63+2*CP63+3*CR63+3*CQ63+4*CS63+4*CT63+4*CU63+4*CV63+4*CW63+4*CX63+4*CY63)</f>
        <v>#DIV/0!</v>
      </c>
      <c r="CY69" s="14" t="e">
        <f t="shared" ref="CY69:CY70" si="202">(CW69-CX69)/CX69</f>
        <v>#DIV/0!</v>
      </c>
    </row>
    <row r="70" spans="1:103" x14ac:dyDescent="0.25">
      <c r="A70" s="228"/>
      <c r="B70" s="234"/>
      <c r="C70" s="168"/>
      <c r="D70" s="184">
        <f t="shared" si="135"/>
        <v>19.66825731463031</v>
      </c>
      <c r="E70" s="10">
        <f t="shared" si="136"/>
        <v>26.223561000000007</v>
      </c>
      <c r="F70" s="9">
        <f>(K55-K60*C69)/K55</f>
        <v>0.45200333390170599</v>
      </c>
      <c r="G70" s="9">
        <f t="shared" ref="G70" si="203">(F64+G64+H64+2*I64+2*J64+3*L64+4*M64+4*N64+4*O64+4*P64+4*Q64+4*R64+4*S64)/(F64+G64+H64+2*I64+2*J64+3*L64+4*M64+4*N64+4*O64+4*P64+4*Q64+4*R64+4*S64+3*K64)</f>
        <v>0.40744120059078859</v>
      </c>
      <c r="H70" s="9">
        <f t="shared" si="137"/>
        <v>0.94285776867889737</v>
      </c>
      <c r="I70" s="9">
        <f t="shared" si="138"/>
        <v>0.66918339537592997</v>
      </c>
      <c r="J70" s="9">
        <f t="shared" si="139"/>
        <v>0.46652347150171997</v>
      </c>
      <c r="K70" s="9">
        <f t="shared" si="140"/>
        <v>0.20265992387421006</v>
      </c>
      <c r="L70" s="9">
        <f t="shared" si="141"/>
        <v>0.19171056588576116</v>
      </c>
      <c r="M70" s="9">
        <f t="shared" si="142"/>
        <v>1.0418667583736432E-2</v>
      </c>
      <c r="N70" s="9">
        <f t="shared" si="143"/>
        <v>0.20212923346949757</v>
      </c>
      <c r="O70" s="185">
        <f t="shared" si="144"/>
        <v>5.5097695000358478</v>
      </c>
      <c r="P70" s="185">
        <f t="shared" si="145"/>
        <v>2.397172297829445</v>
      </c>
      <c r="Q70" s="124">
        <f t="shared" si="146"/>
        <v>0.9220859171382797</v>
      </c>
      <c r="R70" s="124">
        <f t="shared" si="147"/>
        <v>0.84955893263862281</v>
      </c>
      <c r="S70" s="14">
        <f t="shared" si="148"/>
        <v>8.537016293195486E-2</v>
      </c>
      <c r="T70" s="25">
        <f t="shared" si="149"/>
        <v>5.3708176165535751E-4</v>
      </c>
      <c r="U70">
        <f t="shared" si="150"/>
        <v>3.2350162002945515E-4</v>
      </c>
      <c r="V70" s="228"/>
      <c r="W70" s="229"/>
      <c r="X70" s="168"/>
      <c r="Y70" s="184" t="e">
        <f t="shared" si="151"/>
        <v>#DIV/0!</v>
      </c>
      <c r="Z70" s="10" t="e">
        <f t="shared" si="152"/>
        <v>#VALUE!</v>
      </c>
      <c r="AA70" s="9" t="e">
        <f>(AF55-AF60*X69)/AF55</f>
        <v>#DIV/0!</v>
      </c>
      <c r="AB70" s="9" t="e">
        <f t="shared" ref="AB70" si="204">(AA64+AB64+AC64+2*AD64+2*AE64+3*AG64+4*AH64+4*AI64+4*AJ64+4*AK64+4*AL64+4*AM64+4*AN64)/(AA64+AB64+AC64+2*AD64+2*AE64+3*AG64+4*AH64+4*AI64+4*AJ64+4*AK64+4*AL64+4*AM64+4*AN64+3*AF64)</f>
        <v>#DIV/0!</v>
      </c>
      <c r="AC70" s="9" t="e">
        <f t="shared" si="153"/>
        <v>#DIV/0!</v>
      </c>
      <c r="AD70" s="9" t="e">
        <f t="shared" si="154"/>
        <v>#DIV/0!</v>
      </c>
      <c r="AE70" s="9" t="e">
        <f t="shared" ref="AE70" si="205">3*AG64/(AA64+AB64+AC64+2*AD64+2*AE64+3*AG64+4*AH64+4*AI64+4*AJ64+4*AK64+4*AL64+4*AM64+4*AN64)</f>
        <v>#DIV/0!</v>
      </c>
      <c r="AF70" s="9" t="e">
        <f t="shared" si="155"/>
        <v>#DIV/0!</v>
      </c>
      <c r="AG70" s="9" t="e">
        <f t="shared" si="156"/>
        <v>#DIV/0!</v>
      </c>
      <c r="AH70" s="9" t="e">
        <f t="shared" si="157"/>
        <v>#DIV/0!</v>
      </c>
      <c r="AI70" s="9" t="e">
        <f t="shared" si="158"/>
        <v>#DIV/0!</v>
      </c>
      <c r="AJ70" s="185" t="e">
        <f t="shared" si="159"/>
        <v>#VALUE!</v>
      </c>
      <c r="AK70" s="185" t="e">
        <f t="shared" si="160"/>
        <v>#VALUE!</v>
      </c>
      <c r="AL70" s="124">
        <f t="shared" si="161"/>
        <v>0.91864358361154053</v>
      </c>
      <c r="AM70" s="124" t="e">
        <f t="shared" si="162"/>
        <v>#DIV/0!</v>
      </c>
      <c r="AN70" s="14" t="e">
        <f t="shared" si="163"/>
        <v>#DIV/0!</v>
      </c>
      <c r="AQ70" s="228"/>
      <c r="AR70" s="229"/>
      <c r="AS70" s="168"/>
      <c r="AT70" s="184" t="e">
        <f t="shared" si="164"/>
        <v>#DIV/0!</v>
      </c>
      <c r="AU70" s="10" t="e">
        <f t="shared" si="165"/>
        <v>#VALUE!</v>
      </c>
      <c r="AV70" s="9" t="e">
        <f>(BA55-BA60*AS69)/BA55</f>
        <v>#DIV/0!</v>
      </c>
      <c r="AW70" s="9" t="e">
        <f t="shared" ref="AW70" si="206">(AV64+AW64+AX64+2*AY64+2*AZ64+3*BB64+4*BC64+4*BD64+4*BE64+4*BF64+4*BG64+4*BH64+4*BI64)/(AV64+AW64+AX64+2*AY64+2*AZ64+3*BB64+4*BC64+4*BD64+4*BE64+4*BF64+4*BG64+4*BH64+4*BI64+3*BA64)</f>
        <v>#DIV/0!</v>
      </c>
      <c r="AX70" s="9" t="e">
        <f t="shared" si="166"/>
        <v>#DIV/0!</v>
      </c>
      <c r="AY70" s="9" t="e">
        <f t="shared" si="167"/>
        <v>#DIV/0!</v>
      </c>
      <c r="AZ70" s="9" t="e">
        <f t="shared" ref="AZ70" si="207">3*BB64/(AV64+AW64+AX64+2*AY64+2*AZ64+3*BB64+4*BC64+4*BD64+4*BE64+4*BF64+4*BG64+4*BH64+4*BI64)</f>
        <v>#DIV/0!</v>
      </c>
      <c r="BA70" s="9" t="e">
        <f t="shared" si="168"/>
        <v>#DIV/0!</v>
      </c>
      <c r="BB70" s="9" t="e">
        <f t="shared" si="169"/>
        <v>#DIV/0!</v>
      </c>
      <c r="BC70" s="9" t="e">
        <f t="shared" si="170"/>
        <v>#DIV/0!</v>
      </c>
      <c r="BD70" s="9" t="e">
        <f t="shared" si="171"/>
        <v>#DIV/0!</v>
      </c>
      <c r="BE70" s="185" t="e">
        <f t="shared" si="172"/>
        <v>#VALUE!</v>
      </c>
      <c r="BF70" s="185" t="e">
        <f t="shared" si="173"/>
        <v>#VALUE!</v>
      </c>
      <c r="BG70" s="124">
        <f t="shared" si="174"/>
        <v>0.91864358361154053</v>
      </c>
      <c r="BH70" s="124" t="e">
        <f t="shared" si="175"/>
        <v>#DIV/0!</v>
      </c>
      <c r="BI70" s="14" t="e">
        <f t="shared" si="176"/>
        <v>#DIV/0!</v>
      </c>
      <c r="BL70" s="228"/>
      <c r="BM70" s="229"/>
      <c r="BN70" s="168"/>
      <c r="BO70" s="184" t="e">
        <f t="shared" si="177"/>
        <v>#DIV/0!</v>
      </c>
      <c r="BP70" s="10" t="e">
        <f t="shared" si="178"/>
        <v>#VALUE!</v>
      </c>
      <c r="BQ70" s="9" t="e">
        <f>(BV55-BV60*BN69)/BV55</f>
        <v>#DIV/0!</v>
      </c>
      <c r="BR70" s="9" t="e">
        <f t="shared" ref="BR70" si="208">(BQ64+BR64+BS64+2*BT64+2*BU64+3*BW64+4*BX64+4*BY64+4*BZ64+4*CA64+4*CB64+4*CC64+4*CD64)/(BQ64+BR64+BS64+2*BT64+2*BU64+3*BW64+4*BX64+4*BY64+4*BZ64+4*CA64+4*CB64+4*CC64+4*CD64+3*BV64)</f>
        <v>#DIV/0!</v>
      </c>
      <c r="BS70" s="9" t="e">
        <f t="shared" si="179"/>
        <v>#DIV/0!</v>
      </c>
      <c r="BT70" s="9" t="e">
        <f t="shared" si="180"/>
        <v>#DIV/0!</v>
      </c>
      <c r="BU70" s="9" t="e">
        <f t="shared" ref="BU70" si="209">3*BW64/(BQ64+BR64+BS64+2*BT64+2*BU64+3*BW64+4*BX64+4*BY64+4*BZ64+4*CA64+4*CB64+4*CC64+4*CD64)</f>
        <v>#DIV/0!</v>
      </c>
      <c r="BV70" s="9" t="e">
        <f t="shared" si="181"/>
        <v>#DIV/0!</v>
      </c>
      <c r="BW70" s="9" t="e">
        <f t="shared" si="182"/>
        <v>#DIV/0!</v>
      </c>
      <c r="BX70" s="9" t="e">
        <f t="shared" si="183"/>
        <v>#DIV/0!</v>
      </c>
      <c r="BY70" s="9" t="e">
        <f t="shared" si="184"/>
        <v>#DIV/0!</v>
      </c>
      <c r="BZ70" s="185" t="e">
        <f t="shared" si="185"/>
        <v>#VALUE!</v>
      </c>
      <c r="CA70" s="185" t="e">
        <f t="shared" si="186"/>
        <v>#VALUE!</v>
      </c>
      <c r="CB70" s="124">
        <f t="shared" si="187"/>
        <v>0.91864358361154053</v>
      </c>
      <c r="CC70" s="124" t="e">
        <f t="shared" si="188"/>
        <v>#DIV/0!</v>
      </c>
      <c r="CD70" s="14" t="e">
        <f t="shared" si="189"/>
        <v>#DIV/0!</v>
      </c>
      <c r="CG70" s="228"/>
      <c r="CH70" s="229"/>
      <c r="CI70" s="168"/>
      <c r="CJ70" s="184" t="e">
        <f t="shared" si="190"/>
        <v>#DIV/0!</v>
      </c>
      <c r="CK70" s="10" t="e">
        <f t="shared" si="191"/>
        <v>#VALUE!</v>
      </c>
      <c r="CL70" s="9" t="e">
        <f>(CQ55-CQ60*CI69)/CQ55</f>
        <v>#DIV/0!</v>
      </c>
      <c r="CM70" s="9" t="e">
        <f t="shared" ref="CM70" si="210">(CL64+CM64+CN64+2*CO64+2*CP64+3*CR64+4*CS64+4*CT64+4*CU64+4*CV64+4*CW64+4*CX64+4*CY64)/(CL64+CM64+CN64+2*CO64+2*CP64+3*CR64+4*CS64+4*CT64+4*CU64+4*CV64+4*CW64+4*CX64+4*CY64+3*CQ64)</f>
        <v>#DIV/0!</v>
      </c>
      <c r="CN70" s="9" t="e">
        <f t="shared" si="192"/>
        <v>#DIV/0!</v>
      </c>
      <c r="CO70" s="9" t="e">
        <f t="shared" si="193"/>
        <v>#DIV/0!</v>
      </c>
      <c r="CP70" s="9" t="e">
        <f t="shared" ref="CP70" si="211">3*CR64/(CL64+CM64+CN64+2*CO64+2*CP64+3*CR64+4*CS64+4*CT64+4*CU64+4*CV64+4*CW64+4*CX64+4*CY64)</f>
        <v>#DIV/0!</v>
      </c>
      <c r="CQ70" s="9" t="e">
        <f t="shared" si="194"/>
        <v>#DIV/0!</v>
      </c>
      <c r="CR70" s="9" t="e">
        <f t="shared" si="195"/>
        <v>#DIV/0!</v>
      </c>
      <c r="CS70" s="9" t="e">
        <f t="shared" si="196"/>
        <v>#DIV/0!</v>
      </c>
      <c r="CT70" s="9" t="e">
        <f t="shared" si="197"/>
        <v>#DIV/0!</v>
      </c>
      <c r="CU70" s="185" t="e">
        <f t="shared" si="198"/>
        <v>#VALUE!</v>
      </c>
      <c r="CV70" s="185" t="e">
        <f t="shared" si="199"/>
        <v>#VALUE!</v>
      </c>
      <c r="CW70" s="124">
        <f t="shared" si="200"/>
        <v>0.91864358361154053</v>
      </c>
      <c r="CX70" s="124" t="e">
        <f t="shared" si="201"/>
        <v>#DIV/0!</v>
      </c>
      <c r="CY70" s="14" t="e">
        <f t="shared" si="202"/>
        <v>#DIV/0!</v>
      </c>
    </row>
    <row r="71" spans="1:103" ht="15.75" thickBot="1" x14ac:dyDescent="0.3">
      <c r="A71" s="228"/>
      <c r="B71" s="234"/>
      <c r="C71" s="169" t="s">
        <v>43</v>
      </c>
      <c r="D71" s="68">
        <f t="shared" ref="D71:E71" si="212">AVERAGE(D68:D70)</f>
        <v>15.231711919892035</v>
      </c>
      <c r="E71" s="68">
        <f t="shared" si="212"/>
        <v>26.223561000000007</v>
      </c>
      <c r="F71" s="69">
        <f>AVERAGE(F68:F70)</f>
        <v>0.45274343835898212</v>
      </c>
      <c r="G71" s="69">
        <f>AVERAGE(G68:G70)</f>
        <v>0.40679730449516294</v>
      </c>
      <c r="H71" s="69">
        <f>AVERAGE(H68:H70)</f>
        <v>0.92334618877122887</v>
      </c>
      <c r="I71" s="69">
        <f>AVERAGE(I68:I70)</f>
        <v>0.66874677749228029</v>
      </c>
      <c r="J71" s="69">
        <f>AVERAGE(J68:J70)</f>
        <v>0.46718728293773187</v>
      </c>
      <c r="K71" s="69">
        <f t="shared" ref="K71:M71" si="213">AVERAGE(K68:K70)</f>
        <v>0.20155949455454839</v>
      </c>
      <c r="L71" s="69">
        <f t="shared" si="213"/>
        <v>0.19153283648862737</v>
      </c>
      <c r="M71" s="69">
        <f t="shared" si="213"/>
        <v>1.1626342521522245E-2</v>
      </c>
      <c r="N71" s="69">
        <f>AVERAGE(N68:N70)</f>
        <v>0.2031591790101496</v>
      </c>
      <c r="O71" s="158">
        <f>AVERAGE(O68:O70)</f>
        <v>5.4995914575931168</v>
      </c>
      <c r="P71" s="158">
        <f>AVERAGE(P68:P70)</f>
        <v>2.376395913881356</v>
      </c>
      <c r="Q71" s="68">
        <f t="shared" ref="Q71:U71" si="214">AVERAGE(Q68:Q70)</f>
        <v>0.92280495839827281</v>
      </c>
      <c r="R71" s="68">
        <f t="shared" si="214"/>
        <v>0.84815378107663386</v>
      </c>
      <c r="S71" s="70">
        <f t="shared" si="214"/>
        <v>8.8018933650992739E-2</v>
      </c>
      <c r="T71" s="187">
        <f t="shared" si="214"/>
        <v>5.3676730565804071E-4</v>
      </c>
      <c r="U71" s="187">
        <f t="shared" si="214"/>
        <v>3.2382494416671861E-4</v>
      </c>
      <c r="V71" s="228"/>
      <c r="W71" s="229"/>
      <c r="X71" s="169" t="s">
        <v>43</v>
      </c>
      <c r="Y71" s="68" t="e">
        <f t="shared" ref="Y71:Z71" si="215">AVERAGE(Y68:Y70)</f>
        <v>#DIV/0!</v>
      </c>
      <c r="Z71" s="68" t="e">
        <f t="shared" si="215"/>
        <v>#VALUE!</v>
      </c>
      <c r="AA71" s="69" t="e">
        <f>AVERAGE(AA68:AA70)</f>
        <v>#DIV/0!</v>
      </c>
      <c r="AB71" s="69" t="e">
        <f>AVERAGE(AB68:AB70)</f>
        <v>#DIV/0!</v>
      </c>
      <c r="AC71" s="69" t="e">
        <f>AVERAGE(AC68:AC70)</f>
        <v>#DIV/0!</v>
      </c>
      <c r="AD71" s="69" t="e">
        <f>AVERAGE(AD68:AD70)</f>
        <v>#DIV/0!</v>
      </c>
      <c r="AE71" s="69" t="e">
        <f>AVERAGE(AE68:AE70)</f>
        <v>#DIV/0!</v>
      </c>
      <c r="AF71" s="69" t="e">
        <f t="shared" ref="AF71:AH71" si="216">AVERAGE(AF68:AF70)</f>
        <v>#DIV/0!</v>
      </c>
      <c r="AG71" s="69" t="e">
        <f t="shared" si="216"/>
        <v>#DIV/0!</v>
      </c>
      <c r="AH71" s="69" t="e">
        <f t="shared" si="216"/>
        <v>#DIV/0!</v>
      </c>
      <c r="AI71" s="69" t="e">
        <f>AVERAGE(AI68:AI70)</f>
        <v>#DIV/0!</v>
      </c>
      <c r="AJ71" s="158" t="e">
        <f>AVERAGE(AJ68:AJ70)</f>
        <v>#VALUE!</v>
      </c>
      <c r="AK71" s="158" t="e">
        <f>AVERAGE(AK68:AK70)</f>
        <v>#VALUE!</v>
      </c>
      <c r="AL71" s="68">
        <f t="shared" ref="AL71:AN71" si="217">AVERAGE(AL68:AL70)</f>
        <v>0.91936258939897375</v>
      </c>
      <c r="AM71" s="68" t="e">
        <f t="shared" si="217"/>
        <v>#DIV/0!</v>
      </c>
      <c r="AN71" s="70" t="e">
        <f t="shared" si="217"/>
        <v>#DIV/0!</v>
      </c>
      <c r="AQ71" s="228"/>
      <c r="AR71" s="229"/>
      <c r="AS71" s="169" t="s">
        <v>43</v>
      </c>
      <c r="AT71" s="68" t="e">
        <f t="shared" ref="AT71:AU71" si="218">AVERAGE(AT68:AT70)</f>
        <v>#DIV/0!</v>
      </c>
      <c r="AU71" s="68" t="e">
        <f t="shared" si="218"/>
        <v>#VALUE!</v>
      </c>
      <c r="AV71" s="69" t="e">
        <f>AVERAGE(AV68:AV70)</f>
        <v>#DIV/0!</v>
      </c>
      <c r="AW71" s="69" t="e">
        <f>AVERAGE(AW68:AW70)</f>
        <v>#DIV/0!</v>
      </c>
      <c r="AX71" s="69" t="e">
        <f>AVERAGE(AX68:AX70)</f>
        <v>#DIV/0!</v>
      </c>
      <c r="AY71" s="69" t="e">
        <f>AVERAGE(AY68:AY70)</f>
        <v>#DIV/0!</v>
      </c>
      <c r="AZ71" s="69" t="e">
        <f>AVERAGE(AZ68:AZ70)</f>
        <v>#DIV/0!</v>
      </c>
      <c r="BA71" s="69" t="e">
        <f t="shared" ref="BA71:BC71" si="219">AVERAGE(BA68:BA70)</f>
        <v>#DIV/0!</v>
      </c>
      <c r="BB71" s="69" t="e">
        <f t="shared" si="219"/>
        <v>#DIV/0!</v>
      </c>
      <c r="BC71" s="69" t="e">
        <f t="shared" si="219"/>
        <v>#DIV/0!</v>
      </c>
      <c r="BD71" s="69" t="e">
        <f>AVERAGE(BD68:BD70)</f>
        <v>#DIV/0!</v>
      </c>
      <c r="BE71" s="158" t="e">
        <f>AVERAGE(BE68:BE70)</f>
        <v>#VALUE!</v>
      </c>
      <c r="BF71" s="158" t="e">
        <f>AVERAGE(BF68:BF70)</f>
        <v>#VALUE!</v>
      </c>
      <c r="BG71" s="68">
        <f t="shared" ref="BG71:BI71" si="220">AVERAGE(BG68:BG70)</f>
        <v>0.91936258939897375</v>
      </c>
      <c r="BH71" s="68" t="e">
        <f t="shared" si="220"/>
        <v>#DIV/0!</v>
      </c>
      <c r="BI71" s="70" t="e">
        <f t="shared" si="220"/>
        <v>#DIV/0!</v>
      </c>
      <c r="BL71" s="228"/>
      <c r="BM71" s="229"/>
      <c r="BN71" s="169" t="s">
        <v>43</v>
      </c>
      <c r="BO71" s="68" t="e">
        <f t="shared" ref="BO71:BP71" si="221">AVERAGE(BO68:BO70)</f>
        <v>#DIV/0!</v>
      </c>
      <c r="BP71" s="68" t="e">
        <f t="shared" si="221"/>
        <v>#VALUE!</v>
      </c>
      <c r="BQ71" s="69" t="e">
        <f>AVERAGE(BQ68:BQ70)</f>
        <v>#DIV/0!</v>
      </c>
      <c r="BR71" s="69" t="e">
        <f>AVERAGE(BR68:BR70)</f>
        <v>#DIV/0!</v>
      </c>
      <c r="BS71" s="69" t="e">
        <f>AVERAGE(BS68:BS70)</f>
        <v>#DIV/0!</v>
      </c>
      <c r="BT71" s="69" t="e">
        <f>AVERAGE(BT68:BT70)</f>
        <v>#DIV/0!</v>
      </c>
      <c r="BU71" s="69" t="e">
        <f>AVERAGE(BU68:BU70)</f>
        <v>#DIV/0!</v>
      </c>
      <c r="BV71" s="69" t="e">
        <f t="shared" ref="BV71:BX71" si="222">AVERAGE(BV68:BV70)</f>
        <v>#DIV/0!</v>
      </c>
      <c r="BW71" s="69" t="e">
        <f t="shared" si="222"/>
        <v>#DIV/0!</v>
      </c>
      <c r="BX71" s="69" t="e">
        <f t="shared" si="222"/>
        <v>#DIV/0!</v>
      </c>
      <c r="BY71" s="69" t="e">
        <f>AVERAGE(BY68:BY70)</f>
        <v>#DIV/0!</v>
      </c>
      <c r="BZ71" s="158" t="e">
        <f>AVERAGE(BZ68:BZ70)</f>
        <v>#VALUE!</v>
      </c>
      <c r="CA71" s="158" t="e">
        <f>AVERAGE(CA68:CA70)</f>
        <v>#VALUE!</v>
      </c>
      <c r="CB71" s="68">
        <f t="shared" ref="CB71:CD71" si="223">AVERAGE(CB68:CB70)</f>
        <v>0.91936258939897375</v>
      </c>
      <c r="CC71" s="68" t="e">
        <f t="shared" si="223"/>
        <v>#DIV/0!</v>
      </c>
      <c r="CD71" s="70" t="e">
        <f t="shared" si="223"/>
        <v>#DIV/0!</v>
      </c>
      <c r="CG71" s="228"/>
      <c r="CH71" s="229"/>
      <c r="CI71" s="169" t="s">
        <v>43</v>
      </c>
      <c r="CJ71" s="68" t="e">
        <f t="shared" ref="CJ71:CK71" si="224">AVERAGE(CJ68:CJ70)</f>
        <v>#DIV/0!</v>
      </c>
      <c r="CK71" s="68" t="e">
        <f t="shared" si="224"/>
        <v>#VALUE!</v>
      </c>
      <c r="CL71" s="69" t="e">
        <f>AVERAGE(CL68:CL70)</f>
        <v>#DIV/0!</v>
      </c>
      <c r="CM71" s="69" t="e">
        <f>AVERAGE(CM68:CM70)</f>
        <v>#DIV/0!</v>
      </c>
      <c r="CN71" s="69" t="e">
        <f>AVERAGE(CN68:CN70)</f>
        <v>#DIV/0!</v>
      </c>
      <c r="CO71" s="69" t="e">
        <f>AVERAGE(CO68:CO70)</f>
        <v>#DIV/0!</v>
      </c>
      <c r="CP71" s="69" t="e">
        <f>AVERAGE(CP68:CP70)</f>
        <v>#DIV/0!</v>
      </c>
      <c r="CQ71" s="69" t="e">
        <f t="shared" ref="CQ71:CS71" si="225">AVERAGE(CQ68:CQ70)</f>
        <v>#DIV/0!</v>
      </c>
      <c r="CR71" s="69" t="e">
        <f t="shared" si="225"/>
        <v>#DIV/0!</v>
      </c>
      <c r="CS71" s="69" t="e">
        <f t="shared" si="225"/>
        <v>#DIV/0!</v>
      </c>
      <c r="CT71" s="69" t="e">
        <f>AVERAGE(CT68:CT70)</f>
        <v>#DIV/0!</v>
      </c>
      <c r="CU71" s="158" t="e">
        <f>AVERAGE(CU68:CU70)</f>
        <v>#VALUE!</v>
      </c>
      <c r="CV71" s="158" t="e">
        <f>AVERAGE(CV68:CV70)</f>
        <v>#VALUE!</v>
      </c>
      <c r="CW71" s="68">
        <f t="shared" ref="CW71:CY71" si="226">AVERAGE(CW68:CW70)</f>
        <v>0.91936258939897375</v>
      </c>
      <c r="CX71" s="68" t="e">
        <f t="shared" si="226"/>
        <v>#DIV/0!</v>
      </c>
      <c r="CY71" s="70" t="e">
        <f t="shared" si="226"/>
        <v>#DIV/0!</v>
      </c>
    </row>
    <row r="72" spans="1:103" x14ac:dyDescent="0.25">
      <c r="A72" s="74"/>
      <c r="B72" s="84" t="s">
        <v>20</v>
      </c>
      <c r="C72" s="84" t="s">
        <v>21</v>
      </c>
      <c r="D72" s="84" t="s">
        <v>3</v>
      </c>
      <c r="E72" s="84" t="s">
        <v>4</v>
      </c>
      <c r="F72" s="84" t="s">
        <v>5</v>
      </c>
      <c r="G72" s="84" t="s">
        <v>6</v>
      </c>
      <c r="H72" s="84" t="s">
        <v>7</v>
      </c>
      <c r="I72" s="84" t="s">
        <v>8</v>
      </c>
      <c r="J72" s="84" t="s">
        <v>9</v>
      </c>
      <c r="K72" s="84" t="s">
        <v>10</v>
      </c>
      <c r="L72" s="84" t="s">
        <v>11</v>
      </c>
      <c r="M72" s="84" t="s">
        <v>12</v>
      </c>
      <c r="N72" s="84" t="s">
        <v>13</v>
      </c>
      <c r="O72" s="84" t="s">
        <v>14</v>
      </c>
      <c r="P72" s="84" t="s">
        <v>15</v>
      </c>
      <c r="Q72" s="84" t="s">
        <v>16</v>
      </c>
      <c r="R72" s="84" t="s">
        <v>17</v>
      </c>
      <c r="S72" s="85" t="s">
        <v>18</v>
      </c>
      <c r="T72" s="25"/>
      <c r="V72" s="74"/>
      <c r="W72" s="84" t="s">
        <v>20</v>
      </c>
      <c r="X72" s="84" t="s">
        <v>21</v>
      </c>
      <c r="Y72" s="84" t="s">
        <v>3</v>
      </c>
      <c r="Z72" s="84" t="s">
        <v>4</v>
      </c>
      <c r="AA72" s="84" t="s">
        <v>5</v>
      </c>
      <c r="AB72" s="84" t="s">
        <v>6</v>
      </c>
      <c r="AC72" s="84" t="s">
        <v>7</v>
      </c>
      <c r="AD72" s="84" t="s">
        <v>8</v>
      </c>
      <c r="AE72" s="84" t="s">
        <v>9</v>
      </c>
      <c r="AF72" s="84" t="s">
        <v>10</v>
      </c>
      <c r="AG72" s="84" t="s">
        <v>11</v>
      </c>
      <c r="AH72" s="84" t="s">
        <v>12</v>
      </c>
      <c r="AI72" s="84" t="s">
        <v>13</v>
      </c>
      <c r="AJ72" s="84" t="s">
        <v>14</v>
      </c>
      <c r="AK72" s="84" t="s">
        <v>15</v>
      </c>
      <c r="AL72" s="84" t="s">
        <v>16</v>
      </c>
      <c r="AM72" s="84" t="s">
        <v>17</v>
      </c>
      <c r="AN72" s="85" t="s">
        <v>18</v>
      </c>
      <c r="AQ72" s="74"/>
      <c r="AR72" s="84" t="s">
        <v>20</v>
      </c>
      <c r="AS72" s="84" t="s">
        <v>21</v>
      </c>
      <c r="AT72" s="84" t="s">
        <v>3</v>
      </c>
      <c r="AU72" s="84" t="s">
        <v>4</v>
      </c>
      <c r="AV72" s="84" t="s">
        <v>5</v>
      </c>
      <c r="AW72" s="84" t="s">
        <v>6</v>
      </c>
      <c r="AX72" s="84" t="s">
        <v>7</v>
      </c>
      <c r="AY72" s="84" t="s">
        <v>8</v>
      </c>
      <c r="AZ72" s="84" t="s">
        <v>9</v>
      </c>
      <c r="BA72" s="84" t="s">
        <v>10</v>
      </c>
      <c r="BB72" s="84" t="s">
        <v>11</v>
      </c>
      <c r="BC72" s="84" t="s">
        <v>12</v>
      </c>
      <c r="BD72" s="84" t="s">
        <v>13</v>
      </c>
      <c r="BE72" s="84" t="s">
        <v>14</v>
      </c>
      <c r="BF72" s="84" t="s">
        <v>15</v>
      </c>
      <c r="BG72" s="84" t="s">
        <v>16</v>
      </c>
      <c r="BH72" s="84" t="s">
        <v>17</v>
      </c>
      <c r="BI72" s="85" t="s">
        <v>18</v>
      </c>
      <c r="BL72" s="74"/>
      <c r="BM72" s="84" t="s">
        <v>20</v>
      </c>
      <c r="BN72" s="84" t="s">
        <v>21</v>
      </c>
      <c r="BO72" s="84" t="s">
        <v>3</v>
      </c>
      <c r="BP72" s="84" t="s">
        <v>4</v>
      </c>
      <c r="BQ72" s="84" t="s">
        <v>5</v>
      </c>
      <c r="BR72" s="84" t="s">
        <v>6</v>
      </c>
      <c r="BS72" s="84" t="s">
        <v>7</v>
      </c>
      <c r="BT72" s="84" t="s">
        <v>8</v>
      </c>
      <c r="BU72" s="84" t="s">
        <v>9</v>
      </c>
      <c r="BV72" s="84" t="s">
        <v>10</v>
      </c>
      <c r="BW72" s="84" t="s">
        <v>11</v>
      </c>
      <c r="BX72" s="84" t="s">
        <v>12</v>
      </c>
      <c r="BY72" s="84" t="s">
        <v>13</v>
      </c>
      <c r="BZ72" s="84" t="s">
        <v>14</v>
      </c>
      <c r="CA72" s="84" t="s">
        <v>15</v>
      </c>
      <c r="CB72" s="84" t="s">
        <v>16</v>
      </c>
      <c r="CC72" s="84" t="s">
        <v>17</v>
      </c>
      <c r="CD72" s="85" t="s">
        <v>18</v>
      </c>
      <c r="CG72" s="74"/>
      <c r="CH72" s="84" t="s">
        <v>20</v>
      </c>
      <c r="CI72" s="84" t="s">
        <v>21</v>
      </c>
      <c r="CJ72" s="84" t="s">
        <v>3</v>
      </c>
      <c r="CK72" s="84" t="s">
        <v>4</v>
      </c>
      <c r="CL72" s="84" t="s">
        <v>5</v>
      </c>
      <c r="CM72" s="84" t="s">
        <v>6</v>
      </c>
      <c r="CN72" s="84" t="s">
        <v>7</v>
      </c>
      <c r="CO72" s="84" t="s">
        <v>8</v>
      </c>
      <c r="CP72" s="84" t="s">
        <v>9</v>
      </c>
      <c r="CQ72" s="84" t="s">
        <v>10</v>
      </c>
      <c r="CR72" s="84" t="s">
        <v>11</v>
      </c>
      <c r="CS72" s="84" t="s">
        <v>12</v>
      </c>
      <c r="CT72" s="84" t="s">
        <v>13</v>
      </c>
      <c r="CU72" s="84" t="s">
        <v>14</v>
      </c>
      <c r="CV72" s="84" t="s">
        <v>15</v>
      </c>
      <c r="CW72" s="84" t="s">
        <v>16</v>
      </c>
      <c r="CX72" s="84" t="s">
        <v>17</v>
      </c>
      <c r="CY72" s="85" t="s">
        <v>18</v>
      </c>
    </row>
    <row r="73" spans="1:103" x14ac:dyDescent="0.25">
      <c r="A73" s="75" t="s">
        <v>58</v>
      </c>
      <c r="B73" s="37" t="str">
        <f>'Data In'!G2</f>
        <v>034 bp</v>
      </c>
      <c r="C73" s="38" t="str">
        <f>'Data In'!H2</f>
        <v>Tue Jul 19 04:15:08 2022</v>
      </c>
      <c r="D73" s="38">
        <f>'Data In'!I2</f>
        <v>565452.61</v>
      </c>
      <c r="E73" s="38">
        <f>'Data In'!J2</f>
        <v>2068815.325</v>
      </c>
      <c r="F73" s="38">
        <f>'Data In'!K2</f>
        <v>0</v>
      </c>
      <c r="G73" s="38">
        <f>'Data In'!L2</f>
        <v>0</v>
      </c>
      <c r="H73" s="38">
        <f>'Data In'!M2</f>
        <v>2539.4549999999999</v>
      </c>
      <c r="I73" s="38">
        <f>'Data In'!N2</f>
        <v>0</v>
      </c>
      <c r="J73" s="38">
        <f>'Data In'!O2</f>
        <v>0</v>
      </c>
      <c r="K73" s="38">
        <f>'Data In'!P2</f>
        <v>1281285.82</v>
      </c>
      <c r="L73" s="38">
        <f>'Data In'!Q2</f>
        <v>0</v>
      </c>
      <c r="M73" s="38">
        <f>'Data In'!R2</f>
        <v>2366.9349999999999</v>
      </c>
      <c r="N73" s="38">
        <f>'Data In'!S2</f>
        <v>1484.5150000000001</v>
      </c>
      <c r="O73" s="38">
        <f>'Data In'!T2</f>
        <v>0</v>
      </c>
      <c r="P73" s="38">
        <f>'Data In'!U2</f>
        <v>0</v>
      </c>
      <c r="Q73" s="38">
        <f>'Data In'!V2</f>
        <v>0</v>
      </c>
      <c r="R73" s="38">
        <f>'Data In'!W2</f>
        <v>0</v>
      </c>
      <c r="S73" s="38">
        <f>'Data In'!X2</f>
        <v>0</v>
      </c>
      <c r="T73" s="25"/>
      <c r="V73" s="75" t="s">
        <v>58</v>
      </c>
      <c r="W73" s="37" t="str">
        <f>B73</f>
        <v>034 bp</v>
      </c>
      <c r="X73" s="37" t="str">
        <f t="shared" ref="X73:AN75" si="227">C73</f>
        <v>Tue Jul 19 04:15:08 2022</v>
      </c>
      <c r="Y73" s="143">
        <f t="shared" si="227"/>
        <v>565452.61</v>
      </c>
      <c r="Z73" s="143">
        <f t="shared" si="227"/>
        <v>2068815.325</v>
      </c>
      <c r="AA73" s="143">
        <f t="shared" si="227"/>
        <v>0</v>
      </c>
      <c r="AB73" s="143">
        <f t="shared" si="227"/>
        <v>0</v>
      </c>
      <c r="AC73" s="143">
        <f t="shared" si="227"/>
        <v>2539.4549999999999</v>
      </c>
      <c r="AD73" s="143">
        <f t="shared" si="227"/>
        <v>0</v>
      </c>
      <c r="AE73" s="143">
        <f t="shared" si="227"/>
        <v>0</v>
      </c>
      <c r="AF73" s="143">
        <f t="shared" si="227"/>
        <v>1281285.82</v>
      </c>
      <c r="AG73" s="143">
        <f t="shared" si="227"/>
        <v>0</v>
      </c>
      <c r="AH73" s="143">
        <f t="shared" si="227"/>
        <v>2366.9349999999999</v>
      </c>
      <c r="AI73" s="143">
        <f t="shared" si="227"/>
        <v>1484.5150000000001</v>
      </c>
      <c r="AJ73" s="143">
        <f t="shared" si="227"/>
        <v>0</v>
      </c>
      <c r="AK73" s="143">
        <f t="shared" si="227"/>
        <v>0</v>
      </c>
      <c r="AL73" s="143">
        <f t="shared" si="227"/>
        <v>0</v>
      </c>
      <c r="AM73" s="143">
        <f t="shared" si="227"/>
        <v>0</v>
      </c>
      <c r="AN73" s="143">
        <f t="shared" si="227"/>
        <v>0</v>
      </c>
      <c r="AQ73" s="75" t="s">
        <v>58</v>
      </c>
      <c r="AR73" s="37" t="str">
        <f>W73</f>
        <v>034 bp</v>
      </c>
      <c r="AS73" s="37" t="str">
        <f t="shared" ref="AS73:AS75" si="228">X73</f>
        <v>Tue Jul 19 04:15:08 2022</v>
      </c>
      <c r="AT73" s="143">
        <f t="shared" ref="AT73:AT75" si="229">Y73</f>
        <v>565452.61</v>
      </c>
      <c r="AU73" s="143">
        <f t="shared" ref="AU73:AU75" si="230">Z73</f>
        <v>2068815.325</v>
      </c>
      <c r="AV73" s="143">
        <f t="shared" ref="AV73:AV75" si="231">AA73</f>
        <v>0</v>
      </c>
      <c r="AW73" s="143">
        <f t="shared" ref="AW73:AW75" si="232">AB73</f>
        <v>0</v>
      </c>
      <c r="AX73" s="143">
        <f t="shared" ref="AX73:AX75" si="233">AC73</f>
        <v>2539.4549999999999</v>
      </c>
      <c r="AY73" s="143">
        <f t="shared" ref="AY73:AY75" si="234">AD73</f>
        <v>0</v>
      </c>
      <c r="AZ73" s="143">
        <f t="shared" ref="AZ73:AZ75" si="235">AE73</f>
        <v>0</v>
      </c>
      <c r="BA73" s="143">
        <f t="shared" ref="BA73:BA75" si="236">AF73</f>
        <v>1281285.82</v>
      </c>
      <c r="BB73" s="143">
        <f t="shared" ref="BB73:BB75" si="237">AG73</f>
        <v>0</v>
      </c>
      <c r="BC73" s="143">
        <f t="shared" ref="BC73:BC75" si="238">AH73</f>
        <v>2366.9349999999999</v>
      </c>
      <c r="BD73" s="143">
        <f t="shared" ref="BD73:BD75" si="239">AI73</f>
        <v>1484.5150000000001</v>
      </c>
      <c r="BE73" s="143">
        <f t="shared" ref="BE73:BE75" si="240">AJ73</f>
        <v>0</v>
      </c>
      <c r="BF73" s="143">
        <f t="shared" ref="BF73:BF75" si="241">AK73</f>
        <v>0</v>
      </c>
      <c r="BG73" s="143">
        <f t="shared" ref="BG73:BG75" si="242">AL73</f>
        <v>0</v>
      </c>
      <c r="BH73" s="143">
        <f t="shared" ref="BH73:BH75" si="243">AM73</f>
        <v>0</v>
      </c>
      <c r="BI73" s="143">
        <f t="shared" ref="BI73:BI75" si="244">AN73</f>
        <v>0</v>
      </c>
      <c r="BL73" s="75" t="s">
        <v>58</v>
      </c>
      <c r="BM73" s="37" t="str">
        <f>AR73</f>
        <v>034 bp</v>
      </c>
      <c r="BN73" s="37" t="str">
        <f t="shared" ref="BN73:BN75" si="245">AS73</f>
        <v>Tue Jul 19 04:15:08 2022</v>
      </c>
      <c r="BO73" s="143">
        <f t="shared" ref="BO73:BO75" si="246">AT73</f>
        <v>565452.61</v>
      </c>
      <c r="BP73" s="143">
        <f t="shared" ref="BP73:BP75" si="247">AU73</f>
        <v>2068815.325</v>
      </c>
      <c r="BQ73" s="143">
        <f t="shared" ref="BQ73:BQ75" si="248">AV73</f>
        <v>0</v>
      </c>
      <c r="BR73" s="143">
        <f t="shared" ref="BR73:BR75" si="249">AW73</f>
        <v>0</v>
      </c>
      <c r="BS73" s="143">
        <f t="shared" ref="BS73:BS75" si="250">AX73</f>
        <v>2539.4549999999999</v>
      </c>
      <c r="BT73" s="143">
        <f t="shared" ref="BT73:BT75" si="251">AY73</f>
        <v>0</v>
      </c>
      <c r="BU73" s="143">
        <f t="shared" ref="BU73:BU75" si="252">AZ73</f>
        <v>0</v>
      </c>
      <c r="BV73" s="143">
        <f t="shared" ref="BV73:BV75" si="253">BA73</f>
        <v>1281285.82</v>
      </c>
      <c r="BW73" s="143">
        <f t="shared" ref="BW73:BW75" si="254">BB73</f>
        <v>0</v>
      </c>
      <c r="BX73" s="143">
        <f t="shared" ref="BX73:BX75" si="255">BC73</f>
        <v>2366.9349999999999</v>
      </c>
      <c r="BY73" s="143">
        <f t="shared" ref="BY73:BY75" si="256">BD73</f>
        <v>1484.5150000000001</v>
      </c>
      <c r="BZ73" s="143">
        <f t="shared" ref="BZ73:BZ75" si="257">BE73</f>
        <v>0</v>
      </c>
      <c r="CA73" s="143">
        <f t="shared" ref="CA73:CA75" si="258">BF73</f>
        <v>0</v>
      </c>
      <c r="CB73" s="143">
        <f t="shared" ref="CB73:CB75" si="259">BG73</f>
        <v>0</v>
      </c>
      <c r="CC73" s="143">
        <f t="shared" ref="CC73:CC75" si="260">BH73</f>
        <v>0</v>
      </c>
      <c r="CD73" s="143">
        <f t="shared" ref="CD73:CD75" si="261">BI73</f>
        <v>0</v>
      </c>
      <c r="CG73" s="75" t="s">
        <v>58</v>
      </c>
      <c r="CH73" s="37" t="str">
        <f>BM73</f>
        <v>034 bp</v>
      </c>
      <c r="CI73" s="37" t="str">
        <f t="shared" ref="CI73:CI75" si="262">BN73</f>
        <v>Tue Jul 19 04:15:08 2022</v>
      </c>
      <c r="CJ73" s="143">
        <f t="shared" ref="CJ73:CJ75" si="263">BO73</f>
        <v>565452.61</v>
      </c>
      <c r="CK73" s="143">
        <f t="shared" ref="CK73:CK75" si="264">BP73</f>
        <v>2068815.325</v>
      </c>
      <c r="CL73" s="143">
        <f t="shared" ref="CL73:CL75" si="265">BQ73</f>
        <v>0</v>
      </c>
      <c r="CM73" s="143">
        <f t="shared" ref="CM73:CM75" si="266">BR73</f>
        <v>0</v>
      </c>
      <c r="CN73" s="143">
        <f t="shared" ref="CN73:CN75" si="267">BS73</f>
        <v>2539.4549999999999</v>
      </c>
      <c r="CO73" s="143">
        <f t="shared" ref="CO73:CO75" si="268">BT73</f>
        <v>0</v>
      </c>
      <c r="CP73" s="143">
        <f t="shared" ref="CP73:CP75" si="269">BU73</f>
        <v>0</v>
      </c>
      <c r="CQ73" s="143">
        <f t="shared" ref="CQ73:CQ75" si="270">BV73</f>
        <v>1281285.82</v>
      </c>
      <c r="CR73" s="143">
        <f t="shared" ref="CR73:CR75" si="271">BW73</f>
        <v>0</v>
      </c>
      <c r="CS73" s="143">
        <f t="shared" ref="CS73:CS75" si="272">BX73</f>
        <v>2366.9349999999999</v>
      </c>
      <c r="CT73" s="143">
        <f t="shared" ref="CT73:CT75" si="273">BY73</f>
        <v>1484.5150000000001</v>
      </c>
      <c r="CU73" s="143">
        <f t="shared" ref="CU73:CU75" si="274">BZ73</f>
        <v>0</v>
      </c>
      <c r="CV73" s="143">
        <f t="shared" ref="CV73:CV75" si="275">CA73</f>
        <v>0</v>
      </c>
      <c r="CW73" s="143">
        <f t="shared" ref="CW73:CW75" si="276">CB73</f>
        <v>0</v>
      </c>
      <c r="CX73" s="143">
        <f t="shared" ref="CX73:CX75" si="277">CC73</f>
        <v>0</v>
      </c>
      <c r="CY73" s="143">
        <f t="shared" ref="CY73:CY75" si="278">CD73</f>
        <v>0</v>
      </c>
    </row>
    <row r="74" spans="1:103" x14ac:dyDescent="0.25">
      <c r="A74" s="75"/>
      <c r="B74" s="37" t="str">
        <f>'Data In'!G3</f>
        <v>034 bp</v>
      </c>
      <c r="C74" s="38" t="str">
        <f>'Data In'!H3</f>
        <v>Tue Jul 19 04:20:11 2022</v>
      </c>
      <c r="D74" s="38">
        <f>'Data In'!I3</f>
        <v>565858.55500000005</v>
      </c>
      <c r="E74" s="38">
        <f>'Data In'!J3</f>
        <v>2069661.9450000001</v>
      </c>
      <c r="F74" s="38">
        <f>'Data In'!K3</f>
        <v>0</v>
      </c>
      <c r="G74" s="38">
        <f>'Data In'!L3</f>
        <v>0</v>
      </c>
      <c r="H74" s="38">
        <f>'Data In'!M3</f>
        <v>2522.3049999999998</v>
      </c>
      <c r="I74" s="38">
        <f>'Data In'!N3</f>
        <v>0</v>
      </c>
      <c r="J74" s="38">
        <f>'Data In'!O3</f>
        <v>0</v>
      </c>
      <c r="K74" s="38">
        <f>'Data In'!P3</f>
        <v>1282091.625</v>
      </c>
      <c r="L74" s="38">
        <f>'Data In'!Q3</f>
        <v>0</v>
      </c>
      <c r="M74" s="38">
        <f>'Data In'!R3</f>
        <v>2359.9899999999998</v>
      </c>
      <c r="N74" s="38">
        <f>'Data In'!S3</f>
        <v>1484.89</v>
      </c>
      <c r="O74" s="38">
        <f>'Data In'!T3</f>
        <v>0</v>
      </c>
      <c r="P74" s="38">
        <f>'Data In'!U3</f>
        <v>0</v>
      </c>
      <c r="Q74" s="38">
        <f>'Data In'!V3</f>
        <v>0</v>
      </c>
      <c r="R74" s="38">
        <f>'Data In'!W3</f>
        <v>0</v>
      </c>
      <c r="S74" s="38">
        <f>'Data In'!X3</f>
        <v>0</v>
      </c>
      <c r="T74" s="25"/>
      <c r="V74" s="75"/>
      <c r="W74" s="37" t="str">
        <f t="shared" ref="W74:W75" si="279">B74</f>
        <v>034 bp</v>
      </c>
      <c r="X74" s="37" t="str">
        <f t="shared" si="227"/>
        <v>Tue Jul 19 04:20:11 2022</v>
      </c>
      <c r="Y74" s="143">
        <f t="shared" si="227"/>
        <v>565858.55500000005</v>
      </c>
      <c r="Z74" s="143">
        <f t="shared" si="227"/>
        <v>2069661.9450000001</v>
      </c>
      <c r="AA74" s="143">
        <f t="shared" si="227"/>
        <v>0</v>
      </c>
      <c r="AB74" s="143">
        <f t="shared" si="227"/>
        <v>0</v>
      </c>
      <c r="AC74" s="143">
        <f t="shared" si="227"/>
        <v>2522.3049999999998</v>
      </c>
      <c r="AD74" s="143">
        <f t="shared" si="227"/>
        <v>0</v>
      </c>
      <c r="AE74" s="143">
        <f t="shared" si="227"/>
        <v>0</v>
      </c>
      <c r="AF74" s="143">
        <f t="shared" si="227"/>
        <v>1282091.625</v>
      </c>
      <c r="AG74" s="143">
        <f t="shared" si="227"/>
        <v>0</v>
      </c>
      <c r="AH74" s="143">
        <f t="shared" si="227"/>
        <v>2359.9899999999998</v>
      </c>
      <c r="AI74" s="143">
        <f t="shared" si="227"/>
        <v>1484.89</v>
      </c>
      <c r="AJ74" s="143">
        <f t="shared" si="227"/>
        <v>0</v>
      </c>
      <c r="AK74" s="143">
        <f t="shared" si="227"/>
        <v>0</v>
      </c>
      <c r="AL74" s="143">
        <f t="shared" si="227"/>
        <v>0</v>
      </c>
      <c r="AM74" s="143">
        <f t="shared" si="227"/>
        <v>0</v>
      </c>
      <c r="AN74" s="143">
        <f t="shared" si="227"/>
        <v>0</v>
      </c>
      <c r="AQ74" s="75"/>
      <c r="AR74" s="37" t="str">
        <f t="shared" ref="AR74:AR75" si="280">W74</f>
        <v>034 bp</v>
      </c>
      <c r="AS74" s="37" t="str">
        <f t="shared" si="228"/>
        <v>Tue Jul 19 04:20:11 2022</v>
      </c>
      <c r="AT74" s="143">
        <f t="shared" si="229"/>
        <v>565858.55500000005</v>
      </c>
      <c r="AU74" s="143">
        <f t="shared" si="230"/>
        <v>2069661.9450000001</v>
      </c>
      <c r="AV74" s="143">
        <f t="shared" si="231"/>
        <v>0</v>
      </c>
      <c r="AW74" s="143">
        <f t="shared" si="232"/>
        <v>0</v>
      </c>
      <c r="AX74" s="143">
        <f t="shared" si="233"/>
        <v>2522.3049999999998</v>
      </c>
      <c r="AY74" s="143">
        <f t="shared" si="234"/>
        <v>0</v>
      </c>
      <c r="AZ74" s="143">
        <f t="shared" si="235"/>
        <v>0</v>
      </c>
      <c r="BA74" s="143">
        <f t="shared" si="236"/>
        <v>1282091.625</v>
      </c>
      <c r="BB74" s="143">
        <f t="shared" si="237"/>
        <v>0</v>
      </c>
      <c r="BC74" s="143">
        <f t="shared" si="238"/>
        <v>2359.9899999999998</v>
      </c>
      <c r="BD74" s="143">
        <f t="shared" si="239"/>
        <v>1484.89</v>
      </c>
      <c r="BE74" s="143">
        <f t="shared" si="240"/>
        <v>0</v>
      </c>
      <c r="BF74" s="143">
        <f t="shared" si="241"/>
        <v>0</v>
      </c>
      <c r="BG74" s="143">
        <f t="shared" si="242"/>
        <v>0</v>
      </c>
      <c r="BH74" s="143">
        <f t="shared" si="243"/>
        <v>0</v>
      </c>
      <c r="BI74" s="143">
        <f t="shared" si="244"/>
        <v>0</v>
      </c>
      <c r="BL74" s="75"/>
      <c r="BM74" s="37" t="str">
        <f t="shared" ref="BM74:BM75" si="281">AR74</f>
        <v>034 bp</v>
      </c>
      <c r="BN74" s="37" t="str">
        <f t="shared" si="245"/>
        <v>Tue Jul 19 04:20:11 2022</v>
      </c>
      <c r="BO74" s="143">
        <f t="shared" si="246"/>
        <v>565858.55500000005</v>
      </c>
      <c r="BP74" s="143">
        <f t="shared" si="247"/>
        <v>2069661.9450000001</v>
      </c>
      <c r="BQ74" s="143">
        <f t="shared" si="248"/>
        <v>0</v>
      </c>
      <c r="BR74" s="143">
        <f t="shared" si="249"/>
        <v>0</v>
      </c>
      <c r="BS74" s="143">
        <f t="shared" si="250"/>
        <v>2522.3049999999998</v>
      </c>
      <c r="BT74" s="143">
        <f t="shared" si="251"/>
        <v>0</v>
      </c>
      <c r="BU74" s="143">
        <f t="shared" si="252"/>
        <v>0</v>
      </c>
      <c r="BV74" s="143">
        <f t="shared" si="253"/>
        <v>1282091.625</v>
      </c>
      <c r="BW74" s="143">
        <f t="shared" si="254"/>
        <v>0</v>
      </c>
      <c r="BX74" s="143">
        <f t="shared" si="255"/>
        <v>2359.9899999999998</v>
      </c>
      <c r="BY74" s="143">
        <f t="shared" si="256"/>
        <v>1484.89</v>
      </c>
      <c r="BZ74" s="143">
        <f t="shared" si="257"/>
        <v>0</v>
      </c>
      <c r="CA74" s="143">
        <f t="shared" si="258"/>
        <v>0</v>
      </c>
      <c r="CB74" s="143">
        <f t="shared" si="259"/>
        <v>0</v>
      </c>
      <c r="CC74" s="143">
        <f t="shared" si="260"/>
        <v>0</v>
      </c>
      <c r="CD74" s="143">
        <f t="shared" si="261"/>
        <v>0</v>
      </c>
      <c r="CG74" s="75"/>
      <c r="CH74" s="37" t="str">
        <f t="shared" ref="CH74:CH75" si="282">BM74</f>
        <v>034 bp</v>
      </c>
      <c r="CI74" s="37" t="str">
        <f t="shared" si="262"/>
        <v>Tue Jul 19 04:20:11 2022</v>
      </c>
      <c r="CJ74" s="143">
        <f t="shared" si="263"/>
        <v>565858.55500000005</v>
      </c>
      <c r="CK74" s="143">
        <f t="shared" si="264"/>
        <v>2069661.9450000001</v>
      </c>
      <c r="CL74" s="143">
        <f t="shared" si="265"/>
        <v>0</v>
      </c>
      <c r="CM74" s="143">
        <f t="shared" si="266"/>
        <v>0</v>
      </c>
      <c r="CN74" s="143">
        <f t="shared" si="267"/>
        <v>2522.3049999999998</v>
      </c>
      <c r="CO74" s="143">
        <f t="shared" si="268"/>
        <v>0</v>
      </c>
      <c r="CP74" s="143">
        <f t="shared" si="269"/>
        <v>0</v>
      </c>
      <c r="CQ74" s="143">
        <f t="shared" si="270"/>
        <v>1282091.625</v>
      </c>
      <c r="CR74" s="143">
        <f t="shared" si="271"/>
        <v>0</v>
      </c>
      <c r="CS74" s="143">
        <f t="shared" si="272"/>
        <v>2359.9899999999998</v>
      </c>
      <c r="CT74" s="143">
        <f t="shared" si="273"/>
        <v>1484.89</v>
      </c>
      <c r="CU74" s="143">
        <f t="shared" si="274"/>
        <v>0</v>
      </c>
      <c r="CV74" s="143">
        <f t="shared" si="275"/>
        <v>0</v>
      </c>
      <c r="CW74" s="143">
        <f t="shared" si="276"/>
        <v>0</v>
      </c>
      <c r="CX74" s="143">
        <f t="shared" si="277"/>
        <v>0</v>
      </c>
      <c r="CY74" s="143">
        <f t="shared" si="278"/>
        <v>0</v>
      </c>
    </row>
    <row r="75" spans="1:103" x14ac:dyDescent="0.25">
      <c r="A75" s="75"/>
      <c r="B75" s="37" t="str">
        <f>'Data In'!G4</f>
        <v>034 bp</v>
      </c>
      <c r="C75" s="38" t="str">
        <f>'Data In'!H4</f>
        <v>Tue Jul 19 04:25:15 2022</v>
      </c>
      <c r="D75" s="38">
        <f>'Data In'!I4</f>
        <v>565275.63500000001</v>
      </c>
      <c r="E75" s="38">
        <f>'Data In'!J4</f>
        <v>2067771.0149999999</v>
      </c>
      <c r="F75" s="38">
        <f>'Data In'!K4</f>
        <v>0</v>
      </c>
      <c r="G75" s="38">
        <f>'Data In'!L4</f>
        <v>0</v>
      </c>
      <c r="H75" s="38">
        <f>'Data In'!M4</f>
        <v>2513.8150000000001</v>
      </c>
      <c r="I75" s="38">
        <f>'Data In'!N4</f>
        <v>0</v>
      </c>
      <c r="J75" s="38">
        <f>'Data In'!O4</f>
        <v>0</v>
      </c>
      <c r="K75" s="38">
        <f>'Data In'!P4</f>
        <v>1280185.7549999999</v>
      </c>
      <c r="L75" s="38">
        <f>'Data In'!Q4</f>
        <v>0</v>
      </c>
      <c r="M75" s="38">
        <f>'Data In'!R4</f>
        <v>2365.54</v>
      </c>
      <c r="N75" s="38">
        <f>'Data In'!S4</f>
        <v>1482.48</v>
      </c>
      <c r="O75" s="38">
        <f>'Data In'!T4</f>
        <v>0</v>
      </c>
      <c r="P75" s="38">
        <f>'Data In'!U4</f>
        <v>0</v>
      </c>
      <c r="Q75" s="38">
        <f>'Data In'!V4</f>
        <v>0</v>
      </c>
      <c r="R75" s="38">
        <f>'Data In'!W4</f>
        <v>0</v>
      </c>
      <c r="S75" s="38">
        <f>'Data In'!X4</f>
        <v>0</v>
      </c>
      <c r="T75" s="25"/>
      <c r="V75" s="75"/>
      <c r="W75" s="37" t="str">
        <f t="shared" si="279"/>
        <v>034 bp</v>
      </c>
      <c r="X75" s="37" t="str">
        <f t="shared" si="227"/>
        <v>Tue Jul 19 04:25:15 2022</v>
      </c>
      <c r="Y75" s="143">
        <f t="shared" si="227"/>
        <v>565275.63500000001</v>
      </c>
      <c r="Z75" s="143">
        <f t="shared" si="227"/>
        <v>2067771.0149999999</v>
      </c>
      <c r="AA75" s="143">
        <f t="shared" si="227"/>
        <v>0</v>
      </c>
      <c r="AB75" s="143">
        <f t="shared" si="227"/>
        <v>0</v>
      </c>
      <c r="AC75" s="143">
        <f t="shared" si="227"/>
        <v>2513.8150000000001</v>
      </c>
      <c r="AD75" s="143">
        <f t="shared" si="227"/>
        <v>0</v>
      </c>
      <c r="AE75" s="143">
        <f t="shared" si="227"/>
        <v>0</v>
      </c>
      <c r="AF75" s="143">
        <f t="shared" si="227"/>
        <v>1280185.7549999999</v>
      </c>
      <c r="AG75" s="143">
        <f t="shared" si="227"/>
        <v>0</v>
      </c>
      <c r="AH75" s="143">
        <f t="shared" si="227"/>
        <v>2365.54</v>
      </c>
      <c r="AI75" s="143">
        <f t="shared" si="227"/>
        <v>1482.48</v>
      </c>
      <c r="AJ75" s="143">
        <f t="shared" si="227"/>
        <v>0</v>
      </c>
      <c r="AK75" s="143">
        <f t="shared" si="227"/>
        <v>0</v>
      </c>
      <c r="AL75" s="143">
        <f t="shared" si="227"/>
        <v>0</v>
      </c>
      <c r="AM75" s="143">
        <f t="shared" si="227"/>
        <v>0</v>
      </c>
      <c r="AN75" s="143">
        <f t="shared" si="227"/>
        <v>0</v>
      </c>
      <c r="AQ75" s="75"/>
      <c r="AR75" s="37" t="str">
        <f t="shared" si="280"/>
        <v>034 bp</v>
      </c>
      <c r="AS75" s="37" t="str">
        <f t="shared" si="228"/>
        <v>Tue Jul 19 04:25:15 2022</v>
      </c>
      <c r="AT75" s="143">
        <f t="shared" si="229"/>
        <v>565275.63500000001</v>
      </c>
      <c r="AU75" s="143">
        <f t="shared" si="230"/>
        <v>2067771.0149999999</v>
      </c>
      <c r="AV75" s="143">
        <f t="shared" si="231"/>
        <v>0</v>
      </c>
      <c r="AW75" s="143">
        <f t="shared" si="232"/>
        <v>0</v>
      </c>
      <c r="AX75" s="143">
        <f t="shared" si="233"/>
        <v>2513.8150000000001</v>
      </c>
      <c r="AY75" s="143">
        <f t="shared" si="234"/>
        <v>0</v>
      </c>
      <c r="AZ75" s="143">
        <f t="shared" si="235"/>
        <v>0</v>
      </c>
      <c r="BA75" s="143">
        <f t="shared" si="236"/>
        <v>1280185.7549999999</v>
      </c>
      <c r="BB75" s="143">
        <f t="shared" si="237"/>
        <v>0</v>
      </c>
      <c r="BC75" s="143">
        <f t="shared" si="238"/>
        <v>2365.54</v>
      </c>
      <c r="BD75" s="143">
        <f t="shared" si="239"/>
        <v>1482.48</v>
      </c>
      <c r="BE75" s="143">
        <f t="shared" si="240"/>
        <v>0</v>
      </c>
      <c r="BF75" s="143">
        <f t="shared" si="241"/>
        <v>0</v>
      </c>
      <c r="BG75" s="143">
        <f t="shared" si="242"/>
        <v>0</v>
      </c>
      <c r="BH75" s="143">
        <f t="shared" si="243"/>
        <v>0</v>
      </c>
      <c r="BI75" s="143">
        <f t="shared" si="244"/>
        <v>0</v>
      </c>
      <c r="BL75" s="75"/>
      <c r="BM75" s="37" t="str">
        <f t="shared" si="281"/>
        <v>034 bp</v>
      </c>
      <c r="BN75" s="37" t="str">
        <f t="shared" si="245"/>
        <v>Tue Jul 19 04:25:15 2022</v>
      </c>
      <c r="BO75" s="143">
        <f t="shared" si="246"/>
        <v>565275.63500000001</v>
      </c>
      <c r="BP75" s="143">
        <f t="shared" si="247"/>
        <v>2067771.0149999999</v>
      </c>
      <c r="BQ75" s="143">
        <f t="shared" si="248"/>
        <v>0</v>
      </c>
      <c r="BR75" s="143">
        <f t="shared" si="249"/>
        <v>0</v>
      </c>
      <c r="BS75" s="143">
        <f t="shared" si="250"/>
        <v>2513.8150000000001</v>
      </c>
      <c r="BT75" s="143">
        <f t="shared" si="251"/>
        <v>0</v>
      </c>
      <c r="BU75" s="143">
        <f t="shared" si="252"/>
        <v>0</v>
      </c>
      <c r="BV75" s="143">
        <f t="shared" si="253"/>
        <v>1280185.7549999999</v>
      </c>
      <c r="BW75" s="143">
        <f t="shared" si="254"/>
        <v>0</v>
      </c>
      <c r="BX75" s="143">
        <f t="shared" si="255"/>
        <v>2365.54</v>
      </c>
      <c r="BY75" s="143">
        <f t="shared" si="256"/>
        <v>1482.48</v>
      </c>
      <c r="BZ75" s="143">
        <f t="shared" si="257"/>
        <v>0</v>
      </c>
      <c r="CA75" s="143">
        <f t="shared" si="258"/>
        <v>0</v>
      </c>
      <c r="CB75" s="143">
        <f t="shared" si="259"/>
        <v>0</v>
      </c>
      <c r="CC75" s="143">
        <f t="shared" si="260"/>
        <v>0</v>
      </c>
      <c r="CD75" s="143">
        <f t="shared" si="261"/>
        <v>0</v>
      </c>
      <c r="CG75" s="75"/>
      <c r="CH75" s="37" t="str">
        <f t="shared" si="282"/>
        <v>034 bp</v>
      </c>
      <c r="CI75" s="37" t="str">
        <f t="shared" si="262"/>
        <v>Tue Jul 19 04:25:15 2022</v>
      </c>
      <c r="CJ75" s="143">
        <f t="shared" si="263"/>
        <v>565275.63500000001</v>
      </c>
      <c r="CK75" s="143">
        <f t="shared" si="264"/>
        <v>2067771.0149999999</v>
      </c>
      <c r="CL75" s="143">
        <f t="shared" si="265"/>
        <v>0</v>
      </c>
      <c r="CM75" s="143">
        <f t="shared" si="266"/>
        <v>0</v>
      </c>
      <c r="CN75" s="143">
        <f t="shared" si="267"/>
        <v>2513.8150000000001</v>
      </c>
      <c r="CO75" s="143">
        <f t="shared" si="268"/>
        <v>0</v>
      </c>
      <c r="CP75" s="143">
        <f t="shared" si="269"/>
        <v>0</v>
      </c>
      <c r="CQ75" s="143">
        <f t="shared" si="270"/>
        <v>1280185.7549999999</v>
      </c>
      <c r="CR75" s="143">
        <f t="shared" si="271"/>
        <v>0</v>
      </c>
      <c r="CS75" s="143">
        <f t="shared" si="272"/>
        <v>2365.54</v>
      </c>
      <c r="CT75" s="143">
        <f t="shared" si="273"/>
        <v>1482.48</v>
      </c>
      <c r="CU75" s="143">
        <f t="shared" si="274"/>
        <v>0</v>
      </c>
      <c r="CV75" s="143">
        <f t="shared" si="275"/>
        <v>0</v>
      </c>
      <c r="CW75" s="143">
        <f t="shared" si="276"/>
        <v>0</v>
      </c>
      <c r="CX75" s="143">
        <f t="shared" si="277"/>
        <v>0</v>
      </c>
      <c r="CY75" s="143">
        <f t="shared" si="278"/>
        <v>0</v>
      </c>
    </row>
    <row r="76" spans="1:103" x14ac:dyDescent="0.25">
      <c r="A76" s="75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7"/>
      <c r="T76" s="25"/>
      <c r="V76" s="75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7"/>
      <c r="AQ76" s="75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7"/>
      <c r="BL76" s="75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7"/>
      <c r="CG76" s="75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7"/>
    </row>
    <row r="77" spans="1:103" x14ac:dyDescent="0.25">
      <c r="A77" s="75" t="s">
        <v>59</v>
      </c>
      <c r="B77" s="119" t="str">
        <f>'Data In'!G33</f>
        <v>034 475C 40-120mL 2p5-5 pOzO2 0-10pCO2</v>
      </c>
      <c r="C77" s="38" t="str">
        <f>'Data In'!H33</f>
        <v>Mon Jul 18 10:53:21 2022</v>
      </c>
      <c r="D77" s="38">
        <f>'Data In'!I33</f>
        <v>54980.214999999997</v>
      </c>
      <c r="E77" s="38">
        <f>'Data In'!J33</f>
        <v>2214609.4049999998</v>
      </c>
      <c r="F77" s="38">
        <f>'Data In'!K33</f>
        <v>103736.255</v>
      </c>
      <c r="G77" s="38">
        <f>'Data In'!L33</f>
        <v>295007.995</v>
      </c>
      <c r="H77" s="38">
        <f>'Data In'!M33</f>
        <v>43080.224999999999</v>
      </c>
      <c r="I77" s="38">
        <f>'Data In'!N33</f>
        <v>10753.344999999999</v>
      </c>
      <c r="J77" s="38">
        <f>'Data In'!O33</f>
        <v>116462.355</v>
      </c>
      <c r="K77" s="38">
        <f>'Data In'!P33</f>
        <v>754875.31</v>
      </c>
      <c r="L77" s="38">
        <f>'Data In'!Q33</f>
        <v>216298.45</v>
      </c>
      <c r="M77" s="38">
        <f>'Data In'!R33</f>
        <v>3560.7249999999999</v>
      </c>
      <c r="N77" s="38">
        <f>'Data In'!S33</f>
        <v>2521.81</v>
      </c>
      <c r="O77" s="38">
        <f>'Data In'!T33</f>
        <v>1333.36</v>
      </c>
      <c r="P77" s="38">
        <f>'Data In'!U33</f>
        <v>6498.5450000000001</v>
      </c>
      <c r="Q77" s="38">
        <f>'Data In'!V33</f>
        <v>1336.15</v>
      </c>
      <c r="R77" s="38">
        <f>'Data In'!W33</f>
        <v>908.61500000000001</v>
      </c>
      <c r="S77" s="38">
        <f>'Data In'!X33</f>
        <v>470.71499999999997</v>
      </c>
      <c r="T77" s="25"/>
      <c r="V77" s="75" t="s">
        <v>59</v>
      </c>
      <c r="W77" s="119">
        <f>'Data In'!G62</f>
        <v>0</v>
      </c>
      <c r="X77" s="38">
        <f>'Data In'!H62</f>
        <v>0</v>
      </c>
      <c r="Y77" s="38">
        <f>'Data In'!I62</f>
        <v>0</v>
      </c>
      <c r="Z77" s="38">
        <f>'Data In'!J62</f>
        <v>0</v>
      </c>
      <c r="AA77" s="38">
        <f>'Data In'!K62</f>
        <v>0</v>
      </c>
      <c r="AB77" s="38">
        <f>'Data In'!L62</f>
        <v>0</v>
      </c>
      <c r="AC77" s="38">
        <f>'Data In'!M62</f>
        <v>0</v>
      </c>
      <c r="AD77" s="38">
        <f>'Data In'!N62</f>
        <v>0</v>
      </c>
      <c r="AE77" s="38">
        <f>'Data In'!O62</f>
        <v>0</v>
      </c>
      <c r="AF77" s="38">
        <f>'Data In'!P62</f>
        <v>0</v>
      </c>
      <c r="AG77" s="38">
        <f>'Data In'!Q62</f>
        <v>0</v>
      </c>
      <c r="AH77" s="38">
        <f>'Data In'!R62</f>
        <v>0</v>
      </c>
      <c r="AI77" s="38">
        <f>'Data In'!S62</f>
        <v>0</v>
      </c>
      <c r="AJ77" s="38">
        <f>'Data In'!T62</f>
        <v>0</v>
      </c>
      <c r="AK77" s="38">
        <f>'Data In'!U62</f>
        <v>0</v>
      </c>
      <c r="AL77" s="38">
        <f>'Data In'!V62</f>
        <v>0</v>
      </c>
      <c r="AM77" s="38">
        <f>'Data In'!W62</f>
        <v>0</v>
      </c>
      <c r="AN77" s="38">
        <f>'Data In'!X62</f>
        <v>0</v>
      </c>
      <c r="AQ77" s="75" t="s">
        <v>59</v>
      </c>
      <c r="AR77" s="119">
        <f>'Data In'!G91</f>
        <v>0</v>
      </c>
      <c r="AS77" s="38">
        <f>'Data In'!H91</f>
        <v>0</v>
      </c>
      <c r="AT77" s="38">
        <f>'Data In'!I91</f>
        <v>0</v>
      </c>
      <c r="AU77" s="38">
        <f>'Data In'!J91</f>
        <v>0</v>
      </c>
      <c r="AV77" s="38">
        <f>'Data In'!K91</f>
        <v>0</v>
      </c>
      <c r="AW77" s="38">
        <f>'Data In'!L91</f>
        <v>0</v>
      </c>
      <c r="AX77" s="38">
        <f>'Data In'!M91</f>
        <v>0</v>
      </c>
      <c r="AY77" s="38">
        <f>'Data In'!N91</f>
        <v>0</v>
      </c>
      <c r="AZ77" s="38">
        <f>'Data In'!O91</f>
        <v>0</v>
      </c>
      <c r="BA77" s="38">
        <f>'Data In'!P91</f>
        <v>0</v>
      </c>
      <c r="BB77" s="38">
        <f>'Data In'!Q91</f>
        <v>0</v>
      </c>
      <c r="BC77" s="38">
        <f>'Data In'!R91</f>
        <v>0</v>
      </c>
      <c r="BD77" s="38">
        <f>'Data In'!S91</f>
        <v>0</v>
      </c>
      <c r="BE77" s="38">
        <f>'Data In'!T91</f>
        <v>0</v>
      </c>
      <c r="BF77" s="38">
        <f>'Data In'!U91</f>
        <v>0</v>
      </c>
      <c r="BG77" s="38">
        <f>'Data In'!V91</f>
        <v>0</v>
      </c>
      <c r="BH77" s="38">
        <f>'Data In'!W91</f>
        <v>0</v>
      </c>
      <c r="BI77" s="38">
        <f>'Data In'!X91</f>
        <v>0</v>
      </c>
      <c r="BL77" s="75" t="s">
        <v>59</v>
      </c>
      <c r="BM77" s="119">
        <f>'Data In'!G120</f>
        <v>0</v>
      </c>
      <c r="BN77" s="38">
        <f>'Data In'!H120</f>
        <v>0</v>
      </c>
      <c r="BO77" s="38">
        <f>'Data In'!I120</f>
        <v>0</v>
      </c>
      <c r="BP77" s="38">
        <f>'Data In'!J120</f>
        <v>0</v>
      </c>
      <c r="BQ77" s="38">
        <f>'Data In'!K120</f>
        <v>0</v>
      </c>
      <c r="BR77" s="38">
        <f>'Data In'!L120</f>
        <v>0</v>
      </c>
      <c r="BS77" s="38">
        <f>'Data In'!M120</f>
        <v>0</v>
      </c>
      <c r="BT77" s="38">
        <f>'Data In'!N120</f>
        <v>0</v>
      </c>
      <c r="BU77" s="38">
        <f>'Data In'!O120</f>
        <v>0</v>
      </c>
      <c r="BV77" s="38">
        <f>'Data In'!P120</f>
        <v>0</v>
      </c>
      <c r="BW77" s="38">
        <f>'Data In'!Q120</f>
        <v>0</v>
      </c>
      <c r="BX77" s="38">
        <f>'Data In'!R120</f>
        <v>0</v>
      </c>
      <c r="BY77" s="38">
        <f>'Data In'!S120</f>
        <v>0</v>
      </c>
      <c r="BZ77" s="38">
        <f>'Data In'!T120</f>
        <v>0</v>
      </c>
      <c r="CA77" s="38">
        <f>'Data In'!U120</f>
        <v>0</v>
      </c>
      <c r="CB77" s="38">
        <f>'Data In'!V120</f>
        <v>0</v>
      </c>
      <c r="CC77" s="38">
        <f>'Data In'!W120</f>
        <v>0</v>
      </c>
      <c r="CD77" s="38">
        <f>'Data In'!X120</f>
        <v>0</v>
      </c>
      <c r="CG77" s="75" t="s">
        <v>59</v>
      </c>
      <c r="CH77" s="71">
        <f>'Data In'!G149</f>
        <v>0</v>
      </c>
      <c r="CI77" s="72">
        <f>'Data In'!H149</f>
        <v>0</v>
      </c>
      <c r="CJ77" s="82">
        <f>'Data In'!I149</f>
        <v>0</v>
      </c>
      <c r="CK77" s="82">
        <f>'Data In'!J149</f>
        <v>0</v>
      </c>
      <c r="CL77" s="82">
        <f>'Data In'!K149</f>
        <v>0</v>
      </c>
      <c r="CM77" s="82">
        <f>'Data In'!L149</f>
        <v>0</v>
      </c>
      <c r="CN77" s="82">
        <f>'Data In'!M149</f>
        <v>0</v>
      </c>
      <c r="CO77" s="82">
        <f>'Data In'!N149</f>
        <v>0</v>
      </c>
      <c r="CP77" s="82">
        <f>'Data In'!O149</f>
        <v>0</v>
      </c>
      <c r="CQ77" s="82">
        <f>'Data In'!P149</f>
        <v>0</v>
      </c>
      <c r="CR77" s="82">
        <f>'Data In'!Q149</f>
        <v>0</v>
      </c>
      <c r="CS77" s="82">
        <f>'Data In'!R149</f>
        <v>0</v>
      </c>
      <c r="CT77" s="82">
        <f>'Data In'!S149</f>
        <v>0</v>
      </c>
      <c r="CU77" s="82">
        <f>'Data In'!T149</f>
        <v>0</v>
      </c>
      <c r="CV77" s="82">
        <f>'Data In'!U149</f>
        <v>0</v>
      </c>
      <c r="CW77" s="82">
        <f>'Data In'!V149</f>
        <v>0</v>
      </c>
      <c r="CX77" s="82">
        <f>'Data In'!W149</f>
        <v>0</v>
      </c>
      <c r="CY77" s="82">
        <f>'Data In'!X149</f>
        <v>0</v>
      </c>
    </row>
    <row r="78" spans="1:103" x14ac:dyDescent="0.25">
      <c r="A78" s="75"/>
      <c r="B78" s="119" t="str">
        <f>'Data In'!G34</f>
        <v>034 475C 40-120mL 2p5-5 pOzO2 0-10pCO2</v>
      </c>
      <c r="C78" s="38" t="str">
        <f>'Data In'!H34</f>
        <v>Mon Jul 18 10:58:20 2022</v>
      </c>
      <c r="D78" s="38">
        <f>'Data In'!I34</f>
        <v>50164.614999999998</v>
      </c>
      <c r="E78" s="38">
        <f>'Data In'!J34</f>
        <v>2221019.855</v>
      </c>
      <c r="F78" s="38">
        <f>'Data In'!K34</f>
        <v>102825.815</v>
      </c>
      <c r="G78" s="38">
        <f>'Data In'!L34</f>
        <v>294530.47499999998</v>
      </c>
      <c r="H78" s="38">
        <f>'Data In'!M34</f>
        <v>41524.095000000001</v>
      </c>
      <c r="I78" s="38">
        <f>'Data In'!N34</f>
        <v>10912.52</v>
      </c>
      <c r="J78" s="38">
        <f>'Data In'!O34</f>
        <v>117384.61</v>
      </c>
      <c r="K78" s="38">
        <f>'Data In'!P34</f>
        <v>752983.22</v>
      </c>
      <c r="L78" s="38">
        <f>'Data In'!Q34</f>
        <v>215747.155</v>
      </c>
      <c r="M78" s="38">
        <f>'Data In'!R34</f>
        <v>3626.74</v>
      </c>
      <c r="N78" s="38">
        <f>'Data In'!S34</f>
        <v>2536.605</v>
      </c>
      <c r="O78" s="38">
        <f>'Data In'!T34</f>
        <v>1342.18</v>
      </c>
      <c r="P78" s="38">
        <f>'Data In'!U34</f>
        <v>6566.9949999999999</v>
      </c>
      <c r="Q78" s="38">
        <f>'Data In'!V34</f>
        <v>1353.32</v>
      </c>
      <c r="R78" s="38">
        <f>'Data In'!W34</f>
        <v>915.88499999999999</v>
      </c>
      <c r="S78" s="38">
        <f>'Data In'!X34</f>
        <v>495.48500000000001</v>
      </c>
      <c r="T78" s="25"/>
      <c r="V78" s="75"/>
      <c r="W78" s="119">
        <f>'Data In'!G63</f>
        <v>0</v>
      </c>
      <c r="X78" s="38">
        <f>'Data In'!H63</f>
        <v>0</v>
      </c>
      <c r="Y78" s="38">
        <f>'Data In'!I63</f>
        <v>0</v>
      </c>
      <c r="Z78" s="38">
        <f>'Data In'!J63</f>
        <v>0</v>
      </c>
      <c r="AA78" s="38">
        <f>'Data In'!K63</f>
        <v>0</v>
      </c>
      <c r="AB78" s="38">
        <f>'Data In'!L63</f>
        <v>0</v>
      </c>
      <c r="AC78" s="38">
        <f>'Data In'!M63</f>
        <v>0</v>
      </c>
      <c r="AD78" s="38">
        <f>'Data In'!N63</f>
        <v>0</v>
      </c>
      <c r="AE78" s="38">
        <f>'Data In'!O63</f>
        <v>0</v>
      </c>
      <c r="AF78" s="38">
        <f>'Data In'!P63</f>
        <v>0</v>
      </c>
      <c r="AG78" s="38">
        <f>'Data In'!Q63</f>
        <v>0</v>
      </c>
      <c r="AH78" s="38">
        <f>'Data In'!R63</f>
        <v>0</v>
      </c>
      <c r="AI78" s="38">
        <f>'Data In'!S63</f>
        <v>0</v>
      </c>
      <c r="AJ78" s="38">
        <f>'Data In'!T63</f>
        <v>0</v>
      </c>
      <c r="AK78" s="38">
        <f>'Data In'!U63</f>
        <v>0</v>
      </c>
      <c r="AL78" s="38">
        <f>'Data In'!V63</f>
        <v>0</v>
      </c>
      <c r="AM78" s="38">
        <f>'Data In'!W63</f>
        <v>0</v>
      </c>
      <c r="AN78" s="38">
        <f>'Data In'!X63</f>
        <v>0</v>
      </c>
      <c r="AQ78" s="75"/>
      <c r="AR78" s="119">
        <f>'Data In'!G92</f>
        <v>0</v>
      </c>
      <c r="AS78" s="38">
        <f>'Data In'!H92</f>
        <v>0</v>
      </c>
      <c r="AT78" s="38">
        <f>'Data In'!I92</f>
        <v>0</v>
      </c>
      <c r="AU78" s="38">
        <f>'Data In'!J92</f>
        <v>0</v>
      </c>
      <c r="AV78" s="38">
        <f>'Data In'!K92</f>
        <v>0</v>
      </c>
      <c r="AW78" s="38">
        <f>'Data In'!L92</f>
        <v>0</v>
      </c>
      <c r="AX78" s="38">
        <f>'Data In'!M92</f>
        <v>0</v>
      </c>
      <c r="AY78" s="38">
        <f>'Data In'!N92</f>
        <v>0</v>
      </c>
      <c r="AZ78" s="38">
        <f>'Data In'!O92</f>
        <v>0</v>
      </c>
      <c r="BA78" s="38">
        <f>'Data In'!P92</f>
        <v>0</v>
      </c>
      <c r="BB78" s="38">
        <f>'Data In'!Q92</f>
        <v>0</v>
      </c>
      <c r="BC78" s="38">
        <f>'Data In'!R92</f>
        <v>0</v>
      </c>
      <c r="BD78" s="38">
        <f>'Data In'!S92</f>
        <v>0</v>
      </c>
      <c r="BE78" s="38">
        <f>'Data In'!T92</f>
        <v>0</v>
      </c>
      <c r="BF78" s="38">
        <f>'Data In'!U92</f>
        <v>0</v>
      </c>
      <c r="BG78" s="38">
        <f>'Data In'!V92</f>
        <v>0</v>
      </c>
      <c r="BH78" s="38">
        <f>'Data In'!W92</f>
        <v>0</v>
      </c>
      <c r="BI78" s="38">
        <f>'Data In'!X92</f>
        <v>0</v>
      </c>
      <c r="BL78" s="75"/>
      <c r="BM78" s="119">
        <f>'Data In'!G121</f>
        <v>0</v>
      </c>
      <c r="BN78" s="38">
        <f>'Data In'!H121</f>
        <v>0</v>
      </c>
      <c r="BO78" s="38">
        <f>'Data In'!I121</f>
        <v>0</v>
      </c>
      <c r="BP78" s="38">
        <f>'Data In'!J121</f>
        <v>0</v>
      </c>
      <c r="BQ78" s="38">
        <f>'Data In'!K121</f>
        <v>0</v>
      </c>
      <c r="BR78" s="38">
        <f>'Data In'!L121</f>
        <v>0</v>
      </c>
      <c r="BS78" s="38">
        <f>'Data In'!M121</f>
        <v>0</v>
      </c>
      <c r="BT78" s="38">
        <f>'Data In'!N121</f>
        <v>0</v>
      </c>
      <c r="BU78" s="38">
        <f>'Data In'!O121</f>
        <v>0</v>
      </c>
      <c r="BV78" s="38">
        <f>'Data In'!P121</f>
        <v>0</v>
      </c>
      <c r="BW78" s="38">
        <f>'Data In'!Q121</f>
        <v>0</v>
      </c>
      <c r="BX78" s="38">
        <f>'Data In'!R121</f>
        <v>0</v>
      </c>
      <c r="BY78" s="38">
        <f>'Data In'!S121</f>
        <v>0</v>
      </c>
      <c r="BZ78" s="38">
        <f>'Data In'!T121</f>
        <v>0</v>
      </c>
      <c r="CA78" s="38">
        <f>'Data In'!U121</f>
        <v>0</v>
      </c>
      <c r="CB78" s="38">
        <f>'Data In'!V121</f>
        <v>0</v>
      </c>
      <c r="CC78" s="38">
        <f>'Data In'!W121</f>
        <v>0</v>
      </c>
      <c r="CD78" s="38">
        <f>'Data In'!X121</f>
        <v>0</v>
      </c>
      <c r="CG78" s="75"/>
      <c r="CH78" s="71">
        <f>'Data In'!G150</f>
        <v>0</v>
      </c>
      <c r="CI78" s="72">
        <f>'Data In'!H150</f>
        <v>0</v>
      </c>
      <c r="CJ78" s="82">
        <f>'Data In'!I150</f>
        <v>0</v>
      </c>
      <c r="CK78" s="82">
        <f>'Data In'!J150</f>
        <v>0</v>
      </c>
      <c r="CL78" s="82">
        <f>'Data In'!K150</f>
        <v>0</v>
      </c>
      <c r="CM78" s="82">
        <f>'Data In'!L150</f>
        <v>0</v>
      </c>
      <c r="CN78" s="82">
        <f>'Data In'!M150</f>
        <v>0</v>
      </c>
      <c r="CO78" s="82">
        <f>'Data In'!N150</f>
        <v>0</v>
      </c>
      <c r="CP78" s="82">
        <f>'Data In'!O150</f>
        <v>0</v>
      </c>
      <c r="CQ78" s="82">
        <f>'Data In'!P150</f>
        <v>0</v>
      </c>
      <c r="CR78" s="82">
        <f>'Data In'!Q150</f>
        <v>0</v>
      </c>
      <c r="CS78" s="82">
        <f>'Data In'!R150</f>
        <v>0</v>
      </c>
      <c r="CT78" s="82">
        <f>'Data In'!S150</f>
        <v>0</v>
      </c>
      <c r="CU78" s="82">
        <f>'Data In'!T150</f>
        <v>0</v>
      </c>
      <c r="CV78" s="82">
        <f>'Data In'!U150</f>
        <v>0</v>
      </c>
      <c r="CW78" s="82">
        <f>'Data In'!V150</f>
        <v>0</v>
      </c>
      <c r="CX78" s="82">
        <f>'Data In'!W150</f>
        <v>0</v>
      </c>
      <c r="CY78" s="82">
        <f>'Data In'!X150</f>
        <v>0</v>
      </c>
    </row>
    <row r="79" spans="1:103" x14ac:dyDescent="0.25">
      <c r="A79" s="75"/>
      <c r="B79" s="119" t="str">
        <f>'Data In'!G35</f>
        <v>034 475C 40-120mL 2p5-5 pOzO2 0-10pCO2</v>
      </c>
      <c r="C79" s="38" t="str">
        <f>'Data In'!H35</f>
        <v>Mon Jul 18 11:03:19 2022</v>
      </c>
      <c r="D79" s="38">
        <f>'Data In'!I35</f>
        <v>34743.095000000001</v>
      </c>
      <c r="E79" s="38">
        <f>'Data In'!J35</f>
        <v>2239815.2200000002</v>
      </c>
      <c r="F79" s="38">
        <f>'Data In'!K35</f>
        <v>104121.505</v>
      </c>
      <c r="G79" s="38">
        <f>'Data In'!L35</f>
        <v>296631.685</v>
      </c>
      <c r="H79" s="38">
        <f>'Data In'!M35</f>
        <v>36213.61</v>
      </c>
      <c r="I79" s="38">
        <f>'Data In'!N35</f>
        <v>11026.98</v>
      </c>
      <c r="J79" s="38">
        <f>'Data In'!O35</f>
        <v>118463.575</v>
      </c>
      <c r="K79" s="38">
        <f>'Data In'!P35</f>
        <v>754574.19499999995</v>
      </c>
      <c r="L79" s="38">
        <f>'Data In'!Q35</f>
        <v>216623.04500000001</v>
      </c>
      <c r="M79" s="38">
        <f>'Data In'!R35</f>
        <v>3670.63</v>
      </c>
      <c r="N79" s="38">
        <f>'Data In'!S35</f>
        <v>2566.5250000000001</v>
      </c>
      <c r="O79" s="38">
        <f>'Data In'!T35</f>
        <v>1344.16</v>
      </c>
      <c r="P79" s="38">
        <f>'Data In'!U35</f>
        <v>6592.2150000000001</v>
      </c>
      <c r="Q79" s="38">
        <f>'Data In'!V35</f>
        <v>1371.09</v>
      </c>
      <c r="R79" s="38">
        <f>'Data In'!W35</f>
        <v>910.85500000000002</v>
      </c>
      <c r="S79" s="38">
        <f>'Data In'!X35</f>
        <v>505.435</v>
      </c>
      <c r="T79" s="25"/>
      <c r="V79" s="75"/>
      <c r="W79" s="119">
        <f>'Data In'!G64</f>
        <v>0</v>
      </c>
      <c r="X79" s="38">
        <f>'Data In'!H64</f>
        <v>0</v>
      </c>
      <c r="Y79" s="38">
        <f>'Data In'!I64</f>
        <v>0</v>
      </c>
      <c r="Z79" s="38">
        <f>'Data In'!J64</f>
        <v>0</v>
      </c>
      <c r="AA79" s="38">
        <f>'Data In'!K64</f>
        <v>0</v>
      </c>
      <c r="AB79" s="38">
        <f>'Data In'!L64</f>
        <v>0</v>
      </c>
      <c r="AC79" s="38">
        <f>'Data In'!M64</f>
        <v>0</v>
      </c>
      <c r="AD79" s="38">
        <f>'Data In'!N64</f>
        <v>0</v>
      </c>
      <c r="AE79" s="38">
        <f>'Data In'!O64</f>
        <v>0</v>
      </c>
      <c r="AF79" s="38">
        <f>'Data In'!P64</f>
        <v>0</v>
      </c>
      <c r="AG79" s="38">
        <f>'Data In'!Q64</f>
        <v>0</v>
      </c>
      <c r="AH79" s="38">
        <f>'Data In'!R64</f>
        <v>0</v>
      </c>
      <c r="AI79" s="38">
        <f>'Data In'!S64</f>
        <v>0</v>
      </c>
      <c r="AJ79" s="38">
        <f>'Data In'!T64</f>
        <v>0</v>
      </c>
      <c r="AK79" s="38">
        <f>'Data In'!U64</f>
        <v>0</v>
      </c>
      <c r="AL79" s="38">
        <f>'Data In'!V64</f>
        <v>0</v>
      </c>
      <c r="AM79" s="38">
        <f>'Data In'!W64</f>
        <v>0</v>
      </c>
      <c r="AN79" s="38">
        <f>'Data In'!X64</f>
        <v>0</v>
      </c>
      <c r="AQ79" s="75"/>
      <c r="AR79" s="119">
        <f>'Data In'!G93</f>
        <v>0</v>
      </c>
      <c r="AS79" s="38">
        <f>'Data In'!H93</f>
        <v>0</v>
      </c>
      <c r="AT79" s="38">
        <f>'Data In'!I93</f>
        <v>0</v>
      </c>
      <c r="AU79" s="38">
        <f>'Data In'!J93</f>
        <v>0</v>
      </c>
      <c r="AV79" s="38">
        <f>'Data In'!K93</f>
        <v>0</v>
      </c>
      <c r="AW79" s="38">
        <f>'Data In'!L93</f>
        <v>0</v>
      </c>
      <c r="AX79" s="38">
        <f>'Data In'!M93</f>
        <v>0</v>
      </c>
      <c r="AY79" s="38">
        <f>'Data In'!N93</f>
        <v>0</v>
      </c>
      <c r="AZ79" s="38">
        <f>'Data In'!O93</f>
        <v>0</v>
      </c>
      <c r="BA79" s="38">
        <f>'Data In'!P93</f>
        <v>0</v>
      </c>
      <c r="BB79" s="38">
        <f>'Data In'!Q93</f>
        <v>0</v>
      </c>
      <c r="BC79" s="38">
        <f>'Data In'!R93</f>
        <v>0</v>
      </c>
      <c r="BD79" s="38">
        <f>'Data In'!S93</f>
        <v>0</v>
      </c>
      <c r="BE79" s="38">
        <f>'Data In'!T93</f>
        <v>0</v>
      </c>
      <c r="BF79" s="38">
        <f>'Data In'!U93</f>
        <v>0</v>
      </c>
      <c r="BG79" s="38">
        <f>'Data In'!V93</f>
        <v>0</v>
      </c>
      <c r="BH79" s="38">
        <f>'Data In'!W93</f>
        <v>0</v>
      </c>
      <c r="BI79" s="38">
        <f>'Data In'!X93</f>
        <v>0</v>
      </c>
      <c r="BL79" s="75"/>
      <c r="BM79" s="119">
        <f>'Data In'!G122</f>
        <v>0</v>
      </c>
      <c r="BN79" s="38">
        <f>'Data In'!H122</f>
        <v>0</v>
      </c>
      <c r="BO79" s="38">
        <f>'Data In'!I122</f>
        <v>0</v>
      </c>
      <c r="BP79" s="38">
        <f>'Data In'!J122</f>
        <v>0</v>
      </c>
      <c r="BQ79" s="38">
        <f>'Data In'!K122</f>
        <v>0</v>
      </c>
      <c r="BR79" s="38">
        <f>'Data In'!L122</f>
        <v>0</v>
      </c>
      <c r="BS79" s="38">
        <f>'Data In'!M122</f>
        <v>0</v>
      </c>
      <c r="BT79" s="38">
        <f>'Data In'!N122</f>
        <v>0</v>
      </c>
      <c r="BU79" s="38">
        <f>'Data In'!O122</f>
        <v>0</v>
      </c>
      <c r="BV79" s="38">
        <f>'Data In'!P122</f>
        <v>0</v>
      </c>
      <c r="BW79" s="38">
        <f>'Data In'!Q122</f>
        <v>0</v>
      </c>
      <c r="BX79" s="38">
        <f>'Data In'!R122</f>
        <v>0</v>
      </c>
      <c r="BY79" s="38">
        <f>'Data In'!S122</f>
        <v>0</v>
      </c>
      <c r="BZ79" s="38">
        <f>'Data In'!T122</f>
        <v>0</v>
      </c>
      <c r="CA79" s="38">
        <f>'Data In'!U122</f>
        <v>0</v>
      </c>
      <c r="CB79" s="38">
        <f>'Data In'!V122</f>
        <v>0</v>
      </c>
      <c r="CC79" s="38">
        <f>'Data In'!W122</f>
        <v>0</v>
      </c>
      <c r="CD79" s="38">
        <f>'Data In'!X122</f>
        <v>0</v>
      </c>
      <c r="CG79" s="75"/>
      <c r="CH79" s="71">
        <f>'Data In'!G151</f>
        <v>0</v>
      </c>
      <c r="CI79" s="72">
        <f>'Data In'!H151</f>
        <v>0</v>
      </c>
      <c r="CJ79" s="82">
        <f>'Data In'!I151</f>
        <v>0</v>
      </c>
      <c r="CK79" s="82">
        <f>'Data In'!J151</f>
        <v>0</v>
      </c>
      <c r="CL79" s="82">
        <f>'Data In'!K151</f>
        <v>0</v>
      </c>
      <c r="CM79" s="82">
        <f>'Data In'!L151</f>
        <v>0</v>
      </c>
      <c r="CN79" s="82">
        <f>'Data In'!M151</f>
        <v>0</v>
      </c>
      <c r="CO79" s="82">
        <f>'Data In'!N151</f>
        <v>0</v>
      </c>
      <c r="CP79" s="82">
        <f>'Data In'!O151</f>
        <v>0</v>
      </c>
      <c r="CQ79" s="82">
        <f>'Data In'!P151</f>
        <v>0</v>
      </c>
      <c r="CR79" s="82">
        <f>'Data In'!Q151</f>
        <v>0</v>
      </c>
      <c r="CS79" s="82">
        <f>'Data In'!R151</f>
        <v>0</v>
      </c>
      <c r="CT79" s="82">
        <f>'Data In'!S151</f>
        <v>0</v>
      </c>
      <c r="CU79" s="82">
        <f>'Data In'!T151</f>
        <v>0</v>
      </c>
      <c r="CV79" s="82">
        <f>'Data In'!U151</f>
        <v>0</v>
      </c>
      <c r="CW79" s="82">
        <f>'Data In'!V151</f>
        <v>0</v>
      </c>
      <c r="CX79" s="82">
        <f>'Data In'!W151</f>
        <v>0</v>
      </c>
      <c r="CY79" s="82">
        <f>'Data In'!X151</f>
        <v>0</v>
      </c>
    </row>
    <row r="80" spans="1:103" ht="15.75" thickBot="1" x14ac:dyDescent="0.3">
      <c r="A80" s="78"/>
      <c r="B80" s="79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1"/>
      <c r="T80" s="25"/>
      <c r="V80" s="78"/>
      <c r="W80" s="79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1"/>
      <c r="AQ80" s="78"/>
      <c r="AR80" s="79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1"/>
      <c r="BL80" s="78"/>
      <c r="BM80" s="79"/>
      <c r="BN80" s="80"/>
      <c r="BO80" s="80"/>
      <c r="BP80" s="80"/>
      <c r="BQ80" s="80"/>
      <c r="BR80" s="80"/>
      <c r="BS80" s="80"/>
      <c r="BT80" s="80"/>
      <c r="BU80" s="80"/>
      <c r="BV80" s="80"/>
      <c r="BW80" s="80"/>
      <c r="BX80" s="80"/>
      <c r="BY80" s="80"/>
      <c r="BZ80" s="80"/>
      <c r="CA80" s="80"/>
      <c r="CB80" s="80"/>
      <c r="CC80" s="80"/>
      <c r="CD80" s="81"/>
      <c r="CG80" s="78"/>
      <c r="CH80" s="79"/>
      <c r="CI80" s="80"/>
      <c r="CJ80" s="80"/>
      <c r="CK80" s="80"/>
      <c r="CL80" s="80"/>
      <c r="CM80" s="80"/>
      <c r="CN80" s="80"/>
      <c r="CO80" s="80"/>
      <c r="CP80" s="80"/>
      <c r="CQ80" s="80"/>
      <c r="CR80" s="80"/>
      <c r="CS80" s="80"/>
      <c r="CT80" s="80"/>
      <c r="CU80" s="80"/>
      <c r="CV80" s="80"/>
      <c r="CW80" s="80"/>
      <c r="CX80" s="80"/>
      <c r="CY80" s="81"/>
    </row>
    <row r="81" spans="1:103" ht="14.45" customHeight="1" x14ac:dyDescent="0.25">
      <c r="A81" s="221" t="str">
        <f>F82&amp;"C " &amp; G82 &amp; "mL/min"</f>
        <v>475C 60mL/min</v>
      </c>
      <c r="B81" s="222"/>
      <c r="C81" s="162" t="s">
        <v>106</v>
      </c>
      <c r="D81" s="11" t="s">
        <v>113</v>
      </c>
      <c r="E81" s="11" t="s">
        <v>114</v>
      </c>
      <c r="F81" s="11" t="s">
        <v>62</v>
      </c>
      <c r="G81" s="11" t="s">
        <v>61</v>
      </c>
      <c r="H81" s="11" t="s">
        <v>100</v>
      </c>
      <c r="I81" s="12" t="s">
        <v>3</v>
      </c>
      <c r="J81" s="12" t="s">
        <v>4</v>
      </c>
      <c r="K81" s="12" t="s">
        <v>10</v>
      </c>
      <c r="L81" s="12" t="s">
        <v>5</v>
      </c>
      <c r="M81" s="12" t="s">
        <v>12</v>
      </c>
      <c r="N81" s="12" t="s">
        <v>13</v>
      </c>
      <c r="O81" s="12" t="s">
        <v>3</v>
      </c>
      <c r="P81" s="12" t="s">
        <v>4</v>
      </c>
      <c r="Q81" s="12" t="s">
        <v>10</v>
      </c>
      <c r="R81" s="12" t="s">
        <v>5</v>
      </c>
      <c r="S81" s="58" t="s">
        <v>56</v>
      </c>
      <c r="T81" s="25"/>
      <c r="V81" s="221" t="str">
        <f>AA82&amp;"C " &amp; AB82 &amp; "mL/min"</f>
        <v>C mL/min</v>
      </c>
      <c r="W81" s="222"/>
      <c r="X81" s="162" t="s">
        <v>106</v>
      </c>
      <c r="Y81" s="11" t="s">
        <v>113</v>
      </c>
      <c r="Z81" s="11" t="s">
        <v>114</v>
      </c>
      <c r="AA81" s="11" t="s">
        <v>62</v>
      </c>
      <c r="AB81" s="11" t="s">
        <v>61</v>
      </c>
      <c r="AC81" s="11" t="s">
        <v>100</v>
      </c>
      <c r="AD81" s="12" t="s">
        <v>3</v>
      </c>
      <c r="AE81" s="12" t="s">
        <v>4</v>
      </c>
      <c r="AF81" s="12" t="s">
        <v>10</v>
      </c>
      <c r="AG81" s="12" t="s">
        <v>5</v>
      </c>
      <c r="AH81" s="12" t="s">
        <v>12</v>
      </c>
      <c r="AI81" s="12" t="s">
        <v>13</v>
      </c>
      <c r="AJ81" s="12" t="s">
        <v>3</v>
      </c>
      <c r="AK81" s="12" t="s">
        <v>4</v>
      </c>
      <c r="AL81" s="12" t="s">
        <v>10</v>
      </c>
      <c r="AM81" s="12" t="s">
        <v>5</v>
      </c>
      <c r="AN81" s="58" t="s">
        <v>56</v>
      </c>
      <c r="AQ81" s="221" t="str">
        <f>AV82&amp;"C " &amp; AW82 &amp; "mL/min"</f>
        <v>C mL/min</v>
      </c>
      <c r="AR81" s="222"/>
      <c r="AS81" s="162" t="s">
        <v>106</v>
      </c>
      <c r="AT81" s="11" t="s">
        <v>113</v>
      </c>
      <c r="AU81" s="11" t="s">
        <v>114</v>
      </c>
      <c r="AV81" s="11" t="s">
        <v>62</v>
      </c>
      <c r="AW81" s="11" t="s">
        <v>61</v>
      </c>
      <c r="AX81" s="11" t="s">
        <v>100</v>
      </c>
      <c r="AY81" s="12" t="s">
        <v>3</v>
      </c>
      <c r="AZ81" s="12" t="s">
        <v>4</v>
      </c>
      <c r="BA81" s="12" t="s">
        <v>10</v>
      </c>
      <c r="BB81" s="12" t="s">
        <v>5</v>
      </c>
      <c r="BC81" s="12" t="s">
        <v>12</v>
      </c>
      <c r="BD81" s="12" t="s">
        <v>13</v>
      </c>
      <c r="BE81" s="12" t="s">
        <v>3</v>
      </c>
      <c r="BF81" s="12" t="s">
        <v>4</v>
      </c>
      <c r="BG81" s="12" t="s">
        <v>10</v>
      </c>
      <c r="BH81" s="12" t="s">
        <v>5</v>
      </c>
      <c r="BI81" s="58" t="s">
        <v>56</v>
      </c>
      <c r="BL81" s="221" t="str">
        <f>BQ82&amp;"C " &amp; BR82 &amp; "mL/min"</f>
        <v>C mL/min</v>
      </c>
      <c r="BM81" s="222"/>
      <c r="BN81" s="162" t="s">
        <v>106</v>
      </c>
      <c r="BO81" s="11" t="s">
        <v>113</v>
      </c>
      <c r="BP81" s="11" t="s">
        <v>114</v>
      </c>
      <c r="BQ81" s="11" t="s">
        <v>62</v>
      </c>
      <c r="BR81" s="11" t="s">
        <v>61</v>
      </c>
      <c r="BS81" s="11" t="s">
        <v>100</v>
      </c>
      <c r="BT81" s="12" t="s">
        <v>3</v>
      </c>
      <c r="BU81" s="12" t="s">
        <v>4</v>
      </c>
      <c r="BV81" s="12" t="s">
        <v>10</v>
      </c>
      <c r="BW81" s="12" t="s">
        <v>5</v>
      </c>
      <c r="BX81" s="12" t="s">
        <v>12</v>
      </c>
      <c r="BY81" s="12" t="s">
        <v>13</v>
      </c>
      <c r="BZ81" s="12" t="s">
        <v>3</v>
      </c>
      <c r="CA81" s="12" t="s">
        <v>4</v>
      </c>
      <c r="CB81" s="12" t="s">
        <v>10</v>
      </c>
      <c r="CC81" s="12" t="s">
        <v>5</v>
      </c>
      <c r="CD81" s="58" t="s">
        <v>56</v>
      </c>
      <c r="CG81" s="221" t="str">
        <f>CL82&amp;"C " &amp; CM82 &amp; "mL/min"</f>
        <v>0C mL/min</v>
      </c>
      <c r="CH81" s="222"/>
      <c r="CI81" s="162" t="s">
        <v>106</v>
      </c>
      <c r="CJ81" s="11" t="s">
        <v>113</v>
      </c>
      <c r="CK81" s="11" t="s">
        <v>114</v>
      </c>
      <c r="CL81" s="11" t="s">
        <v>62</v>
      </c>
      <c r="CM81" s="11" t="s">
        <v>61</v>
      </c>
      <c r="CN81" s="11" t="s">
        <v>100</v>
      </c>
      <c r="CO81" s="12" t="s">
        <v>3</v>
      </c>
      <c r="CP81" s="12" t="s">
        <v>4</v>
      </c>
      <c r="CQ81" s="12" t="s">
        <v>10</v>
      </c>
      <c r="CR81" s="12" t="s">
        <v>5</v>
      </c>
      <c r="CS81" s="12" t="s">
        <v>12</v>
      </c>
      <c r="CT81" s="12" t="s">
        <v>13</v>
      </c>
      <c r="CU81" s="12" t="s">
        <v>3</v>
      </c>
      <c r="CV81" s="12" t="s">
        <v>4</v>
      </c>
      <c r="CW81" s="12" t="s">
        <v>10</v>
      </c>
      <c r="CX81" s="12" t="s">
        <v>5</v>
      </c>
      <c r="CY81" s="58" t="s">
        <v>56</v>
      </c>
    </row>
    <row r="82" spans="1:103" ht="14.45" customHeight="1" x14ac:dyDescent="0.25">
      <c r="A82" s="223"/>
      <c r="B82" s="224"/>
      <c r="C82" s="163">
        <v>0.3</v>
      </c>
      <c r="D82" s="161">
        <f>G82*0.001 / (0.0821*273)</f>
        <v>2.676981970526428E-3</v>
      </c>
      <c r="E82" s="5">
        <f>D82/C98</f>
        <v>2.925593732351137E-3</v>
      </c>
      <c r="F82" s="5">
        <f>F53</f>
        <v>475</v>
      </c>
      <c r="G82" s="5">
        <f>'Data In'!E37</f>
        <v>60</v>
      </c>
      <c r="H82" s="5">
        <f>H53</f>
        <v>46.800000000000004</v>
      </c>
      <c r="I82" s="47">
        <f t="shared" ref="I82:I84" si="283">D102</f>
        <v>565316.245</v>
      </c>
      <c r="J82" s="47">
        <f t="shared" ref="J82:J84" si="284">E102</f>
        <v>2078168.54</v>
      </c>
      <c r="K82" s="47">
        <f>K102</f>
        <v>1281163.7150000001</v>
      </c>
      <c r="L82" s="48">
        <f>F102</f>
        <v>0</v>
      </c>
      <c r="M82" s="47">
        <f t="shared" ref="M82:N82" si="285">M102</f>
        <v>2356.5749999999998</v>
      </c>
      <c r="N82" s="47">
        <f t="shared" si="285"/>
        <v>1463.67</v>
      </c>
      <c r="O82" s="36">
        <f>I82/(HLOOKUP(O81,workup!$B$266:$Q$268,2,FALSE)*C82+(HLOOKUP(O81,workup!$B$266:$Q$268,3,FALSE)))</f>
        <v>0.14931788518147579</v>
      </c>
      <c r="P82" s="36">
        <f>J82/(HLOOKUP(P81,workup!$B$266:$Q$268,2,FALSE)*C82+(HLOOKUP(P81,workup!$B$266:$Q$268,3,FALSE)))</f>
        <v>0.54722418428932862</v>
      </c>
      <c r="Q82" s="36">
        <f>K82/(HLOOKUP(Q81,workup!$B$266:$Q$268,2,FALSE)*C82+(HLOOKUP(Q81,workup!$B$266:$Q$268,3,FALSE)))</f>
        <v>0.3064484513917734</v>
      </c>
      <c r="R82" s="36">
        <f>L82/(HLOOKUP(R81,workup!$B$266:$Q$268,2,FALSE)*C82+(HLOOKUP(R81,workup!$B$266:$Q$268,3,FALSE)))</f>
        <v>0</v>
      </c>
      <c r="S82" s="59">
        <f>SUM(O82:R82)</f>
        <v>1.0029905208625778</v>
      </c>
      <c r="T82" s="25"/>
      <c r="V82" s="223"/>
      <c r="W82" s="224"/>
      <c r="X82" s="163">
        <f>X53</f>
        <v>0.3</v>
      </c>
      <c r="Y82" s="161" t="e">
        <f>AB82*0.001 / (0.0821*273)</f>
        <v>#VALUE!</v>
      </c>
      <c r="Z82" s="5" t="e">
        <f>Y82/X98</f>
        <v>#VALUE!</v>
      </c>
      <c r="AA82" s="5" t="str">
        <f>AA53</f>
        <v/>
      </c>
      <c r="AB82" s="5" t="str">
        <f>'Data In'!E66</f>
        <v/>
      </c>
      <c r="AC82" s="5">
        <f>AC53</f>
        <v>46.800000000000004</v>
      </c>
      <c r="AD82" s="47">
        <f t="shared" ref="AD82:AD84" si="286">Y102</f>
        <v>565316.245</v>
      </c>
      <c r="AE82" s="47">
        <f t="shared" ref="AE82:AE84" si="287">Z102</f>
        <v>2078168.54</v>
      </c>
      <c r="AF82" s="47">
        <f>AF102</f>
        <v>1281163.7150000001</v>
      </c>
      <c r="AG82" s="48">
        <f>AA102</f>
        <v>0</v>
      </c>
      <c r="AH82" s="47">
        <f t="shared" ref="AH82:AI82" si="288">AH102</f>
        <v>2356.5749999999998</v>
      </c>
      <c r="AI82" s="47">
        <f t="shared" si="288"/>
        <v>1463.67</v>
      </c>
      <c r="AJ82" s="36">
        <f>AD82/(HLOOKUP(AJ81,workup!$B$266:$Q$268,2,FALSE)*X82+(HLOOKUP(AJ81,workup!$B$266:$Q$268,3,FALSE)))</f>
        <v>0.14931788518147579</v>
      </c>
      <c r="AK82" s="36">
        <f>AE82/(HLOOKUP(AK81,workup!$B$266:$Q$268,2,FALSE)*X82+(HLOOKUP(AK81,workup!$B$266:$Q$268,3,FALSE)))</f>
        <v>0.54722418428932862</v>
      </c>
      <c r="AL82" s="36">
        <f>AF82/(HLOOKUP(AL81,workup!$B$266:$Q$268,2,FALSE)*X82+(HLOOKUP(AL81,workup!$B$266:$Q$268,3,FALSE)))</f>
        <v>0.3064484513917734</v>
      </c>
      <c r="AM82" s="36">
        <f>AG82/(HLOOKUP(AM81,workup!$B$266:$Q$268,2,FALSE)*X82+(HLOOKUP(AM81,workup!$B$266:$Q$268,3,FALSE)))</f>
        <v>0</v>
      </c>
      <c r="AN82" s="59">
        <f>SUM(AJ82:AM82)</f>
        <v>1.0029905208625778</v>
      </c>
      <c r="AQ82" s="223"/>
      <c r="AR82" s="224"/>
      <c r="AS82" s="163">
        <f>AS53</f>
        <v>0.3</v>
      </c>
      <c r="AT82" s="161" t="e">
        <f>AW82*0.001 / (0.0821*273)</f>
        <v>#VALUE!</v>
      </c>
      <c r="AU82" s="5" t="e">
        <f>AT82/AS98</f>
        <v>#VALUE!</v>
      </c>
      <c r="AV82" s="5" t="str">
        <f>AV53</f>
        <v/>
      </c>
      <c r="AW82" s="5" t="str">
        <f>'Data In'!E95</f>
        <v/>
      </c>
      <c r="AX82" s="5">
        <f>AX53</f>
        <v>46.800000000000004</v>
      </c>
      <c r="AY82" s="47">
        <f t="shared" ref="AY82:AY84" si="289">AT102</f>
        <v>565316.245</v>
      </c>
      <c r="AZ82" s="47">
        <f t="shared" ref="AZ82:AZ84" si="290">AU102</f>
        <v>2078168.54</v>
      </c>
      <c r="BA82" s="47">
        <f>BA102</f>
        <v>1281163.7150000001</v>
      </c>
      <c r="BB82" s="48">
        <f>AV102</f>
        <v>0</v>
      </c>
      <c r="BC82" s="47">
        <f t="shared" ref="BC82:BD82" si="291">BC102</f>
        <v>2356.5749999999998</v>
      </c>
      <c r="BD82" s="47">
        <f t="shared" si="291"/>
        <v>1463.67</v>
      </c>
      <c r="BE82" s="36">
        <f>AY82/(HLOOKUP(BE81,workup!$B$266:$Q$268,2,FALSE)*AS82+(HLOOKUP(BE81,workup!$B$266:$Q$268,3,FALSE)))</f>
        <v>0.14931788518147579</v>
      </c>
      <c r="BF82" s="36">
        <f>AZ82/(HLOOKUP(BF81,workup!$B$266:$Q$268,2,FALSE)*AS82+(HLOOKUP(BF81,workup!$B$266:$Q$268,3,FALSE)))</f>
        <v>0.54722418428932862</v>
      </c>
      <c r="BG82" s="36">
        <f>BA82/(HLOOKUP(BG81,workup!$B$266:$Q$268,2,FALSE)*AS82+(HLOOKUP(BG81,workup!$B$266:$Q$268,3,FALSE)))</f>
        <v>0.3064484513917734</v>
      </c>
      <c r="BH82" s="36">
        <f>BB82/(HLOOKUP(BH81,workup!$B$266:$Q$268,2,FALSE)*AS82+(HLOOKUP(BH81,workup!$B$266:$Q$268,3,FALSE)))</f>
        <v>0</v>
      </c>
      <c r="BI82" s="59">
        <f>SUM(BE82:BH82)</f>
        <v>1.0029905208625778</v>
      </c>
      <c r="BL82" s="223"/>
      <c r="BM82" s="224"/>
      <c r="BN82" s="163">
        <f>BN53</f>
        <v>0.3</v>
      </c>
      <c r="BO82" s="161" t="e">
        <f>BR82*0.001 / (0.0821*273)</f>
        <v>#VALUE!</v>
      </c>
      <c r="BP82" s="5" t="e">
        <f>BO82/BN98</f>
        <v>#VALUE!</v>
      </c>
      <c r="BQ82" s="5" t="str">
        <f>BQ53</f>
        <v/>
      </c>
      <c r="BR82" s="5" t="str">
        <f>'Data In'!E124</f>
        <v/>
      </c>
      <c r="BS82" s="5">
        <f>BS53</f>
        <v>46.800000000000004</v>
      </c>
      <c r="BT82" s="47">
        <f t="shared" ref="BT82:BT84" si="292">BO102</f>
        <v>565316.245</v>
      </c>
      <c r="BU82" s="47">
        <f t="shared" ref="BU82:BU84" si="293">BP102</f>
        <v>2078168.54</v>
      </c>
      <c r="BV82" s="47">
        <f>BV102</f>
        <v>1281163.7150000001</v>
      </c>
      <c r="BW82" s="48">
        <f>BQ102</f>
        <v>0</v>
      </c>
      <c r="BX82" s="47">
        <f t="shared" ref="BX82:BY82" si="294">BX102</f>
        <v>2356.5749999999998</v>
      </c>
      <c r="BY82" s="47">
        <f t="shared" si="294"/>
        <v>1463.67</v>
      </c>
      <c r="BZ82" s="36">
        <f>BT82/(HLOOKUP(BZ81,workup!$B$266:$Q$268,2,FALSE)*BN82+(HLOOKUP(BZ81,workup!$B$266:$Q$268,3,FALSE)))</f>
        <v>0.14931788518147579</v>
      </c>
      <c r="CA82" s="36">
        <f>BU82/(HLOOKUP(CA81,workup!$B$266:$Q$268,2,FALSE)*BN82+(HLOOKUP(CA81,workup!$B$266:$Q$268,3,FALSE)))</f>
        <v>0.54722418428932862</v>
      </c>
      <c r="CB82" s="36">
        <f>BV82/(HLOOKUP(CB81,workup!$B$266:$Q$268,2,FALSE)*BN82+(HLOOKUP(CB81,workup!$B$266:$Q$268,3,FALSE)))</f>
        <v>0.3064484513917734</v>
      </c>
      <c r="CC82" s="36">
        <f>BW82/(HLOOKUP(CC81,workup!$B$266:$Q$268,2,FALSE)*BN82+(HLOOKUP(CC81,workup!$B$266:$Q$268,3,FALSE)))</f>
        <v>0</v>
      </c>
      <c r="CD82" s="59">
        <f>SUM(BZ82:CC82)</f>
        <v>1.0029905208625778</v>
      </c>
      <c r="CG82" s="223"/>
      <c r="CH82" s="224"/>
      <c r="CI82" s="163">
        <f>CI53</f>
        <v>0.3</v>
      </c>
      <c r="CJ82" s="161" t="e">
        <f>CM82*0.001 / (0.0821*273)</f>
        <v>#VALUE!</v>
      </c>
      <c r="CK82" s="5" t="e">
        <f>CJ82/CI98</f>
        <v>#VALUE!</v>
      </c>
      <c r="CL82" s="5">
        <f>CL53</f>
        <v>0</v>
      </c>
      <c r="CM82" s="5" t="str">
        <f>'Data In'!E153</f>
        <v/>
      </c>
      <c r="CN82" s="5">
        <f>CN53</f>
        <v>46.800000000000004</v>
      </c>
      <c r="CO82" s="47">
        <f t="shared" ref="CO82:CO84" si="295">CJ102</f>
        <v>565316.245</v>
      </c>
      <c r="CP82" s="47">
        <f t="shared" ref="CP82:CP84" si="296">CK102</f>
        <v>2078168.54</v>
      </c>
      <c r="CQ82" s="47">
        <f>CQ102</f>
        <v>1281163.7150000001</v>
      </c>
      <c r="CR82" s="48">
        <f>CL102</f>
        <v>0</v>
      </c>
      <c r="CS82" s="47">
        <f t="shared" ref="CS82:CT82" si="297">CS102</f>
        <v>2356.5749999999998</v>
      </c>
      <c r="CT82" s="47">
        <f t="shared" si="297"/>
        <v>1463.67</v>
      </c>
      <c r="CU82" s="36">
        <f>CO82/(HLOOKUP(CU81,workup!$B$266:$Q$268,2,FALSE)*CI82+(HLOOKUP(CU81,workup!$B$266:$Q$268,3,FALSE)))</f>
        <v>0.14931788518147579</v>
      </c>
      <c r="CV82" s="36">
        <f>CP82/(HLOOKUP(CV81,workup!$B$266:$Q$268,2,FALSE)*CI82+(HLOOKUP(CV81,workup!$B$266:$Q$268,3,FALSE)))</f>
        <v>0.54722418428932862</v>
      </c>
      <c r="CW82" s="36">
        <f>CQ82/(HLOOKUP(CW81,workup!$B$266:$Q$268,2,FALSE)*CI82+(HLOOKUP(CW81,workup!$B$266:$Q$268,3,FALSE)))</f>
        <v>0.3064484513917734</v>
      </c>
      <c r="CX82" s="36">
        <f>CR82/(HLOOKUP(CX81,workup!$B$266:$Q$268,2,FALSE)*CI82+(HLOOKUP(CX81,workup!$B$266:$Q$268,3,FALSE)))</f>
        <v>0</v>
      </c>
      <c r="CY82" s="59">
        <f>SUM(CU82:CX82)</f>
        <v>1.0029905208625778</v>
      </c>
    </row>
    <row r="83" spans="1:103" ht="14.45" customHeight="1" x14ac:dyDescent="0.25">
      <c r="A83" s="223"/>
      <c r="B83" s="224"/>
      <c r="C83" s="164">
        <f>C82</f>
        <v>0.3</v>
      </c>
      <c r="D83" s="161">
        <f t="shared" ref="D83:D84" si="298">G83*0.001 / (0.0821*273)</f>
        <v>2.676981970526428E-3</v>
      </c>
      <c r="E83" s="5">
        <f>D82/C98</f>
        <v>2.925593732351137E-3</v>
      </c>
      <c r="F83" s="159"/>
      <c r="G83" s="5">
        <f>G82</f>
        <v>60</v>
      </c>
      <c r="H83" s="5">
        <f>H82</f>
        <v>46.800000000000004</v>
      </c>
      <c r="I83" s="47">
        <f t="shared" si="283"/>
        <v>565288.505</v>
      </c>
      <c r="J83" s="47">
        <f t="shared" si="284"/>
        <v>2078298.49</v>
      </c>
      <c r="K83" s="47">
        <f>K103</f>
        <v>1281254.53</v>
      </c>
      <c r="L83" s="48">
        <f>F103</f>
        <v>0</v>
      </c>
      <c r="M83" s="47">
        <f t="shared" ref="M83:N83" si="299">M103</f>
        <v>2348.4</v>
      </c>
      <c r="N83" s="47">
        <f t="shared" si="299"/>
        <v>1474.39</v>
      </c>
      <c r="O83" s="36">
        <f>I83/(HLOOKUP(O81,workup!$B$266:$Q$268,2,FALSE)*C83+(HLOOKUP(O81,workup!$B$266:$Q$268,3,FALSE)))</f>
        <v>0.14931055817084843</v>
      </c>
      <c r="P83" s="36">
        <f>J83/(HLOOKUP(P81,workup!$B$266:$Q$268,2,FALSE)*C83+(HLOOKUP(P81,workup!$B$266:$Q$268,3,FALSE)))</f>
        <v>0.54725840277612581</v>
      </c>
      <c r="Q83" s="36">
        <f>K83/(HLOOKUP(Q81,workup!$B$266:$Q$268,2,FALSE)*C83+(HLOOKUP(Q81,workup!$B$266:$Q$268,3,FALSE)))</f>
        <v>0.30647017392089848</v>
      </c>
      <c r="R83" s="36">
        <f>L83/(HLOOKUP(R81,workup!$B$266:$Q$268,2,FALSE)*C83+(HLOOKUP(R81,workup!$B$266:$Q$268,3,FALSE)))</f>
        <v>0</v>
      </c>
      <c r="S83" s="59">
        <f t="shared" ref="S83:S84" si="300">SUM(O83:R83)</f>
        <v>1.0030391348678727</v>
      </c>
      <c r="T83" s="25"/>
      <c r="V83" s="223"/>
      <c r="W83" s="224"/>
      <c r="X83" s="164">
        <f>X82</f>
        <v>0.3</v>
      </c>
      <c r="Y83" s="161" t="e">
        <f t="shared" ref="Y83:Y84" si="301">AB83*0.001 / (0.0821*273)</f>
        <v>#VALUE!</v>
      </c>
      <c r="Z83" s="5" t="e">
        <f>Y82/X98</f>
        <v>#VALUE!</v>
      </c>
      <c r="AA83" s="159"/>
      <c r="AB83" s="5" t="str">
        <f>AB82</f>
        <v/>
      </c>
      <c r="AC83" s="5">
        <f>AC82</f>
        <v>46.800000000000004</v>
      </c>
      <c r="AD83" s="47">
        <f t="shared" si="286"/>
        <v>565288.505</v>
      </c>
      <c r="AE83" s="47">
        <f t="shared" si="287"/>
        <v>2078298.49</v>
      </c>
      <c r="AF83" s="47">
        <f>AF103</f>
        <v>1281254.53</v>
      </c>
      <c r="AG83" s="48">
        <f>AA103</f>
        <v>0</v>
      </c>
      <c r="AH83" s="47">
        <f t="shared" ref="AH83:AI83" si="302">AH103</f>
        <v>2348.4</v>
      </c>
      <c r="AI83" s="47">
        <f t="shared" si="302"/>
        <v>1474.39</v>
      </c>
      <c r="AJ83" s="36">
        <f>AD83/(HLOOKUP(AJ81,workup!$B$266:$Q$268,2,FALSE)*X83+(HLOOKUP(AJ81,workup!$B$266:$Q$268,3,FALSE)))</f>
        <v>0.14931055817084843</v>
      </c>
      <c r="AK83" s="36">
        <f>AE83/(HLOOKUP(AK81,workup!$B$266:$Q$268,2,FALSE)*X83+(HLOOKUP(AK81,workup!$B$266:$Q$268,3,FALSE)))</f>
        <v>0.54725840277612581</v>
      </c>
      <c r="AL83" s="36">
        <f>AF83/(HLOOKUP(AL81,workup!$B$266:$Q$268,2,FALSE)*X83+(HLOOKUP(AL81,workup!$B$266:$Q$268,3,FALSE)))</f>
        <v>0.30647017392089848</v>
      </c>
      <c r="AM83" s="36">
        <f>AG83/(HLOOKUP(AM81,workup!$B$266:$Q$268,2,FALSE)*X83+(HLOOKUP(AM81,workup!$B$266:$Q$268,3,FALSE)))</f>
        <v>0</v>
      </c>
      <c r="AN83" s="59">
        <f t="shared" ref="AN83:AN84" si="303">SUM(AJ83:AM83)</f>
        <v>1.0030391348678727</v>
      </c>
      <c r="AQ83" s="223"/>
      <c r="AR83" s="224"/>
      <c r="AS83" s="164">
        <f>AS82</f>
        <v>0.3</v>
      </c>
      <c r="AT83" s="161" t="e">
        <f t="shared" ref="AT83:AT84" si="304">AW83*0.001 / (0.0821*273)</f>
        <v>#VALUE!</v>
      </c>
      <c r="AU83" s="5" t="e">
        <f>AT82/AS98</f>
        <v>#VALUE!</v>
      </c>
      <c r="AV83" s="159"/>
      <c r="AW83" s="5" t="str">
        <f>AW82</f>
        <v/>
      </c>
      <c r="AX83" s="5">
        <f>AX82</f>
        <v>46.800000000000004</v>
      </c>
      <c r="AY83" s="47">
        <f t="shared" si="289"/>
        <v>565288.505</v>
      </c>
      <c r="AZ83" s="47">
        <f t="shared" si="290"/>
        <v>2078298.49</v>
      </c>
      <c r="BA83" s="47">
        <f>BA103</f>
        <v>1281254.53</v>
      </c>
      <c r="BB83" s="48">
        <f>AV103</f>
        <v>0</v>
      </c>
      <c r="BC83" s="47">
        <f t="shared" ref="BC83:BD83" si="305">BC103</f>
        <v>2348.4</v>
      </c>
      <c r="BD83" s="47">
        <f t="shared" si="305"/>
        <v>1474.39</v>
      </c>
      <c r="BE83" s="36">
        <f>AY83/(HLOOKUP(BE81,workup!$B$266:$Q$268,2,FALSE)*AS83+(HLOOKUP(BE81,workup!$B$266:$Q$268,3,FALSE)))</f>
        <v>0.14931055817084843</v>
      </c>
      <c r="BF83" s="36">
        <f>AZ83/(HLOOKUP(BF81,workup!$B$266:$Q$268,2,FALSE)*AS83+(HLOOKUP(BF81,workup!$B$266:$Q$268,3,FALSE)))</f>
        <v>0.54725840277612581</v>
      </c>
      <c r="BG83" s="36">
        <f>BA83/(HLOOKUP(BG81,workup!$B$266:$Q$268,2,FALSE)*AS83+(HLOOKUP(BG81,workup!$B$266:$Q$268,3,FALSE)))</f>
        <v>0.30647017392089848</v>
      </c>
      <c r="BH83" s="36">
        <f>BB83/(HLOOKUP(BH81,workup!$B$266:$Q$268,2,FALSE)*AS83+(HLOOKUP(BH81,workup!$B$266:$Q$268,3,FALSE)))</f>
        <v>0</v>
      </c>
      <c r="BI83" s="59">
        <f t="shared" ref="BI83:BI84" si="306">SUM(BE83:BH83)</f>
        <v>1.0030391348678727</v>
      </c>
      <c r="BL83" s="223"/>
      <c r="BM83" s="224"/>
      <c r="BN83" s="164">
        <f>BN82</f>
        <v>0.3</v>
      </c>
      <c r="BO83" s="161" t="e">
        <f t="shared" ref="BO83:BO84" si="307">BR83*0.001 / (0.0821*273)</f>
        <v>#VALUE!</v>
      </c>
      <c r="BP83" s="5" t="e">
        <f>BO82/BN98</f>
        <v>#VALUE!</v>
      </c>
      <c r="BQ83" s="159"/>
      <c r="BR83" s="5" t="str">
        <f>BR82</f>
        <v/>
      </c>
      <c r="BS83" s="5">
        <f>BS82</f>
        <v>46.800000000000004</v>
      </c>
      <c r="BT83" s="47">
        <f t="shared" si="292"/>
        <v>565288.505</v>
      </c>
      <c r="BU83" s="47">
        <f t="shared" si="293"/>
        <v>2078298.49</v>
      </c>
      <c r="BV83" s="47">
        <f>BV103</f>
        <v>1281254.53</v>
      </c>
      <c r="BW83" s="48">
        <f>BQ103</f>
        <v>0</v>
      </c>
      <c r="BX83" s="47">
        <f t="shared" ref="BX83:BY83" si="308">BX103</f>
        <v>2348.4</v>
      </c>
      <c r="BY83" s="47">
        <f t="shared" si="308"/>
        <v>1474.39</v>
      </c>
      <c r="BZ83" s="36">
        <f>BT83/(HLOOKUP(BZ81,workup!$B$266:$Q$268,2,FALSE)*BN83+(HLOOKUP(BZ81,workup!$B$266:$Q$268,3,FALSE)))</f>
        <v>0.14931055817084843</v>
      </c>
      <c r="CA83" s="36">
        <f>BU83/(HLOOKUP(CA81,workup!$B$266:$Q$268,2,FALSE)*BN83+(HLOOKUP(CA81,workup!$B$266:$Q$268,3,FALSE)))</f>
        <v>0.54725840277612581</v>
      </c>
      <c r="CB83" s="36">
        <f>BV83/(HLOOKUP(CB81,workup!$B$266:$Q$268,2,FALSE)*BN83+(HLOOKUP(CB81,workup!$B$266:$Q$268,3,FALSE)))</f>
        <v>0.30647017392089848</v>
      </c>
      <c r="CC83" s="36">
        <f>BW83/(HLOOKUP(CC81,workup!$B$266:$Q$268,2,FALSE)*BN83+(HLOOKUP(CC81,workup!$B$266:$Q$268,3,FALSE)))</f>
        <v>0</v>
      </c>
      <c r="CD83" s="59">
        <f t="shared" ref="CD83:CD84" si="309">SUM(BZ83:CC83)</f>
        <v>1.0030391348678727</v>
      </c>
      <c r="CG83" s="223"/>
      <c r="CH83" s="224"/>
      <c r="CI83" s="164">
        <f>CI82</f>
        <v>0.3</v>
      </c>
      <c r="CJ83" s="161" t="e">
        <f t="shared" ref="CJ83:CJ84" si="310">CM83*0.001 / (0.0821*273)</f>
        <v>#VALUE!</v>
      </c>
      <c r="CK83" s="5" t="e">
        <f>CJ82/CI98</f>
        <v>#VALUE!</v>
      </c>
      <c r="CL83" s="159"/>
      <c r="CM83" s="5" t="str">
        <f>CM82</f>
        <v/>
      </c>
      <c r="CN83" s="5">
        <f>CN82</f>
        <v>46.800000000000004</v>
      </c>
      <c r="CO83" s="47">
        <f t="shared" si="295"/>
        <v>565288.505</v>
      </c>
      <c r="CP83" s="47">
        <f t="shared" si="296"/>
        <v>2078298.49</v>
      </c>
      <c r="CQ83" s="47">
        <f>CQ103</f>
        <v>1281254.53</v>
      </c>
      <c r="CR83" s="48">
        <f>CL103</f>
        <v>0</v>
      </c>
      <c r="CS83" s="47">
        <f t="shared" ref="CS83:CT83" si="311">CS103</f>
        <v>2348.4</v>
      </c>
      <c r="CT83" s="47">
        <f t="shared" si="311"/>
        <v>1474.39</v>
      </c>
      <c r="CU83" s="36">
        <f>CO83/(HLOOKUP(CU81,workup!$B$266:$Q$268,2,FALSE)*CI83+(HLOOKUP(CU81,workup!$B$266:$Q$268,3,FALSE)))</f>
        <v>0.14931055817084843</v>
      </c>
      <c r="CV83" s="36">
        <f>CP83/(HLOOKUP(CV81,workup!$B$266:$Q$268,2,FALSE)*CI83+(HLOOKUP(CV81,workup!$B$266:$Q$268,3,FALSE)))</f>
        <v>0.54725840277612581</v>
      </c>
      <c r="CW83" s="36">
        <f>CQ83/(HLOOKUP(CW81,workup!$B$266:$Q$268,2,FALSE)*CI83+(HLOOKUP(CW81,workup!$B$266:$Q$268,3,FALSE)))</f>
        <v>0.30647017392089848</v>
      </c>
      <c r="CX83" s="36">
        <f>CR83/(HLOOKUP(CX81,workup!$B$266:$Q$268,2,FALSE)*CI83+(HLOOKUP(CX81,workup!$B$266:$Q$268,3,FALSE)))</f>
        <v>0</v>
      </c>
      <c r="CY83" s="59">
        <f t="shared" ref="CY83:CY84" si="312">SUM(CU83:CX83)</f>
        <v>1.0030391348678727</v>
      </c>
    </row>
    <row r="84" spans="1:103" ht="14.45" customHeight="1" x14ac:dyDescent="0.25">
      <c r="A84" s="223"/>
      <c r="B84" s="224"/>
      <c r="C84" s="164">
        <f>C82</f>
        <v>0.3</v>
      </c>
      <c r="D84" s="161">
        <f t="shared" si="298"/>
        <v>2.676981970526428E-3</v>
      </c>
      <c r="E84" s="5">
        <f>D82/C98</f>
        <v>2.925593732351137E-3</v>
      </c>
      <c r="F84" s="160"/>
      <c r="G84" s="5">
        <f>G83</f>
        <v>60</v>
      </c>
      <c r="H84" s="5">
        <f>H83</f>
        <v>46.800000000000004</v>
      </c>
      <c r="I84" s="47">
        <f t="shared" si="283"/>
        <v>565216.18500000006</v>
      </c>
      <c r="J84" s="47">
        <f t="shared" si="284"/>
        <v>2077703.54</v>
      </c>
      <c r="K84" s="47">
        <f>K104</f>
        <v>1279637.345</v>
      </c>
      <c r="L84" s="48">
        <f>F104</f>
        <v>0</v>
      </c>
      <c r="M84" s="47">
        <f t="shared" ref="M84:N84" si="313">M104</f>
        <v>2359.0100000000002</v>
      </c>
      <c r="N84" s="47">
        <f t="shared" si="313"/>
        <v>1463.15</v>
      </c>
      <c r="O84" s="36">
        <f>I84/(HLOOKUP(O81,workup!$B$266:$Q$268,2,FALSE)*C84+(HLOOKUP(O81,workup!$B$266:$Q$268,3,FALSE)))</f>
        <v>0.1492914561734234</v>
      </c>
      <c r="P84" s="36">
        <f>J84/(HLOOKUP(P81,workup!$B$266:$Q$268,2,FALSE)*C84+(HLOOKUP(P81,workup!$B$266:$Q$268,3,FALSE)))</f>
        <v>0.54710174030040437</v>
      </c>
      <c r="Q84" s="36">
        <f>K84/(HLOOKUP(Q81,workup!$B$266:$Q$268,2,FALSE)*C84+(HLOOKUP(Q81,workup!$B$266:$Q$268,3,FALSE)))</f>
        <v>0.30608335072799842</v>
      </c>
      <c r="R84" s="36">
        <f>L84/(HLOOKUP(R81,workup!$B$266:$Q$268,2,FALSE)*C84+(HLOOKUP(R81,workup!$B$266:$Q$268,3,FALSE)))</f>
        <v>0</v>
      </c>
      <c r="S84" s="59">
        <f t="shared" si="300"/>
        <v>1.0024765472018262</v>
      </c>
      <c r="T84" s="25"/>
      <c r="V84" s="223"/>
      <c r="W84" s="224"/>
      <c r="X84" s="164">
        <f>X82</f>
        <v>0.3</v>
      </c>
      <c r="Y84" s="161" t="e">
        <f t="shared" si="301"/>
        <v>#VALUE!</v>
      </c>
      <c r="Z84" s="5" t="e">
        <f>Y82/X98</f>
        <v>#VALUE!</v>
      </c>
      <c r="AA84" s="160"/>
      <c r="AB84" s="5" t="str">
        <f>AB83</f>
        <v/>
      </c>
      <c r="AC84" s="5">
        <f>AC83</f>
        <v>46.800000000000004</v>
      </c>
      <c r="AD84" s="47">
        <f t="shared" si="286"/>
        <v>565216.18500000006</v>
      </c>
      <c r="AE84" s="47">
        <f t="shared" si="287"/>
        <v>2077703.54</v>
      </c>
      <c r="AF84" s="47">
        <f>AF104</f>
        <v>1279637.345</v>
      </c>
      <c r="AG84" s="48">
        <f>AA104</f>
        <v>0</v>
      </c>
      <c r="AH84" s="47">
        <f t="shared" ref="AH84:AI84" si="314">AH104</f>
        <v>2359.0100000000002</v>
      </c>
      <c r="AI84" s="47">
        <f t="shared" si="314"/>
        <v>1463.15</v>
      </c>
      <c r="AJ84" s="36">
        <f>AD84/(HLOOKUP(AJ81,workup!$B$266:$Q$268,2,FALSE)*X84+(HLOOKUP(AJ81,workup!$B$266:$Q$268,3,FALSE)))</f>
        <v>0.1492914561734234</v>
      </c>
      <c r="AK84" s="36">
        <f>AE84/(HLOOKUP(AK81,workup!$B$266:$Q$268,2,FALSE)*X84+(HLOOKUP(AK81,workup!$B$266:$Q$268,3,FALSE)))</f>
        <v>0.54710174030040437</v>
      </c>
      <c r="AL84" s="36">
        <f>AF84/(HLOOKUP(AL81,workup!$B$266:$Q$268,2,FALSE)*X84+(HLOOKUP(AL81,workup!$B$266:$Q$268,3,FALSE)))</f>
        <v>0.30608335072799842</v>
      </c>
      <c r="AM84" s="36">
        <f>AG84/(HLOOKUP(AM81,workup!$B$266:$Q$268,2,FALSE)*X84+(HLOOKUP(AM81,workup!$B$266:$Q$268,3,FALSE)))</f>
        <v>0</v>
      </c>
      <c r="AN84" s="59">
        <f t="shared" si="303"/>
        <v>1.0024765472018262</v>
      </c>
      <c r="AQ84" s="223"/>
      <c r="AR84" s="224"/>
      <c r="AS84" s="164">
        <f>AS82</f>
        <v>0.3</v>
      </c>
      <c r="AT84" s="161" t="e">
        <f t="shared" si="304"/>
        <v>#VALUE!</v>
      </c>
      <c r="AU84" s="5" t="e">
        <f>AT82/AS98</f>
        <v>#VALUE!</v>
      </c>
      <c r="AV84" s="160"/>
      <c r="AW84" s="5" t="str">
        <f>AW83</f>
        <v/>
      </c>
      <c r="AX84" s="5">
        <f>AX83</f>
        <v>46.800000000000004</v>
      </c>
      <c r="AY84" s="47">
        <f t="shared" si="289"/>
        <v>565216.18500000006</v>
      </c>
      <c r="AZ84" s="47">
        <f t="shared" si="290"/>
        <v>2077703.54</v>
      </c>
      <c r="BA84" s="47">
        <f>BA104</f>
        <v>1279637.345</v>
      </c>
      <c r="BB84" s="48">
        <f>AV104</f>
        <v>0</v>
      </c>
      <c r="BC84" s="47">
        <f t="shared" ref="BC84:BD84" si="315">BC104</f>
        <v>2359.0100000000002</v>
      </c>
      <c r="BD84" s="47">
        <f t="shared" si="315"/>
        <v>1463.15</v>
      </c>
      <c r="BE84" s="36">
        <f>AY84/(HLOOKUP(BE81,workup!$B$266:$Q$268,2,FALSE)*AS84+(HLOOKUP(BE81,workup!$B$266:$Q$268,3,FALSE)))</f>
        <v>0.1492914561734234</v>
      </c>
      <c r="BF84" s="36">
        <f>AZ84/(HLOOKUP(BF81,workup!$B$266:$Q$268,2,FALSE)*AS84+(HLOOKUP(BF81,workup!$B$266:$Q$268,3,FALSE)))</f>
        <v>0.54710174030040437</v>
      </c>
      <c r="BG84" s="36">
        <f>BA84/(HLOOKUP(BG81,workup!$B$266:$Q$268,2,FALSE)*AS84+(HLOOKUP(BG81,workup!$B$266:$Q$268,3,FALSE)))</f>
        <v>0.30608335072799842</v>
      </c>
      <c r="BH84" s="36">
        <f>BB84/(HLOOKUP(BH81,workup!$B$266:$Q$268,2,FALSE)*AS84+(HLOOKUP(BH81,workup!$B$266:$Q$268,3,FALSE)))</f>
        <v>0</v>
      </c>
      <c r="BI84" s="59">
        <f t="shared" si="306"/>
        <v>1.0024765472018262</v>
      </c>
      <c r="BL84" s="223"/>
      <c r="BM84" s="224"/>
      <c r="BN84" s="164">
        <f>BN82</f>
        <v>0.3</v>
      </c>
      <c r="BO84" s="161" t="e">
        <f t="shared" si="307"/>
        <v>#VALUE!</v>
      </c>
      <c r="BP84" s="5" t="e">
        <f>BO82/BN98</f>
        <v>#VALUE!</v>
      </c>
      <c r="BQ84" s="160"/>
      <c r="BR84" s="5" t="str">
        <f>BR83</f>
        <v/>
      </c>
      <c r="BS84" s="5">
        <f>BS83</f>
        <v>46.800000000000004</v>
      </c>
      <c r="BT84" s="47">
        <f t="shared" si="292"/>
        <v>565216.18500000006</v>
      </c>
      <c r="BU84" s="47">
        <f t="shared" si="293"/>
        <v>2077703.54</v>
      </c>
      <c r="BV84" s="47">
        <f>BV104</f>
        <v>1279637.345</v>
      </c>
      <c r="BW84" s="48">
        <f>BQ104</f>
        <v>0</v>
      </c>
      <c r="BX84" s="47">
        <f t="shared" ref="BX84:BY84" si="316">BX104</f>
        <v>2359.0100000000002</v>
      </c>
      <c r="BY84" s="47">
        <f t="shared" si="316"/>
        <v>1463.15</v>
      </c>
      <c r="BZ84" s="36">
        <f>BT84/(HLOOKUP(BZ81,workup!$B$266:$Q$268,2,FALSE)*BN84+(HLOOKUP(BZ81,workup!$B$266:$Q$268,3,FALSE)))</f>
        <v>0.1492914561734234</v>
      </c>
      <c r="CA84" s="36">
        <f>BU84/(HLOOKUP(CA81,workup!$B$266:$Q$268,2,FALSE)*BN84+(HLOOKUP(CA81,workup!$B$266:$Q$268,3,FALSE)))</f>
        <v>0.54710174030040437</v>
      </c>
      <c r="CB84" s="36">
        <f>BV84/(HLOOKUP(CB81,workup!$B$266:$Q$268,2,FALSE)*BN84+(HLOOKUP(CB81,workup!$B$266:$Q$268,3,FALSE)))</f>
        <v>0.30608335072799842</v>
      </c>
      <c r="CC84" s="36">
        <f>BW84/(HLOOKUP(CC81,workup!$B$266:$Q$268,2,FALSE)*BN84+(HLOOKUP(CC81,workup!$B$266:$Q$268,3,FALSE)))</f>
        <v>0</v>
      </c>
      <c r="CD84" s="59">
        <f t="shared" si="309"/>
        <v>1.0024765472018262</v>
      </c>
      <c r="CG84" s="223"/>
      <c r="CH84" s="224"/>
      <c r="CI84" s="164">
        <f>CI82</f>
        <v>0.3</v>
      </c>
      <c r="CJ84" s="161" t="e">
        <f t="shared" si="310"/>
        <v>#VALUE!</v>
      </c>
      <c r="CK84" s="5" t="e">
        <f>CJ82/CI98</f>
        <v>#VALUE!</v>
      </c>
      <c r="CL84" s="160"/>
      <c r="CM84" s="5" t="str">
        <f>CM83</f>
        <v/>
      </c>
      <c r="CN84" s="5">
        <f>CN83</f>
        <v>46.800000000000004</v>
      </c>
      <c r="CO84" s="47">
        <f t="shared" si="295"/>
        <v>565216.18500000006</v>
      </c>
      <c r="CP84" s="47">
        <f t="shared" si="296"/>
        <v>2077703.54</v>
      </c>
      <c r="CQ84" s="47">
        <f>CQ104</f>
        <v>1279637.345</v>
      </c>
      <c r="CR84" s="48">
        <f>CL104</f>
        <v>0</v>
      </c>
      <c r="CS84" s="47">
        <f t="shared" ref="CS84:CT84" si="317">CS104</f>
        <v>2359.0100000000002</v>
      </c>
      <c r="CT84" s="47">
        <f t="shared" si="317"/>
        <v>1463.15</v>
      </c>
      <c r="CU84" s="36">
        <f>CO84/(HLOOKUP(CU81,workup!$B$266:$Q$268,2,FALSE)*CI84+(HLOOKUP(CU81,workup!$B$266:$Q$268,3,FALSE)))</f>
        <v>0.1492914561734234</v>
      </c>
      <c r="CV84" s="36">
        <f>CP84/(HLOOKUP(CV81,workup!$B$266:$Q$268,2,FALSE)*CI84+(HLOOKUP(CV81,workup!$B$266:$Q$268,3,FALSE)))</f>
        <v>0.54710174030040437</v>
      </c>
      <c r="CW84" s="36">
        <f>CQ84/(HLOOKUP(CW81,workup!$B$266:$Q$268,2,FALSE)*CI84+(HLOOKUP(CW81,workup!$B$266:$Q$268,3,FALSE)))</f>
        <v>0.30608335072799842</v>
      </c>
      <c r="CX84" s="36">
        <f>CR84/(HLOOKUP(CX81,workup!$B$266:$Q$268,2,FALSE)*CI84+(HLOOKUP(CX81,workup!$B$266:$Q$268,3,FALSE)))</f>
        <v>0</v>
      </c>
      <c r="CY84" s="59">
        <f t="shared" si="312"/>
        <v>1.0024765472018262</v>
      </c>
    </row>
    <row r="85" spans="1:103" ht="14.45" customHeight="1" x14ac:dyDescent="0.25">
      <c r="A85" s="223"/>
      <c r="B85" s="224"/>
      <c r="C85" s="45"/>
      <c r="D85" s="45"/>
      <c r="E85" s="45"/>
      <c r="F85" s="45"/>
      <c r="G85" s="45"/>
      <c r="H85" s="35" t="s">
        <v>43</v>
      </c>
      <c r="I85" s="49">
        <f>AVERAGE(I82:I84)</f>
        <v>565273.64500000002</v>
      </c>
      <c r="J85" s="49">
        <f t="shared" ref="J85:S85" si="318">AVERAGE(J82:J84)</f>
        <v>2078056.8566666667</v>
      </c>
      <c r="K85" s="49">
        <f t="shared" si="318"/>
        <v>1280685.1966666665</v>
      </c>
      <c r="L85" s="49">
        <f t="shared" si="318"/>
        <v>0</v>
      </c>
      <c r="M85" s="49">
        <f t="shared" si="318"/>
        <v>2354.6616666666669</v>
      </c>
      <c r="N85" s="49">
        <f t="shared" si="318"/>
        <v>1467.0700000000004</v>
      </c>
      <c r="O85" s="46">
        <f t="shared" si="318"/>
        <v>0.1493066331752492</v>
      </c>
      <c r="P85" s="46">
        <f t="shared" si="318"/>
        <v>0.54719477578861964</v>
      </c>
      <c r="Q85" s="46">
        <f t="shared" si="318"/>
        <v>0.30633399201355677</v>
      </c>
      <c r="R85" s="46">
        <f t="shared" si="318"/>
        <v>0</v>
      </c>
      <c r="S85" s="60">
        <f t="shared" si="318"/>
        <v>1.0028354009774254</v>
      </c>
      <c r="T85" s="25"/>
      <c r="V85" s="223"/>
      <c r="W85" s="224"/>
      <c r="X85" s="45"/>
      <c r="Y85" s="45"/>
      <c r="Z85" s="45"/>
      <c r="AA85" s="45"/>
      <c r="AB85" s="45"/>
      <c r="AC85" s="35" t="s">
        <v>43</v>
      </c>
      <c r="AD85" s="49">
        <f>AVERAGE(AD82:AD84)</f>
        <v>565273.64500000002</v>
      </c>
      <c r="AE85" s="49">
        <f t="shared" ref="AE85:AN85" si="319">AVERAGE(AE82:AE84)</f>
        <v>2078056.8566666667</v>
      </c>
      <c r="AF85" s="49">
        <f t="shared" si="319"/>
        <v>1280685.1966666665</v>
      </c>
      <c r="AG85" s="49">
        <f t="shared" si="319"/>
        <v>0</v>
      </c>
      <c r="AH85" s="49">
        <f t="shared" si="319"/>
        <v>2354.6616666666669</v>
      </c>
      <c r="AI85" s="49">
        <f t="shared" si="319"/>
        <v>1467.0700000000004</v>
      </c>
      <c r="AJ85" s="46">
        <f t="shared" si="319"/>
        <v>0.1493066331752492</v>
      </c>
      <c r="AK85" s="46">
        <f t="shared" si="319"/>
        <v>0.54719477578861964</v>
      </c>
      <c r="AL85" s="46">
        <f t="shared" si="319"/>
        <v>0.30633399201355677</v>
      </c>
      <c r="AM85" s="46">
        <f t="shared" si="319"/>
        <v>0</v>
      </c>
      <c r="AN85" s="60">
        <f t="shared" si="319"/>
        <v>1.0028354009774254</v>
      </c>
      <c r="AQ85" s="223"/>
      <c r="AR85" s="224"/>
      <c r="AS85" s="45"/>
      <c r="AT85" s="45"/>
      <c r="AU85" s="45"/>
      <c r="AV85" s="45"/>
      <c r="AW85" s="45"/>
      <c r="AX85" s="35" t="s">
        <v>43</v>
      </c>
      <c r="AY85" s="49">
        <f>AVERAGE(AY82:AY84)</f>
        <v>565273.64500000002</v>
      </c>
      <c r="AZ85" s="49">
        <f t="shared" ref="AZ85:BI85" si="320">AVERAGE(AZ82:AZ84)</f>
        <v>2078056.8566666667</v>
      </c>
      <c r="BA85" s="49">
        <f t="shared" si="320"/>
        <v>1280685.1966666665</v>
      </c>
      <c r="BB85" s="49">
        <f t="shared" si="320"/>
        <v>0</v>
      </c>
      <c r="BC85" s="49">
        <f t="shared" si="320"/>
        <v>2354.6616666666669</v>
      </c>
      <c r="BD85" s="49">
        <f t="shared" si="320"/>
        <v>1467.0700000000004</v>
      </c>
      <c r="BE85" s="46">
        <f t="shared" si="320"/>
        <v>0.1493066331752492</v>
      </c>
      <c r="BF85" s="46">
        <f t="shared" si="320"/>
        <v>0.54719477578861964</v>
      </c>
      <c r="BG85" s="46">
        <f t="shared" si="320"/>
        <v>0.30633399201355677</v>
      </c>
      <c r="BH85" s="46">
        <f t="shared" si="320"/>
        <v>0</v>
      </c>
      <c r="BI85" s="60">
        <f t="shared" si="320"/>
        <v>1.0028354009774254</v>
      </c>
      <c r="BL85" s="223"/>
      <c r="BM85" s="224"/>
      <c r="BN85" s="45"/>
      <c r="BO85" s="45"/>
      <c r="BP85" s="45"/>
      <c r="BQ85" s="45"/>
      <c r="BR85" s="45"/>
      <c r="BS85" s="35" t="s">
        <v>43</v>
      </c>
      <c r="BT85" s="49">
        <f>AVERAGE(BT82:BT84)</f>
        <v>565273.64500000002</v>
      </c>
      <c r="BU85" s="49">
        <f t="shared" ref="BU85:CD85" si="321">AVERAGE(BU82:BU84)</f>
        <v>2078056.8566666667</v>
      </c>
      <c r="BV85" s="49">
        <f t="shared" si="321"/>
        <v>1280685.1966666665</v>
      </c>
      <c r="BW85" s="49">
        <f t="shared" si="321"/>
        <v>0</v>
      </c>
      <c r="BX85" s="49">
        <f t="shared" si="321"/>
        <v>2354.6616666666669</v>
      </c>
      <c r="BY85" s="49">
        <f t="shared" si="321"/>
        <v>1467.0700000000004</v>
      </c>
      <c r="BZ85" s="46">
        <f t="shared" si="321"/>
        <v>0.1493066331752492</v>
      </c>
      <c r="CA85" s="46">
        <f t="shared" si="321"/>
        <v>0.54719477578861964</v>
      </c>
      <c r="CB85" s="46">
        <f t="shared" si="321"/>
        <v>0.30633399201355677</v>
      </c>
      <c r="CC85" s="46">
        <f t="shared" si="321"/>
        <v>0</v>
      </c>
      <c r="CD85" s="60">
        <f t="shared" si="321"/>
        <v>1.0028354009774254</v>
      </c>
      <c r="CG85" s="223"/>
      <c r="CH85" s="224"/>
      <c r="CI85" s="45"/>
      <c r="CJ85" s="45"/>
      <c r="CK85" s="45"/>
      <c r="CL85" s="45"/>
      <c r="CM85" s="45"/>
      <c r="CN85" s="35" t="s">
        <v>43</v>
      </c>
      <c r="CO85" s="49">
        <f>AVERAGE(CO82:CO84)</f>
        <v>565273.64500000002</v>
      </c>
      <c r="CP85" s="49">
        <f t="shared" ref="CP85:CY85" si="322">AVERAGE(CP82:CP84)</f>
        <v>2078056.8566666667</v>
      </c>
      <c r="CQ85" s="49">
        <f t="shared" si="322"/>
        <v>1280685.1966666665</v>
      </c>
      <c r="CR85" s="49">
        <f t="shared" si="322"/>
        <v>0</v>
      </c>
      <c r="CS85" s="49">
        <f t="shared" si="322"/>
        <v>2354.6616666666669</v>
      </c>
      <c r="CT85" s="49">
        <f t="shared" si="322"/>
        <v>1467.0700000000004</v>
      </c>
      <c r="CU85" s="46">
        <f t="shared" si="322"/>
        <v>0.1493066331752492</v>
      </c>
      <c r="CV85" s="46">
        <f t="shared" si="322"/>
        <v>0.54719477578861964</v>
      </c>
      <c r="CW85" s="46">
        <f t="shared" si="322"/>
        <v>0.30633399201355677</v>
      </c>
      <c r="CX85" s="46">
        <f t="shared" si="322"/>
        <v>0</v>
      </c>
      <c r="CY85" s="60">
        <f t="shared" si="322"/>
        <v>1.0028354009774254</v>
      </c>
    </row>
    <row r="86" spans="1:103" ht="14.45" customHeight="1" x14ac:dyDescent="0.25">
      <c r="A86" s="223"/>
      <c r="B86" s="224"/>
      <c r="C86" s="65" t="s">
        <v>44</v>
      </c>
      <c r="D86" s="4" t="str">
        <f t="shared" ref="D86:S86" si="323">D101</f>
        <v>oxygen</v>
      </c>
      <c r="E86" s="4" t="str">
        <f t="shared" si="323"/>
        <v>nitrogen</v>
      </c>
      <c r="F86" s="4" t="str">
        <f t="shared" si="323"/>
        <v>methane</v>
      </c>
      <c r="G86" s="4" t="str">
        <f t="shared" si="323"/>
        <v>carbon monoxide</v>
      </c>
      <c r="H86" s="4" t="str">
        <f t="shared" si="323"/>
        <v>carbon dioxide</v>
      </c>
      <c r="I86" s="4" t="str">
        <f t="shared" si="323"/>
        <v>ethane</v>
      </c>
      <c r="J86" s="4" t="str">
        <f t="shared" si="323"/>
        <v>ethylene</v>
      </c>
      <c r="K86" s="4" t="str">
        <f t="shared" si="323"/>
        <v>propane</v>
      </c>
      <c r="L86" s="4" t="str">
        <f t="shared" si="323"/>
        <v>propylene</v>
      </c>
      <c r="M86" s="4" t="str">
        <f t="shared" si="323"/>
        <v>isobutane</v>
      </c>
      <c r="N86" s="4" t="str">
        <f t="shared" si="323"/>
        <v>n-butane</v>
      </c>
      <c r="O86" s="4" t="str">
        <f t="shared" si="323"/>
        <v>trans-2-butene</v>
      </c>
      <c r="P86" s="4" t="str">
        <f t="shared" si="323"/>
        <v>1-butene</v>
      </c>
      <c r="Q86" s="4" t="str">
        <f t="shared" si="323"/>
        <v>isobutene</v>
      </c>
      <c r="R86" s="4" t="str">
        <f t="shared" si="323"/>
        <v>cis-2-butene</v>
      </c>
      <c r="S86" s="61" t="str">
        <f t="shared" si="323"/>
        <v>1,3-butadiene</v>
      </c>
      <c r="T86" s="25"/>
      <c r="V86" s="223"/>
      <c r="W86" s="224"/>
      <c r="X86" s="65" t="s">
        <v>44</v>
      </c>
      <c r="Y86" s="4" t="str">
        <f t="shared" ref="Y86:AN86" si="324">Y101</f>
        <v>oxygen</v>
      </c>
      <c r="Z86" s="4" t="str">
        <f t="shared" si="324"/>
        <v>nitrogen</v>
      </c>
      <c r="AA86" s="4" t="str">
        <f t="shared" si="324"/>
        <v>methane</v>
      </c>
      <c r="AB86" s="4" t="str">
        <f t="shared" si="324"/>
        <v>carbon monoxide</v>
      </c>
      <c r="AC86" s="4" t="str">
        <f t="shared" si="324"/>
        <v>carbon dioxide</v>
      </c>
      <c r="AD86" s="4" t="str">
        <f t="shared" si="324"/>
        <v>ethane</v>
      </c>
      <c r="AE86" s="4" t="str">
        <f t="shared" si="324"/>
        <v>ethylene</v>
      </c>
      <c r="AF86" s="4" t="str">
        <f t="shared" si="324"/>
        <v>propane</v>
      </c>
      <c r="AG86" s="4" t="str">
        <f t="shared" si="324"/>
        <v>propylene</v>
      </c>
      <c r="AH86" s="4" t="str">
        <f t="shared" si="324"/>
        <v>isobutane</v>
      </c>
      <c r="AI86" s="4" t="str">
        <f t="shared" si="324"/>
        <v>n-butane</v>
      </c>
      <c r="AJ86" s="4" t="str">
        <f t="shared" si="324"/>
        <v>trans-2-butene</v>
      </c>
      <c r="AK86" s="4" t="str">
        <f t="shared" si="324"/>
        <v>1-butene</v>
      </c>
      <c r="AL86" s="4" t="str">
        <f t="shared" si="324"/>
        <v>isobutene</v>
      </c>
      <c r="AM86" s="4" t="str">
        <f t="shared" si="324"/>
        <v>cis-2-butene</v>
      </c>
      <c r="AN86" s="61" t="str">
        <f t="shared" si="324"/>
        <v>1,3-butadiene</v>
      </c>
      <c r="AQ86" s="223"/>
      <c r="AR86" s="224"/>
      <c r="AS86" s="65" t="s">
        <v>44</v>
      </c>
      <c r="AT86" s="4" t="str">
        <f t="shared" ref="AT86:BI86" si="325">AT101</f>
        <v>oxygen</v>
      </c>
      <c r="AU86" s="4" t="str">
        <f t="shared" si="325"/>
        <v>nitrogen</v>
      </c>
      <c r="AV86" s="4" t="str">
        <f t="shared" si="325"/>
        <v>methane</v>
      </c>
      <c r="AW86" s="4" t="str">
        <f t="shared" si="325"/>
        <v>carbon monoxide</v>
      </c>
      <c r="AX86" s="4" t="str">
        <f t="shared" si="325"/>
        <v>carbon dioxide</v>
      </c>
      <c r="AY86" s="4" t="str">
        <f t="shared" si="325"/>
        <v>ethane</v>
      </c>
      <c r="AZ86" s="4" t="str">
        <f t="shared" si="325"/>
        <v>ethylene</v>
      </c>
      <c r="BA86" s="4" t="str">
        <f t="shared" si="325"/>
        <v>propane</v>
      </c>
      <c r="BB86" s="4" t="str">
        <f t="shared" si="325"/>
        <v>propylene</v>
      </c>
      <c r="BC86" s="4" t="str">
        <f t="shared" si="325"/>
        <v>isobutane</v>
      </c>
      <c r="BD86" s="4" t="str">
        <f t="shared" si="325"/>
        <v>n-butane</v>
      </c>
      <c r="BE86" s="4" t="str">
        <f t="shared" si="325"/>
        <v>trans-2-butene</v>
      </c>
      <c r="BF86" s="4" t="str">
        <f t="shared" si="325"/>
        <v>1-butene</v>
      </c>
      <c r="BG86" s="4" t="str">
        <f t="shared" si="325"/>
        <v>isobutene</v>
      </c>
      <c r="BH86" s="4" t="str">
        <f t="shared" si="325"/>
        <v>cis-2-butene</v>
      </c>
      <c r="BI86" s="61" t="str">
        <f t="shared" si="325"/>
        <v>1,3-butadiene</v>
      </c>
      <c r="BL86" s="223"/>
      <c r="BM86" s="224"/>
      <c r="BN86" s="65" t="s">
        <v>44</v>
      </c>
      <c r="BO86" s="4" t="str">
        <f t="shared" ref="BO86:CD86" si="326">BO101</f>
        <v>oxygen</v>
      </c>
      <c r="BP86" s="4" t="str">
        <f t="shared" si="326"/>
        <v>nitrogen</v>
      </c>
      <c r="BQ86" s="4" t="str">
        <f t="shared" si="326"/>
        <v>methane</v>
      </c>
      <c r="BR86" s="4" t="str">
        <f t="shared" si="326"/>
        <v>carbon monoxide</v>
      </c>
      <c r="BS86" s="4" t="str">
        <f t="shared" si="326"/>
        <v>carbon dioxide</v>
      </c>
      <c r="BT86" s="4" t="str">
        <f t="shared" si="326"/>
        <v>ethane</v>
      </c>
      <c r="BU86" s="4" t="str">
        <f t="shared" si="326"/>
        <v>ethylene</v>
      </c>
      <c r="BV86" s="4" t="str">
        <f t="shared" si="326"/>
        <v>propane</v>
      </c>
      <c r="BW86" s="4" t="str">
        <f t="shared" si="326"/>
        <v>propylene</v>
      </c>
      <c r="BX86" s="4" t="str">
        <f t="shared" si="326"/>
        <v>isobutane</v>
      </c>
      <c r="BY86" s="4" t="str">
        <f t="shared" si="326"/>
        <v>n-butane</v>
      </c>
      <c r="BZ86" s="4" t="str">
        <f t="shared" si="326"/>
        <v>trans-2-butene</v>
      </c>
      <c r="CA86" s="4" t="str">
        <f t="shared" si="326"/>
        <v>1-butene</v>
      </c>
      <c r="CB86" s="4" t="str">
        <f t="shared" si="326"/>
        <v>isobutene</v>
      </c>
      <c r="CC86" s="4" t="str">
        <f t="shared" si="326"/>
        <v>cis-2-butene</v>
      </c>
      <c r="CD86" s="61" t="str">
        <f t="shared" si="326"/>
        <v>1,3-butadiene</v>
      </c>
      <c r="CG86" s="223"/>
      <c r="CH86" s="224"/>
      <c r="CI86" s="65" t="s">
        <v>44</v>
      </c>
      <c r="CJ86" s="4" t="str">
        <f t="shared" ref="CJ86:CY86" si="327">CJ101</f>
        <v>oxygen</v>
      </c>
      <c r="CK86" s="4" t="str">
        <f t="shared" si="327"/>
        <v>nitrogen</v>
      </c>
      <c r="CL86" s="4" t="str">
        <f t="shared" si="327"/>
        <v>methane</v>
      </c>
      <c r="CM86" s="4" t="str">
        <f t="shared" si="327"/>
        <v>carbon monoxide</v>
      </c>
      <c r="CN86" s="4" t="str">
        <f t="shared" si="327"/>
        <v>carbon dioxide</v>
      </c>
      <c r="CO86" s="4" t="str">
        <f t="shared" si="327"/>
        <v>ethane</v>
      </c>
      <c r="CP86" s="4" t="str">
        <f t="shared" si="327"/>
        <v>ethylene</v>
      </c>
      <c r="CQ86" s="4" t="str">
        <f t="shared" si="327"/>
        <v>propane</v>
      </c>
      <c r="CR86" s="4" t="str">
        <f t="shared" si="327"/>
        <v>propylene</v>
      </c>
      <c r="CS86" s="4" t="str">
        <f t="shared" si="327"/>
        <v>isobutane</v>
      </c>
      <c r="CT86" s="4" t="str">
        <f t="shared" si="327"/>
        <v>n-butane</v>
      </c>
      <c r="CU86" s="4" t="str">
        <f t="shared" si="327"/>
        <v>trans-2-butene</v>
      </c>
      <c r="CV86" s="4" t="str">
        <f t="shared" si="327"/>
        <v>1-butene</v>
      </c>
      <c r="CW86" s="4" t="str">
        <f t="shared" si="327"/>
        <v>isobutene</v>
      </c>
      <c r="CX86" s="4" t="str">
        <f t="shared" si="327"/>
        <v>cis-2-butene</v>
      </c>
      <c r="CY86" s="61" t="str">
        <f t="shared" si="327"/>
        <v>1,3-butadiene</v>
      </c>
    </row>
    <row r="87" spans="1:103" ht="14.45" customHeight="1" x14ac:dyDescent="0.25">
      <c r="A87" s="223"/>
      <c r="B87" s="224"/>
      <c r="C87" s="199" t="s">
        <v>37</v>
      </c>
      <c r="D87" s="50">
        <f t="shared" ref="D87:S87" si="328">D106</f>
        <v>142322.69500000001</v>
      </c>
      <c r="E87" s="50">
        <f t="shared" si="328"/>
        <v>2288771.7949999999</v>
      </c>
      <c r="F87" s="50">
        <f t="shared" si="328"/>
        <v>26555.834999999999</v>
      </c>
      <c r="G87" s="50">
        <f t="shared" si="328"/>
        <v>172543.58499999999</v>
      </c>
      <c r="H87" s="50">
        <f t="shared" si="328"/>
        <v>23358.97</v>
      </c>
      <c r="I87" s="50">
        <f t="shared" si="328"/>
        <v>1193.7449999999999</v>
      </c>
      <c r="J87" s="50">
        <f t="shared" si="328"/>
        <v>52193.175000000003</v>
      </c>
      <c r="K87" s="50">
        <f t="shared" si="328"/>
        <v>965194.16</v>
      </c>
      <c r="L87" s="50">
        <f t="shared" si="328"/>
        <v>229206.14</v>
      </c>
      <c r="M87" s="50">
        <f t="shared" si="328"/>
        <v>1350.1849999999999</v>
      </c>
      <c r="N87" s="50">
        <f t="shared" si="328"/>
        <v>847.505</v>
      </c>
      <c r="O87" s="50">
        <f t="shared" si="328"/>
        <v>740.95</v>
      </c>
      <c r="P87" s="50">
        <f t="shared" si="328"/>
        <v>1984.0150000000001</v>
      </c>
      <c r="Q87" s="50">
        <f t="shared" si="328"/>
        <v>550.66499999999996</v>
      </c>
      <c r="R87" s="50">
        <f t="shared" si="328"/>
        <v>499.17500000000001</v>
      </c>
      <c r="S87" s="62">
        <f t="shared" si="328"/>
        <v>0</v>
      </c>
      <c r="T87" s="25"/>
      <c r="V87" s="223"/>
      <c r="W87" s="224"/>
      <c r="X87" s="199" t="s">
        <v>37</v>
      </c>
      <c r="Y87" s="50">
        <f t="shared" ref="Y87:AN87" si="329">Y106</f>
        <v>0</v>
      </c>
      <c r="Z87" s="50">
        <f t="shared" si="329"/>
        <v>0</v>
      </c>
      <c r="AA87" s="50">
        <f t="shared" si="329"/>
        <v>0</v>
      </c>
      <c r="AB87" s="50">
        <f t="shared" si="329"/>
        <v>0</v>
      </c>
      <c r="AC87" s="50">
        <f t="shared" si="329"/>
        <v>0</v>
      </c>
      <c r="AD87" s="50">
        <f t="shared" si="329"/>
        <v>0</v>
      </c>
      <c r="AE87" s="50">
        <f t="shared" si="329"/>
        <v>0</v>
      </c>
      <c r="AF87" s="50">
        <f t="shared" si="329"/>
        <v>0</v>
      </c>
      <c r="AG87" s="50">
        <f t="shared" si="329"/>
        <v>0</v>
      </c>
      <c r="AH87" s="50">
        <f t="shared" si="329"/>
        <v>0</v>
      </c>
      <c r="AI87" s="50">
        <f t="shared" si="329"/>
        <v>0</v>
      </c>
      <c r="AJ87" s="50">
        <f t="shared" si="329"/>
        <v>0</v>
      </c>
      <c r="AK87" s="50">
        <f t="shared" si="329"/>
        <v>0</v>
      </c>
      <c r="AL87" s="50">
        <f t="shared" si="329"/>
        <v>0</v>
      </c>
      <c r="AM87" s="50">
        <f t="shared" si="329"/>
        <v>0</v>
      </c>
      <c r="AN87" s="62">
        <f t="shared" si="329"/>
        <v>0</v>
      </c>
      <c r="AQ87" s="223"/>
      <c r="AR87" s="224"/>
      <c r="AS87" s="199" t="s">
        <v>37</v>
      </c>
      <c r="AT87" s="50">
        <f t="shared" ref="AT87:BI87" si="330">AT106</f>
        <v>0</v>
      </c>
      <c r="AU87" s="50">
        <f t="shared" si="330"/>
        <v>0</v>
      </c>
      <c r="AV87" s="50">
        <f t="shared" si="330"/>
        <v>0</v>
      </c>
      <c r="AW87" s="50">
        <f t="shared" si="330"/>
        <v>0</v>
      </c>
      <c r="AX87" s="50">
        <f t="shared" si="330"/>
        <v>0</v>
      </c>
      <c r="AY87" s="50">
        <f t="shared" si="330"/>
        <v>0</v>
      </c>
      <c r="AZ87" s="50">
        <f t="shared" si="330"/>
        <v>0</v>
      </c>
      <c r="BA87" s="50">
        <f t="shared" si="330"/>
        <v>0</v>
      </c>
      <c r="BB87" s="50">
        <f t="shared" si="330"/>
        <v>0</v>
      </c>
      <c r="BC87" s="50">
        <f t="shared" si="330"/>
        <v>0</v>
      </c>
      <c r="BD87" s="50">
        <f t="shared" si="330"/>
        <v>0</v>
      </c>
      <c r="BE87" s="50">
        <f t="shared" si="330"/>
        <v>0</v>
      </c>
      <c r="BF87" s="50">
        <f t="shared" si="330"/>
        <v>0</v>
      </c>
      <c r="BG87" s="50">
        <f t="shared" si="330"/>
        <v>0</v>
      </c>
      <c r="BH87" s="50">
        <f t="shared" si="330"/>
        <v>0</v>
      </c>
      <c r="BI87" s="62">
        <f t="shared" si="330"/>
        <v>0</v>
      </c>
      <c r="BL87" s="223"/>
      <c r="BM87" s="224"/>
      <c r="BN87" s="199" t="s">
        <v>37</v>
      </c>
      <c r="BO87" s="50">
        <f t="shared" ref="BO87:CD87" si="331">BO106</f>
        <v>0</v>
      </c>
      <c r="BP87" s="50">
        <f t="shared" si="331"/>
        <v>0</v>
      </c>
      <c r="BQ87" s="50">
        <f t="shared" si="331"/>
        <v>0</v>
      </c>
      <c r="BR87" s="50">
        <f t="shared" si="331"/>
        <v>0</v>
      </c>
      <c r="BS87" s="50">
        <f t="shared" si="331"/>
        <v>0</v>
      </c>
      <c r="BT87" s="50">
        <f t="shared" si="331"/>
        <v>0</v>
      </c>
      <c r="BU87" s="50">
        <f t="shared" si="331"/>
        <v>0</v>
      </c>
      <c r="BV87" s="50">
        <f t="shared" si="331"/>
        <v>0</v>
      </c>
      <c r="BW87" s="50">
        <f t="shared" si="331"/>
        <v>0</v>
      </c>
      <c r="BX87" s="50">
        <f t="shared" si="331"/>
        <v>0</v>
      </c>
      <c r="BY87" s="50">
        <f t="shared" si="331"/>
        <v>0</v>
      </c>
      <c r="BZ87" s="50">
        <f t="shared" si="331"/>
        <v>0</v>
      </c>
      <c r="CA87" s="50">
        <f t="shared" si="331"/>
        <v>0</v>
      </c>
      <c r="CB87" s="50">
        <f t="shared" si="331"/>
        <v>0</v>
      </c>
      <c r="CC87" s="50">
        <f t="shared" si="331"/>
        <v>0</v>
      </c>
      <c r="CD87" s="62">
        <f t="shared" si="331"/>
        <v>0</v>
      </c>
      <c r="CG87" s="223"/>
      <c r="CH87" s="224"/>
      <c r="CI87" s="199" t="s">
        <v>37</v>
      </c>
      <c r="CJ87" s="50">
        <f t="shared" ref="CJ87:CY87" si="332">CJ106</f>
        <v>0</v>
      </c>
      <c r="CK87" s="50">
        <f t="shared" si="332"/>
        <v>0</v>
      </c>
      <c r="CL87" s="50">
        <f t="shared" si="332"/>
        <v>0</v>
      </c>
      <c r="CM87" s="50">
        <f t="shared" si="332"/>
        <v>0</v>
      </c>
      <c r="CN87" s="50">
        <f t="shared" si="332"/>
        <v>0</v>
      </c>
      <c r="CO87" s="50">
        <f t="shared" si="332"/>
        <v>0</v>
      </c>
      <c r="CP87" s="50">
        <f t="shared" si="332"/>
        <v>0</v>
      </c>
      <c r="CQ87" s="50">
        <f t="shared" si="332"/>
        <v>0</v>
      </c>
      <c r="CR87" s="50">
        <f t="shared" si="332"/>
        <v>0</v>
      </c>
      <c r="CS87" s="50">
        <f t="shared" si="332"/>
        <v>0</v>
      </c>
      <c r="CT87" s="50">
        <f t="shared" si="332"/>
        <v>0</v>
      </c>
      <c r="CU87" s="50">
        <f t="shared" si="332"/>
        <v>0</v>
      </c>
      <c r="CV87" s="50">
        <f t="shared" si="332"/>
        <v>0</v>
      </c>
      <c r="CW87" s="50">
        <f t="shared" si="332"/>
        <v>0</v>
      </c>
      <c r="CX87" s="50">
        <f t="shared" si="332"/>
        <v>0</v>
      </c>
      <c r="CY87" s="62">
        <f t="shared" si="332"/>
        <v>0</v>
      </c>
    </row>
    <row r="88" spans="1:103" ht="14.45" customHeight="1" x14ac:dyDescent="0.25">
      <c r="A88" s="223"/>
      <c r="B88" s="224"/>
      <c r="C88" s="200"/>
      <c r="D88" s="50">
        <f t="shared" ref="D88:S88" si="333">D107</f>
        <v>167591.19</v>
      </c>
      <c r="E88" s="50">
        <f t="shared" si="333"/>
        <v>2257058.61</v>
      </c>
      <c r="F88" s="50">
        <f t="shared" si="333"/>
        <v>26206.775000000001</v>
      </c>
      <c r="G88" s="50">
        <f t="shared" si="333"/>
        <v>170390.745</v>
      </c>
      <c r="H88" s="50">
        <f t="shared" si="333"/>
        <v>27924.965</v>
      </c>
      <c r="I88" s="50">
        <f t="shared" si="333"/>
        <v>1232.6849999999999</v>
      </c>
      <c r="J88" s="50">
        <f t="shared" si="333"/>
        <v>50562.29</v>
      </c>
      <c r="K88" s="50">
        <f t="shared" si="333"/>
        <v>910587.24</v>
      </c>
      <c r="L88" s="50">
        <f t="shared" si="333"/>
        <v>217678.69</v>
      </c>
      <c r="M88" s="50">
        <f t="shared" si="333"/>
        <v>1270.1949999999999</v>
      </c>
      <c r="N88" s="50">
        <f t="shared" si="333"/>
        <v>807.24</v>
      </c>
      <c r="O88" s="50">
        <f t="shared" si="333"/>
        <v>740.44</v>
      </c>
      <c r="P88" s="50">
        <f t="shared" si="333"/>
        <v>1922.17</v>
      </c>
      <c r="Q88" s="50">
        <f t="shared" si="333"/>
        <v>534.57000000000005</v>
      </c>
      <c r="R88" s="50">
        <f t="shared" si="333"/>
        <v>480.92500000000001</v>
      </c>
      <c r="S88" s="62">
        <f t="shared" si="333"/>
        <v>0</v>
      </c>
      <c r="T88" s="25"/>
      <c r="V88" s="223"/>
      <c r="W88" s="224"/>
      <c r="X88" s="200"/>
      <c r="Y88" s="50">
        <f t="shared" ref="Y88:AN88" si="334">Y107</f>
        <v>0</v>
      </c>
      <c r="Z88" s="50">
        <f t="shared" si="334"/>
        <v>0</v>
      </c>
      <c r="AA88" s="50">
        <f t="shared" si="334"/>
        <v>0</v>
      </c>
      <c r="AB88" s="50">
        <f t="shared" si="334"/>
        <v>0</v>
      </c>
      <c r="AC88" s="50">
        <f t="shared" si="334"/>
        <v>0</v>
      </c>
      <c r="AD88" s="50">
        <f t="shared" si="334"/>
        <v>0</v>
      </c>
      <c r="AE88" s="50">
        <f t="shared" si="334"/>
        <v>0</v>
      </c>
      <c r="AF88" s="50">
        <f t="shared" si="334"/>
        <v>0</v>
      </c>
      <c r="AG88" s="50">
        <f t="shared" si="334"/>
        <v>0</v>
      </c>
      <c r="AH88" s="50">
        <f t="shared" si="334"/>
        <v>0</v>
      </c>
      <c r="AI88" s="50">
        <f t="shared" si="334"/>
        <v>0</v>
      </c>
      <c r="AJ88" s="50">
        <f t="shared" si="334"/>
        <v>0</v>
      </c>
      <c r="AK88" s="50">
        <f t="shared" si="334"/>
        <v>0</v>
      </c>
      <c r="AL88" s="50">
        <f t="shared" si="334"/>
        <v>0</v>
      </c>
      <c r="AM88" s="50">
        <f t="shared" si="334"/>
        <v>0</v>
      </c>
      <c r="AN88" s="62">
        <f t="shared" si="334"/>
        <v>0</v>
      </c>
      <c r="AQ88" s="223"/>
      <c r="AR88" s="224"/>
      <c r="AS88" s="200"/>
      <c r="AT88" s="50">
        <f t="shared" ref="AT88:BI88" si="335">AT107</f>
        <v>0</v>
      </c>
      <c r="AU88" s="50">
        <f t="shared" si="335"/>
        <v>0</v>
      </c>
      <c r="AV88" s="50">
        <f t="shared" si="335"/>
        <v>0</v>
      </c>
      <c r="AW88" s="50">
        <f t="shared" si="335"/>
        <v>0</v>
      </c>
      <c r="AX88" s="50">
        <f t="shared" si="335"/>
        <v>0</v>
      </c>
      <c r="AY88" s="50">
        <f t="shared" si="335"/>
        <v>0</v>
      </c>
      <c r="AZ88" s="50">
        <f t="shared" si="335"/>
        <v>0</v>
      </c>
      <c r="BA88" s="50">
        <f t="shared" si="335"/>
        <v>0</v>
      </c>
      <c r="BB88" s="50">
        <f t="shared" si="335"/>
        <v>0</v>
      </c>
      <c r="BC88" s="50">
        <f t="shared" si="335"/>
        <v>0</v>
      </c>
      <c r="BD88" s="50">
        <f t="shared" si="335"/>
        <v>0</v>
      </c>
      <c r="BE88" s="50">
        <f t="shared" si="335"/>
        <v>0</v>
      </c>
      <c r="BF88" s="50">
        <f t="shared" si="335"/>
        <v>0</v>
      </c>
      <c r="BG88" s="50">
        <f t="shared" si="335"/>
        <v>0</v>
      </c>
      <c r="BH88" s="50">
        <f t="shared" si="335"/>
        <v>0</v>
      </c>
      <c r="BI88" s="62">
        <f t="shared" si="335"/>
        <v>0</v>
      </c>
      <c r="BL88" s="223"/>
      <c r="BM88" s="224"/>
      <c r="BN88" s="200"/>
      <c r="BO88" s="50">
        <f t="shared" ref="BO88:CD88" si="336">BO107</f>
        <v>0</v>
      </c>
      <c r="BP88" s="50">
        <f t="shared" si="336"/>
        <v>0</v>
      </c>
      <c r="BQ88" s="50">
        <f t="shared" si="336"/>
        <v>0</v>
      </c>
      <c r="BR88" s="50">
        <f t="shared" si="336"/>
        <v>0</v>
      </c>
      <c r="BS88" s="50">
        <f t="shared" si="336"/>
        <v>0</v>
      </c>
      <c r="BT88" s="50">
        <f t="shared" si="336"/>
        <v>0</v>
      </c>
      <c r="BU88" s="50">
        <f t="shared" si="336"/>
        <v>0</v>
      </c>
      <c r="BV88" s="50">
        <f t="shared" si="336"/>
        <v>0</v>
      </c>
      <c r="BW88" s="50">
        <f t="shared" si="336"/>
        <v>0</v>
      </c>
      <c r="BX88" s="50">
        <f t="shared" si="336"/>
        <v>0</v>
      </c>
      <c r="BY88" s="50">
        <f t="shared" si="336"/>
        <v>0</v>
      </c>
      <c r="BZ88" s="50">
        <f t="shared" si="336"/>
        <v>0</v>
      </c>
      <c r="CA88" s="50">
        <f t="shared" si="336"/>
        <v>0</v>
      </c>
      <c r="CB88" s="50">
        <f t="shared" si="336"/>
        <v>0</v>
      </c>
      <c r="CC88" s="50">
        <f t="shared" si="336"/>
        <v>0</v>
      </c>
      <c r="CD88" s="62">
        <f t="shared" si="336"/>
        <v>0</v>
      </c>
      <c r="CG88" s="223"/>
      <c r="CH88" s="224"/>
      <c r="CI88" s="200"/>
      <c r="CJ88" s="50">
        <f t="shared" ref="CJ88:CY88" si="337">CJ107</f>
        <v>0</v>
      </c>
      <c r="CK88" s="50">
        <f t="shared" si="337"/>
        <v>0</v>
      </c>
      <c r="CL88" s="50">
        <f t="shared" si="337"/>
        <v>0</v>
      </c>
      <c r="CM88" s="50">
        <f t="shared" si="337"/>
        <v>0</v>
      </c>
      <c r="CN88" s="50">
        <f t="shared" si="337"/>
        <v>0</v>
      </c>
      <c r="CO88" s="50">
        <f t="shared" si="337"/>
        <v>0</v>
      </c>
      <c r="CP88" s="50">
        <f t="shared" si="337"/>
        <v>0</v>
      </c>
      <c r="CQ88" s="50">
        <f t="shared" si="337"/>
        <v>0</v>
      </c>
      <c r="CR88" s="50">
        <f t="shared" si="337"/>
        <v>0</v>
      </c>
      <c r="CS88" s="50">
        <f t="shared" si="337"/>
        <v>0</v>
      </c>
      <c r="CT88" s="50">
        <f t="shared" si="337"/>
        <v>0</v>
      </c>
      <c r="CU88" s="50">
        <f t="shared" si="337"/>
        <v>0</v>
      </c>
      <c r="CV88" s="50">
        <f t="shared" si="337"/>
        <v>0</v>
      </c>
      <c r="CW88" s="50">
        <f t="shared" si="337"/>
        <v>0</v>
      </c>
      <c r="CX88" s="50">
        <f t="shared" si="337"/>
        <v>0</v>
      </c>
      <c r="CY88" s="62">
        <f t="shared" si="337"/>
        <v>0</v>
      </c>
    </row>
    <row r="89" spans="1:103" ht="14.45" customHeight="1" x14ac:dyDescent="0.25">
      <c r="A89" s="223"/>
      <c r="B89" s="224"/>
      <c r="C89" s="201"/>
      <c r="D89" s="50">
        <f t="shared" ref="D89:S89" si="338">D108</f>
        <v>152811.92499999999</v>
      </c>
      <c r="E89" s="50">
        <f t="shared" si="338"/>
        <v>2267308.625</v>
      </c>
      <c r="F89" s="50">
        <f t="shared" si="338"/>
        <v>26508.334999999999</v>
      </c>
      <c r="G89" s="50">
        <f t="shared" si="338"/>
        <v>173332.8</v>
      </c>
      <c r="H89" s="50">
        <f t="shared" si="338"/>
        <v>28619.294999999998</v>
      </c>
      <c r="I89" s="50">
        <f t="shared" si="338"/>
        <v>1130.885</v>
      </c>
      <c r="J89" s="50">
        <f t="shared" si="338"/>
        <v>50867.41</v>
      </c>
      <c r="K89" s="50">
        <f t="shared" si="338"/>
        <v>959822.42500000005</v>
      </c>
      <c r="L89" s="50">
        <f t="shared" si="338"/>
        <v>226124.345</v>
      </c>
      <c r="M89" s="50">
        <f t="shared" si="338"/>
        <v>1347.405</v>
      </c>
      <c r="N89" s="50">
        <f t="shared" si="338"/>
        <v>830.77499999999998</v>
      </c>
      <c r="O89" s="50">
        <f t="shared" si="338"/>
        <v>732.04499999999996</v>
      </c>
      <c r="P89" s="50">
        <f t="shared" si="338"/>
        <v>1901.0450000000001</v>
      </c>
      <c r="Q89" s="50">
        <f t="shared" si="338"/>
        <v>546.98</v>
      </c>
      <c r="R89" s="50">
        <f t="shared" si="338"/>
        <v>480.44499999999999</v>
      </c>
      <c r="S89" s="62">
        <f t="shared" si="338"/>
        <v>0</v>
      </c>
      <c r="T89" s="25"/>
      <c r="V89" s="223"/>
      <c r="W89" s="224"/>
      <c r="X89" s="201"/>
      <c r="Y89" s="50">
        <f t="shared" ref="Y89:AN89" si="339">Y108</f>
        <v>0</v>
      </c>
      <c r="Z89" s="50">
        <f t="shared" si="339"/>
        <v>0</v>
      </c>
      <c r="AA89" s="50">
        <f t="shared" si="339"/>
        <v>0</v>
      </c>
      <c r="AB89" s="50">
        <f t="shared" si="339"/>
        <v>0</v>
      </c>
      <c r="AC89" s="50">
        <f t="shared" si="339"/>
        <v>0</v>
      </c>
      <c r="AD89" s="50">
        <f t="shared" si="339"/>
        <v>0</v>
      </c>
      <c r="AE89" s="50">
        <f t="shared" si="339"/>
        <v>0</v>
      </c>
      <c r="AF89" s="50">
        <f t="shared" si="339"/>
        <v>0</v>
      </c>
      <c r="AG89" s="50">
        <f t="shared" si="339"/>
        <v>0</v>
      </c>
      <c r="AH89" s="50">
        <f t="shared" si="339"/>
        <v>0</v>
      </c>
      <c r="AI89" s="50">
        <f t="shared" si="339"/>
        <v>0</v>
      </c>
      <c r="AJ89" s="50">
        <f t="shared" si="339"/>
        <v>0</v>
      </c>
      <c r="AK89" s="50">
        <f t="shared" si="339"/>
        <v>0</v>
      </c>
      <c r="AL89" s="50">
        <f t="shared" si="339"/>
        <v>0</v>
      </c>
      <c r="AM89" s="50">
        <f t="shared" si="339"/>
        <v>0</v>
      </c>
      <c r="AN89" s="62">
        <f t="shared" si="339"/>
        <v>0</v>
      </c>
      <c r="AQ89" s="223"/>
      <c r="AR89" s="224"/>
      <c r="AS89" s="201"/>
      <c r="AT89" s="50">
        <f t="shared" ref="AT89:BI89" si="340">AT108</f>
        <v>0</v>
      </c>
      <c r="AU89" s="50">
        <f t="shared" si="340"/>
        <v>0</v>
      </c>
      <c r="AV89" s="50">
        <f t="shared" si="340"/>
        <v>0</v>
      </c>
      <c r="AW89" s="50">
        <f t="shared" si="340"/>
        <v>0</v>
      </c>
      <c r="AX89" s="50">
        <f t="shared" si="340"/>
        <v>0</v>
      </c>
      <c r="AY89" s="50">
        <f t="shared" si="340"/>
        <v>0</v>
      </c>
      <c r="AZ89" s="50">
        <f t="shared" si="340"/>
        <v>0</v>
      </c>
      <c r="BA89" s="50">
        <f t="shared" si="340"/>
        <v>0</v>
      </c>
      <c r="BB89" s="50">
        <f t="shared" si="340"/>
        <v>0</v>
      </c>
      <c r="BC89" s="50">
        <f t="shared" si="340"/>
        <v>0</v>
      </c>
      <c r="BD89" s="50">
        <f t="shared" si="340"/>
        <v>0</v>
      </c>
      <c r="BE89" s="50">
        <f t="shared" si="340"/>
        <v>0</v>
      </c>
      <c r="BF89" s="50">
        <f t="shared" si="340"/>
        <v>0</v>
      </c>
      <c r="BG89" s="50">
        <f t="shared" si="340"/>
        <v>0</v>
      </c>
      <c r="BH89" s="50">
        <f t="shared" si="340"/>
        <v>0</v>
      </c>
      <c r="BI89" s="62">
        <f t="shared" si="340"/>
        <v>0</v>
      </c>
      <c r="BL89" s="223"/>
      <c r="BM89" s="224"/>
      <c r="BN89" s="201"/>
      <c r="BO89" s="50">
        <f t="shared" ref="BO89:CD89" si="341">BO108</f>
        <v>0</v>
      </c>
      <c r="BP89" s="50">
        <f t="shared" si="341"/>
        <v>0</v>
      </c>
      <c r="BQ89" s="50">
        <f t="shared" si="341"/>
        <v>0</v>
      </c>
      <c r="BR89" s="50">
        <f t="shared" si="341"/>
        <v>0</v>
      </c>
      <c r="BS89" s="50">
        <f t="shared" si="341"/>
        <v>0</v>
      </c>
      <c r="BT89" s="50">
        <f t="shared" si="341"/>
        <v>0</v>
      </c>
      <c r="BU89" s="50">
        <f t="shared" si="341"/>
        <v>0</v>
      </c>
      <c r="BV89" s="50">
        <f t="shared" si="341"/>
        <v>0</v>
      </c>
      <c r="BW89" s="50">
        <f t="shared" si="341"/>
        <v>0</v>
      </c>
      <c r="BX89" s="50">
        <f t="shared" si="341"/>
        <v>0</v>
      </c>
      <c r="BY89" s="50">
        <f t="shared" si="341"/>
        <v>0</v>
      </c>
      <c r="BZ89" s="50">
        <f t="shared" si="341"/>
        <v>0</v>
      </c>
      <c r="CA89" s="50">
        <f t="shared" si="341"/>
        <v>0</v>
      </c>
      <c r="CB89" s="50">
        <f t="shared" si="341"/>
        <v>0</v>
      </c>
      <c r="CC89" s="50">
        <f t="shared" si="341"/>
        <v>0</v>
      </c>
      <c r="CD89" s="62">
        <f t="shared" si="341"/>
        <v>0</v>
      </c>
      <c r="CG89" s="223"/>
      <c r="CH89" s="224"/>
      <c r="CI89" s="201"/>
      <c r="CJ89" s="50">
        <f t="shared" ref="CJ89:CY89" si="342">CJ108</f>
        <v>0</v>
      </c>
      <c r="CK89" s="50">
        <f t="shared" si="342"/>
        <v>0</v>
      </c>
      <c r="CL89" s="50">
        <f t="shared" si="342"/>
        <v>0</v>
      </c>
      <c r="CM89" s="50">
        <f t="shared" si="342"/>
        <v>0</v>
      </c>
      <c r="CN89" s="50">
        <f t="shared" si="342"/>
        <v>0</v>
      </c>
      <c r="CO89" s="50">
        <f t="shared" si="342"/>
        <v>0</v>
      </c>
      <c r="CP89" s="50">
        <f t="shared" si="342"/>
        <v>0</v>
      </c>
      <c r="CQ89" s="50">
        <f t="shared" si="342"/>
        <v>0</v>
      </c>
      <c r="CR89" s="50">
        <f t="shared" si="342"/>
        <v>0</v>
      </c>
      <c r="CS89" s="50">
        <f t="shared" si="342"/>
        <v>0</v>
      </c>
      <c r="CT89" s="50">
        <f t="shared" si="342"/>
        <v>0</v>
      </c>
      <c r="CU89" s="50">
        <f t="shared" si="342"/>
        <v>0</v>
      </c>
      <c r="CV89" s="50">
        <f t="shared" si="342"/>
        <v>0</v>
      </c>
      <c r="CW89" s="50">
        <f t="shared" si="342"/>
        <v>0</v>
      </c>
      <c r="CX89" s="50">
        <f t="shared" si="342"/>
        <v>0</v>
      </c>
      <c r="CY89" s="62">
        <f t="shared" si="342"/>
        <v>0</v>
      </c>
    </row>
    <row r="90" spans="1:103" ht="14.45" customHeight="1" x14ac:dyDescent="0.25">
      <c r="A90" s="223"/>
      <c r="B90" s="224"/>
      <c r="C90" s="66" t="s">
        <v>43</v>
      </c>
      <c r="D90" s="52">
        <f>AVERAGE(D87:D89)</f>
        <v>154241.93666666668</v>
      </c>
      <c r="E90" s="52">
        <f t="shared" ref="E90" si="343">AVERAGE(E87:E89)</f>
        <v>2271046.3433333333</v>
      </c>
      <c r="F90" s="52">
        <f>AVERAGE(F87:F89)</f>
        <v>26423.648333333334</v>
      </c>
      <c r="G90" s="52">
        <f>AVERAGE(G87:G89)</f>
        <v>172089.04333333331</v>
      </c>
      <c r="H90" s="52">
        <f>AVERAGE(H87:H89)</f>
        <v>26634.41</v>
      </c>
      <c r="I90" s="52">
        <f t="shared" ref="I90:J90" si="344">AVERAGE(I87:I89)</f>
        <v>1185.7716666666665</v>
      </c>
      <c r="J90" s="52">
        <f t="shared" si="344"/>
        <v>51207.625</v>
      </c>
      <c r="K90" s="52">
        <f>AVERAGE(K87:K89)</f>
        <v>945201.27500000002</v>
      </c>
      <c r="L90" s="52">
        <f>AVERAGE(L87:L89)</f>
        <v>224336.39166666669</v>
      </c>
      <c r="M90" s="52">
        <f t="shared" ref="M90:S90" si="345">AVERAGE(M87:M89)</f>
        <v>1322.595</v>
      </c>
      <c r="N90" s="52">
        <f t="shared" si="345"/>
        <v>828.50666666666666</v>
      </c>
      <c r="O90" s="52">
        <f t="shared" si="345"/>
        <v>737.81166666666661</v>
      </c>
      <c r="P90" s="52">
        <f t="shared" si="345"/>
        <v>1935.7433333333336</v>
      </c>
      <c r="Q90" s="52">
        <f t="shared" si="345"/>
        <v>544.07166666666672</v>
      </c>
      <c r="R90" s="52">
        <f t="shared" si="345"/>
        <v>486.84833333333336</v>
      </c>
      <c r="S90" s="53">
        <f t="shared" si="345"/>
        <v>0</v>
      </c>
      <c r="T90" s="25"/>
      <c r="V90" s="223"/>
      <c r="W90" s="224"/>
      <c r="X90" s="66" t="s">
        <v>43</v>
      </c>
      <c r="Y90" s="52">
        <f>AVERAGE(Y87:Y89)</f>
        <v>0</v>
      </c>
      <c r="Z90" s="52">
        <f t="shared" ref="Z90" si="346">AVERAGE(Z87:Z89)</f>
        <v>0</v>
      </c>
      <c r="AA90" s="52">
        <f>AVERAGE(AA87:AA89)</f>
        <v>0</v>
      </c>
      <c r="AB90" s="52">
        <f>AVERAGE(AB87:AB89)</f>
        <v>0</v>
      </c>
      <c r="AC90" s="52">
        <f>AVERAGE(AC87:AC89)</f>
        <v>0</v>
      </c>
      <c r="AD90" s="52">
        <f t="shared" ref="AD90:AE90" si="347">AVERAGE(AD87:AD89)</f>
        <v>0</v>
      </c>
      <c r="AE90" s="52">
        <f t="shared" si="347"/>
        <v>0</v>
      </c>
      <c r="AF90" s="52">
        <f>AVERAGE(AF87:AF89)</f>
        <v>0</v>
      </c>
      <c r="AG90" s="52">
        <f>AVERAGE(AG87:AG89)</f>
        <v>0</v>
      </c>
      <c r="AH90" s="52">
        <f t="shared" ref="AH90:AN90" si="348">AVERAGE(AH87:AH89)</f>
        <v>0</v>
      </c>
      <c r="AI90" s="52">
        <f t="shared" si="348"/>
        <v>0</v>
      </c>
      <c r="AJ90" s="52">
        <f t="shared" si="348"/>
        <v>0</v>
      </c>
      <c r="AK90" s="52">
        <f t="shared" si="348"/>
        <v>0</v>
      </c>
      <c r="AL90" s="52">
        <f t="shared" si="348"/>
        <v>0</v>
      </c>
      <c r="AM90" s="52">
        <f t="shared" si="348"/>
        <v>0</v>
      </c>
      <c r="AN90" s="53">
        <f t="shared" si="348"/>
        <v>0</v>
      </c>
      <c r="AQ90" s="223"/>
      <c r="AR90" s="224"/>
      <c r="AS90" s="66" t="s">
        <v>43</v>
      </c>
      <c r="AT90" s="52">
        <f>AVERAGE(AT87:AT89)</f>
        <v>0</v>
      </c>
      <c r="AU90" s="52">
        <f t="shared" ref="AU90" si="349">AVERAGE(AU87:AU89)</f>
        <v>0</v>
      </c>
      <c r="AV90" s="52">
        <f>AVERAGE(AV87:AV89)</f>
        <v>0</v>
      </c>
      <c r="AW90" s="52">
        <f>AVERAGE(AW87:AW89)</f>
        <v>0</v>
      </c>
      <c r="AX90" s="52">
        <f>AVERAGE(AX87:AX89)</f>
        <v>0</v>
      </c>
      <c r="AY90" s="52">
        <f t="shared" ref="AY90:AZ90" si="350">AVERAGE(AY87:AY89)</f>
        <v>0</v>
      </c>
      <c r="AZ90" s="52">
        <f t="shared" si="350"/>
        <v>0</v>
      </c>
      <c r="BA90" s="52">
        <f>AVERAGE(BA87:BA89)</f>
        <v>0</v>
      </c>
      <c r="BB90" s="52">
        <f>AVERAGE(BB87:BB89)</f>
        <v>0</v>
      </c>
      <c r="BC90" s="52">
        <f t="shared" ref="BC90:BI90" si="351">AVERAGE(BC87:BC89)</f>
        <v>0</v>
      </c>
      <c r="BD90" s="52">
        <f t="shared" si="351"/>
        <v>0</v>
      </c>
      <c r="BE90" s="52">
        <f t="shared" si="351"/>
        <v>0</v>
      </c>
      <c r="BF90" s="52">
        <f t="shared" si="351"/>
        <v>0</v>
      </c>
      <c r="BG90" s="52">
        <f t="shared" si="351"/>
        <v>0</v>
      </c>
      <c r="BH90" s="52">
        <f t="shared" si="351"/>
        <v>0</v>
      </c>
      <c r="BI90" s="53">
        <f t="shared" si="351"/>
        <v>0</v>
      </c>
      <c r="BL90" s="223"/>
      <c r="BM90" s="224"/>
      <c r="BN90" s="66" t="s">
        <v>43</v>
      </c>
      <c r="BO90" s="52">
        <f>AVERAGE(BO87:BO89)</f>
        <v>0</v>
      </c>
      <c r="BP90" s="52">
        <f t="shared" ref="BP90" si="352">AVERAGE(BP87:BP89)</f>
        <v>0</v>
      </c>
      <c r="BQ90" s="52">
        <f>AVERAGE(BQ87:BQ89)</f>
        <v>0</v>
      </c>
      <c r="BR90" s="52">
        <f>AVERAGE(BR87:BR89)</f>
        <v>0</v>
      </c>
      <c r="BS90" s="52">
        <f>AVERAGE(BS87:BS89)</f>
        <v>0</v>
      </c>
      <c r="BT90" s="52">
        <f t="shared" ref="BT90:BU90" si="353">AVERAGE(BT87:BT89)</f>
        <v>0</v>
      </c>
      <c r="BU90" s="52">
        <f t="shared" si="353"/>
        <v>0</v>
      </c>
      <c r="BV90" s="52">
        <f>AVERAGE(BV87:BV89)</f>
        <v>0</v>
      </c>
      <c r="BW90" s="52">
        <f>AVERAGE(BW87:BW89)</f>
        <v>0</v>
      </c>
      <c r="BX90" s="52">
        <f t="shared" ref="BX90:CD90" si="354">AVERAGE(BX87:BX89)</f>
        <v>0</v>
      </c>
      <c r="BY90" s="52">
        <f t="shared" si="354"/>
        <v>0</v>
      </c>
      <c r="BZ90" s="52">
        <f t="shared" si="354"/>
        <v>0</v>
      </c>
      <c r="CA90" s="52">
        <f t="shared" si="354"/>
        <v>0</v>
      </c>
      <c r="CB90" s="52">
        <f t="shared" si="354"/>
        <v>0</v>
      </c>
      <c r="CC90" s="52">
        <f t="shared" si="354"/>
        <v>0</v>
      </c>
      <c r="CD90" s="53">
        <f t="shared" si="354"/>
        <v>0</v>
      </c>
      <c r="CG90" s="223"/>
      <c r="CH90" s="224"/>
      <c r="CI90" s="66" t="s">
        <v>43</v>
      </c>
      <c r="CJ90" s="52">
        <f>AVERAGE(CJ87:CJ89)</f>
        <v>0</v>
      </c>
      <c r="CK90" s="52">
        <f t="shared" ref="CK90" si="355">AVERAGE(CK87:CK89)</f>
        <v>0</v>
      </c>
      <c r="CL90" s="52">
        <f>AVERAGE(CL87:CL89)</f>
        <v>0</v>
      </c>
      <c r="CM90" s="52">
        <f>AVERAGE(CM87:CM89)</f>
        <v>0</v>
      </c>
      <c r="CN90" s="52">
        <f>AVERAGE(CN87:CN89)</f>
        <v>0</v>
      </c>
      <c r="CO90" s="52">
        <f t="shared" ref="CO90:CP90" si="356">AVERAGE(CO87:CO89)</f>
        <v>0</v>
      </c>
      <c r="CP90" s="52">
        <f t="shared" si="356"/>
        <v>0</v>
      </c>
      <c r="CQ90" s="52">
        <f>AVERAGE(CQ87:CQ89)</f>
        <v>0</v>
      </c>
      <c r="CR90" s="52">
        <f>AVERAGE(CR87:CR89)</f>
        <v>0</v>
      </c>
      <c r="CS90" s="52">
        <f t="shared" ref="CS90:CY90" si="357">AVERAGE(CS87:CS89)</f>
        <v>0</v>
      </c>
      <c r="CT90" s="52">
        <f t="shared" si="357"/>
        <v>0</v>
      </c>
      <c r="CU90" s="52">
        <f t="shared" si="357"/>
        <v>0</v>
      </c>
      <c r="CV90" s="52">
        <f t="shared" si="357"/>
        <v>0</v>
      </c>
      <c r="CW90" s="52">
        <f t="shared" si="357"/>
        <v>0</v>
      </c>
      <c r="CX90" s="52">
        <f t="shared" si="357"/>
        <v>0</v>
      </c>
      <c r="CY90" s="53">
        <f t="shared" si="357"/>
        <v>0</v>
      </c>
    </row>
    <row r="91" spans="1:103" ht="14.45" customHeight="1" x14ac:dyDescent="0.25">
      <c r="A91" s="223"/>
      <c r="B91" s="224"/>
      <c r="C91" s="199" t="s">
        <v>39</v>
      </c>
      <c r="D91" s="51">
        <f>C98*D87/(HLOOKUP(D86,workup!$B$266:$Q$268,2,FALSE)*C82*(1)+HLOOKUP(D86,workup!$B$266:$Q$268,3,FALSE))</f>
        <v>3.439742662482323E-2</v>
      </c>
      <c r="E91" s="51">
        <f>C98*E87/(HLOOKUP(E86,workup!$B$266:$Q$268,2,FALSE)*C82*(1)+HLOOKUP(E86,workup!$B$266:$Q$268,3,FALSE))</f>
        <v>0.55146561534192329</v>
      </c>
      <c r="F91" s="51">
        <f>C98*F87/(HLOOKUP(F86,workup!$B$266:$Q$268,2,FALSE)*C82*(1)+HLOOKUP(F86,workup!$B$266:$Q$268,3,FALSE))</f>
        <v>6.8707522916319329E-3</v>
      </c>
      <c r="G91" s="51">
        <f>C98*G87/(HLOOKUP(G86,workup!$B$266:$Q$268,2,FALSE)*C82*(1)+HLOOKUP(G86,workup!$B$266:$Q$268,3,FALSE))</f>
        <v>3.7612108274372051E-2</v>
      </c>
      <c r="H91" s="51">
        <f>C98*H87/(HLOOKUP(H86,workup!$B$266:$Q$268,2,FALSE)*C82*(1)+HLOOKUP(H86,workup!$B$266:$Q$268,3,FALSE))</f>
        <v>2.2667018570841141E-3</v>
      </c>
      <c r="I91" s="51">
        <f>C98*I87/(HLOOKUP(I86,workup!$B$266:$Q$268,2,FALSE)*C82*(1)+HLOOKUP(I86,workup!$B$266:$Q$268,3,FALSE))</f>
        <v>3.3731464706898836E-4</v>
      </c>
      <c r="J91" s="51">
        <f>C98*J87/(HLOOKUP(J86,workup!$B$266:$Q$268,2,FALSE)*C82*(1)+HLOOKUP(J86,workup!$B$266:$Q$268,3,FALSE))</f>
        <v>1.5057993709222174E-2</v>
      </c>
      <c r="K91" s="51">
        <f>C98*K87/(HLOOKUP(K86,workup!$B$266:$Q$268,2,FALSE)*C82*(1)+HLOOKUP(K86,workup!$B$266:$Q$268,3,FALSE))</f>
        <v>0.21125106920295</v>
      </c>
      <c r="L91" s="51">
        <f>C98*L87/(HLOOKUP(L86,workup!$B$266:$Q$268,2,FALSE)*C82*(1)+HLOOKUP(L86,workup!$B$266:$Q$268,3,FALSE))</f>
        <v>5.5497597776071154E-2</v>
      </c>
      <c r="M91" s="51">
        <f>C98*M87/(HLOOKUP(M86,workup!$B$266:$Q$268,2,FALSE)*C82*(1)+HLOOKUP(M86,workup!$B$266:$Q$268,3,FALSE))</f>
        <v>2.8050126022276765E-4</v>
      </c>
      <c r="N91" s="51">
        <f>C98*N87/(HLOOKUP(N86,workup!$B$266:$Q$268,2,FALSE)*C82*(1)+HLOOKUP(N86,workup!$B$266:$Q$268,3,FALSE))</f>
        <v>1.6922375015883428E-4</v>
      </c>
      <c r="O91" s="51">
        <f>C98*O87/(HLOOKUP(O86,workup!$B$266:$Q$268,2,FALSE)*C82*(1)+HLOOKUP(O86,workup!$B$266:$Q$268,3,FALSE))</f>
        <v>1.4530298340528598E-4</v>
      </c>
      <c r="P91" s="51">
        <f>C98*P87/(HLOOKUP(P86,workup!$B$266:$Q$268,2,FALSE)*C82*(1)+HLOOKUP(P86,workup!$B$266:$Q$268,3,FALSE))</f>
        <v>3.9727775660306733E-4</v>
      </c>
      <c r="Q91" s="51">
        <f>C98*Q87/(HLOOKUP(Q86,workup!$B$266:$Q$268,2,FALSE)*C82*(1)+HLOOKUP(Q86,workup!$B$266:$Q$268,3,FALSE))</f>
        <v>1.0826118703103322E-4</v>
      </c>
      <c r="R91" s="51">
        <f>C98*R87/(HLOOKUP(R86,workup!$B$266:$Q$268,2,FALSE)*C82*(1)+HLOOKUP(R86,workup!$B$266:$Q$268,3,FALSE))</f>
        <v>9.6021678662516153E-5</v>
      </c>
      <c r="S91" s="51">
        <f>C98*S87/(HLOOKUP(S86,workup!$B$266:$Q$268,2,FALSE)*C82*(1)+HLOOKUP(S86,workup!$B$266:$Q$268,3,FALSE))</f>
        <v>0</v>
      </c>
      <c r="T91" s="186">
        <f>SUM(D91:S91)</f>
        <v>0.91595316834123031</v>
      </c>
      <c r="V91" s="223"/>
      <c r="W91" s="224"/>
      <c r="X91" s="199" t="s">
        <v>39</v>
      </c>
      <c r="Y91" s="51" t="e">
        <f>X98*Y87/(HLOOKUP(Y86,workup!$B$266:$Q$268,2,FALSE)*X82*(1)+HLOOKUP(Y86,workup!$B$266:$Q$268,3,FALSE))</f>
        <v>#DIV/0!</v>
      </c>
      <c r="Z91" s="51" t="e">
        <f>X98*Z87/(HLOOKUP(Z86,workup!$B$266:$Q$268,2,FALSE)*X82*(1)+HLOOKUP(Z86,workup!$B$266:$Q$268,3,FALSE))</f>
        <v>#DIV/0!</v>
      </c>
      <c r="AA91" s="51" t="e">
        <f>X98*AA87/(HLOOKUP(AA86,workup!$B$266:$Q$268,2,FALSE)*X82*(1)+HLOOKUP(AA86,workup!$B$266:$Q$268,3,FALSE))</f>
        <v>#DIV/0!</v>
      </c>
      <c r="AB91" s="51" t="e">
        <f>X98*AB87/(HLOOKUP(AB86,workup!$B$266:$Q$268,2,FALSE)*X82*(1)+HLOOKUP(AB86,workup!$B$266:$Q$268,3,FALSE))</f>
        <v>#DIV/0!</v>
      </c>
      <c r="AC91" s="51" t="e">
        <f>X98*AC87/(HLOOKUP(AC86,workup!$B$266:$Q$268,2,FALSE)*X82*(1)+HLOOKUP(AC86,workup!$B$266:$Q$268,3,FALSE))</f>
        <v>#DIV/0!</v>
      </c>
      <c r="AD91" s="51" t="e">
        <f>X98*AD87/(HLOOKUP(AD86,workup!$B$266:$Q$268,2,FALSE)*X82*(1)+HLOOKUP(AD86,workup!$B$266:$Q$268,3,FALSE))</f>
        <v>#DIV/0!</v>
      </c>
      <c r="AE91" s="51" t="e">
        <f>X98*AE87/(HLOOKUP(AE86,workup!$B$266:$Q$268,2,FALSE)*X82*(1)+HLOOKUP(AE86,workup!$B$266:$Q$268,3,FALSE))</f>
        <v>#DIV/0!</v>
      </c>
      <c r="AF91" s="51" t="e">
        <f>X98*AF87/(HLOOKUP(AF86,workup!$B$266:$Q$268,2,FALSE)*X82*(1)+HLOOKUP(AF86,workup!$B$266:$Q$268,3,FALSE))</f>
        <v>#DIV/0!</v>
      </c>
      <c r="AG91" s="51" t="e">
        <f>X98*AG87/(HLOOKUP(AG86,workup!$B$266:$Q$268,2,FALSE)*X82*(1)+HLOOKUP(AG86,workup!$B$266:$Q$268,3,FALSE))</f>
        <v>#DIV/0!</v>
      </c>
      <c r="AH91" s="51" t="e">
        <f>X98*AH87/(HLOOKUP(AH86,workup!$B$266:$Q$268,2,FALSE)*X82*(1)+HLOOKUP(AH86,workup!$B$266:$Q$268,3,FALSE))</f>
        <v>#DIV/0!</v>
      </c>
      <c r="AI91" s="51" t="e">
        <f>X98*AI87/(HLOOKUP(AI86,workup!$B$266:$Q$268,2,FALSE)*X82*(1)+HLOOKUP(AI86,workup!$B$266:$Q$268,3,FALSE))</f>
        <v>#DIV/0!</v>
      </c>
      <c r="AJ91" s="51" t="e">
        <f>X98*AJ87/(HLOOKUP(AJ86,workup!$B$266:$Q$268,2,FALSE)*X82*(1)+HLOOKUP(AJ86,workup!$B$266:$Q$268,3,FALSE))</f>
        <v>#DIV/0!</v>
      </c>
      <c r="AK91" s="51" t="e">
        <f>X98*AK87/(HLOOKUP(AK86,workup!$B$266:$Q$268,2,FALSE)*X82*(1)+HLOOKUP(AK86,workup!$B$266:$Q$268,3,FALSE))</f>
        <v>#DIV/0!</v>
      </c>
      <c r="AL91" s="51" t="e">
        <f>X98*AL87/(HLOOKUP(AL86,workup!$B$266:$Q$268,2,FALSE)*X82*(1)+HLOOKUP(AL86,workup!$B$266:$Q$268,3,FALSE))</f>
        <v>#DIV/0!</v>
      </c>
      <c r="AM91" s="51" t="e">
        <f>X98*AM87/(HLOOKUP(AM86,workup!$B$266:$Q$268,2,FALSE)*X82*(1)+HLOOKUP(AM86,workup!$B$266:$Q$268,3,FALSE))</f>
        <v>#DIV/0!</v>
      </c>
      <c r="AN91" s="51" t="e">
        <f>X98*AN87/(HLOOKUP(AN86,workup!$B$266:$Q$268,2,FALSE)*X82*(1)+HLOOKUP(AN86,workup!$B$266:$Q$268,3,FALSE))</f>
        <v>#DIV/0!</v>
      </c>
      <c r="AQ91" s="223"/>
      <c r="AR91" s="224"/>
      <c r="AS91" s="199" t="s">
        <v>39</v>
      </c>
      <c r="AT91" s="51" t="e">
        <f>AS98*AT87/(HLOOKUP(AT86,workup!$B$266:$Q$268,2,FALSE)*AS82*(1)+HLOOKUP(AT86,workup!$B$266:$Q$268,3,FALSE))</f>
        <v>#DIV/0!</v>
      </c>
      <c r="AU91" s="51" t="e">
        <f>AS98*AU87/(HLOOKUP(AU86,workup!$B$266:$Q$268,2,FALSE)*AS82*(1)+HLOOKUP(AU86,workup!$B$266:$Q$268,3,FALSE))</f>
        <v>#DIV/0!</v>
      </c>
      <c r="AV91" s="51" t="e">
        <f>AS98*AV87/(HLOOKUP(AV86,workup!$B$266:$Q$268,2,FALSE)*AS82*(1)+HLOOKUP(AV86,workup!$B$266:$Q$268,3,FALSE))</f>
        <v>#DIV/0!</v>
      </c>
      <c r="AW91" s="51" t="e">
        <f>AS98*AW87/(HLOOKUP(AW86,workup!$B$266:$Q$268,2,FALSE)*AS82*(1)+HLOOKUP(AW86,workup!$B$266:$Q$268,3,FALSE))</f>
        <v>#DIV/0!</v>
      </c>
      <c r="AX91" s="51" t="e">
        <f>AS98*AX87/(HLOOKUP(AX86,workup!$B$266:$Q$268,2,FALSE)*AS82*(1)+HLOOKUP(AX86,workup!$B$266:$Q$268,3,FALSE))</f>
        <v>#DIV/0!</v>
      </c>
      <c r="AY91" s="51" t="e">
        <f>AS98*AY87/(HLOOKUP(AY86,workup!$B$266:$Q$268,2,FALSE)*AS82*(1)+HLOOKUP(AY86,workup!$B$266:$Q$268,3,FALSE))</f>
        <v>#DIV/0!</v>
      </c>
      <c r="AZ91" s="51" t="e">
        <f>AS98*AZ87/(HLOOKUP(AZ86,workup!$B$266:$Q$268,2,FALSE)*AS82*(1)+HLOOKUP(AZ86,workup!$B$266:$Q$268,3,FALSE))</f>
        <v>#DIV/0!</v>
      </c>
      <c r="BA91" s="51" t="e">
        <f>AS98*BA87/(HLOOKUP(BA86,workup!$B$266:$Q$268,2,FALSE)*AS82*(1)+HLOOKUP(BA86,workup!$B$266:$Q$268,3,FALSE))</f>
        <v>#DIV/0!</v>
      </c>
      <c r="BB91" s="51" t="e">
        <f>AS98*BB87/(HLOOKUP(BB86,workup!$B$266:$Q$268,2,FALSE)*AS82*(1)+HLOOKUP(BB86,workup!$B$266:$Q$268,3,FALSE))</f>
        <v>#DIV/0!</v>
      </c>
      <c r="BC91" s="51" t="e">
        <f>AS98*BC87/(HLOOKUP(BC86,workup!$B$266:$Q$268,2,FALSE)*AS82*(1)+HLOOKUP(BC86,workup!$B$266:$Q$268,3,FALSE))</f>
        <v>#DIV/0!</v>
      </c>
      <c r="BD91" s="51" t="e">
        <f>AS98*BD87/(HLOOKUP(BD86,workup!$B$266:$Q$268,2,FALSE)*AS82*(1)+HLOOKUP(BD86,workup!$B$266:$Q$268,3,FALSE))</f>
        <v>#DIV/0!</v>
      </c>
      <c r="BE91" s="51" t="e">
        <f>AS98*BE87/(HLOOKUP(BE86,workup!$B$266:$Q$268,2,FALSE)*AS82*(1)+HLOOKUP(BE86,workup!$B$266:$Q$268,3,FALSE))</f>
        <v>#DIV/0!</v>
      </c>
      <c r="BF91" s="51" t="e">
        <f>AS98*BF87/(HLOOKUP(BF86,workup!$B$266:$Q$268,2,FALSE)*AS82*(1)+HLOOKUP(BF86,workup!$B$266:$Q$268,3,FALSE))</f>
        <v>#DIV/0!</v>
      </c>
      <c r="BG91" s="51" t="e">
        <f>AS98*BG87/(HLOOKUP(BG86,workup!$B$266:$Q$268,2,FALSE)*AS82*(1)+HLOOKUP(BG86,workup!$B$266:$Q$268,3,FALSE))</f>
        <v>#DIV/0!</v>
      </c>
      <c r="BH91" s="51" t="e">
        <f>AS98*BH87/(HLOOKUP(BH86,workup!$B$266:$Q$268,2,FALSE)*AS82*(1)+HLOOKUP(BH86,workup!$B$266:$Q$268,3,FALSE))</f>
        <v>#DIV/0!</v>
      </c>
      <c r="BI91" s="51" t="e">
        <f>AS98*BI87/(HLOOKUP(BI86,workup!$B$266:$Q$268,2,FALSE)*AS82*(1)+HLOOKUP(BI86,workup!$B$266:$Q$268,3,FALSE))</f>
        <v>#DIV/0!</v>
      </c>
      <c r="BL91" s="223"/>
      <c r="BM91" s="224"/>
      <c r="BN91" s="199" t="s">
        <v>39</v>
      </c>
      <c r="BO91" s="51" t="e">
        <f>BN98*BO87/(HLOOKUP(BO86,workup!$B$266:$Q$268,2,FALSE)*BN82*(1)+HLOOKUP(BO86,workup!$B$266:$Q$268,3,FALSE))</f>
        <v>#DIV/0!</v>
      </c>
      <c r="BP91" s="51" t="e">
        <f>BN98*BP87/(HLOOKUP(BP86,workup!$B$266:$Q$268,2,FALSE)*BN82*(1)+HLOOKUP(BP86,workup!$B$266:$Q$268,3,FALSE))</f>
        <v>#DIV/0!</v>
      </c>
      <c r="BQ91" s="51" t="e">
        <f>BN98*BQ87/(HLOOKUP(BQ86,workup!$B$266:$Q$268,2,FALSE)*BN82*(1)+HLOOKUP(BQ86,workup!$B$266:$Q$268,3,FALSE))</f>
        <v>#DIV/0!</v>
      </c>
      <c r="BR91" s="51" t="e">
        <f>BN98*BR87/(HLOOKUP(BR86,workup!$B$266:$Q$268,2,FALSE)*BN82*(1)+HLOOKUP(BR86,workup!$B$266:$Q$268,3,FALSE))</f>
        <v>#DIV/0!</v>
      </c>
      <c r="BS91" s="51" t="e">
        <f>BN98*BS87/(HLOOKUP(BS86,workup!$B$266:$Q$268,2,FALSE)*BN82*(1)+HLOOKUP(BS86,workup!$B$266:$Q$268,3,FALSE))</f>
        <v>#DIV/0!</v>
      </c>
      <c r="BT91" s="51" t="e">
        <f>BN98*BT87/(HLOOKUP(BT86,workup!$B$266:$Q$268,2,FALSE)*BN82*(1)+HLOOKUP(BT86,workup!$B$266:$Q$268,3,FALSE))</f>
        <v>#DIV/0!</v>
      </c>
      <c r="BU91" s="51" t="e">
        <f>BN98*BU87/(HLOOKUP(BU86,workup!$B$266:$Q$268,2,FALSE)*BN82*(1)+HLOOKUP(BU86,workup!$B$266:$Q$268,3,FALSE))</f>
        <v>#DIV/0!</v>
      </c>
      <c r="BV91" s="51" t="e">
        <f>BN98*BV87/(HLOOKUP(BV86,workup!$B$266:$Q$268,2,FALSE)*BN82*(1)+HLOOKUP(BV86,workup!$B$266:$Q$268,3,FALSE))</f>
        <v>#DIV/0!</v>
      </c>
      <c r="BW91" s="51" t="e">
        <f>BN98*BW87/(HLOOKUP(BW86,workup!$B$266:$Q$268,2,FALSE)*BN82*(1)+HLOOKUP(BW86,workup!$B$266:$Q$268,3,FALSE))</f>
        <v>#DIV/0!</v>
      </c>
      <c r="BX91" s="51" t="e">
        <f>BN98*BX87/(HLOOKUP(BX86,workup!$B$266:$Q$268,2,FALSE)*BN82*(1)+HLOOKUP(BX86,workup!$B$266:$Q$268,3,FALSE))</f>
        <v>#DIV/0!</v>
      </c>
      <c r="BY91" s="51" t="e">
        <f>BN98*BY87/(HLOOKUP(BY86,workup!$B$266:$Q$268,2,FALSE)*BN82*(1)+HLOOKUP(BY86,workup!$B$266:$Q$268,3,FALSE))</f>
        <v>#DIV/0!</v>
      </c>
      <c r="BZ91" s="51" t="e">
        <f>BN98*BZ87/(HLOOKUP(BZ86,workup!$B$266:$Q$268,2,FALSE)*BN82*(1)+HLOOKUP(BZ86,workup!$B$266:$Q$268,3,FALSE))</f>
        <v>#DIV/0!</v>
      </c>
      <c r="CA91" s="51" t="e">
        <f>BN98*CA87/(HLOOKUP(CA86,workup!$B$266:$Q$268,2,FALSE)*BN82*(1)+HLOOKUP(CA86,workup!$B$266:$Q$268,3,FALSE))</f>
        <v>#DIV/0!</v>
      </c>
      <c r="CB91" s="51" t="e">
        <f>BN98*CB87/(HLOOKUP(CB86,workup!$B$266:$Q$268,2,FALSE)*BN82*(1)+HLOOKUP(CB86,workup!$B$266:$Q$268,3,FALSE))</f>
        <v>#DIV/0!</v>
      </c>
      <c r="CC91" s="51" t="e">
        <f>BN98*CC87/(HLOOKUP(CC86,workup!$B$266:$Q$268,2,FALSE)*BN82*(1)+HLOOKUP(CC86,workup!$B$266:$Q$268,3,FALSE))</f>
        <v>#DIV/0!</v>
      </c>
      <c r="CD91" s="51" t="e">
        <f>BN98*CD87/(HLOOKUP(CD86,workup!$B$266:$Q$268,2,FALSE)*BN82*(1)+HLOOKUP(CD86,workup!$B$266:$Q$268,3,FALSE))</f>
        <v>#DIV/0!</v>
      </c>
      <c r="CG91" s="223"/>
      <c r="CH91" s="224"/>
      <c r="CI91" s="199" t="s">
        <v>39</v>
      </c>
      <c r="CJ91" s="51" t="e">
        <f>CI98*CJ87/(HLOOKUP(CJ86,workup!$B$266:$Q$268,2,FALSE)*CI82*(1)+HLOOKUP(CJ86,workup!$B$266:$Q$268,3,FALSE))</f>
        <v>#DIV/0!</v>
      </c>
      <c r="CK91" s="51" t="e">
        <f>CI98*CK87/(HLOOKUP(CK86,workup!$B$266:$Q$268,2,FALSE)*CI82*(1)+HLOOKUP(CK86,workup!$B$266:$Q$268,3,FALSE))</f>
        <v>#DIV/0!</v>
      </c>
      <c r="CL91" s="51" t="e">
        <f>CI98*CL87/(HLOOKUP(CL86,workup!$B$266:$Q$268,2,FALSE)*CI82*(1)+HLOOKUP(CL86,workup!$B$266:$Q$268,3,FALSE))</f>
        <v>#DIV/0!</v>
      </c>
      <c r="CM91" s="51" t="e">
        <f>CI98*CM87/(HLOOKUP(CM86,workup!$B$266:$Q$268,2,FALSE)*CI82*(1)+HLOOKUP(CM86,workup!$B$266:$Q$268,3,FALSE))</f>
        <v>#DIV/0!</v>
      </c>
      <c r="CN91" s="51" t="e">
        <f>CI98*CN87/(HLOOKUP(CN86,workup!$B$266:$Q$268,2,FALSE)*CI82*(1)+HLOOKUP(CN86,workup!$B$266:$Q$268,3,FALSE))</f>
        <v>#DIV/0!</v>
      </c>
      <c r="CO91" s="51" t="e">
        <f>CI98*CO87/(HLOOKUP(CO86,workup!$B$266:$Q$268,2,FALSE)*CI82*(1)+HLOOKUP(CO86,workup!$B$266:$Q$268,3,FALSE))</f>
        <v>#DIV/0!</v>
      </c>
      <c r="CP91" s="51" t="e">
        <f>CI98*CP87/(HLOOKUP(CP86,workup!$B$266:$Q$268,2,FALSE)*CI82*(1)+HLOOKUP(CP86,workup!$B$266:$Q$268,3,FALSE))</f>
        <v>#DIV/0!</v>
      </c>
      <c r="CQ91" s="51" t="e">
        <f>CI98*CQ87/(HLOOKUP(CQ86,workup!$B$266:$Q$268,2,FALSE)*CI82*(1)+HLOOKUP(CQ86,workup!$B$266:$Q$268,3,FALSE))</f>
        <v>#DIV/0!</v>
      </c>
      <c r="CR91" s="51" t="e">
        <f>CI98*CR87/(HLOOKUP(CR86,workup!$B$266:$Q$268,2,FALSE)*CI82*(1)+HLOOKUP(CR86,workup!$B$266:$Q$268,3,FALSE))</f>
        <v>#DIV/0!</v>
      </c>
      <c r="CS91" s="51" t="e">
        <f>CI98*CS87/(HLOOKUP(CS86,workup!$B$266:$Q$268,2,FALSE)*CI82*(1)+HLOOKUP(CS86,workup!$B$266:$Q$268,3,FALSE))</f>
        <v>#DIV/0!</v>
      </c>
      <c r="CT91" s="51" t="e">
        <f>CI98*CT87/(HLOOKUP(CT86,workup!$B$266:$Q$268,2,FALSE)*CI82*(1)+HLOOKUP(CT86,workup!$B$266:$Q$268,3,FALSE))</f>
        <v>#DIV/0!</v>
      </c>
      <c r="CU91" s="51" t="e">
        <f>CI98*CU87/(HLOOKUP(CU86,workup!$B$266:$Q$268,2,FALSE)*CI82*(1)+HLOOKUP(CU86,workup!$B$266:$Q$268,3,FALSE))</f>
        <v>#DIV/0!</v>
      </c>
      <c r="CV91" s="51" t="e">
        <f>CI98*CV87/(HLOOKUP(CV86,workup!$B$266:$Q$268,2,FALSE)*CI82*(1)+HLOOKUP(CV86,workup!$B$266:$Q$268,3,FALSE))</f>
        <v>#DIV/0!</v>
      </c>
      <c r="CW91" s="51" t="e">
        <f>CI98*CW87/(HLOOKUP(CW86,workup!$B$266:$Q$268,2,FALSE)*CI82*(1)+HLOOKUP(CW86,workup!$B$266:$Q$268,3,FALSE))</f>
        <v>#DIV/0!</v>
      </c>
      <c r="CX91" s="51" t="e">
        <f>CI98*CX87/(HLOOKUP(CX86,workup!$B$266:$Q$268,2,FALSE)*CI82*(1)+HLOOKUP(CX86,workup!$B$266:$Q$268,3,FALSE))</f>
        <v>#DIV/0!</v>
      </c>
      <c r="CY91" s="51" t="e">
        <f>CI98*CY87/(HLOOKUP(CY86,workup!$B$266:$Q$268,2,FALSE)*CI82*(1)+HLOOKUP(CY86,workup!$B$266:$Q$268,3,FALSE))</f>
        <v>#DIV/0!</v>
      </c>
    </row>
    <row r="92" spans="1:103" ht="14.45" customHeight="1" x14ac:dyDescent="0.25">
      <c r="A92" s="223"/>
      <c r="B92" s="224"/>
      <c r="C92" s="200"/>
      <c r="D92" s="51">
        <f>C98*D88/(HLOOKUP(D86,workup!$B$266:$Q$268,2,FALSE)*C83*(1)+HLOOKUP(D86,workup!$B$266:$Q$268,3,FALSE))</f>
        <v>4.0504472326018059E-2</v>
      </c>
      <c r="E92" s="51">
        <f>C98*E88/(HLOOKUP(E86,workup!$B$266:$Q$268,2,FALSE)*C83*(1)+HLOOKUP(E86,workup!$B$266:$Q$268,3,FALSE))</f>
        <v>0.54382451668862697</v>
      </c>
      <c r="F92" s="51">
        <f>C98*F88/(HLOOKUP(F86,workup!$B$266:$Q$268,2,FALSE)*C83*(1)+HLOOKUP(F86,workup!$B$266:$Q$268,3,FALSE))</f>
        <v>6.7804405091209706E-3</v>
      </c>
      <c r="G92" s="51">
        <f>C98*G88/(HLOOKUP(G86,workup!$B$266:$Q$268,2,FALSE)*C83*(1)+HLOOKUP(G86,workup!$B$266:$Q$268,3,FALSE))</f>
        <v>3.7142819015212408E-2</v>
      </c>
      <c r="H92" s="51">
        <f>C98*H88/(HLOOKUP(H86,workup!$B$266:$Q$268,2,FALSE)*C83*(1)+HLOOKUP(H86,workup!$B$266:$Q$268,3,FALSE))</f>
        <v>2.7097757317428323E-3</v>
      </c>
      <c r="I92" s="51">
        <f>C98*I88/(HLOOKUP(I86,workup!$B$266:$Q$268,2,FALSE)*C83*(1)+HLOOKUP(I86,workup!$B$266:$Q$268,3,FALSE))</f>
        <v>3.4831786162223586E-4</v>
      </c>
      <c r="J92" s="51">
        <f>C98*J88/(HLOOKUP(J86,workup!$B$266:$Q$268,2,FALSE)*C83*(1)+HLOOKUP(J86,workup!$B$266:$Q$268,3,FALSE))</f>
        <v>1.4587475177432054E-2</v>
      </c>
      <c r="K92" s="51">
        <f>C98*K88/(HLOOKUP(K86,workup!$B$266:$Q$268,2,FALSE)*C83*(1)+HLOOKUP(K86,workup!$B$266:$Q$268,3,FALSE))</f>
        <v>0.19929930787455577</v>
      </c>
      <c r="L92" s="51">
        <f>C98*L88/(HLOOKUP(L86,workup!$B$266:$Q$268,2,FALSE)*C83*(1)+HLOOKUP(L86,workup!$B$266:$Q$268,3,FALSE))</f>
        <v>5.2706460577548582E-2</v>
      </c>
      <c r="M92" s="51">
        <f>C98*M88/(HLOOKUP(M86,workup!$B$266:$Q$268,2,FALSE)*C83*(1)+HLOOKUP(M86,workup!$B$266:$Q$268,3,FALSE))</f>
        <v>2.6388331838130208E-4</v>
      </c>
      <c r="N92" s="51">
        <f>C98*N88/(HLOOKUP(N86,workup!$B$266:$Q$268,2,FALSE)*C83*(1)+HLOOKUP(N86,workup!$B$266:$Q$268,3,FALSE))</f>
        <v>1.6118392231103933E-4</v>
      </c>
      <c r="O92" s="51">
        <f>C98*O88/(HLOOKUP(O86,workup!$B$266:$Q$268,2,FALSE)*C83*(1)+HLOOKUP(O86,workup!$B$266:$Q$268,3,FALSE))</f>
        <v>1.4520297055484169E-4</v>
      </c>
      <c r="P92" s="51">
        <f>C98*P88/(HLOOKUP(P86,workup!$B$266:$Q$268,2,FALSE)*C83*(1)+HLOOKUP(P86,workup!$B$266:$Q$268,3,FALSE))</f>
        <v>3.8489395766146822E-4</v>
      </c>
      <c r="Q92" s="51">
        <f>C98*Q88/(HLOOKUP(Q86,workup!$B$266:$Q$268,2,FALSE)*C83*(1)+HLOOKUP(Q86,workup!$B$266:$Q$268,3,FALSE))</f>
        <v>1.0509689693584927E-4</v>
      </c>
      <c r="R92" s="51">
        <f>C98*R88/(HLOOKUP(R86,workup!$B$266:$Q$268,2,FALSE)*C83*(1)+HLOOKUP(R86,workup!$B$266:$Q$268,3,FALSE))</f>
        <v>9.2511094928172659E-5</v>
      </c>
      <c r="S92" s="51">
        <f>C98*S88/(HLOOKUP(S86,workup!$B$266:$Q$268,2,FALSE)*C83*(1)+HLOOKUP(S86,workup!$B$266:$Q$268,3,FALSE))</f>
        <v>0</v>
      </c>
      <c r="T92" s="25"/>
      <c r="V92" s="223"/>
      <c r="W92" s="224"/>
      <c r="X92" s="200"/>
      <c r="Y92" s="51" t="e">
        <f>X98*Y88/(HLOOKUP(Y86,workup!$B$266:$Q$268,2,FALSE)*X83*(1)+HLOOKUP(Y86,workup!$B$266:$Q$268,3,FALSE))</f>
        <v>#DIV/0!</v>
      </c>
      <c r="Z92" s="51" t="e">
        <f>X98*Z88/(HLOOKUP(Z86,workup!$B$266:$Q$268,2,FALSE)*X83*(1)+HLOOKUP(Z86,workup!$B$266:$Q$268,3,FALSE))</f>
        <v>#DIV/0!</v>
      </c>
      <c r="AA92" s="51" t="e">
        <f>X98*AA88/(HLOOKUP(AA86,workup!$B$266:$Q$268,2,FALSE)*X83*(1)+HLOOKUP(AA86,workup!$B$266:$Q$268,3,FALSE))</f>
        <v>#DIV/0!</v>
      </c>
      <c r="AB92" s="51" t="e">
        <f>X98*AB88/(HLOOKUP(AB86,workup!$B$266:$Q$268,2,FALSE)*X83*(1)+HLOOKUP(AB86,workup!$B$266:$Q$268,3,FALSE))</f>
        <v>#DIV/0!</v>
      </c>
      <c r="AC92" s="51" t="e">
        <f>X98*AC88/(HLOOKUP(AC86,workup!$B$266:$Q$268,2,FALSE)*X83*(1)+HLOOKUP(AC86,workup!$B$266:$Q$268,3,FALSE))</f>
        <v>#DIV/0!</v>
      </c>
      <c r="AD92" s="51" t="e">
        <f>X98*AD88/(HLOOKUP(AD86,workup!$B$266:$Q$268,2,FALSE)*X83*(1)+HLOOKUP(AD86,workup!$B$266:$Q$268,3,FALSE))</f>
        <v>#DIV/0!</v>
      </c>
      <c r="AE92" s="51" t="e">
        <f>X98*AE88/(HLOOKUP(AE86,workup!$B$266:$Q$268,2,FALSE)*X83*(1)+HLOOKUP(AE86,workup!$B$266:$Q$268,3,FALSE))</f>
        <v>#DIV/0!</v>
      </c>
      <c r="AF92" s="51" t="e">
        <f>X98*AF88/(HLOOKUP(AF86,workup!$B$266:$Q$268,2,FALSE)*X83*(1)+HLOOKUP(AF86,workup!$B$266:$Q$268,3,FALSE))</f>
        <v>#DIV/0!</v>
      </c>
      <c r="AG92" s="51" t="e">
        <f>X98*AG88/(HLOOKUP(AG86,workup!$B$266:$Q$268,2,FALSE)*X83*(1)+HLOOKUP(AG86,workup!$B$266:$Q$268,3,FALSE))</f>
        <v>#DIV/0!</v>
      </c>
      <c r="AH92" s="51" t="e">
        <f>X98*AH88/(HLOOKUP(AH86,workup!$B$266:$Q$268,2,FALSE)*X83*(1)+HLOOKUP(AH86,workup!$B$266:$Q$268,3,FALSE))</f>
        <v>#DIV/0!</v>
      </c>
      <c r="AI92" s="51" t="e">
        <f>X98*AI88/(HLOOKUP(AI86,workup!$B$266:$Q$268,2,FALSE)*X83*(1)+HLOOKUP(AI86,workup!$B$266:$Q$268,3,FALSE))</f>
        <v>#DIV/0!</v>
      </c>
      <c r="AJ92" s="51" t="e">
        <f>X98*AJ88/(HLOOKUP(AJ86,workup!$B$266:$Q$268,2,FALSE)*X83*(1)+HLOOKUP(AJ86,workup!$B$266:$Q$268,3,FALSE))</f>
        <v>#DIV/0!</v>
      </c>
      <c r="AK92" s="51" t="e">
        <f>X98*AK88/(HLOOKUP(AK86,workup!$B$266:$Q$268,2,FALSE)*X83*(1)+HLOOKUP(AK86,workup!$B$266:$Q$268,3,FALSE))</f>
        <v>#DIV/0!</v>
      </c>
      <c r="AL92" s="51" t="e">
        <f>X98*AL88/(HLOOKUP(AL86,workup!$B$266:$Q$268,2,FALSE)*X83*(1)+HLOOKUP(AL86,workup!$B$266:$Q$268,3,FALSE))</f>
        <v>#DIV/0!</v>
      </c>
      <c r="AM92" s="51" t="e">
        <f>X98*AM88/(HLOOKUP(AM86,workup!$B$266:$Q$268,2,FALSE)*X83*(1)+HLOOKUP(AM86,workup!$B$266:$Q$268,3,FALSE))</f>
        <v>#DIV/0!</v>
      </c>
      <c r="AN92" s="51" t="e">
        <f>X98*AN88/(HLOOKUP(AN86,workup!$B$266:$Q$268,2,FALSE)*X83*(1)+HLOOKUP(AN86,workup!$B$266:$Q$268,3,FALSE))</f>
        <v>#DIV/0!</v>
      </c>
      <c r="AQ92" s="223"/>
      <c r="AR92" s="224"/>
      <c r="AS92" s="200"/>
      <c r="AT92" s="51" t="e">
        <f>AS98*AT88/(HLOOKUP(AT86,workup!$B$266:$Q$268,2,FALSE)*AS83*(1)+HLOOKUP(AT86,workup!$B$266:$Q$268,3,FALSE))</f>
        <v>#DIV/0!</v>
      </c>
      <c r="AU92" s="51" t="e">
        <f>AS98*AU88/(HLOOKUP(AU86,workup!$B$266:$Q$268,2,FALSE)*AS83*(1)+HLOOKUP(AU86,workup!$B$266:$Q$268,3,FALSE))</f>
        <v>#DIV/0!</v>
      </c>
      <c r="AV92" s="51" t="e">
        <f>AS98*AV88/(HLOOKUP(AV86,workup!$B$266:$Q$268,2,FALSE)*AS83*(1)+HLOOKUP(AV86,workup!$B$266:$Q$268,3,FALSE))</f>
        <v>#DIV/0!</v>
      </c>
      <c r="AW92" s="51" t="e">
        <f>AS98*AW88/(HLOOKUP(AW86,workup!$B$266:$Q$268,2,FALSE)*AS83*(1)+HLOOKUP(AW86,workup!$B$266:$Q$268,3,FALSE))</f>
        <v>#DIV/0!</v>
      </c>
      <c r="AX92" s="51" t="e">
        <f>AS98*AX88/(HLOOKUP(AX86,workup!$B$266:$Q$268,2,FALSE)*AS83*(1)+HLOOKUP(AX86,workup!$B$266:$Q$268,3,FALSE))</f>
        <v>#DIV/0!</v>
      </c>
      <c r="AY92" s="51" t="e">
        <f>AS98*AY88/(HLOOKUP(AY86,workup!$B$266:$Q$268,2,FALSE)*AS83*(1)+HLOOKUP(AY86,workup!$B$266:$Q$268,3,FALSE))</f>
        <v>#DIV/0!</v>
      </c>
      <c r="AZ92" s="51" t="e">
        <f>AS98*AZ88/(HLOOKUP(AZ86,workup!$B$266:$Q$268,2,FALSE)*AS83*(1)+HLOOKUP(AZ86,workup!$B$266:$Q$268,3,FALSE))</f>
        <v>#DIV/0!</v>
      </c>
      <c r="BA92" s="51" t="e">
        <f>AS98*BA88/(HLOOKUP(BA86,workup!$B$266:$Q$268,2,FALSE)*AS83*(1)+HLOOKUP(BA86,workup!$B$266:$Q$268,3,FALSE))</f>
        <v>#DIV/0!</v>
      </c>
      <c r="BB92" s="51" t="e">
        <f>AS98*BB88/(HLOOKUP(BB86,workup!$B$266:$Q$268,2,FALSE)*AS83*(1)+HLOOKUP(BB86,workup!$B$266:$Q$268,3,FALSE))</f>
        <v>#DIV/0!</v>
      </c>
      <c r="BC92" s="51" t="e">
        <f>AS98*BC88/(HLOOKUP(BC86,workup!$B$266:$Q$268,2,FALSE)*AS83*(1)+HLOOKUP(BC86,workup!$B$266:$Q$268,3,FALSE))</f>
        <v>#DIV/0!</v>
      </c>
      <c r="BD92" s="51" t="e">
        <f>AS98*BD88/(HLOOKUP(BD86,workup!$B$266:$Q$268,2,FALSE)*AS83*(1)+HLOOKUP(BD86,workup!$B$266:$Q$268,3,FALSE))</f>
        <v>#DIV/0!</v>
      </c>
      <c r="BE92" s="51" t="e">
        <f>AS98*BE88/(HLOOKUP(BE86,workup!$B$266:$Q$268,2,FALSE)*AS83*(1)+HLOOKUP(BE86,workup!$B$266:$Q$268,3,FALSE))</f>
        <v>#DIV/0!</v>
      </c>
      <c r="BF92" s="51" t="e">
        <f>AS98*BF88/(HLOOKUP(BF86,workup!$B$266:$Q$268,2,FALSE)*AS83*(1)+HLOOKUP(BF86,workup!$B$266:$Q$268,3,FALSE))</f>
        <v>#DIV/0!</v>
      </c>
      <c r="BG92" s="51" t="e">
        <f>AS98*BG88/(HLOOKUP(BG86,workup!$B$266:$Q$268,2,FALSE)*AS83*(1)+HLOOKUP(BG86,workup!$B$266:$Q$268,3,FALSE))</f>
        <v>#DIV/0!</v>
      </c>
      <c r="BH92" s="51" t="e">
        <f>AS98*BH88/(HLOOKUP(BH86,workup!$B$266:$Q$268,2,FALSE)*AS83*(1)+HLOOKUP(BH86,workup!$B$266:$Q$268,3,FALSE))</f>
        <v>#DIV/0!</v>
      </c>
      <c r="BI92" s="51" t="e">
        <f>AS98*BI88/(HLOOKUP(BI86,workup!$B$266:$Q$268,2,FALSE)*AS83*(1)+HLOOKUP(BI86,workup!$B$266:$Q$268,3,FALSE))</f>
        <v>#DIV/0!</v>
      </c>
      <c r="BL92" s="223"/>
      <c r="BM92" s="224"/>
      <c r="BN92" s="200"/>
      <c r="BO92" s="51" t="e">
        <f>BN98*BO88/(HLOOKUP(BO86,workup!$B$266:$Q$268,2,FALSE)*BN83*(1)+HLOOKUP(BO86,workup!$B$266:$Q$268,3,FALSE))</f>
        <v>#DIV/0!</v>
      </c>
      <c r="BP92" s="51" t="e">
        <f>BN98*BP88/(HLOOKUP(BP86,workup!$B$266:$Q$268,2,FALSE)*BN83*(1)+HLOOKUP(BP86,workup!$B$266:$Q$268,3,FALSE))</f>
        <v>#DIV/0!</v>
      </c>
      <c r="BQ92" s="51" t="e">
        <f>BN98*BQ88/(HLOOKUP(BQ86,workup!$B$266:$Q$268,2,FALSE)*BN83*(1)+HLOOKUP(BQ86,workup!$B$266:$Q$268,3,FALSE))</f>
        <v>#DIV/0!</v>
      </c>
      <c r="BR92" s="51" t="e">
        <f>BN98*BR88/(HLOOKUP(BR86,workup!$B$266:$Q$268,2,FALSE)*BN83*(1)+HLOOKUP(BR86,workup!$B$266:$Q$268,3,FALSE))</f>
        <v>#DIV/0!</v>
      </c>
      <c r="BS92" s="51" t="e">
        <f>BN98*BS88/(HLOOKUP(BS86,workup!$B$266:$Q$268,2,FALSE)*BN83*(1)+HLOOKUP(BS86,workup!$B$266:$Q$268,3,FALSE))</f>
        <v>#DIV/0!</v>
      </c>
      <c r="BT92" s="51" t="e">
        <f>BN98*BT88/(HLOOKUP(BT86,workup!$B$266:$Q$268,2,FALSE)*BN83*(1)+HLOOKUP(BT86,workup!$B$266:$Q$268,3,FALSE))</f>
        <v>#DIV/0!</v>
      </c>
      <c r="BU92" s="51" t="e">
        <f>BN98*BU88/(HLOOKUP(BU86,workup!$B$266:$Q$268,2,FALSE)*BN83*(1)+HLOOKUP(BU86,workup!$B$266:$Q$268,3,FALSE))</f>
        <v>#DIV/0!</v>
      </c>
      <c r="BV92" s="51" t="e">
        <f>BN98*BV88/(HLOOKUP(BV86,workup!$B$266:$Q$268,2,FALSE)*BN83*(1)+HLOOKUP(BV86,workup!$B$266:$Q$268,3,FALSE))</f>
        <v>#DIV/0!</v>
      </c>
      <c r="BW92" s="51" t="e">
        <f>BN98*BW88/(HLOOKUP(BW86,workup!$B$266:$Q$268,2,FALSE)*BN83*(1)+HLOOKUP(BW86,workup!$B$266:$Q$268,3,FALSE))</f>
        <v>#DIV/0!</v>
      </c>
      <c r="BX92" s="51" t="e">
        <f>BN98*BX88/(HLOOKUP(BX86,workup!$B$266:$Q$268,2,FALSE)*BN83*(1)+HLOOKUP(BX86,workup!$B$266:$Q$268,3,FALSE))</f>
        <v>#DIV/0!</v>
      </c>
      <c r="BY92" s="51" t="e">
        <f>BN98*BY88/(HLOOKUP(BY86,workup!$B$266:$Q$268,2,FALSE)*BN83*(1)+HLOOKUP(BY86,workup!$B$266:$Q$268,3,FALSE))</f>
        <v>#DIV/0!</v>
      </c>
      <c r="BZ92" s="51" t="e">
        <f>BN98*BZ88/(HLOOKUP(BZ86,workup!$B$266:$Q$268,2,FALSE)*BN83*(1)+HLOOKUP(BZ86,workup!$B$266:$Q$268,3,FALSE))</f>
        <v>#DIV/0!</v>
      </c>
      <c r="CA92" s="51" t="e">
        <f>BN98*CA88/(HLOOKUP(CA86,workup!$B$266:$Q$268,2,FALSE)*BN83*(1)+HLOOKUP(CA86,workup!$B$266:$Q$268,3,FALSE))</f>
        <v>#DIV/0!</v>
      </c>
      <c r="CB92" s="51" t="e">
        <f>BN98*CB88/(HLOOKUP(CB86,workup!$B$266:$Q$268,2,FALSE)*BN83*(1)+HLOOKUP(CB86,workup!$B$266:$Q$268,3,FALSE))</f>
        <v>#DIV/0!</v>
      </c>
      <c r="CC92" s="51" t="e">
        <f>BN98*CC88/(HLOOKUP(CC86,workup!$B$266:$Q$268,2,FALSE)*BN83*(1)+HLOOKUP(CC86,workup!$B$266:$Q$268,3,FALSE))</f>
        <v>#DIV/0!</v>
      </c>
      <c r="CD92" s="51" t="e">
        <f>BN98*CD88/(HLOOKUP(CD86,workup!$B$266:$Q$268,2,FALSE)*BN83*(1)+HLOOKUP(CD86,workup!$B$266:$Q$268,3,FALSE))</f>
        <v>#DIV/0!</v>
      </c>
      <c r="CG92" s="223"/>
      <c r="CH92" s="224"/>
      <c r="CI92" s="200"/>
      <c r="CJ92" s="51" t="e">
        <f>CI98*CJ88/(HLOOKUP(CJ86,workup!$B$266:$Q$268,2,FALSE)*CI83*(1)+HLOOKUP(CJ86,workup!$B$266:$Q$268,3,FALSE))</f>
        <v>#DIV/0!</v>
      </c>
      <c r="CK92" s="51" t="e">
        <f>CI98*CK88/(HLOOKUP(CK86,workup!$B$266:$Q$268,2,FALSE)*CI83*(1)+HLOOKUP(CK86,workup!$B$266:$Q$268,3,FALSE))</f>
        <v>#DIV/0!</v>
      </c>
      <c r="CL92" s="51" t="e">
        <f>CI98*CL88/(HLOOKUP(CL86,workup!$B$266:$Q$268,2,FALSE)*CI83*(1)+HLOOKUP(CL86,workup!$B$266:$Q$268,3,FALSE))</f>
        <v>#DIV/0!</v>
      </c>
      <c r="CM92" s="51" t="e">
        <f>CI98*CM88/(HLOOKUP(CM86,workup!$B$266:$Q$268,2,FALSE)*CI83*(1)+HLOOKUP(CM86,workup!$B$266:$Q$268,3,FALSE))</f>
        <v>#DIV/0!</v>
      </c>
      <c r="CN92" s="51" t="e">
        <f>CI98*CN88/(HLOOKUP(CN86,workup!$B$266:$Q$268,2,FALSE)*CI83*(1)+HLOOKUP(CN86,workup!$B$266:$Q$268,3,FALSE))</f>
        <v>#DIV/0!</v>
      </c>
      <c r="CO92" s="51" t="e">
        <f>CI98*CO88/(HLOOKUP(CO86,workup!$B$266:$Q$268,2,FALSE)*CI83*(1)+HLOOKUP(CO86,workup!$B$266:$Q$268,3,FALSE))</f>
        <v>#DIV/0!</v>
      </c>
      <c r="CP92" s="51" t="e">
        <f>CI98*CP88/(HLOOKUP(CP86,workup!$B$266:$Q$268,2,FALSE)*CI83*(1)+HLOOKUP(CP86,workup!$B$266:$Q$268,3,FALSE))</f>
        <v>#DIV/0!</v>
      </c>
      <c r="CQ92" s="51" t="e">
        <f>CI98*CQ88/(HLOOKUP(CQ86,workup!$B$266:$Q$268,2,FALSE)*CI83*(1)+HLOOKUP(CQ86,workup!$B$266:$Q$268,3,FALSE))</f>
        <v>#DIV/0!</v>
      </c>
      <c r="CR92" s="51" t="e">
        <f>CI98*CR88/(HLOOKUP(CR86,workup!$B$266:$Q$268,2,FALSE)*CI83*(1)+HLOOKUP(CR86,workup!$B$266:$Q$268,3,FALSE))</f>
        <v>#DIV/0!</v>
      </c>
      <c r="CS92" s="51" t="e">
        <f>CI98*CS88/(HLOOKUP(CS86,workup!$B$266:$Q$268,2,FALSE)*CI83*(1)+HLOOKUP(CS86,workup!$B$266:$Q$268,3,FALSE))</f>
        <v>#DIV/0!</v>
      </c>
      <c r="CT92" s="51" t="e">
        <f>CI98*CT88/(HLOOKUP(CT86,workup!$B$266:$Q$268,2,FALSE)*CI83*(1)+HLOOKUP(CT86,workup!$B$266:$Q$268,3,FALSE))</f>
        <v>#DIV/0!</v>
      </c>
      <c r="CU92" s="51" t="e">
        <f>CI98*CU88/(HLOOKUP(CU86,workup!$B$266:$Q$268,2,FALSE)*CI83*(1)+HLOOKUP(CU86,workup!$B$266:$Q$268,3,FALSE))</f>
        <v>#DIV/0!</v>
      </c>
      <c r="CV92" s="51" t="e">
        <f>CI98*CV88/(HLOOKUP(CV86,workup!$B$266:$Q$268,2,FALSE)*CI83*(1)+HLOOKUP(CV86,workup!$B$266:$Q$268,3,FALSE))</f>
        <v>#DIV/0!</v>
      </c>
      <c r="CW92" s="51" t="e">
        <f>CI98*CW88/(HLOOKUP(CW86,workup!$B$266:$Q$268,2,FALSE)*CI83*(1)+HLOOKUP(CW86,workup!$B$266:$Q$268,3,FALSE))</f>
        <v>#DIV/0!</v>
      </c>
      <c r="CX92" s="51" t="e">
        <f>CI98*CX88/(HLOOKUP(CX86,workup!$B$266:$Q$268,2,FALSE)*CI83*(1)+HLOOKUP(CX86,workup!$B$266:$Q$268,3,FALSE))</f>
        <v>#DIV/0!</v>
      </c>
      <c r="CY92" s="51" t="e">
        <f>CI98*CY88/(HLOOKUP(CY86,workup!$B$266:$Q$268,2,FALSE)*CI83*(1)+HLOOKUP(CY86,workup!$B$266:$Q$268,3,FALSE))</f>
        <v>#DIV/0!</v>
      </c>
    </row>
    <row r="93" spans="1:103" ht="14.45" customHeight="1" x14ac:dyDescent="0.25">
      <c r="A93" s="223"/>
      <c r="B93" s="224"/>
      <c r="C93" s="201"/>
      <c r="D93" s="51">
        <f>C98*D89/(HLOOKUP(D86,workup!$B$266:$Q$268,2,FALSE)*C84*(1)+HLOOKUP(D86,workup!$B$266:$Q$268,3,FALSE))</f>
        <v>3.6932528417800758E-2</v>
      </c>
      <c r="E93" s="51">
        <f>C98*E89/(HLOOKUP(E86,workup!$B$266:$Q$268,2,FALSE)*C84*(1)+HLOOKUP(E86,workup!$B$266:$Q$268,3,FALSE))</f>
        <v>0.54629419533530865</v>
      </c>
      <c r="F93" s="51">
        <f>C98*F89/(HLOOKUP(F86,workup!$B$266:$Q$268,2,FALSE)*C84*(1)+HLOOKUP(F86,workup!$B$266:$Q$268,3,FALSE))</f>
        <v>6.858462686208021E-3</v>
      </c>
      <c r="G93" s="51">
        <f>C98*G89/(HLOOKUP(G86,workup!$B$266:$Q$268,2,FALSE)*C84*(1)+HLOOKUP(G86,workup!$B$266:$Q$268,3,FALSE))</f>
        <v>3.7784146197611897E-2</v>
      </c>
      <c r="H93" s="51">
        <f>C98*H89/(HLOOKUP(H86,workup!$B$266:$Q$268,2,FALSE)*C84*(1)+HLOOKUP(H86,workup!$B$266:$Q$268,3,FALSE))</f>
        <v>2.7771519516887125E-3</v>
      </c>
      <c r="I93" s="51">
        <f>C98*I89/(HLOOKUP(I86,workup!$B$266:$Q$268,2,FALSE)*C84*(1)+HLOOKUP(I86,workup!$B$266:$Q$268,3,FALSE))</f>
        <v>3.1955239573829664E-4</v>
      </c>
      <c r="J93" s="51">
        <f>C98*J89/(HLOOKUP(J86,workup!$B$266:$Q$268,2,FALSE)*C84*(1)+HLOOKUP(J86,workup!$B$266:$Q$268,3,FALSE))</f>
        <v>1.4675503833296693E-2</v>
      </c>
      <c r="K93" s="51">
        <f>C98*K89/(HLOOKUP(K86,workup!$B$266:$Q$268,2,FALSE)*C84*(1)+HLOOKUP(K86,workup!$B$266:$Q$268,3,FALSE))</f>
        <v>0.2100753629986927</v>
      </c>
      <c r="L93" s="51">
        <f>C98*L89/(HLOOKUP(L86,workup!$B$266:$Q$268,2,FALSE)*C84*(1)+HLOOKUP(L86,workup!$B$266:$Q$268,3,FALSE))</f>
        <v>5.4751403894274152E-2</v>
      </c>
      <c r="M93" s="51">
        <f>C98*M89/(HLOOKUP(M86,workup!$B$266:$Q$268,2,FALSE)*C84*(1)+HLOOKUP(M86,workup!$B$266:$Q$268,3,FALSE))</f>
        <v>2.7992371455056771E-4</v>
      </c>
      <c r="N93" s="51">
        <f>C98*N89/(HLOOKUP(N86,workup!$B$266:$Q$268,2,FALSE)*C84*(1)+HLOOKUP(N86,workup!$B$266:$Q$268,3,FALSE))</f>
        <v>1.6588322315290829E-4</v>
      </c>
      <c r="O93" s="51">
        <f>C98*O89/(HLOOKUP(O86,workup!$B$266:$Q$268,2,FALSE)*C84*(1)+HLOOKUP(O86,workup!$B$266:$Q$268,3,FALSE))</f>
        <v>1.4355668059507737E-4</v>
      </c>
      <c r="P93" s="51">
        <f>C98*P89/(HLOOKUP(P86,workup!$B$266:$Q$268,2,FALSE)*C84*(1)+HLOOKUP(P86,workup!$B$266:$Q$268,3,FALSE))</f>
        <v>3.8066390264261012E-4</v>
      </c>
      <c r="Q93" s="51">
        <f>C98*Q89/(HLOOKUP(Q86,workup!$B$266:$Q$268,2,FALSE)*C84*(1)+HLOOKUP(Q86,workup!$B$266:$Q$268,3,FALSE))</f>
        <v>1.075367130328504E-4</v>
      </c>
      <c r="R93" s="51">
        <f>C98*R89/(HLOOKUP(R86,workup!$B$266:$Q$268,2,FALSE)*C84*(1)+HLOOKUP(R86,workup!$B$266:$Q$268,3,FALSE))</f>
        <v>9.2418761766940592E-5</v>
      </c>
      <c r="S93" s="51">
        <f>C98*S89/(HLOOKUP(S86,workup!$B$266:$Q$268,2,FALSE)*C84*(1)+HLOOKUP(S86,workup!$B$266:$Q$268,3,FALSE))</f>
        <v>0</v>
      </c>
      <c r="T93" s="25"/>
      <c r="V93" s="223"/>
      <c r="W93" s="224"/>
      <c r="X93" s="201"/>
      <c r="Y93" s="51" t="e">
        <f>X98*Y89/(HLOOKUP(Y86,workup!$B$266:$Q$268,2,FALSE)*X84*(1)+HLOOKUP(Y86,workup!$B$266:$Q$268,3,FALSE))</f>
        <v>#DIV/0!</v>
      </c>
      <c r="Z93" s="51" t="e">
        <f>X98*Z89/(HLOOKUP(Z86,workup!$B$266:$Q$268,2,FALSE)*X84*(1)+HLOOKUP(Z86,workup!$B$266:$Q$268,3,FALSE))</f>
        <v>#DIV/0!</v>
      </c>
      <c r="AA93" s="51" t="e">
        <f>X98*AA89/(HLOOKUP(AA86,workup!$B$266:$Q$268,2,FALSE)*X84*(1)+HLOOKUP(AA86,workup!$B$266:$Q$268,3,FALSE))</f>
        <v>#DIV/0!</v>
      </c>
      <c r="AB93" s="51" t="e">
        <f>X98*AB89/(HLOOKUP(AB86,workup!$B$266:$Q$268,2,FALSE)*X84*(1)+HLOOKUP(AB86,workup!$B$266:$Q$268,3,FALSE))</f>
        <v>#DIV/0!</v>
      </c>
      <c r="AC93" s="51" t="e">
        <f>X98*AC89/(HLOOKUP(AC86,workup!$B$266:$Q$268,2,FALSE)*X84*(1)+HLOOKUP(AC86,workup!$B$266:$Q$268,3,FALSE))</f>
        <v>#DIV/0!</v>
      </c>
      <c r="AD93" s="51" t="e">
        <f>X98*AD89/(HLOOKUP(AD86,workup!$B$266:$Q$268,2,FALSE)*X84*(1)+HLOOKUP(AD86,workup!$B$266:$Q$268,3,FALSE))</f>
        <v>#DIV/0!</v>
      </c>
      <c r="AE93" s="51" t="e">
        <f>X98*AE89/(HLOOKUP(AE86,workup!$B$266:$Q$268,2,FALSE)*X84*(1)+HLOOKUP(AE86,workup!$B$266:$Q$268,3,FALSE))</f>
        <v>#DIV/0!</v>
      </c>
      <c r="AF93" s="51" t="e">
        <f>X98*AF89/(HLOOKUP(AF86,workup!$B$266:$Q$268,2,FALSE)*X84*(1)+HLOOKUP(AF86,workup!$B$266:$Q$268,3,FALSE))</f>
        <v>#DIV/0!</v>
      </c>
      <c r="AG93" s="51" t="e">
        <f>X98*AG89/(HLOOKUP(AG86,workup!$B$266:$Q$268,2,FALSE)*X84*(1)+HLOOKUP(AG86,workup!$B$266:$Q$268,3,FALSE))</f>
        <v>#DIV/0!</v>
      </c>
      <c r="AH93" s="51" t="e">
        <f>X98*AH89/(HLOOKUP(AH86,workup!$B$266:$Q$268,2,FALSE)*X84*(1)+HLOOKUP(AH86,workup!$B$266:$Q$268,3,FALSE))</f>
        <v>#DIV/0!</v>
      </c>
      <c r="AI93" s="51" t="e">
        <f>X98*AI89/(HLOOKUP(AI86,workup!$B$266:$Q$268,2,FALSE)*X84*(1)+HLOOKUP(AI86,workup!$B$266:$Q$268,3,FALSE))</f>
        <v>#DIV/0!</v>
      </c>
      <c r="AJ93" s="51" t="e">
        <f>X98*AJ89/(HLOOKUP(AJ86,workup!$B$266:$Q$268,2,FALSE)*X84*(1)+HLOOKUP(AJ86,workup!$B$266:$Q$268,3,FALSE))</f>
        <v>#DIV/0!</v>
      </c>
      <c r="AK93" s="51" t="e">
        <f>X98*AK89/(HLOOKUP(AK86,workup!$B$266:$Q$268,2,FALSE)*X84*(1)+HLOOKUP(AK86,workup!$B$266:$Q$268,3,FALSE))</f>
        <v>#DIV/0!</v>
      </c>
      <c r="AL93" s="51" t="e">
        <f>X98*AL89/(HLOOKUP(AL86,workup!$B$266:$Q$268,2,FALSE)*X84*(1)+HLOOKUP(AL86,workup!$B$266:$Q$268,3,FALSE))</f>
        <v>#DIV/0!</v>
      </c>
      <c r="AM93" s="51" t="e">
        <f>X98*AM89/(HLOOKUP(AM86,workup!$B$266:$Q$268,2,FALSE)*X84*(1)+HLOOKUP(AM86,workup!$B$266:$Q$268,3,FALSE))</f>
        <v>#DIV/0!</v>
      </c>
      <c r="AN93" s="51" t="e">
        <f>X98*AN89/(HLOOKUP(AN86,workup!$B$266:$Q$268,2,FALSE)*X84*(1)+HLOOKUP(AN86,workup!$B$266:$Q$268,3,FALSE))</f>
        <v>#DIV/0!</v>
      </c>
      <c r="AQ93" s="223"/>
      <c r="AR93" s="224"/>
      <c r="AS93" s="201"/>
      <c r="AT93" s="51" t="e">
        <f>AS98*AT89/(HLOOKUP(AT86,workup!$B$266:$Q$268,2,FALSE)*AS84*(1)+HLOOKUP(AT86,workup!$B$266:$Q$268,3,FALSE))</f>
        <v>#DIV/0!</v>
      </c>
      <c r="AU93" s="51" t="e">
        <f>AS98*AU89/(HLOOKUP(AU86,workup!$B$266:$Q$268,2,FALSE)*AS84*(1)+HLOOKUP(AU86,workup!$B$266:$Q$268,3,FALSE))</f>
        <v>#DIV/0!</v>
      </c>
      <c r="AV93" s="51" t="e">
        <f>AS98*AV89/(HLOOKUP(AV86,workup!$B$266:$Q$268,2,FALSE)*AS84*(1)+HLOOKUP(AV86,workup!$B$266:$Q$268,3,FALSE))</f>
        <v>#DIV/0!</v>
      </c>
      <c r="AW93" s="51" t="e">
        <f>AS98*AW89/(HLOOKUP(AW86,workup!$B$266:$Q$268,2,FALSE)*AS84*(1)+HLOOKUP(AW86,workup!$B$266:$Q$268,3,FALSE))</f>
        <v>#DIV/0!</v>
      </c>
      <c r="AX93" s="51" t="e">
        <f>AS98*AX89/(HLOOKUP(AX86,workup!$B$266:$Q$268,2,FALSE)*AS84*(1)+HLOOKUP(AX86,workup!$B$266:$Q$268,3,FALSE))</f>
        <v>#DIV/0!</v>
      </c>
      <c r="AY93" s="51" t="e">
        <f>AS98*AY89/(HLOOKUP(AY86,workup!$B$266:$Q$268,2,FALSE)*AS84*(1)+HLOOKUP(AY86,workup!$B$266:$Q$268,3,FALSE))</f>
        <v>#DIV/0!</v>
      </c>
      <c r="AZ93" s="51" t="e">
        <f>AS98*AZ89/(HLOOKUP(AZ86,workup!$B$266:$Q$268,2,FALSE)*AS84*(1)+HLOOKUP(AZ86,workup!$B$266:$Q$268,3,FALSE))</f>
        <v>#DIV/0!</v>
      </c>
      <c r="BA93" s="51" t="e">
        <f>AS98*BA89/(HLOOKUP(BA86,workup!$B$266:$Q$268,2,FALSE)*AS84*(1)+HLOOKUP(BA86,workup!$B$266:$Q$268,3,FALSE))</f>
        <v>#DIV/0!</v>
      </c>
      <c r="BB93" s="51" t="e">
        <f>AS98*BB89/(HLOOKUP(BB86,workup!$B$266:$Q$268,2,FALSE)*AS84*(1)+HLOOKUP(BB86,workup!$B$266:$Q$268,3,FALSE))</f>
        <v>#DIV/0!</v>
      </c>
      <c r="BC93" s="51" t="e">
        <f>AS98*BC89/(HLOOKUP(BC86,workup!$B$266:$Q$268,2,FALSE)*AS84*(1)+HLOOKUP(BC86,workup!$B$266:$Q$268,3,FALSE))</f>
        <v>#DIV/0!</v>
      </c>
      <c r="BD93" s="51" t="e">
        <f>AS98*BD89/(HLOOKUP(BD86,workup!$B$266:$Q$268,2,FALSE)*AS84*(1)+HLOOKUP(BD86,workup!$B$266:$Q$268,3,FALSE))</f>
        <v>#DIV/0!</v>
      </c>
      <c r="BE93" s="51" t="e">
        <f>AS98*BE89/(HLOOKUP(BE86,workup!$B$266:$Q$268,2,FALSE)*AS84*(1)+HLOOKUP(BE86,workup!$B$266:$Q$268,3,FALSE))</f>
        <v>#DIV/0!</v>
      </c>
      <c r="BF93" s="51" t="e">
        <f>AS98*BF89/(HLOOKUP(BF86,workup!$B$266:$Q$268,2,FALSE)*AS84*(1)+HLOOKUP(BF86,workup!$B$266:$Q$268,3,FALSE))</f>
        <v>#DIV/0!</v>
      </c>
      <c r="BG93" s="51" t="e">
        <f>AS98*BG89/(HLOOKUP(BG86,workup!$B$266:$Q$268,2,FALSE)*AS84*(1)+HLOOKUP(BG86,workup!$B$266:$Q$268,3,FALSE))</f>
        <v>#DIV/0!</v>
      </c>
      <c r="BH93" s="51" t="e">
        <f>AS98*BH89/(HLOOKUP(BH86,workup!$B$266:$Q$268,2,FALSE)*AS84*(1)+HLOOKUP(BH86,workup!$B$266:$Q$268,3,FALSE))</f>
        <v>#DIV/0!</v>
      </c>
      <c r="BI93" s="51" t="e">
        <f>AS98*BI89/(HLOOKUP(BI86,workup!$B$266:$Q$268,2,FALSE)*AS84*(1)+HLOOKUP(BI86,workup!$B$266:$Q$268,3,FALSE))</f>
        <v>#DIV/0!</v>
      </c>
      <c r="BL93" s="223"/>
      <c r="BM93" s="224"/>
      <c r="BN93" s="201"/>
      <c r="BO93" s="51" t="e">
        <f>BN98*BO89/(HLOOKUP(BO86,workup!$B$266:$Q$268,2,FALSE)*BN84*(1)+HLOOKUP(BO86,workup!$B$266:$Q$268,3,FALSE))</f>
        <v>#DIV/0!</v>
      </c>
      <c r="BP93" s="51" t="e">
        <f>BN98*BP89/(HLOOKUP(BP86,workup!$B$266:$Q$268,2,FALSE)*BN84*(1)+HLOOKUP(BP86,workup!$B$266:$Q$268,3,FALSE))</f>
        <v>#DIV/0!</v>
      </c>
      <c r="BQ93" s="51" t="e">
        <f>BN98*BQ89/(HLOOKUP(BQ86,workup!$B$266:$Q$268,2,FALSE)*BN84*(1)+HLOOKUP(BQ86,workup!$B$266:$Q$268,3,FALSE))</f>
        <v>#DIV/0!</v>
      </c>
      <c r="BR93" s="51" t="e">
        <f>BN98*BR89/(HLOOKUP(BR86,workup!$B$266:$Q$268,2,FALSE)*BN84*(1)+HLOOKUP(BR86,workup!$B$266:$Q$268,3,FALSE))</f>
        <v>#DIV/0!</v>
      </c>
      <c r="BS93" s="51" t="e">
        <f>BN98*BS89/(HLOOKUP(BS86,workup!$B$266:$Q$268,2,FALSE)*BN84*(1)+HLOOKUP(BS86,workup!$B$266:$Q$268,3,FALSE))</f>
        <v>#DIV/0!</v>
      </c>
      <c r="BT93" s="51" t="e">
        <f>BN98*BT89/(HLOOKUP(BT86,workup!$B$266:$Q$268,2,FALSE)*BN84*(1)+HLOOKUP(BT86,workup!$B$266:$Q$268,3,FALSE))</f>
        <v>#DIV/0!</v>
      </c>
      <c r="BU93" s="51" t="e">
        <f>BN98*BU89/(HLOOKUP(BU86,workup!$B$266:$Q$268,2,FALSE)*BN84*(1)+HLOOKUP(BU86,workup!$B$266:$Q$268,3,FALSE))</f>
        <v>#DIV/0!</v>
      </c>
      <c r="BV93" s="51" t="e">
        <f>BN98*BV89/(HLOOKUP(BV86,workup!$B$266:$Q$268,2,FALSE)*BN84*(1)+HLOOKUP(BV86,workup!$B$266:$Q$268,3,FALSE))</f>
        <v>#DIV/0!</v>
      </c>
      <c r="BW93" s="51" t="e">
        <f>BN98*BW89/(HLOOKUP(BW86,workup!$B$266:$Q$268,2,FALSE)*BN84*(1)+HLOOKUP(BW86,workup!$B$266:$Q$268,3,FALSE))</f>
        <v>#DIV/0!</v>
      </c>
      <c r="BX93" s="51" t="e">
        <f>BN98*BX89/(HLOOKUP(BX86,workup!$B$266:$Q$268,2,FALSE)*BN84*(1)+HLOOKUP(BX86,workup!$B$266:$Q$268,3,FALSE))</f>
        <v>#DIV/0!</v>
      </c>
      <c r="BY93" s="51" t="e">
        <f>BN98*BY89/(HLOOKUP(BY86,workup!$B$266:$Q$268,2,FALSE)*BN84*(1)+HLOOKUP(BY86,workup!$B$266:$Q$268,3,FALSE))</f>
        <v>#DIV/0!</v>
      </c>
      <c r="BZ93" s="51" t="e">
        <f>BN98*BZ89/(HLOOKUP(BZ86,workup!$B$266:$Q$268,2,FALSE)*BN84*(1)+HLOOKUP(BZ86,workup!$B$266:$Q$268,3,FALSE))</f>
        <v>#DIV/0!</v>
      </c>
      <c r="CA93" s="51" t="e">
        <f>BN98*CA89/(HLOOKUP(CA86,workup!$B$266:$Q$268,2,FALSE)*BN84*(1)+HLOOKUP(CA86,workup!$B$266:$Q$268,3,FALSE))</f>
        <v>#DIV/0!</v>
      </c>
      <c r="CB93" s="51" t="e">
        <f>BN98*CB89/(HLOOKUP(CB86,workup!$B$266:$Q$268,2,FALSE)*BN84*(1)+HLOOKUP(CB86,workup!$B$266:$Q$268,3,FALSE))</f>
        <v>#DIV/0!</v>
      </c>
      <c r="CC93" s="51" t="e">
        <f>BN98*CC89/(HLOOKUP(CC86,workup!$B$266:$Q$268,2,FALSE)*BN84*(1)+HLOOKUP(CC86,workup!$B$266:$Q$268,3,FALSE))</f>
        <v>#DIV/0!</v>
      </c>
      <c r="CD93" s="51" t="e">
        <f>BN98*CD89/(HLOOKUP(CD86,workup!$B$266:$Q$268,2,FALSE)*BN84*(1)+HLOOKUP(CD86,workup!$B$266:$Q$268,3,FALSE))</f>
        <v>#DIV/0!</v>
      </c>
      <c r="CG93" s="223"/>
      <c r="CH93" s="224"/>
      <c r="CI93" s="201"/>
      <c r="CJ93" s="51" t="e">
        <f>CI98*CJ89/(HLOOKUP(CJ86,workup!$B$266:$Q$268,2,FALSE)*CI84*(1)+HLOOKUP(CJ86,workup!$B$266:$Q$268,3,FALSE))</f>
        <v>#DIV/0!</v>
      </c>
      <c r="CK93" s="51" t="e">
        <f>CI98*CK89/(HLOOKUP(CK86,workup!$B$266:$Q$268,2,FALSE)*CI84*(1)+HLOOKUP(CK86,workup!$B$266:$Q$268,3,FALSE))</f>
        <v>#DIV/0!</v>
      </c>
      <c r="CL93" s="51" t="e">
        <f>CI98*CL89/(HLOOKUP(CL86,workup!$B$266:$Q$268,2,FALSE)*CI84*(1)+HLOOKUP(CL86,workup!$B$266:$Q$268,3,FALSE))</f>
        <v>#DIV/0!</v>
      </c>
      <c r="CM93" s="51" t="e">
        <f>CI98*CM89/(HLOOKUP(CM86,workup!$B$266:$Q$268,2,FALSE)*CI84*(1)+HLOOKUP(CM86,workup!$B$266:$Q$268,3,FALSE))</f>
        <v>#DIV/0!</v>
      </c>
      <c r="CN93" s="51" t="e">
        <f>CI98*CN89/(HLOOKUP(CN86,workup!$B$266:$Q$268,2,FALSE)*CI84*(1)+HLOOKUP(CN86,workup!$B$266:$Q$268,3,FALSE))</f>
        <v>#DIV/0!</v>
      </c>
      <c r="CO93" s="51" t="e">
        <f>CI98*CO89/(HLOOKUP(CO86,workup!$B$266:$Q$268,2,FALSE)*CI84*(1)+HLOOKUP(CO86,workup!$B$266:$Q$268,3,FALSE))</f>
        <v>#DIV/0!</v>
      </c>
      <c r="CP93" s="51" t="e">
        <f>CI98*CP89/(HLOOKUP(CP86,workup!$B$266:$Q$268,2,FALSE)*CI84*(1)+HLOOKUP(CP86,workup!$B$266:$Q$268,3,FALSE))</f>
        <v>#DIV/0!</v>
      </c>
      <c r="CQ93" s="51" t="e">
        <f>CI98*CQ89/(HLOOKUP(CQ86,workup!$B$266:$Q$268,2,FALSE)*CI84*(1)+HLOOKUP(CQ86,workup!$B$266:$Q$268,3,FALSE))</f>
        <v>#DIV/0!</v>
      </c>
      <c r="CR93" s="51" t="e">
        <f>CI98*CR89/(HLOOKUP(CR86,workup!$B$266:$Q$268,2,FALSE)*CI84*(1)+HLOOKUP(CR86,workup!$B$266:$Q$268,3,FALSE))</f>
        <v>#DIV/0!</v>
      </c>
      <c r="CS93" s="51" t="e">
        <f>CI98*CS89/(HLOOKUP(CS86,workup!$B$266:$Q$268,2,FALSE)*CI84*(1)+HLOOKUP(CS86,workup!$B$266:$Q$268,3,FALSE))</f>
        <v>#DIV/0!</v>
      </c>
      <c r="CT93" s="51" t="e">
        <f>CI98*CT89/(HLOOKUP(CT86,workup!$B$266:$Q$268,2,FALSE)*CI84*(1)+HLOOKUP(CT86,workup!$B$266:$Q$268,3,FALSE))</f>
        <v>#DIV/0!</v>
      </c>
      <c r="CU93" s="51" t="e">
        <f>CI98*CU89/(HLOOKUP(CU86,workup!$B$266:$Q$268,2,FALSE)*CI84*(1)+HLOOKUP(CU86,workup!$B$266:$Q$268,3,FALSE))</f>
        <v>#DIV/0!</v>
      </c>
      <c r="CV93" s="51" t="e">
        <f>CI98*CV89/(HLOOKUP(CV86,workup!$B$266:$Q$268,2,FALSE)*CI84*(1)+HLOOKUP(CV86,workup!$B$266:$Q$268,3,FALSE))</f>
        <v>#DIV/0!</v>
      </c>
      <c r="CW93" s="51" t="e">
        <f>CI98*CW89/(HLOOKUP(CW86,workup!$B$266:$Q$268,2,FALSE)*CI84*(1)+HLOOKUP(CW86,workup!$B$266:$Q$268,3,FALSE))</f>
        <v>#DIV/0!</v>
      </c>
      <c r="CX93" s="51" t="e">
        <f>CI98*CX89/(HLOOKUP(CX86,workup!$B$266:$Q$268,2,FALSE)*CI84*(1)+HLOOKUP(CX86,workup!$B$266:$Q$268,3,FALSE))</f>
        <v>#DIV/0!</v>
      </c>
      <c r="CY93" s="51" t="e">
        <f>CI98*CY89/(HLOOKUP(CY86,workup!$B$266:$Q$268,2,FALSE)*CI84*(1)+HLOOKUP(CY86,workup!$B$266:$Q$268,3,FALSE))</f>
        <v>#DIV/0!</v>
      </c>
    </row>
    <row r="94" spans="1:103" ht="14.45" customHeight="1" x14ac:dyDescent="0.25">
      <c r="A94" s="223"/>
      <c r="B94" s="224"/>
      <c r="C94" s="66" t="s">
        <v>43</v>
      </c>
      <c r="D94" s="54">
        <f>AVERAGE(D91:D93)</f>
        <v>3.7278142456214018E-2</v>
      </c>
      <c r="E94" s="54">
        <f t="shared" ref="E94" si="358">AVERAGE(E91:E93)</f>
        <v>0.54719477578861964</v>
      </c>
      <c r="F94" s="54">
        <f>AVERAGE(F91:F93)</f>
        <v>6.8365518289869752E-3</v>
      </c>
      <c r="G94" s="54">
        <f>AVERAGE(G91:G93)</f>
        <v>3.7513024495732121E-2</v>
      </c>
      <c r="H94" s="54">
        <f>AVERAGE(H91:H93)</f>
        <v>2.5845431801718864E-3</v>
      </c>
      <c r="I94" s="54">
        <f t="shared" ref="I94:J94" si="359">AVERAGE(I91:I93)</f>
        <v>3.3506163480984027E-4</v>
      </c>
      <c r="J94" s="54">
        <f t="shared" si="359"/>
        <v>1.4773657573316975E-2</v>
      </c>
      <c r="K94" s="54">
        <f>AVERAGE(K91:K93)</f>
        <v>0.20687524669206614</v>
      </c>
      <c r="L94" s="54">
        <f>AVERAGE(L91:L93)</f>
        <v>5.4318487415964629E-2</v>
      </c>
      <c r="M94" s="54">
        <f t="shared" ref="M94:S94" si="360">AVERAGE(M91:M93)</f>
        <v>2.7476943105154581E-4</v>
      </c>
      <c r="N94" s="54">
        <f t="shared" si="360"/>
        <v>1.654302985409273E-4</v>
      </c>
      <c r="O94" s="54">
        <f t="shared" si="360"/>
        <v>1.4468754485173502E-4</v>
      </c>
      <c r="P94" s="54">
        <f t="shared" si="360"/>
        <v>3.8761187230238191E-4</v>
      </c>
      <c r="Q94" s="54">
        <f t="shared" si="360"/>
        <v>1.0696493233324429E-4</v>
      </c>
      <c r="R94" s="54">
        <f t="shared" si="360"/>
        <v>9.3650511785876468E-5</v>
      </c>
      <c r="S94" s="55">
        <f t="shared" si="360"/>
        <v>0</v>
      </c>
      <c r="T94" s="25"/>
      <c r="V94" s="223"/>
      <c r="W94" s="224"/>
      <c r="X94" s="66" t="s">
        <v>43</v>
      </c>
      <c r="Y94" s="54" t="e">
        <f>AVERAGE(Y91:Y93)</f>
        <v>#DIV/0!</v>
      </c>
      <c r="Z94" s="54" t="e">
        <f t="shared" ref="Z94" si="361">AVERAGE(Z91:Z93)</f>
        <v>#DIV/0!</v>
      </c>
      <c r="AA94" s="54" t="e">
        <f>AVERAGE(AA91:AA93)</f>
        <v>#DIV/0!</v>
      </c>
      <c r="AB94" s="54" t="e">
        <f>AVERAGE(AB91:AB93)</f>
        <v>#DIV/0!</v>
      </c>
      <c r="AC94" s="54" t="e">
        <f>AVERAGE(AC91:AC93)</f>
        <v>#DIV/0!</v>
      </c>
      <c r="AD94" s="54" t="e">
        <f t="shared" ref="AD94:AE94" si="362">AVERAGE(AD91:AD93)</f>
        <v>#DIV/0!</v>
      </c>
      <c r="AE94" s="54" t="e">
        <f t="shared" si="362"/>
        <v>#DIV/0!</v>
      </c>
      <c r="AF94" s="54" t="e">
        <f>AVERAGE(AF91:AF93)</f>
        <v>#DIV/0!</v>
      </c>
      <c r="AG94" s="54" t="e">
        <f>AVERAGE(AG91:AG93)</f>
        <v>#DIV/0!</v>
      </c>
      <c r="AH94" s="54" t="e">
        <f t="shared" ref="AH94:AN94" si="363">AVERAGE(AH91:AH93)</f>
        <v>#DIV/0!</v>
      </c>
      <c r="AI94" s="54" t="e">
        <f t="shared" si="363"/>
        <v>#DIV/0!</v>
      </c>
      <c r="AJ94" s="54" t="e">
        <f t="shared" si="363"/>
        <v>#DIV/0!</v>
      </c>
      <c r="AK94" s="54" t="e">
        <f t="shared" si="363"/>
        <v>#DIV/0!</v>
      </c>
      <c r="AL94" s="54" t="e">
        <f t="shared" si="363"/>
        <v>#DIV/0!</v>
      </c>
      <c r="AM94" s="54" t="e">
        <f t="shared" si="363"/>
        <v>#DIV/0!</v>
      </c>
      <c r="AN94" s="55" t="e">
        <f t="shared" si="363"/>
        <v>#DIV/0!</v>
      </c>
      <c r="AQ94" s="223"/>
      <c r="AR94" s="224"/>
      <c r="AS94" s="66" t="s">
        <v>43</v>
      </c>
      <c r="AT94" s="54" t="e">
        <f>AVERAGE(AT91:AT93)</f>
        <v>#DIV/0!</v>
      </c>
      <c r="AU94" s="54" t="e">
        <f t="shared" ref="AU94" si="364">AVERAGE(AU91:AU93)</f>
        <v>#DIV/0!</v>
      </c>
      <c r="AV94" s="54" t="e">
        <f>AVERAGE(AV91:AV93)</f>
        <v>#DIV/0!</v>
      </c>
      <c r="AW94" s="54" t="e">
        <f>AVERAGE(AW91:AW93)</f>
        <v>#DIV/0!</v>
      </c>
      <c r="AX94" s="54" t="e">
        <f>AVERAGE(AX91:AX93)</f>
        <v>#DIV/0!</v>
      </c>
      <c r="AY94" s="54" t="e">
        <f t="shared" ref="AY94:AZ94" si="365">AVERAGE(AY91:AY93)</f>
        <v>#DIV/0!</v>
      </c>
      <c r="AZ94" s="54" t="e">
        <f t="shared" si="365"/>
        <v>#DIV/0!</v>
      </c>
      <c r="BA94" s="54" t="e">
        <f>AVERAGE(BA91:BA93)</f>
        <v>#DIV/0!</v>
      </c>
      <c r="BB94" s="54" t="e">
        <f>AVERAGE(BB91:BB93)</f>
        <v>#DIV/0!</v>
      </c>
      <c r="BC94" s="54" t="e">
        <f t="shared" ref="BC94:BI94" si="366">AVERAGE(BC91:BC93)</f>
        <v>#DIV/0!</v>
      </c>
      <c r="BD94" s="54" t="e">
        <f t="shared" si="366"/>
        <v>#DIV/0!</v>
      </c>
      <c r="BE94" s="54" t="e">
        <f t="shared" si="366"/>
        <v>#DIV/0!</v>
      </c>
      <c r="BF94" s="54" t="e">
        <f t="shared" si="366"/>
        <v>#DIV/0!</v>
      </c>
      <c r="BG94" s="54" t="e">
        <f t="shared" si="366"/>
        <v>#DIV/0!</v>
      </c>
      <c r="BH94" s="54" t="e">
        <f t="shared" si="366"/>
        <v>#DIV/0!</v>
      </c>
      <c r="BI94" s="55" t="e">
        <f t="shared" si="366"/>
        <v>#DIV/0!</v>
      </c>
      <c r="BL94" s="223"/>
      <c r="BM94" s="224"/>
      <c r="BN94" s="66" t="s">
        <v>43</v>
      </c>
      <c r="BO94" s="54" t="e">
        <f>AVERAGE(BO91:BO93)</f>
        <v>#DIV/0!</v>
      </c>
      <c r="BP94" s="54" t="e">
        <f t="shared" ref="BP94" si="367">AVERAGE(BP91:BP93)</f>
        <v>#DIV/0!</v>
      </c>
      <c r="BQ94" s="54" t="e">
        <f>AVERAGE(BQ91:BQ93)</f>
        <v>#DIV/0!</v>
      </c>
      <c r="BR94" s="54" t="e">
        <f>AVERAGE(BR91:BR93)</f>
        <v>#DIV/0!</v>
      </c>
      <c r="BS94" s="54" t="e">
        <f>AVERAGE(BS91:BS93)</f>
        <v>#DIV/0!</v>
      </c>
      <c r="BT94" s="54" t="e">
        <f t="shared" ref="BT94:BU94" si="368">AVERAGE(BT91:BT93)</f>
        <v>#DIV/0!</v>
      </c>
      <c r="BU94" s="54" t="e">
        <f t="shared" si="368"/>
        <v>#DIV/0!</v>
      </c>
      <c r="BV94" s="54" t="e">
        <f>AVERAGE(BV91:BV93)</f>
        <v>#DIV/0!</v>
      </c>
      <c r="BW94" s="54" t="e">
        <f>AVERAGE(BW91:BW93)</f>
        <v>#DIV/0!</v>
      </c>
      <c r="BX94" s="54" t="e">
        <f t="shared" ref="BX94:CD94" si="369">AVERAGE(BX91:BX93)</f>
        <v>#DIV/0!</v>
      </c>
      <c r="BY94" s="54" t="e">
        <f t="shared" si="369"/>
        <v>#DIV/0!</v>
      </c>
      <c r="BZ94" s="54" t="e">
        <f t="shared" si="369"/>
        <v>#DIV/0!</v>
      </c>
      <c r="CA94" s="54" t="e">
        <f t="shared" si="369"/>
        <v>#DIV/0!</v>
      </c>
      <c r="CB94" s="54" t="e">
        <f t="shared" si="369"/>
        <v>#DIV/0!</v>
      </c>
      <c r="CC94" s="54" t="e">
        <f t="shared" si="369"/>
        <v>#DIV/0!</v>
      </c>
      <c r="CD94" s="55" t="e">
        <f t="shared" si="369"/>
        <v>#DIV/0!</v>
      </c>
      <c r="CG94" s="223"/>
      <c r="CH94" s="224"/>
      <c r="CI94" s="66" t="s">
        <v>43</v>
      </c>
      <c r="CJ94" s="54" t="e">
        <f>AVERAGE(CJ91:CJ93)</f>
        <v>#DIV/0!</v>
      </c>
      <c r="CK94" s="54" t="e">
        <f t="shared" ref="CK94" si="370">AVERAGE(CK91:CK93)</f>
        <v>#DIV/0!</v>
      </c>
      <c r="CL94" s="54" t="e">
        <f>AVERAGE(CL91:CL93)</f>
        <v>#DIV/0!</v>
      </c>
      <c r="CM94" s="54" t="e">
        <f>AVERAGE(CM91:CM93)</f>
        <v>#DIV/0!</v>
      </c>
      <c r="CN94" s="54" t="e">
        <f>AVERAGE(CN91:CN93)</f>
        <v>#DIV/0!</v>
      </c>
      <c r="CO94" s="54" t="e">
        <f t="shared" ref="CO94:CP94" si="371">AVERAGE(CO91:CO93)</f>
        <v>#DIV/0!</v>
      </c>
      <c r="CP94" s="54" t="e">
        <f t="shared" si="371"/>
        <v>#DIV/0!</v>
      </c>
      <c r="CQ94" s="54" t="e">
        <f>AVERAGE(CQ91:CQ93)</f>
        <v>#DIV/0!</v>
      </c>
      <c r="CR94" s="54" t="e">
        <f>AVERAGE(CR91:CR93)</f>
        <v>#DIV/0!</v>
      </c>
      <c r="CS94" s="54" t="e">
        <f t="shared" ref="CS94:CY94" si="372">AVERAGE(CS91:CS93)</f>
        <v>#DIV/0!</v>
      </c>
      <c r="CT94" s="54" t="e">
        <f t="shared" si="372"/>
        <v>#DIV/0!</v>
      </c>
      <c r="CU94" s="54" t="e">
        <f t="shared" si="372"/>
        <v>#DIV/0!</v>
      </c>
      <c r="CV94" s="54" t="e">
        <f t="shared" si="372"/>
        <v>#DIV/0!</v>
      </c>
      <c r="CW94" s="54" t="e">
        <f t="shared" si="372"/>
        <v>#DIV/0!</v>
      </c>
      <c r="CX94" s="54" t="e">
        <f t="shared" si="372"/>
        <v>#DIV/0!</v>
      </c>
      <c r="CY94" s="55" t="e">
        <f t="shared" si="372"/>
        <v>#DIV/0!</v>
      </c>
    </row>
    <row r="95" spans="1:103" ht="14.45" customHeight="1" x14ac:dyDescent="0.25">
      <c r="A95" s="223"/>
      <c r="B95" s="224"/>
      <c r="C95" s="166" t="s">
        <v>45</v>
      </c>
      <c r="D95" s="191" t="s">
        <v>115</v>
      </c>
      <c r="E95" s="192"/>
      <c r="F95" s="188" t="s">
        <v>40</v>
      </c>
      <c r="G95" s="189"/>
      <c r="H95" s="190"/>
      <c r="I95" s="191" t="s">
        <v>55</v>
      </c>
      <c r="J95" s="193"/>
      <c r="K95" s="193"/>
      <c r="L95" s="193"/>
      <c r="M95" s="193"/>
      <c r="N95" s="193"/>
      <c r="O95" s="191" t="s">
        <v>102</v>
      </c>
      <c r="P95" s="192"/>
      <c r="Q95" s="191" t="s">
        <v>47</v>
      </c>
      <c r="R95" s="193"/>
      <c r="S95" s="194"/>
      <c r="T95" s="25"/>
      <c r="V95" s="223"/>
      <c r="W95" s="224"/>
      <c r="X95" s="166" t="s">
        <v>45</v>
      </c>
      <c r="Y95" s="191" t="s">
        <v>115</v>
      </c>
      <c r="Z95" s="192"/>
      <c r="AA95" s="188" t="s">
        <v>40</v>
      </c>
      <c r="AB95" s="189"/>
      <c r="AC95" s="190"/>
      <c r="AD95" s="191" t="s">
        <v>55</v>
      </c>
      <c r="AE95" s="193"/>
      <c r="AF95" s="193"/>
      <c r="AG95" s="193"/>
      <c r="AH95" s="193"/>
      <c r="AI95" s="193"/>
      <c r="AJ95" s="191" t="s">
        <v>102</v>
      </c>
      <c r="AK95" s="192"/>
      <c r="AL95" s="191" t="s">
        <v>47</v>
      </c>
      <c r="AM95" s="193"/>
      <c r="AN95" s="194"/>
      <c r="AQ95" s="223"/>
      <c r="AR95" s="224"/>
      <c r="AS95" s="166" t="s">
        <v>45</v>
      </c>
      <c r="AT95" s="191" t="s">
        <v>115</v>
      </c>
      <c r="AU95" s="192"/>
      <c r="AV95" s="188" t="s">
        <v>40</v>
      </c>
      <c r="AW95" s="189"/>
      <c r="AX95" s="190"/>
      <c r="AY95" s="191" t="s">
        <v>55</v>
      </c>
      <c r="AZ95" s="193"/>
      <c r="BA95" s="193"/>
      <c r="BB95" s="193"/>
      <c r="BC95" s="193"/>
      <c r="BD95" s="193"/>
      <c r="BE95" s="191" t="s">
        <v>102</v>
      </c>
      <c r="BF95" s="192"/>
      <c r="BG95" s="191" t="s">
        <v>47</v>
      </c>
      <c r="BH95" s="193"/>
      <c r="BI95" s="194"/>
      <c r="BL95" s="223"/>
      <c r="BM95" s="224"/>
      <c r="BN95" s="166" t="s">
        <v>45</v>
      </c>
      <c r="BO95" s="191" t="s">
        <v>115</v>
      </c>
      <c r="BP95" s="192"/>
      <c r="BQ95" s="188" t="s">
        <v>40</v>
      </c>
      <c r="BR95" s="189"/>
      <c r="BS95" s="190"/>
      <c r="BT95" s="191" t="s">
        <v>55</v>
      </c>
      <c r="BU95" s="193"/>
      <c r="BV95" s="193"/>
      <c r="BW95" s="193"/>
      <c r="BX95" s="193"/>
      <c r="BY95" s="193"/>
      <c r="BZ95" s="191" t="s">
        <v>102</v>
      </c>
      <c r="CA95" s="192"/>
      <c r="CB95" s="191" t="s">
        <v>47</v>
      </c>
      <c r="CC95" s="193"/>
      <c r="CD95" s="194"/>
      <c r="CG95" s="223"/>
      <c r="CH95" s="224"/>
      <c r="CI95" s="166" t="s">
        <v>45</v>
      </c>
      <c r="CJ95" s="191" t="s">
        <v>115</v>
      </c>
      <c r="CK95" s="192"/>
      <c r="CL95" s="188" t="s">
        <v>40</v>
      </c>
      <c r="CM95" s="189"/>
      <c r="CN95" s="190"/>
      <c r="CO95" s="191" t="s">
        <v>55</v>
      </c>
      <c r="CP95" s="193"/>
      <c r="CQ95" s="193"/>
      <c r="CR95" s="193"/>
      <c r="CS95" s="193"/>
      <c r="CT95" s="193"/>
      <c r="CU95" s="191" t="s">
        <v>102</v>
      </c>
      <c r="CV95" s="192"/>
      <c r="CW95" s="191" t="s">
        <v>47</v>
      </c>
      <c r="CX95" s="193"/>
      <c r="CY95" s="194"/>
    </row>
    <row r="96" spans="1:103" ht="14.45" customHeight="1" x14ac:dyDescent="0.25">
      <c r="A96" s="223"/>
      <c r="B96" s="224"/>
      <c r="C96" s="167"/>
      <c r="D96" s="34" t="s">
        <v>116</v>
      </c>
      <c r="E96" s="34" t="s">
        <v>112</v>
      </c>
      <c r="F96" s="34" t="s">
        <v>76</v>
      </c>
      <c r="G96" s="34" t="s">
        <v>77</v>
      </c>
      <c r="H96" s="34" t="s">
        <v>54</v>
      </c>
      <c r="I96" s="34" t="s">
        <v>64</v>
      </c>
      <c r="J96" s="34" t="s">
        <v>52</v>
      </c>
      <c r="K96" s="34" t="s">
        <v>53</v>
      </c>
      <c r="L96" s="34" t="s">
        <v>22</v>
      </c>
      <c r="M96" s="34" t="s">
        <v>23</v>
      </c>
      <c r="N96" s="34" t="s">
        <v>63</v>
      </c>
      <c r="O96" s="34" t="s">
        <v>110</v>
      </c>
      <c r="P96" s="34" t="s">
        <v>111</v>
      </c>
      <c r="Q96" s="34" t="s">
        <v>48</v>
      </c>
      <c r="R96" s="34" t="s">
        <v>49</v>
      </c>
      <c r="S96" s="13" t="s">
        <v>50</v>
      </c>
      <c r="T96" s="25"/>
      <c r="V96" s="223"/>
      <c r="W96" s="224"/>
      <c r="X96" s="167"/>
      <c r="Y96" s="34" t="s">
        <v>116</v>
      </c>
      <c r="Z96" s="34" t="s">
        <v>112</v>
      </c>
      <c r="AA96" s="34" t="s">
        <v>76</v>
      </c>
      <c r="AB96" s="34" t="s">
        <v>77</v>
      </c>
      <c r="AC96" s="34" t="s">
        <v>54</v>
      </c>
      <c r="AD96" s="34" t="s">
        <v>64</v>
      </c>
      <c r="AE96" s="34" t="s">
        <v>52</v>
      </c>
      <c r="AF96" s="34" t="s">
        <v>53</v>
      </c>
      <c r="AG96" s="34" t="s">
        <v>22</v>
      </c>
      <c r="AH96" s="34" t="s">
        <v>23</v>
      </c>
      <c r="AI96" s="34" t="s">
        <v>63</v>
      </c>
      <c r="AJ96" s="34" t="s">
        <v>110</v>
      </c>
      <c r="AK96" s="34" t="s">
        <v>111</v>
      </c>
      <c r="AL96" s="34" t="s">
        <v>48</v>
      </c>
      <c r="AM96" s="34" t="s">
        <v>49</v>
      </c>
      <c r="AN96" s="13" t="s">
        <v>50</v>
      </c>
      <c r="AQ96" s="223"/>
      <c r="AR96" s="224"/>
      <c r="AS96" s="167"/>
      <c r="AT96" s="34" t="s">
        <v>116</v>
      </c>
      <c r="AU96" s="34" t="s">
        <v>112</v>
      </c>
      <c r="AV96" s="34" t="s">
        <v>76</v>
      </c>
      <c r="AW96" s="34" t="s">
        <v>77</v>
      </c>
      <c r="AX96" s="34" t="s">
        <v>54</v>
      </c>
      <c r="AY96" s="34" t="s">
        <v>64</v>
      </c>
      <c r="AZ96" s="34" t="s">
        <v>52</v>
      </c>
      <c r="BA96" s="34" t="s">
        <v>53</v>
      </c>
      <c r="BB96" s="34" t="s">
        <v>22</v>
      </c>
      <c r="BC96" s="34" t="s">
        <v>23</v>
      </c>
      <c r="BD96" s="34" t="s">
        <v>63</v>
      </c>
      <c r="BE96" s="34" t="s">
        <v>110</v>
      </c>
      <c r="BF96" s="34" t="s">
        <v>111</v>
      </c>
      <c r="BG96" s="34" t="s">
        <v>48</v>
      </c>
      <c r="BH96" s="34" t="s">
        <v>49</v>
      </c>
      <c r="BI96" s="13" t="s">
        <v>50</v>
      </c>
      <c r="BL96" s="223"/>
      <c r="BM96" s="224"/>
      <c r="BN96" s="167"/>
      <c r="BO96" s="34" t="s">
        <v>116</v>
      </c>
      <c r="BP96" s="34" t="s">
        <v>112</v>
      </c>
      <c r="BQ96" s="34" t="s">
        <v>76</v>
      </c>
      <c r="BR96" s="34" t="s">
        <v>77</v>
      </c>
      <c r="BS96" s="34" t="s">
        <v>54</v>
      </c>
      <c r="BT96" s="34" t="s">
        <v>64</v>
      </c>
      <c r="BU96" s="34" t="s">
        <v>52</v>
      </c>
      <c r="BV96" s="34" t="s">
        <v>53</v>
      </c>
      <c r="BW96" s="34" t="s">
        <v>22</v>
      </c>
      <c r="BX96" s="34" t="s">
        <v>23</v>
      </c>
      <c r="BY96" s="34" t="s">
        <v>63</v>
      </c>
      <c r="BZ96" s="34" t="s">
        <v>110</v>
      </c>
      <c r="CA96" s="34" t="s">
        <v>111</v>
      </c>
      <c r="CB96" s="34" t="s">
        <v>48</v>
      </c>
      <c r="CC96" s="34" t="s">
        <v>49</v>
      </c>
      <c r="CD96" s="13" t="s">
        <v>50</v>
      </c>
      <c r="CG96" s="223"/>
      <c r="CH96" s="224"/>
      <c r="CI96" s="167"/>
      <c r="CJ96" s="34" t="s">
        <v>116</v>
      </c>
      <c r="CK96" s="34" t="s">
        <v>112</v>
      </c>
      <c r="CL96" s="34" t="s">
        <v>76</v>
      </c>
      <c r="CM96" s="34" t="s">
        <v>77</v>
      </c>
      <c r="CN96" s="34" t="s">
        <v>54</v>
      </c>
      <c r="CO96" s="34" t="s">
        <v>64</v>
      </c>
      <c r="CP96" s="34" t="s">
        <v>52</v>
      </c>
      <c r="CQ96" s="34" t="s">
        <v>53</v>
      </c>
      <c r="CR96" s="34" t="s">
        <v>22</v>
      </c>
      <c r="CS96" s="34" t="s">
        <v>23</v>
      </c>
      <c r="CT96" s="34" t="s">
        <v>63</v>
      </c>
      <c r="CU96" s="34" t="s">
        <v>110</v>
      </c>
      <c r="CV96" s="34" t="s">
        <v>111</v>
      </c>
      <c r="CW96" s="34" t="s">
        <v>48</v>
      </c>
      <c r="CX96" s="34" t="s">
        <v>49</v>
      </c>
      <c r="CY96" s="13" t="s">
        <v>50</v>
      </c>
    </row>
    <row r="97" spans="1:103" ht="14.45" customHeight="1" x14ac:dyDescent="0.25">
      <c r="A97" s="223"/>
      <c r="B97" s="224"/>
      <c r="C97" s="171" t="s">
        <v>38</v>
      </c>
      <c r="D97" s="184">
        <f>K91/D91</f>
        <v>6.1414788817515396</v>
      </c>
      <c r="E97" s="10">
        <f>0.001*H82/D82</f>
        <v>17.482374000000007</v>
      </c>
      <c r="F97" s="9">
        <f>(K82-K87*C98)/K82</f>
        <v>0.31064729404398278</v>
      </c>
      <c r="G97" s="9">
        <f>(F91+G91+H91+2*I91+2*J91+3*L91+4*M91+4*N91+4*O91+4*P91+4*Q91+4*R91+4*S91)/(F91+G91+H91+2*I91+2*J91+3*L91+4*M91+4*N91+4*O91+4*P91+4*Q91+4*R91+4*S91+3*K91)</f>
        <v>0.28192507379433701</v>
      </c>
      <c r="H97" s="9">
        <f>(O82-D91)/O82</f>
        <v>0.76963625902538202</v>
      </c>
      <c r="I97" s="9">
        <f>(2*J91+3*L91)/(F91+G91+H91+2*I91+2*J91+3*L91+4*M91+4*N91+4*O91+4*P91+4*Q91+4*R91+4*S91-4*T97-4*U97)</f>
        <v>0.80117170283986983</v>
      </c>
      <c r="J97" s="9">
        <f>3*L91/(F91+G91+H91+2*I91+2*J91+3*L91+4*M91+4*N91+4*O91+4*P91+4*Q91+4*R91+4*S91-4*T97-4*U97)</f>
        <v>0.67845044476020344</v>
      </c>
      <c r="K97" s="9">
        <f>2*J91/(F91+G91+H91+2*I91+2*J91+3*L91+4*M91+4*N91+4*O91+4*P91+4*Q91+4*R91+4*S91-4*T97-4*U97)</f>
        <v>0.12272125807966648</v>
      </c>
      <c r="L97" s="9">
        <f>G91/(F91+G91+H91+2*I91+2*J91+3*L91+4*M91+4*N91+4*O91+4*P91+4*Q91+4*R91+4*S91-4*T97-4*U97)</f>
        <v>0.15326760442304643</v>
      </c>
      <c r="M97" s="9">
        <f>H91/(F91+G91+H91+2*I91+2*J91+3*L91+4*M91+4*N91+4*O91+4*P91+4*Q91+4*R91+4*S91-4*T97-4*U97)</f>
        <v>9.2367053992894761E-3</v>
      </c>
      <c r="N97" s="9">
        <f>(G91+H91)/(F91+G91+H91+2*I91+2*J91+3*L91+4*M91+4*N91+4*O91+4*P91+4*Q91+4*R91+4*S91-4*T97-4*U97)</f>
        <v>0.16250430982233591</v>
      </c>
      <c r="O97" s="185">
        <f>60*E82*L91*42.01/(H82*0.001)</f>
        <v>8.7447275015888515</v>
      </c>
      <c r="P97" s="185">
        <f>E82*J91*28.05*60/(H82*0.001)</f>
        <v>1.5842342244748782</v>
      </c>
      <c r="Q97" s="124">
        <f>3*Q82+4*T97+4*U97</f>
        <v>0.92276312729210264</v>
      </c>
      <c r="R97" s="124">
        <f>(F91+G91+H91+2*I91+2*J91+3*L91+3*K91+4*M91+4*N91+4*O91+4*P91+4*Q91+4*R91+4*S91)</f>
        <v>0.88257253453706797</v>
      </c>
      <c r="S97" s="14">
        <f>(Q97-R97)/R97</f>
        <v>4.5538005299604833E-2</v>
      </c>
      <c r="T97" s="25">
        <f>M102/($K$267*0.3)</f>
        <v>5.3504631182435048E-4</v>
      </c>
      <c r="U97">
        <f>N102/($L$267*0.3)</f>
        <v>3.193969673712378E-4</v>
      </c>
      <c r="V97" s="223"/>
      <c r="W97" s="224"/>
      <c r="X97" s="171" t="s">
        <v>38</v>
      </c>
      <c r="Y97" s="184" t="e">
        <f>AF91/Y91</f>
        <v>#DIV/0!</v>
      </c>
      <c r="Z97" s="10" t="e">
        <f>0.001*AC82/Y82</f>
        <v>#VALUE!</v>
      </c>
      <c r="AA97" s="9" t="e">
        <f>(AF82-AF87*X98)/AF82</f>
        <v>#DIV/0!</v>
      </c>
      <c r="AB97" s="9" t="e">
        <f>(AA91+AB91+AC91+2*AD91+2*AE91+3*AG91+4*AH91+4*AI91+4*AJ91+4*AK91+4*AL91+4*AM91+4*AN91)/(AA91+AB91+AC91+2*AD91+2*AE91+3*AG91+4*AH91+4*AI91+4*AJ91+4*AK91+4*AL91+4*AM91+4*AN91+3*AF91)</f>
        <v>#DIV/0!</v>
      </c>
      <c r="AC97" s="9" t="e">
        <f>(AJ82-Y91)/AJ82</f>
        <v>#DIV/0!</v>
      </c>
      <c r="AD97" s="9" t="e">
        <f>(2*AE91+3*AG91)/(AA91+AB91+AC91+2*AD91+2*AE91+3*AG91+4*AH91+4*AI91+4*AJ91+4*AK91+4*AL91+4*AM91+4*AN91)</f>
        <v>#DIV/0!</v>
      </c>
      <c r="AE97" s="9" t="e">
        <f>3*AG91/(AA91+AB91+AC91+2*AD91+2*AE91+3*AG91+4*AH91+4*AI91+4*AJ91+4*AK91+4*AL91+4*AM91+4*AN91)</f>
        <v>#DIV/0!</v>
      </c>
      <c r="AF97" s="9" t="e">
        <f>2*AE91/(AA91+AB91+AC91+2*AD91+2*AE91+3*AG91+4*AH91+4*AI91+4*AJ91+4*AK91+4*AL91+4*AM91+4*AN91)</f>
        <v>#DIV/0!</v>
      </c>
      <c r="AG97" s="9" t="e">
        <f>AB91/(AA91+AB91+AC91+2*AD91+2*AE91+3*AG91+4*AH91+4*AI91+4*AJ91+4*AK91+4*AL91+4*AM91+4*AN91)</f>
        <v>#DIV/0!</v>
      </c>
      <c r="AH97" s="9" t="e">
        <f>AC91/(AA91+AB91+AC91+2*AD91+2*AE91+3*AG91+4*AH91+4*AI91+4*AJ91+4*AK91+4*AL91+4*AM91+4*AN91)</f>
        <v>#DIV/0!</v>
      </c>
      <c r="AI97" s="9" t="e">
        <f>(AB91+AC91)/(AA91+AB91+AC91+2*AD91+2*AE91+3*AG91+4*AH91+4*AI91+4*AJ91+4*AK91+4*AL91+4*AM91+4*AN91)</f>
        <v>#DIV/0!</v>
      </c>
      <c r="AJ97" s="185" t="e">
        <f>60*Z82*AG91*42.01/(AC82*0.001)</f>
        <v>#VALUE!</v>
      </c>
      <c r="AK97" s="185" t="e">
        <f>Z82*AE91*28.05*60/(AC82*0.001)</f>
        <v>#VALUE!</v>
      </c>
      <c r="AL97" s="124">
        <f>3*AL82</f>
        <v>0.91934535417532026</v>
      </c>
      <c r="AM97" s="124" t="e">
        <f>(AA91+AB91+AC91+2*AD91+2*AE91+3*AG91+3*AF91+4*AH91+4*AI91+4*AJ91+4*AK91+4*AL91+4*AM91+4*AN91)</f>
        <v>#DIV/0!</v>
      </c>
      <c r="AN97" s="14" t="e">
        <f>(AL97-AM97)/AM97</f>
        <v>#DIV/0!</v>
      </c>
      <c r="AQ97" s="223"/>
      <c r="AR97" s="224"/>
      <c r="AS97" s="171" t="s">
        <v>38</v>
      </c>
      <c r="AT97" s="184" t="e">
        <f>BA91/AT91</f>
        <v>#DIV/0!</v>
      </c>
      <c r="AU97" s="10" t="e">
        <f>0.001*AX82/AT82</f>
        <v>#VALUE!</v>
      </c>
      <c r="AV97" s="9" t="e">
        <f>(BA82-BA87*AS98)/BA82</f>
        <v>#DIV/0!</v>
      </c>
      <c r="AW97" s="9" t="e">
        <f>(AV91+AW91+AX91+2*AY91+2*AZ91+3*BB91+4*BC91+4*BD91+4*BE91+4*BF91+4*BG91+4*BH91+4*BI91)/(AV91+AW91+AX91+2*AY91+2*AZ91+3*BB91+4*BC91+4*BD91+4*BE91+4*BF91+4*BG91+4*BH91+4*BI91+3*BA91)</f>
        <v>#DIV/0!</v>
      </c>
      <c r="AX97" s="9" t="e">
        <f>(BE82-AT91)/BE82</f>
        <v>#DIV/0!</v>
      </c>
      <c r="AY97" s="9" t="e">
        <f>(2*AZ91+3*BB91)/(AV91+AW91+AX91+2*AY91+2*AZ91+3*BB91+4*BC91+4*BD91+4*BE91+4*BF91+4*BG91+4*BH91+4*BI91)</f>
        <v>#DIV/0!</v>
      </c>
      <c r="AZ97" s="9" t="e">
        <f>3*BB91/(AV91+AW91+AX91+2*AY91+2*AZ91+3*BB91+4*BC91+4*BD91+4*BE91+4*BF91+4*BG91+4*BH91+4*BI91)</f>
        <v>#DIV/0!</v>
      </c>
      <c r="BA97" s="9" t="e">
        <f>2*AZ91/(AV91+AW91+AX91+2*AY91+2*AZ91+3*BB91+4*BC91+4*BD91+4*BE91+4*BF91+4*BG91+4*BH91+4*BI91)</f>
        <v>#DIV/0!</v>
      </c>
      <c r="BB97" s="9" t="e">
        <f>AW91/(AV91+AW91+AX91+2*AY91+2*AZ91+3*BB91+4*BC91+4*BD91+4*BE91+4*BF91+4*BG91+4*BH91+4*BI91)</f>
        <v>#DIV/0!</v>
      </c>
      <c r="BC97" s="9" t="e">
        <f>AX91/(AV91+AW91+AX91+2*AY91+2*AZ91+3*BB91+4*BC91+4*BD91+4*BE91+4*BF91+4*BG91+4*BH91+4*BI91)</f>
        <v>#DIV/0!</v>
      </c>
      <c r="BD97" s="9" t="e">
        <f>(AW91+AX91)/(AV91+AW91+AX91+2*AY91+2*AZ91+3*BB91+4*BC91+4*BD91+4*BE91+4*BF91+4*BG91+4*BH91+4*BI91)</f>
        <v>#DIV/0!</v>
      </c>
      <c r="BE97" s="185" t="e">
        <f>60*AU82*BB91*42.01/(AX82*0.001)</f>
        <v>#VALUE!</v>
      </c>
      <c r="BF97" s="185" t="e">
        <f>AU82*AZ91*28.05*60/(AX82*0.001)</f>
        <v>#VALUE!</v>
      </c>
      <c r="BG97" s="124">
        <f>3*BG82</f>
        <v>0.91934535417532026</v>
      </c>
      <c r="BH97" s="124" t="e">
        <f>(AV91+AW91+AX91+2*AY91+2*AZ91+3*BB91+3*BA91+4*BC91+4*BD91+4*BE91+4*BF91+4*BG91+4*BH91+4*BI91)</f>
        <v>#DIV/0!</v>
      </c>
      <c r="BI97" s="14" t="e">
        <f>(BG97-BH97)/BH97</f>
        <v>#DIV/0!</v>
      </c>
      <c r="BL97" s="223"/>
      <c r="BM97" s="224"/>
      <c r="BN97" s="171" t="s">
        <v>38</v>
      </c>
      <c r="BO97" s="184" t="e">
        <f>BV91/BO91</f>
        <v>#DIV/0!</v>
      </c>
      <c r="BP97" s="10" t="e">
        <f>0.001*BS82/BO82</f>
        <v>#VALUE!</v>
      </c>
      <c r="BQ97" s="9" t="e">
        <f>(BV82-BV87*BN98)/BV82</f>
        <v>#DIV/0!</v>
      </c>
      <c r="BR97" s="9" t="e">
        <f>(BQ91+BR91+BS91+2*BT91+2*BU91+3*BW91+4*BX91+4*BY91+4*BZ91+4*CA91+4*CB91+4*CC91+4*CD91)/(BQ91+BR91+BS91+2*BT91+2*BU91+3*BW91+4*BX91+4*BY91+4*BZ91+4*CA91+4*CB91+4*CC91+4*CD91+3*BV91)</f>
        <v>#DIV/0!</v>
      </c>
      <c r="BS97" s="9" t="e">
        <f>(BZ82-BO91)/BZ82</f>
        <v>#DIV/0!</v>
      </c>
      <c r="BT97" s="9" t="e">
        <f>(2*BU91+3*BW91)/(BQ91+BR91+BS91+2*BT91+2*BU91+3*BW91+4*BX91+4*BY91+4*BZ91+4*CA91+4*CB91+4*CC91+4*CD91)</f>
        <v>#DIV/0!</v>
      </c>
      <c r="BU97" s="9" t="e">
        <f>3*BW91/(BQ91+BR91+BS91+2*BT91+2*BU91+3*BW91+4*BX91+4*BY91+4*BZ91+4*CA91+4*CB91+4*CC91+4*CD91)</f>
        <v>#DIV/0!</v>
      </c>
      <c r="BV97" s="9" t="e">
        <f>2*BU91/(BQ91+BR91+BS91+2*BT91+2*BU91+3*BW91+4*BX91+4*BY91+4*BZ91+4*CA91+4*CB91+4*CC91+4*CD91)</f>
        <v>#DIV/0!</v>
      </c>
      <c r="BW97" s="9" t="e">
        <f>BR91/(BQ91+BR91+BS91+2*BT91+2*BU91+3*BW91+4*BX91+4*BY91+4*BZ91+4*CA91+4*CB91+4*CC91+4*CD91)</f>
        <v>#DIV/0!</v>
      </c>
      <c r="BX97" s="9" t="e">
        <f>BS91/(BQ91+BR91+BS91+2*BT91+2*BU91+3*BW91+4*BX91+4*BY91+4*BZ91+4*CA91+4*CB91+4*CC91+4*CD91)</f>
        <v>#DIV/0!</v>
      </c>
      <c r="BY97" s="9" t="e">
        <f>(BR91+BS91)/(BQ91+BR91+BS91+2*BT91+2*BU91+3*BW91+4*BX91+4*BY91+4*BZ91+4*CA91+4*CB91+4*CC91+4*CD91)</f>
        <v>#DIV/0!</v>
      </c>
      <c r="BZ97" s="185" t="e">
        <f>60*BP82*BW91*42.01/(BS82*0.001)</f>
        <v>#VALUE!</v>
      </c>
      <c r="CA97" s="185" t="e">
        <f>BP82*BU91*28.05*60/(BS82*0.001)</f>
        <v>#VALUE!</v>
      </c>
      <c r="CB97" s="124">
        <f>3*CB82</f>
        <v>0.91934535417532026</v>
      </c>
      <c r="CC97" s="124" t="e">
        <f>(BQ91+BR91+BS91+2*BT91+2*BU91+3*BW91+3*BV91+4*BX91+4*BY91+4*BZ91+4*CA91+4*CB91+4*CC91+4*CD91)</f>
        <v>#DIV/0!</v>
      </c>
      <c r="CD97" s="14" t="e">
        <f>(CB97-CC97)/CC97</f>
        <v>#DIV/0!</v>
      </c>
      <c r="CG97" s="223"/>
      <c r="CH97" s="224"/>
      <c r="CI97" s="171" t="s">
        <v>38</v>
      </c>
      <c r="CJ97" s="184" t="e">
        <f>CQ91/CJ91</f>
        <v>#DIV/0!</v>
      </c>
      <c r="CK97" s="10" t="e">
        <f>0.001*CN82/CJ82</f>
        <v>#VALUE!</v>
      </c>
      <c r="CL97" s="9" t="e">
        <f>(CQ82-CQ87*CI98)/CQ82</f>
        <v>#DIV/0!</v>
      </c>
      <c r="CM97" s="9" t="e">
        <f>(CL91+CM91+CN91+2*CO91+2*CP91+3*CR91+4*CS91+4*CT91+4*CU91+4*CV91+4*CW91+4*CX91+4*CY91)/(CL91+CM91+CN91+2*CO91+2*CP91+3*CR91+4*CS91+4*CT91+4*CU91+4*CV91+4*CW91+4*CX91+4*CY91+3*CQ91)</f>
        <v>#DIV/0!</v>
      </c>
      <c r="CN97" s="9" t="e">
        <f>(CU82-CJ91)/CU82</f>
        <v>#DIV/0!</v>
      </c>
      <c r="CO97" s="9" t="e">
        <f>(2*CP91+3*CR91)/(CL91+CM91+CN91+2*CO91+2*CP91+3*CR91+4*CS91+4*CT91+4*CU91+4*CV91+4*CW91+4*CX91+4*CY91)</f>
        <v>#DIV/0!</v>
      </c>
      <c r="CP97" s="9" t="e">
        <f>3*CR91/(CL91+CM91+CN91+2*CO91+2*CP91+3*CR91+4*CS91+4*CT91+4*CU91+4*CV91+4*CW91+4*CX91+4*CY91)</f>
        <v>#DIV/0!</v>
      </c>
      <c r="CQ97" s="9" t="e">
        <f>2*CP91/(CL91+CM91+CN91+2*CO91+2*CP91+3*CR91+4*CS91+4*CT91+4*CU91+4*CV91+4*CW91+4*CX91+4*CY91)</f>
        <v>#DIV/0!</v>
      </c>
      <c r="CR97" s="9" t="e">
        <f>CM91/(CL91+CM91+CN91+2*CO91+2*CP91+3*CR91+4*CS91+4*CT91+4*CU91+4*CV91+4*CW91+4*CX91+4*CY91)</f>
        <v>#DIV/0!</v>
      </c>
      <c r="CS97" s="9" t="e">
        <f>CN91/(CL91+CM91+CN91+2*CO91+2*CP91+3*CR91+4*CS91+4*CT91+4*CU91+4*CV91+4*CW91+4*CX91+4*CY91)</f>
        <v>#DIV/0!</v>
      </c>
      <c r="CT97" s="9" t="e">
        <f>(CM91+CN91)/(CL91+CM91+CN91+2*CO91+2*CP91+3*CR91+4*CS91+4*CT91+4*CU91+4*CV91+4*CW91+4*CX91+4*CY91)</f>
        <v>#DIV/0!</v>
      </c>
      <c r="CU97" s="185" t="e">
        <f>60*CK82*CR91*42.01/(CN82*0.001)</f>
        <v>#VALUE!</v>
      </c>
      <c r="CV97" s="185" t="e">
        <f>CK82*CP91*28.05*60/(CN82*0.001)</f>
        <v>#VALUE!</v>
      </c>
      <c r="CW97" s="124">
        <f>3*CW82</f>
        <v>0.91934535417532026</v>
      </c>
      <c r="CX97" s="124" t="e">
        <f>(CL91+CM91+CN91+2*CO91+2*CP91+3*CR91+3*CQ91+4*CS91+4*CT91+4*CU91+4*CV91+4*CW91+4*CX91+4*CY91)</f>
        <v>#DIV/0!</v>
      </c>
      <c r="CY97" s="14" t="e">
        <f>(CW97-CX97)/CX97</f>
        <v>#DIV/0!</v>
      </c>
    </row>
    <row r="98" spans="1:103" ht="14.45" customHeight="1" x14ac:dyDescent="0.25">
      <c r="A98" s="223"/>
      <c r="B98" s="224"/>
      <c r="C98" s="170">
        <f>J85/E90</f>
        <v>0.91502177521247507</v>
      </c>
      <c r="D98" s="184">
        <f t="shared" ref="D98:D99" si="373">K92/D92</f>
        <v>4.9204272128373292</v>
      </c>
      <c r="E98" s="10">
        <f t="shared" ref="E98:E99" si="374">0.001*H83/D83</f>
        <v>17.482374000000007</v>
      </c>
      <c r="F98" s="9">
        <f>(K83-K88*C98)/K83</f>
        <v>0.34969427750579107</v>
      </c>
      <c r="G98" s="9">
        <f>(F92+G92+H92+2*I92+2*J92+3*L92+4*M92+4*N92+4*O92+4*P92+4*Q92+4*R92+4*S92)/(F92+G92+H92+2*I92+2*J92+3*L92+4*M92+4*N92+4*O92+4*P92+4*Q92+4*R92+4*S92+3*K92)</f>
        <v>0.28577906656158891</v>
      </c>
      <c r="H98" s="9">
        <f t="shared" ref="H98:H99" si="375">(O83-D92)/O83</f>
        <v>0.72872332122909311</v>
      </c>
      <c r="I98" s="9">
        <f t="shared" ref="I98:I99" si="376">(2*J92+3*L92)/(F92+G92+H92+2*I92+2*J92+3*L92+4*M92+4*N92+4*O92+4*P92+4*Q92+4*R92+4*S92-4*T98-4*U98)</f>
        <v>0.79424135725871425</v>
      </c>
      <c r="J98" s="9">
        <f t="shared" ref="J98:J99" si="377">3*L92/(F92+G92+H92+2*I92+2*J92+3*L92+4*M92+4*N92+4*O92+4*P92+4*Q92+4*R92+4*S92-4*T98-4*U98)</f>
        <v>0.67052190504925702</v>
      </c>
      <c r="K98" s="9">
        <f t="shared" ref="K98:K99" si="378">2*J92/(F92+G92+H92+2*I92+2*J92+3*L92+4*M92+4*N92+4*O92+4*P92+4*Q92+4*R92+4*S92-4*T98-4*U98)</f>
        <v>0.12371945220945715</v>
      </c>
      <c r="L98" s="9">
        <f t="shared" ref="L98:L99" si="379">G92/(F92+G92+H92+2*I92+2*J92+3*L92+4*M92+4*N92+4*O92+4*P92+4*Q92+4*R92+4*S92-4*T98-4*U98)</f>
        <v>0.1575080391288807</v>
      </c>
      <c r="M98" s="9">
        <f t="shared" ref="M98:M99" si="380">H92/(F92+G92+H92+2*I92+2*J92+3*L92+4*M92+4*N92+4*O92+4*P92+4*Q92+4*R92+4*S92-4*T98-4*U98)</f>
        <v>1.1491089618454492E-2</v>
      </c>
      <c r="N98" s="9">
        <f t="shared" ref="N98:N99" si="381">(G92+H92)/(F92+G92+H92+2*I92+2*J92+3*L92+4*M92+4*N92+4*O92+4*P92+4*Q92+4*R92+4*S92-4*T98-4*U98)</f>
        <v>0.16899912874733519</v>
      </c>
      <c r="O98" s="185">
        <f t="shared" ref="O98:O99" si="382">60*E83*L92*42.01/(H83*0.001)</f>
        <v>8.3049294707063002</v>
      </c>
      <c r="P98" s="185">
        <f t="shared" ref="P98:P99" si="383">E83*J92*28.05*60/(H83*0.001)</f>
        <v>1.534731510122231</v>
      </c>
      <c r="Q98" s="124">
        <f t="shared" ref="Q98:Q99" si="384">3*Q83+4*T98+4*U98</f>
        <v>0.92283022766351297</v>
      </c>
      <c r="R98" s="124">
        <f t="shared" ref="R98:R99" si="385">(F92+G92+H92+2*I92+2*J92+3*L92+3*K92+4*M92+4*N92+4*O92+4*P92+4*Q92+4*R92+4*S92)</f>
        <v>0.83713301533358864</v>
      </c>
      <c r="S98" s="14">
        <f t="shared" ref="S98:S99" si="386">(Q98-R98)/R98</f>
        <v>0.1023698871747101</v>
      </c>
      <c r="T98" s="25">
        <f t="shared" ref="T98:T99" si="387">M103/($K$267*0.3)</f>
        <v>5.331902267860369E-4</v>
      </c>
      <c r="U98">
        <f t="shared" ref="U98:U99" si="388">N103/($L$267*0.3)</f>
        <v>3.2173624841834518E-4</v>
      </c>
      <c r="V98" s="223"/>
      <c r="W98" s="224"/>
      <c r="X98" s="170" t="e">
        <f>AE85/Z90</f>
        <v>#DIV/0!</v>
      </c>
      <c r="Y98" s="184" t="e">
        <f t="shared" ref="Y98:Y99" si="389">AF92/Y92</f>
        <v>#DIV/0!</v>
      </c>
      <c r="Z98" s="10" t="e">
        <f t="shared" ref="Z98:Z99" si="390">0.001*AC83/Y83</f>
        <v>#VALUE!</v>
      </c>
      <c r="AA98" s="9" t="e">
        <f>(AF83-AF88*X98)/AF83</f>
        <v>#DIV/0!</v>
      </c>
      <c r="AB98" s="9" t="e">
        <f>(AA92+AB92+AC92+2*AD92+2*AE92+3*AG92+4*AH92+4*AI92+4*AJ92+4*AK92+4*AL92+4*AM92+4*AN92)/(AA92+AB92+AC92+2*AD92+2*AE92+3*AG92+4*AH92+4*AI92+4*AJ92+4*AK92+4*AL92+4*AM92+4*AN92+3*AF92)</f>
        <v>#DIV/0!</v>
      </c>
      <c r="AC98" s="9" t="e">
        <f t="shared" ref="AC98:AC99" si="391">(AJ83-Y92)/AJ83</f>
        <v>#DIV/0!</v>
      </c>
      <c r="AD98" s="9" t="e">
        <f t="shared" ref="AD98:AD99" si="392">(2*AE92+3*AG92)/(AA92+AB92+AC92+2*AD92+2*AE92+3*AG92+4*AH92+4*AI92+4*AJ92+4*AK92+4*AL92+4*AM92+4*AN92)</f>
        <v>#DIV/0!</v>
      </c>
      <c r="AE98" s="9" t="e">
        <f>3*AG92/(AA92+AB92+AC92+2*AD92+2*AE92+3*AG92+4*AH92+4*AI92+4*AJ92+4*AK92+4*AL92+4*AM92+4*AN92)</f>
        <v>#DIV/0!</v>
      </c>
      <c r="AF98" s="9" t="e">
        <f t="shared" ref="AF98:AF99" si="393">2*AE92/(AA92+AB92+AC92+2*AD92+2*AE92+3*AG92+4*AH92+4*AI92+4*AJ92+4*AK92+4*AL92+4*AM92+4*AN92)</f>
        <v>#DIV/0!</v>
      </c>
      <c r="AG98" s="9" t="e">
        <f t="shared" ref="AG98:AG99" si="394">AB92/(AA92+AB92+AC92+2*AD92+2*AE92+3*AG92+4*AH92+4*AI92+4*AJ92+4*AK92+4*AL92+4*AM92+4*AN92)</f>
        <v>#DIV/0!</v>
      </c>
      <c r="AH98" s="9" t="e">
        <f t="shared" ref="AH98:AH99" si="395">AC92/(AA92+AB92+AC92+2*AD92+2*AE92+3*AG92+4*AH92+4*AI92+4*AJ92+4*AK92+4*AL92+4*AM92+4*AN92)</f>
        <v>#DIV/0!</v>
      </c>
      <c r="AI98" s="9" t="e">
        <f t="shared" ref="AI98:AI99" si="396">(AB92+AC92)/(AA92+AB92+AC92+2*AD92+2*AE92+3*AG92+4*AH92+4*AI92+4*AJ92+4*AK92+4*AL92+4*AM92+4*AN92)</f>
        <v>#DIV/0!</v>
      </c>
      <c r="AJ98" s="185" t="e">
        <f t="shared" ref="AJ98:AJ99" si="397">60*Z83*AG92*42.01/(AC83*0.001)</f>
        <v>#VALUE!</v>
      </c>
      <c r="AK98" s="185" t="e">
        <f t="shared" ref="AK98:AK99" si="398">Z83*AE92*28.05*60/(AC83*0.001)</f>
        <v>#VALUE!</v>
      </c>
      <c r="AL98" s="124">
        <f t="shared" ref="AL98:AL99" si="399">3*AL83</f>
        <v>0.91941052176269544</v>
      </c>
      <c r="AM98" s="124" t="e">
        <f t="shared" ref="AM98:AM99" si="400">(AA92+AB92+AC92+2*AD92+2*AE92+3*AG92+3*AF92+4*AH92+4*AI92+4*AJ92+4*AK92+4*AL92+4*AM92+4*AN92)</f>
        <v>#DIV/0!</v>
      </c>
      <c r="AN98" s="14" t="e">
        <f t="shared" ref="AN98:AN99" si="401">(AL98-AM98)/AM98</f>
        <v>#DIV/0!</v>
      </c>
      <c r="AQ98" s="223"/>
      <c r="AR98" s="224"/>
      <c r="AS98" s="170" t="e">
        <f>AZ85/AU90</f>
        <v>#DIV/0!</v>
      </c>
      <c r="AT98" s="184" t="e">
        <f t="shared" ref="AT98:AT99" si="402">BA92/AT92</f>
        <v>#DIV/0!</v>
      </c>
      <c r="AU98" s="10" t="e">
        <f t="shared" ref="AU98:AU99" si="403">0.001*AX83/AT83</f>
        <v>#VALUE!</v>
      </c>
      <c r="AV98" s="9" t="e">
        <f>(BA83-BA88*AS98)/BA83</f>
        <v>#DIV/0!</v>
      </c>
      <c r="AW98" s="9" t="e">
        <f>(AV92+AW92+AX92+2*AY92+2*AZ92+3*BB92+4*BC92+4*BD92+4*BE92+4*BF92+4*BG92+4*BH92+4*BI92)/(AV92+AW92+AX92+2*AY92+2*AZ92+3*BB92+4*BC92+4*BD92+4*BE92+4*BF92+4*BG92+4*BH92+4*BI92+3*BA92)</f>
        <v>#DIV/0!</v>
      </c>
      <c r="AX98" s="9" t="e">
        <f t="shared" ref="AX98:AX99" si="404">(BE83-AT92)/BE83</f>
        <v>#DIV/0!</v>
      </c>
      <c r="AY98" s="9" t="e">
        <f t="shared" ref="AY98:AY99" si="405">(2*AZ92+3*BB92)/(AV92+AW92+AX92+2*AY92+2*AZ92+3*BB92+4*BC92+4*BD92+4*BE92+4*BF92+4*BG92+4*BH92+4*BI92)</f>
        <v>#DIV/0!</v>
      </c>
      <c r="AZ98" s="9" t="e">
        <f>3*BB92/(AV92+AW92+AX92+2*AY92+2*AZ92+3*BB92+4*BC92+4*BD92+4*BE92+4*BF92+4*BG92+4*BH92+4*BI92)</f>
        <v>#DIV/0!</v>
      </c>
      <c r="BA98" s="9" t="e">
        <f t="shared" ref="BA98:BA99" si="406">2*AZ92/(AV92+AW92+AX92+2*AY92+2*AZ92+3*BB92+4*BC92+4*BD92+4*BE92+4*BF92+4*BG92+4*BH92+4*BI92)</f>
        <v>#DIV/0!</v>
      </c>
      <c r="BB98" s="9" t="e">
        <f t="shared" ref="BB98:BB99" si="407">AW92/(AV92+AW92+AX92+2*AY92+2*AZ92+3*BB92+4*BC92+4*BD92+4*BE92+4*BF92+4*BG92+4*BH92+4*BI92)</f>
        <v>#DIV/0!</v>
      </c>
      <c r="BC98" s="9" t="e">
        <f t="shared" ref="BC98:BC99" si="408">AX92/(AV92+AW92+AX92+2*AY92+2*AZ92+3*BB92+4*BC92+4*BD92+4*BE92+4*BF92+4*BG92+4*BH92+4*BI92)</f>
        <v>#DIV/0!</v>
      </c>
      <c r="BD98" s="9" t="e">
        <f t="shared" ref="BD98:BD99" si="409">(AW92+AX92)/(AV92+AW92+AX92+2*AY92+2*AZ92+3*BB92+4*BC92+4*BD92+4*BE92+4*BF92+4*BG92+4*BH92+4*BI92)</f>
        <v>#DIV/0!</v>
      </c>
      <c r="BE98" s="185" t="e">
        <f t="shared" ref="BE98:BE99" si="410">60*AU83*BB92*42.01/(AX83*0.001)</f>
        <v>#VALUE!</v>
      </c>
      <c r="BF98" s="185" t="e">
        <f t="shared" ref="BF98:BF99" si="411">AU83*AZ92*28.05*60/(AX83*0.001)</f>
        <v>#VALUE!</v>
      </c>
      <c r="BG98" s="124">
        <f t="shared" ref="BG98:BG99" si="412">3*BG83</f>
        <v>0.91941052176269544</v>
      </c>
      <c r="BH98" s="124" t="e">
        <f t="shared" ref="BH98:BH99" si="413">(AV92+AW92+AX92+2*AY92+2*AZ92+3*BB92+3*BA92+4*BC92+4*BD92+4*BE92+4*BF92+4*BG92+4*BH92+4*BI92)</f>
        <v>#DIV/0!</v>
      </c>
      <c r="BI98" s="14" t="e">
        <f t="shared" ref="BI98:BI99" si="414">(BG98-BH98)/BH98</f>
        <v>#DIV/0!</v>
      </c>
      <c r="BL98" s="223"/>
      <c r="BM98" s="224"/>
      <c r="BN98" s="170" t="e">
        <f>BU85/BP90</f>
        <v>#DIV/0!</v>
      </c>
      <c r="BO98" s="184" t="e">
        <f t="shared" ref="BO98:BO99" si="415">BV92/BO92</f>
        <v>#DIV/0!</v>
      </c>
      <c r="BP98" s="10" t="e">
        <f t="shared" ref="BP98:BP99" si="416">0.001*BS83/BO83</f>
        <v>#VALUE!</v>
      </c>
      <c r="BQ98" s="9" t="e">
        <f>(BV83-BV88*BN98)/BV83</f>
        <v>#DIV/0!</v>
      </c>
      <c r="BR98" s="9" t="e">
        <f>(BQ92+BR92+BS92+2*BT92+2*BU92+3*BW92+4*BX92+4*BY92+4*BZ92+4*CA92+4*CB92+4*CC92+4*CD92)/(BQ92+BR92+BS92+2*BT92+2*BU92+3*BW92+4*BX92+4*BY92+4*BZ92+4*CA92+4*CB92+4*CC92+4*CD92+3*BV92)</f>
        <v>#DIV/0!</v>
      </c>
      <c r="BS98" s="9" t="e">
        <f t="shared" ref="BS98:BS99" si="417">(BZ83-BO92)/BZ83</f>
        <v>#DIV/0!</v>
      </c>
      <c r="BT98" s="9" t="e">
        <f t="shared" ref="BT98:BT99" si="418">(2*BU92+3*BW92)/(BQ92+BR92+BS92+2*BT92+2*BU92+3*BW92+4*BX92+4*BY92+4*BZ92+4*CA92+4*CB92+4*CC92+4*CD92)</f>
        <v>#DIV/0!</v>
      </c>
      <c r="BU98" s="9" t="e">
        <f>3*BW92/(BQ92+BR92+BS92+2*BT92+2*BU92+3*BW92+4*BX92+4*BY92+4*BZ92+4*CA92+4*CB92+4*CC92+4*CD92)</f>
        <v>#DIV/0!</v>
      </c>
      <c r="BV98" s="9" t="e">
        <f t="shared" ref="BV98:BV99" si="419">2*BU92/(BQ92+BR92+BS92+2*BT92+2*BU92+3*BW92+4*BX92+4*BY92+4*BZ92+4*CA92+4*CB92+4*CC92+4*CD92)</f>
        <v>#DIV/0!</v>
      </c>
      <c r="BW98" s="9" t="e">
        <f t="shared" ref="BW98:BW99" si="420">BR92/(BQ92+BR92+BS92+2*BT92+2*BU92+3*BW92+4*BX92+4*BY92+4*BZ92+4*CA92+4*CB92+4*CC92+4*CD92)</f>
        <v>#DIV/0!</v>
      </c>
      <c r="BX98" s="9" t="e">
        <f t="shared" ref="BX98:BX99" si="421">BS92/(BQ92+BR92+BS92+2*BT92+2*BU92+3*BW92+4*BX92+4*BY92+4*BZ92+4*CA92+4*CB92+4*CC92+4*CD92)</f>
        <v>#DIV/0!</v>
      </c>
      <c r="BY98" s="9" t="e">
        <f t="shared" ref="BY98:BY99" si="422">(BR92+BS92)/(BQ92+BR92+BS92+2*BT92+2*BU92+3*BW92+4*BX92+4*BY92+4*BZ92+4*CA92+4*CB92+4*CC92+4*CD92)</f>
        <v>#DIV/0!</v>
      </c>
      <c r="BZ98" s="185" t="e">
        <f t="shared" ref="BZ98:BZ99" si="423">60*BP83*BW92*42.01/(BS83*0.001)</f>
        <v>#VALUE!</v>
      </c>
      <c r="CA98" s="185" t="e">
        <f t="shared" ref="CA98:CA99" si="424">BP83*BU92*28.05*60/(BS83*0.001)</f>
        <v>#VALUE!</v>
      </c>
      <c r="CB98" s="124">
        <f t="shared" ref="CB98:CB99" si="425">3*CB83</f>
        <v>0.91941052176269544</v>
      </c>
      <c r="CC98" s="124" t="e">
        <f t="shared" ref="CC98:CC99" si="426">(BQ92+BR92+BS92+2*BT92+2*BU92+3*BW92+3*BV92+4*BX92+4*BY92+4*BZ92+4*CA92+4*CB92+4*CC92+4*CD92)</f>
        <v>#DIV/0!</v>
      </c>
      <c r="CD98" s="14" t="e">
        <f t="shared" ref="CD98:CD99" si="427">(CB98-CC98)/CC98</f>
        <v>#DIV/0!</v>
      </c>
      <c r="CG98" s="223"/>
      <c r="CH98" s="224"/>
      <c r="CI98" s="170" t="e">
        <f>CP85/CK90</f>
        <v>#DIV/0!</v>
      </c>
      <c r="CJ98" s="184" t="e">
        <f t="shared" ref="CJ98:CJ99" si="428">CQ92/CJ92</f>
        <v>#DIV/0!</v>
      </c>
      <c r="CK98" s="10" t="e">
        <f t="shared" ref="CK98:CK99" si="429">0.001*CN83/CJ83</f>
        <v>#VALUE!</v>
      </c>
      <c r="CL98" s="9" t="e">
        <f>(CQ83-CQ88*CI98)/CQ83</f>
        <v>#DIV/0!</v>
      </c>
      <c r="CM98" s="9" t="e">
        <f>(CL92+CM92+CN92+2*CO92+2*CP92+3*CR92+4*CS92+4*CT92+4*CU92+4*CV92+4*CW92+4*CX92+4*CY92)/(CL92+CM92+CN92+2*CO92+2*CP92+3*CR92+4*CS92+4*CT92+4*CU92+4*CV92+4*CW92+4*CX92+4*CY92+3*CQ92)</f>
        <v>#DIV/0!</v>
      </c>
      <c r="CN98" s="9" t="e">
        <f t="shared" ref="CN98:CN99" si="430">(CU83-CJ92)/CU83</f>
        <v>#DIV/0!</v>
      </c>
      <c r="CO98" s="9" t="e">
        <f t="shared" ref="CO98:CO99" si="431">(2*CP92+3*CR92)/(CL92+CM92+CN92+2*CO92+2*CP92+3*CR92+4*CS92+4*CT92+4*CU92+4*CV92+4*CW92+4*CX92+4*CY92)</f>
        <v>#DIV/0!</v>
      </c>
      <c r="CP98" s="9" t="e">
        <f>3*CR92/(CL92+CM92+CN92+2*CO92+2*CP92+3*CR92+4*CS92+4*CT92+4*CU92+4*CV92+4*CW92+4*CX92+4*CY92)</f>
        <v>#DIV/0!</v>
      </c>
      <c r="CQ98" s="9" t="e">
        <f t="shared" ref="CQ98:CQ99" si="432">2*CP92/(CL92+CM92+CN92+2*CO92+2*CP92+3*CR92+4*CS92+4*CT92+4*CU92+4*CV92+4*CW92+4*CX92+4*CY92)</f>
        <v>#DIV/0!</v>
      </c>
      <c r="CR98" s="9" t="e">
        <f t="shared" ref="CR98:CR99" si="433">CM92/(CL92+CM92+CN92+2*CO92+2*CP92+3*CR92+4*CS92+4*CT92+4*CU92+4*CV92+4*CW92+4*CX92+4*CY92)</f>
        <v>#DIV/0!</v>
      </c>
      <c r="CS98" s="9" t="e">
        <f t="shared" ref="CS98:CS99" si="434">CN92/(CL92+CM92+CN92+2*CO92+2*CP92+3*CR92+4*CS92+4*CT92+4*CU92+4*CV92+4*CW92+4*CX92+4*CY92)</f>
        <v>#DIV/0!</v>
      </c>
      <c r="CT98" s="9" t="e">
        <f t="shared" ref="CT98:CT99" si="435">(CM92+CN92)/(CL92+CM92+CN92+2*CO92+2*CP92+3*CR92+4*CS92+4*CT92+4*CU92+4*CV92+4*CW92+4*CX92+4*CY92)</f>
        <v>#DIV/0!</v>
      </c>
      <c r="CU98" s="185" t="e">
        <f t="shared" ref="CU98:CU99" si="436">60*CK83*CR92*42.01/(CN83*0.001)</f>
        <v>#VALUE!</v>
      </c>
      <c r="CV98" s="185" t="e">
        <f t="shared" ref="CV98:CV99" si="437">CK83*CP92*28.05*60/(CN83*0.001)</f>
        <v>#VALUE!</v>
      </c>
      <c r="CW98" s="124">
        <f t="shared" ref="CW98:CW99" si="438">3*CW83</f>
        <v>0.91941052176269544</v>
      </c>
      <c r="CX98" s="124" t="e">
        <f t="shared" ref="CX98:CX99" si="439">(CL92+CM92+CN92+2*CO92+2*CP92+3*CR92+3*CQ92+4*CS92+4*CT92+4*CU92+4*CV92+4*CW92+4*CX92+4*CY92)</f>
        <v>#DIV/0!</v>
      </c>
      <c r="CY98" s="14" t="e">
        <f t="shared" ref="CY98:CY99" si="440">(CW98-CX98)/CX98</f>
        <v>#DIV/0!</v>
      </c>
    </row>
    <row r="99" spans="1:103" ht="14.45" customHeight="1" x14ac:dyDescent="0.25">
      <c r="A99" s="223"/>
      <c r="B99" s="224"/>
      <c r="C99" s="168"/>
      <c r="D99" s="184">
        <f t="shared" si="373"/>
        <v>5.6880850566797498</v>
      </c>
      <c r="E99" s="10">
        <f t="shared" si="374"/>
        <v>17.482374000000007</v>
      </c>
      <c r="F99" s="9">
        <f>(K84-K89*C98)/K84</f>
        <v>0.31366615498999623</v>
      </c>
      <c r="G99" s="9">
        <f t="shared" ref="G99" si="441">(F93+G93+H93+2*I93+2*J93+3*L93+4*M93+4*N93+4*O93+4*P93+4*Q93+4*R93+4*S93)/(F93+G93+H93+2*I93+2*J93+3*L93+4*M93+4*N93+4*O93+4*P93+4*Q93+4*R93+4*S93+3*K93)</f>
        <v>0.28103173412565224</v>
      </c>
      <c r="H99" s="9">
        <f t="shared" si="375"/>
        <v>0.75261458783750934</v>
      </c>
      <c r="I99" s="9">
        <f t="shared" si="376"/>
        <v>0.79697696300247689</v>
      </c>
      <c r="J99" s="9">
        <f t="shared" si="377"/>
        <v>0.67615337658373298</v>
      </c>
      <c r="K99" s="9">
        <f t="shared" si="378"/>
        <v>0.1208235864187439</v>
      </c>
      <c r="L99" s="9">
        <f t="shared" si="379"/>
        <v>0.15553864811808946</v>
      </c>
      <c r="M99" s="9">
        <f t="shared" si="380"/>
        <v>1.1432161465950426E-2</v>
      </c>
      <c r="N99" s="9">
        <f t="shared" si="381"/>
        <v>0.1669708095840399</v>
      </c>
      <c r="O99" s="185">
        <f t="shared" si="382"/>
        <v>8.627150121284993</v>
      </c>
      <c r="P99" s="185">
        <f t="shared" si="383"/>
        <v>1.5439929039073716</v>
      </c>
      <c r="Q99" s="124">
        <f t="shared" si="384"/>
        <v>0.92166958281938827</v>
      </c>
      <c r="R99" s="124">
        <f t="shared" si="385"/>
        <v>0.87657010595544294</v>
      </c>
      <c r="S99" s="14">
        <f t="shared" si="386"/>
        <v>5.1449937155668632E-2</v>
      </c>
      <c r="T99" s="25">
        <f t="shared" si="387"/>
        <v>5.3559916406512053E-4</v>
      </c>
      <c r="U99">
        <f t="shared" si="388"/>
        <v>3.1928349478313185E-4</v>
      </c>
      <c r="V99" s="223"/>
      <c r="W99" s="224"/>
      <c r="X99" s="168"/>
      <c r="Y99" s="184" t="e">
        <f t="shared" si="389"/>
        <v>#DIV/0!</v>
      </c>
      <c r="Z99" s="10" t="e">
        <f t="shared" si="390"/>
        <v>#VALUE!</v>
      </c>
      <c r="AA99" s="9" t="e">
        <f>(AF84-AF89*X98)/AF84</f>
        <v>#DIV/0!</v>
      </c>
      <c r="AB99" s="9" t="e">
        <f t="shared" ref="AB99" si="442">(AA93+AB93+AC93+2*AD93+2*AE93+3*AG93+4*AH93+4*AI93+4*AJ93+4*AK93+4*AL93+4*AM93+4*AN93)/(AA93+AB93+AC93+2*AD93+2*AE93+3*AG93+4*AH93+4*AI93+4*AJ93+4*AK93+4*AL93+4*AM93+4*AN93+3*AF93)</f>
        <v>#DIV/0!</v>
      </c>
      <c r="AC99" s="9" t="e">
        <f t="shared" si="391"/>
        <v>#DIV/0!</v>
      </c>
      <c r="AD99" s="9" t="e">
        <f t="shared" si="392"/>
        <v>#DIV/0!</v>
      </c>
      <c r="AE99" s="9" t="e">
        <f t="shared" ref="AE99" si="443">3*AG93/(AA93+AB93+AC93+2*AD93+2*AE93+3*AG93+4*AH93+4*AI93+4*AJ93+4*AK93+4*AL93+4*AM93+4*AN93)</f>
        <v>#DIV/0!</v>
      </c>
      <c r="AF99" s="9" t="e">
        <f t="shared" si="393"/>
        <v>#DIV/0!</v>
      </c>
      <c r="AG99" s="9" t="e">
        <f t="shared" si="394"/>
        <v>#DIV/0!</v>
      </c>
      <c r="AH99" s="9" t="e">
        <f t="shared" si="395"/>
        <v>#DIV/0!</v>
      </c>
      <c r="AI99" s="9" t="e">
        <f t="shared" si="396"/>
        <v>#DIV/0!</v>
      </c>
      <c r="AJ99" s="185" t="e">
        <f t="shared" si="397"/>
        <v>#VALUE!</v>
      </c>
      <c r="AK99" s="185" t="e">
        <f t="shared" si="398"/>
        <v>#VALUE!</v>
      </c>
      <c r="AL99" s="124">
        <f t="shared" si="399"/>
        <v>0.91825005218399525</v>
      </c>
      <c r="AM99" s="124" t="e">
        <f t="shared" si="400"/>
        <v>#DIV/0!</v>
      </c>
      <c r="AN99" s="14" t="e">
        <f t="shared" si="401"/>
        <v>#DIV/0!</v>
      </c>
      <c r="AQ99" s="223"/>
      <c r="AR99" s="224"/>
      <c r="AS99" s="168"/>
      <c r="AT99" s="184" t="e">
        <f t="shared" si="402"/>
        <v>#DIV/0!</v>
      </c>
      <c r="AU99" s="10" t="e">
        <f t="shared" si="403"/>
        <v>#VALUE!</v>
      </c>
      <c r="AV99" s="9" t="e">
        <f>(BA84-BA89*AS98)/BA84</f>
        <v>#DIV/0!</v>
      </c>
      <c r="AW99" s="9" t="e">
        <f t="shared" ref="AW99" si="444">(AV93+AW93+AX93+2*AY93+2*AZ93+3*BB93+4*BC93+4*BD93+4*BE93+4*BF93+4*BG93+4*BH93+4*BI93)/(AV93+AW93+AX93+2*AY93+2*AZ93+3*BB93+4*BC93+4*BD93+4*BE93+4*BF93+4*BG93+4*BH93+4*BI93+3*BA93)</f>
        <v>#DIV/0!</v>
      </c>
      <c r="AX99" s="9" t="e">
        <f t="shared" si="404"/>
        <v>#DIV/0!</v>
      </c>
      <c r="AY99" s="9" t="e">
        <f t="shared" si="405"/>
        <v>#DIV/0!</v>
      </c>
      <c r="AZ99" s="9" t="e">
        <f t="shared" ref="AZ99" si="445">3*BB93/(AV93+AW93+AX93+2*AY93+2*AZ93+3*BB93+4*BC93+4*BD93+4*BE93+4*BF93+4*BG93+4*BH93+4*BI93)</f>
        <v>#DIV/0!</v>
      </c>
      <c r="BA99" s="9" t="e">
        <f t="shared" si="406"/>
        <v>#DIV/0!</v>
      </c>
      <c r="BB99" s="9" t="e">
        <f t="shared" si="407"/>
        <v>#DIV/0!</v>
      </c>
      <c r="BC99" s="9" t="e">
        <f t="shared" si="408"/>
        <v>#DIV/0!</v>
      </c>
      <c r="BD99" s="9" t="e">
        <f t="shared" si="409"/>
        <v>#DIV/0!</v>
      </c>
      <c r="BE99" s="185" t="e">
        <f t="shared" si="410"/>
        <v>#VALUE!</v>
      </c>
      <c r="BF99" s="185" t="e">
        <f t="shared" si="411"/>
        <v>#VALUE!</v>
      </c>
      <c r="BG99" s="124">
        <f t="shared" si="412"/>
        <v>0.91825005218399525</v>
      </c>
      <c r="BH99" s="124" t="e">
        <f t="shared" si="413"/>
        <v>#DIV/0!</v>
      </c>
      <c r="BI99" s="14" t="e">
        <f t="shared" si="414"/>
        <v>#DIV/0!</v>
      </c>
      <c r="BL99" s="223"/>
      <c r="BM99" s="224"/>
      <c r="BN99" s="168"/>
      <c r="BO99" s="184" t="e">
        <f t="shared" si="415"/>
        <v>#DIV/0!</v>
      </c>
      <c r="BP99" s="10" t="e">
        <f t="shared" si="416"/>
        <v>#VALUE!</v>
      </c>
      <c r="BQ99" s="9" t="e">
        <f>(BV84-BV89*BN98)/BV84</f>
        <v>#DIV/0!</v>
      </c>
      <c r="BR99" s="9" t="e">
        <f t="shared" ref="BR99" si="446">(BQ93+BR93+BS93+2*BT93+2*BU93+3*BW93+4*BX93+4*BY93+4*BZ93+4*CA93+4*CB93+4*CC93+4*CD93)/(BQ93+BR93+BS93+2*BT93+2*BU93+3*BW93+4*BX93+4*BY93+4*BZ93+4*CA93+4*CB93+4*CC93+4*CD93+3*BV93)</f>
        <v>#DIV/0!</v>
      </c>
      <c r="BS99" s="9" t="e">
        <f t="shared" si="417"/>
        <v>#DIV/0!</v>
      </c>
      <c r="BT99" s="9" t="e">
        <f t="shared" si="418"/>
        <v>#DIV/0!</v>
      </c>
      <c r="BU99" s="9" t="e">
        <f t="shared" ref="BU99" si="447">3*BW93/(BQ93+BR93+BS93+2*BT93+2*BU93+3*BW93+4*BX93+4*BY93+4*BZ93+4*CA93+4*CB93+4*CC93+4*CD93)</f>
        <v>#DIV/0!</v>
      </c>
      <c r="BV99" s="9" t="e">
        <f t="shared" si="419"/>
        <v>#DIV/0!</v>
      </c>
      <c r="BW99" s="9" t="e">
        <f t="shared" si="420"/>
        <v>#DIV/0!</v>
      </c>
      <c r="BX99" s="9" t="e">
        <f t="shared" si="421"/>
        <v>#DIV/0!</v>
      </c>
      <c r="BY99" s="9" t="e">
        <f t="shared" si="422"/>
        <v>#DIV/0!</v>
      </c>
      <c r="BZ99" s="185" t="e">
        <f t="shared" si="423"/>
        <v>#VALUE!</v>
      </c>
      <c r="CA99" s="185" t="e">
        <f t="shared" si="424"/>
        <v>#VALUE!</v>
      </c>
      <c r="CB99" s="124">
        <f t="shared" si="425"/>
        <v>0.91825005218399525</v>
      </c>
      <c r="CC99" s="124" t="e">
        <f t="shared" si="426"/>
        <v>#DIV/0!</v>
      </c>
      <c r="CD99" s="14" t="e">
        <f t="shared" si="427"/>
        <v>#DIV/0!</v>
      </c>
      <c r="CG99" s="223"/>
      <c r="CH99" s="224"/>
      <c r="CI99" s="168"/>
      <c r="CJ99" s="184" t="e">
        <f t="shared" si="428"/>
        <v>#DIV/0!</v>
      </c>
      <c r="CK99" s="10" t="e">
        <f t="shared" si="429"/>
        <v>#VALUE!</v>
      </c>
      <c r="CL99" s="9" t="e">
        <f>(CQ84-CQ89*CI98)/CQ84</f>
        <v>#DIV/0!</v>
      </c>
      <c r="CM99" s="9" t="e">
        <f t="shared" ref="CM99" si="448">(CL93+CM93+CN93+2*CO93+2*CP93+3*CR93+4*CS93+4*CT93+4*CU93+4*CV93+4*CW93+4*CX93+4*CY93)/(CL93+CM93+CN93+2*CO93+2*CP93+3*CR93+4*CS93+4*CT93+4*CU93+4*CV93+4*CW93+4*CX93+4*CY93+3*CQ93)</f>
        <v>#DIV/0!</v>
      </c>
      <c r="CN99" s="9" t="e">
        <f t="shared" si="430"/>
        <v>#DIV/0!</v>
      </c>
      <c r="CO99" s="9" t="e">
        <f t="shared" si="431"/>
        <v>#DIV/0!</v>
      </c>
      <c r="CP99" s="9" t="e">
        <f t="shared" ref="CP99" si="449">3*CR93/(CL93+CM93+CN93+2*CO93+2*CP93+3*CR93+4*CS93+4*CT93+4*CU93+4*CV93+4*CW93+4*CX93+4*CY93)</f>
        <v>#DIV/0!</v>
      </c>
      <c r="CQ99" s="9" t="e">
        <f t="shared" si="432"/>
        <v>#DIV/0!</v>
      </c>
      <c r="CR99" s="9" t="e">
        <f t="shared" si="433"/>
        <v>#DIV/0!</v>
      </c>
      <c r="CS99" s="9" t="e">
        <f t="shared" si="434"/>
        <v>#DIV/0!</v>
      </c>
      <c r="CT99" s="9" t="e">
        <f t="shared" si="435"/>
        <v>#DIV/0!</v>
      </c>
      <c r="CU99" s="185" t="e">
        <f t="shared" si="436"/>
        <v>#VALUE!</v>
      </c>
      <c r="CV99" s="185" t="e">
        <f t="shared" si="437"/>
        <v>#VALUE!</v>
      </c>
      <c r="CW99" s="124">
        <f t="shared" si="438"/>
        <v>0.91825005218399525</v>
      </c>
      <c r="CX99" s="124" t="e">
        <f t="shared" si="439"/>
        <v>#DIV/0!</v>
      </c>
      <c r="CY99" s="14" t="e">
        <f t="shared" si="440"/>
        <v>#DIV/0!</v>
      </c>
    </row>
    <row r="100" spans="1:103" ht="15" customHeight="1" thickBot="1" x14ac:dyDescent="0.3">
      <c r="A100" s="223"/>
      <c r="B100" s="224"/>
      <c r="C100" s="169" t="s">
        <v>43</v>
      </c>
      <c r="D100" s="68">
        <f t="shared" ref="D100:E100" si="450">AVERAGE(D97:D99)</f>
        <v>5.5833303837562056</v>
      </c>
      <c r="E100" s="68">
        <f t="shared" si="450"/>
        <v>17.482374000000007</v>
      </c>
      <c r="F100" s="69">
        <f>AVERAGE(F97:F99)</f>
        <v>0.32466924217992332</v>
      </c>
      <c r="G100" s="69">
        <f>AVERAGE(G97:G99)</f>
        <v>0.28291195816052611</v>
      </c>
      <c r="H100" s="69">
        <f>AVERAGE(H97:H99)</f>
        <v>0.75032472269732819</v>
      </c>
      <c r="I100" s="69">
        <f>AVERAGE(I97:I99)</f>
        <v>0.79746334103368699</v>
      </c>
      <c r="J100" s="69">
        <f>AVERAGE(J97:J99)</f>
        <v>0.67504190879773107</v>
      </c>
      <c r="K100" s="69">
        <f t="shared" ref="K100:M100" si="451">AVERAGE(K97:K99)</f>
        <v>0.12242143223595585</v>
      </c>
      <c r="L100" s="69">
        <f t="shared" si="451"/>
        <v>0.15543809722333887</v>
      </c>
      <c r="M100" s="69">
        <f t="shared" si="451"/>
        <v>1.0719985494564798E-2</v>
      </c>
      <c r="N100" s="69">
        <f>AVERAGE(N97:N99)</f>
        <v>0.16615808271790367</v>
      </c>
      <c r="O100" s="158">
        <f>AVERAGE(O97:O99)</f>
        <v>8.5589356978600488</v>
      </c>
      <c r="P100" s="158">
        <f>AVERAGE(P97:P99)</f>
        <v>1.5543195461681603</v>
      </c>
      <c r="Q100" s="68">
        <f t="shared" ref="Q100:S100" si="452">AVERAGE(Q97:Q99)</f>
        <v>0.92242097925833466</v>
      </c>
      <c r="R100" s="68">
        <f t="shared" si="452"/>
        <v>0.86542521860869981</v>
      </c>
      <c r="S100" s="70">
        <f t="shared" si="452"/>
        <v>6.6452609876661184E-2</v>
      </c>
      <c r="T100" s="25"/>
      <c r="V100" s="223"/>
      <c r="W100" s="224"/>
      <c r="X100" s="169" t="s">
        <v>43</v>
      </c>
      <c r="Y100" s="68" t="e">
        <f t="shared" ref="Y100:Z100" si="453">AVERAGE(Y97:Y99)</f>
        <v>#DIV/0!</v>
      </c>
      <c r="Z100" s="68" t="e">
        <f t="shared" si="453"/>
        <v>#VALUE!</v>
      </c>
      <c r="AA100" s="69" t="e">
        <f>AVERAGE(AA97:AA99)</f>
        <v>#DIV/0!</v>
      </c>
      <c r="AB100" s="69" t="e">
        <f>AVERAGE(AB97:AB99)</f>
        <v>#DIV/0!</v>
      </c>
      <c r="AC100" s="69" t="e">
        <f>AVERAGE(AC97:AC99)</f>
        <v>#DIV/0!</v>
      </c>
      <c r="AD100" s="69" t="e">
        <f>AVERAGE(AD97:AD99)</f>
        <v>#DIV/0!</v>
      </c>
      <c r="AE100" s="69" t="e">
        <f>AVERAGE(AE97:AE99)</f>
        <v>#DIV/0!</v>
      </c>
      <c r="AF100" s="69" t="e">
        <f t="shared" ref="AF100:AH100" si="454">AVERAGE(AF97:AF99)</f>
        <v>#DIV/0!</v>
      </c>
      <c r="AG100" s="69" t="e">
        <f t="shared" si="454"/>
        <v>#DIV/0!</v>
      </c>
      <c r="AH100" s="69" t="e">
        <f t="shared" si="454"/>
        <v>#DIV/0!</v>
      </c>
      <c r="AI100" s="69" t="e">
        <f>AVERAGE(AI97:AI99)</f>
        <v>#DIV/0!</v>
      </c>
      <c r="AJ100" s="158" t="e">
        <f>AVERAGE(AJ97:AJ99)</f>
        <v>#VALUE!</v>
      </c>
      <c r="AK100" s="158" t="e">
        <f>AVERAGE(AK97:AK99)</f>
        <v>#VALUE!</v>
      </c>
      <c r="AL100" s="68">
        <f t="shared" ref="AL100:AN100" si="455">AVERAGE(AL97:AL99)</f>
        <v>0.91900197604067035</v>
      </c>
      <c r="AM100" s="68" t="e">
        <f t="shared" si="455"/>
        <v>#DIV/0!</v>
      </c>
      <c r="AN100" s="70" t="e">
        <f t="shared" si="455"/>
        <v>#DIV/0!</v>
      </c>
      <c r="AQ100" s="223"/>
      <c r="AR100" s="224"/>
      <c r="AS100" s="169" t="s">
        <v>43</v>
      </c>
      <c r="AT100" s="68" t="e">
        <f t="shared" ref="AT100:AU100" si="456">AVERAGE(AT97:AT99)</f>
        <v>#DIV/0!</v>
      </c>
      <c r="AU100" s="68" t="e">
        <f t="shared" si="456"/>
        <v>#VALUE!</v>
      </c>
      <c r="AV100" s="69" t="e">
        <f>AVERAGE(AV97:AV99)</f>
        <v>#DIV/0!</v>
      </c>
      <c r="AW100" s="69" t="e">
        <f>AVERAGE(AW97:AW99)</f>
        <v>#DIV/0!</v>
      </c>
      <c r="AX100" s="69" t="e">
        <f>AVERAGE(AX97:AX99)</f>
        <v>#DIV/0!</v>
      </c>
      <c r="AY100" s="69" t="e">
        <f>AVERAGE(AY97:AY99)</f>
        <v>#DIV/0!</v>
      </c>
      <c r="AZ100" s="69" t="e">
        <f>AVERAGE(AZ97:AZ99)</f>
        <v>#DIV/0!</v>
      </c>
      <c r="BA100" s="69" t="e">
        <f t="shared" ref="BA100:BC100" si="457">AVERAGE(BA97:BA99)</f>
        <v>#DIV/0!</v>
      </c>
      <c r="BB100" s="69" t="e">
        <f t="shared" si="457"/>
        <v>#DIV/0!</v>
      </c>
      <c r="BC100" s="69" t="e">
        <f t="shared" si="457"/>
        <v>#DIV/0!</v>
      </c>
      <c r="BD100" s="69" t="e">
        <f>AVERAGE(BD97:BD99)</f>
        <v>#DIV/0!</v>
      </c>
      <c r="BE100" s="158" t="e">
        <f>AVERAGE(BE97:BE99)</f>
        <v>#VALUE!</v>
      </c>
      <c r="BF100" s="158" t="e">
        <f>AVERAGE(BF97:BF99)</f>
        <v>#VALUE!</v>
      </c>
      <c r="BG100" s="68">
        <f t="shared" ref="BG100:BI100" si="458">AVERAGE(BG97:BG99)</f>
        <v>0.91900197604067035</v>
      </c>
      <c r="BH100" s="68" t="e">
        <f t="shared" si="458"/>
        <v>#DIV/0!</v>
      </c>
      <c r="BI100" s="70" t="e">
        <f t="shared" si="458"/>
        <v>#DIV/0!</v>
      </c>
      <c r="BL100" s="223"/>
      <c r="BM100" s="224"/>
      <c r="BN100" s="169" t="s">
        <v>43</v>
      </c>
      <c r="BO100" s="68" t="e">
        <f t="shared" ref="BO100:BP100" si="459">AVERAGE(BO97:BO99)</f>
        <v>#DIV/0!</v>
      </c>
      <c r="BP100" s="68" t="e">
        <f t="shared" si="459"/>
        <v>#VALUE!</v>
      </c>
      <c r="BQ100" s="69" t="e">
        <f>AVERAGE(BQ97:BQ99)</f>
        <v>#DIV/0!</v>
      </c>
      <c r="BR100" s="69" t="e">
        <f>AVERAGE(BR97:BR99)</f>
        <v>#DIV/0!</v>
      </c>
      <c r="BS100" s="69" t="e">
        <f>AVERAGE(BS97:BS99)</f>
        <v>#DIV/0!</v>
      </c>
      <c r="BT100" s="69" t="e">
        <f>AVERAGE(BT97:BT99)</f>
        <v>#DIV/0!</v>
      </c>
      <c r="BU100" s="69" t="e">
        <f>AVERAGE(BU97:BU99)</f>
        <v>#DIV/0!</v>
      </c>
      <c r="BV100" s="69" t="e">
        <f t="shared" ref="BV100:BX100" si="460">AVERAGE(BV97:BV99)</f>
        <v>#DIV/0!</v>
      </c>
      <c r="BW100" s="69" t="e">
        <f t="shared" si="460"/>
        <v>#DIV/0!</v>
      </c>
      <c r="BX100" s="69" t="e">
        <f t="shared" si="460"/>
        <v>#DIV/0!</v>
      </c>
      <c r="BY100" s="69" t="e">
        <f>AVERAGE(BY97:BY99)</f>
        <v>#DIV/0!</v>
      </c>
      <c r="BZ100" s="158" t="e">
        <f>AVERAGE(BZ97:BZ99)</f>
        <v>#VALUE!</v>
      </c>
      <c r="CA100" s="158" t="e">
        <f>AVERAGE(CA97:CA99)</f>
        <v>#VALUE!</v>
      </c>
      <c r="CB100" s="68">
        <f t="shared" ref="CB100:CD100" si="461">AVERAGE(CB97:CB99)</f>
        <v>0.91900197604067035</v>
      </c>
      <c r="CC100" s="68" t="e">
        <f t="shared" si="461"/>
        <v>#DIV/0!</v>
      </c>
      <c r="CD100" s="70" t="e">
        <f t="shared" si="461"/>
        <v>#DIV/0!</v>
      </c>
      <c r="CG100" s="223"/>
      <c r="CH100" s="224"/>
      <c r="CI100" s="169" t="s">
        <v>43</v>
      </c>
      <c r="CJ100" s="68" t="e">
        <f t="shared" ref="CJ100:CK100" si="462">AVERAGE(CJ97:CJ99)</f>
        <v>#DIV/0!</v>
      </c>
      <c r="CK100" s="68" t="e">
        <f t="shared" si="462"/>
        <v>#VALUE!</v>
      </c>
      <c r="CL100" s="69" t="e">
        <f>AVERAGE(CL97:CL99)</f>
        <v>#DIV/0!</v>
      </c>
      <c r="CM100" s="69" t="e">
        <f>AVERAGE(CM97:CM99)</f>
        <v>#DIV/0!</v>
      </c>
      <c r="CN100" s="69" t="e">
        <f>AVERAGE(CN97:CN99)</f>
        <v>#DIV/0!</v>
      </c>
      <c r="CO100" s="69" t="e">
        <f>AVERAGE(CO97:CO99)</f>
        <v>#DIV/0!</v>
      </c>
      <c r="CP100" s="69" t="e">
        <f>AVERAGE(CP97:CP99)</f>
        <v>#DIV/0!</v>
      </c>
      <c r="CQ100" s="69" t="e">
        <f t="shared" ref="CQ100:CS100" si="463">AVERAGE(CQ97:CQ99)</f>
        <v>#DIV/0!</v>
      </c>
      <c r="CR100" s="69" t="e">
        <f t="shared" si="463"/>
        <v>#DIV/0!</v>
      </c>
      <c r="CS100" s="69" t="e">
        <f t="shared" si="463"/>
        <v>#DIV/0!</v>
      </c>
      <c r="CT100" s="69" t="e">
        <f>AVERAGE(CT97:CT99)</f>
        <v>#DIV/0!</v>
      </c>
      <c r="CU100" s="158" t="e">
        <f>AVERAGE(CU97:CU99)</f>
        <v>#VALUE!</v>
      </c>
      <c r="CV100" s="158" t="e">
        <f>AVERAGE(CV97:CV99)</f>
        <v>#VALUE!</v>
      </c>
      <c r="CW100" s="68">
        <f t="shared" ref="CW100:CY100" si="464">AVERAGE(CW97:CW99)</f>
        <v>0.91900197604067035</v>
      </c>
      <c r="CX100" s="68" t="e">
        <f t="shared" si="464"/>
        <v>#DIV/0!</v>
      </c>
      <c r="CY100" s="70" t="e">
        <f t="shared" si="464"/>
        <v>#DIV/0!</v>
      </c>
    </row>
    <row r="101" spans="1:103" x14ac:dyDescent="0.25">
      <c r="A101" s="74"/>
      <c r="B101" s="84" t="s">
        <v>20</v>
      </c>
      <c r="C101" s="84" t="s">
        <v>21</v>
      </c>
      <c r="D101" s="84" t="s">
        <v>3</v>
      </c>
      <c r="E101" s="84" t="s">
        <v>4</v>
      </c>
      <c r="F101" s="84" t="s">
        <v>5</v>
      </c>
      <c r="G101" s="84" t="s">
        <v>6</v>
      </c>
      <c r="H101" s="84" t="s">
        <v>7</v>
      </c>
      <c r="I101" s="84" t="s">
        <v>8</v>
      </c>
      <c r="J101" s="84" t="s">
        <v>9</v>
      </c>
      <c r="K101" s="84" t="s">
        <v>10</v>
      </c>
      <c r="L101" s="84" t="s">
        <v>11</v>
      </c>
      <c r="M101" s="84" t="s">
        <v>12</v>
      </c>
      <c r="N101" s="84" t="s">
        <v>13</v>
      </c>
      <c r="O101" s="84" t="s">
        <v>14</v>
      </c>
      <c r="P101" s="84" t="s">
        <v>15</v>
      </c>
      <c r="Q101" s="84" t="s">
        <v>16</v>
      </c>
      <c r="R101" s="84" t="s">
        <v>17</v>
      </c>
      <c r="S101" s="85" t="s">
        <v>18</v>
      </c>
      <c r="T101" s="25"/>
      <c r="V101" s="74"/>
      <c r="W101" s="84" t="s">
        <v>20</v>
      </c>
      <c r="X101" s="84" t="s">
        <v>21</v>
      </c>
      <c r="Y101" s="84" t="s">
        <v>3</v>
      </c>
      <c r="Z101" s="84" t="s">
        <v>4</v>
      </c>
      <c r="AA101" s="84" t="s">
        <v>5</v>
      </c>
      <c r="AB101" s="84" t="s">
        <v>6</v>
      </c>
      <c r="AC101" s="84" t="s">
        <v>7</v>
      </c>
      <c r="AD101" s="84" t="s">
        <v>8</v>
      </c>
      <c r="AE101" s="84" t="s">
        <v>9</v>
      </c>
      <c r="AF101" s="84" t="s">
        <v>10</v>
      </c>
      <c r="AG101" s="84" t="s">
        <v>11</v>
      </c>
      <c r="AH101" s="84" t="s">
        <v>12</v>
      </c>
      <c r="AI101" s="84" t="s">
        <v>13</v>
      </c>
      <c r="AJ101" s="84" t="s">
        <v>14</v>
      </c>
      <c r="AK101" s="84" t="s">
        <v>15</v>
      </c>
      <c r="AL101" s="84" t="s">
        <v>16</v>
      </c>
      <c r="AM101" s="84" t="s">
        <v>17</v>
      </c>
      <c r="AN101" s="85" t="s">
        <v>18</v>
      </c>
      <c r="AQ101" s="74"/>
      <c r="AR101" s="84"/>
      <c r="AS101" s="84"/>
      <c r="AT101" s="84" t="s">
        <v>3</v>
      </c>
      <c r="AU101" s="84" t="s">
        <v>4</v>
      </c>
      <c r="AV101" s="84" t="s">
        <v>5</v>
      </c>
      <c r="AW101" s="84" t="s">
        <v>6</v>
      </c>
      <c r="AX101" s="84" t="s">
        <v>7</v>
      </c>
      <c r="AY101" s="84" t="s">
        <v>8</v>
      </c>
      <c r="AZ101" s="84" t="s">
        <v>9</v>
      </c>
      <c r="BA101" s="84" t="s">
        <v>10</v>
      </c>
      <c r="BB101" s="84" t="s">
        <v>11</v>
      </c>
      <c r="BC101" s="84" t="s">
        <v>12</v>
      </c>
      <c r="BD101" s="84" t="s">
        <v>13</v>
      </c>
      <c r="BE101" s="84" t="s">
        <v>14</v>
      </c>
      <c r="BF101" s="84" t="s">
        <v>15</v>
      </c>
      <c r="BG101" s="84" t="s">
        <v>16</v>
      </c>
      <c r="BH101" s="84" t="s">
        <v>17</v>
      </c>
      <c r="BI101" s="85" t="s">
        <v>18</v>
      </c>
      <c r="BL101" s="74"/>
      <c r="BM101" s="84" t="s">
        <v>20</v>
      </c>
      <c r="BN101" s="84" t="s">
        <v>21</v>
      </c>
      <c r="BO101" s="84" t="s">
        <v>3</v>
      </c>
      <c r="BP101" s="84" t="s">
        <v>4</v>
      </c>
      <c r="BQ101" s="84" t="s">
        <v>5</v>
      </c>
      <c r="BR101" s="84" t="s">
        <v>6</v>
      </c>
      <c r="BS101" s="84" t="s">
        <v>7</v>
      </c>
      <c r="BT101" s="84" t="s">
        <v>8</v>
      </c>
      <c r="BU101" s="84" t="s">
        <v>9</v>
      </c>
      <c r="BV101" s="84" t="s">
        <v>10</v>
      </c>
      <c r="BW101" s="84" t="s">
        <v>11</v>
      </c>
      <c r="BX101" s="84" t="s">
        <v>12</v>
      </c>
      <c r="BY101" s="84" t="s">
        <v>13</v>
      </c>
      <c r="BZ101" s="84" t="s">
        <v>14</v>
      </c>
      <c r="CA101" s="84" t="s">
        <v>15</v>
      </c>
      <c r="CB101" s="84" t="s">
        <v>16</v>
      </c>
      <c r="CC101" s="84" t="s">
        <v>17</v>
      </c>
      <c r="CD101" s="85" t="s">
        <v>18</v>
      </c>
      <c r="CG101" s="74"/>
      <c r="CH101" s="84" t="s">
        <v>20</v>
      </c>
      <c r="CI101" s="84" t="s">
        <v>21</v>
      </c>
      <c r="CJ101" s="84" t="s">
        <v>3</v>
      </c>
      <c r="CK101" s="84" t="s">
        <v>4</v>
      </c>
      <c r="CL101" s="84" t="s">
        <v>5</v>
      </c>
      <c r="CM101" s="84" t="s">
        <v>6</v>
      </c>
      <c r="CN101" s="84" t="s">
        <v>7</v>
      </c>
      <c r="CO101" s="84" t="s">
        <v>8</v>
      </c>
      <c r="CP101" s="84" t="s">
        <v>9</v>
      </c>
      <c r="CQ101" s="84" t="s">
        <v>10</v>
      </c>
      <c r="CR101" s="84" t="s">
        <v>11</v>
      </c>
      <c r="CS101" s="84" t="s">
        <v>12</v>
      </c>
      <c r="CT101" s="84" t="s">
        <v>13</v>
      </c>
      <c r="CU101" s="84" t="s">
        <v>14</v>
      </c>
      <c r="CV101" s="84" t="s">
        <v>15</v>
      </c>
      <c r="CW101" s="84" t="s">
        <v>16</v>
      </c>
      <c r="CX101" s="84" t="s">
        <v>17</v>
      </c>
      <c r="CY101" s="85" t="s">
        <v>18</v>
      </c>
    </row>
    <row r="102" spans="1:103" x14ac:dyDescent="0.25">
      <c r="A102" s="75" t="s">
        <v>58</v>
      </c>
      <c r="B102" s="39" t="str">
        <f>'Data In'!G6</f>
        <v>034 bp</v>
      </c>
      <c r="C102" s="3" t="str">
        <f>'Data In'!H6</f>
        <v>Tue Jul 19 03:49:54 2022</v>
      </c>
      <c r="D102" s="3">
        <f>'Data In'!I6</f>
        <v>565316.245</v>
      </c>
      <c r="E102" s="3">
        <f>'Data In'!J6</f>
        <v>2078168.54</v>
      </c>
      <c r="F102" s="3">
        <f>'Data In'!K6</f>
        <v>0</v>
      </c>
      <c r="G102" s="3">
        <f>'Data In'!L6</f>
        <v>0</v>
      </c>
      <c r="H102" s="3">
        <f>'Data In'!M6</f>
        <v>1745.27</v>
      </c>
      <c r="I102" s="3">
        <f>'Data In'!N6</f>
        <v>0</v>
      </c>
      <c r="J102" s="3">
        <f>'Data In'!O6</f>
        <v>0</v>
      </c>
      <c r="K102" s="3">
        <f>'Data In'!P6</f>
        <v>1281163.7150000001</v>
      </c>
      <c r="L102" s="3">
        <f>'Data In'!Q6</f>
        <v>0</v>
      </c>
      <c r="M102" s="3">
        <f>'Data In'!R6</f>
        <v>2356.5749999999998</v>
      </c>
      <c r="N102" s="3">
        <f>'Data In'!S6</f>
        <v>1463.67</v>
      </c>
      <c r="O102" s="3">
        <f>'Data In'!T6</f>
        <v>0</v>
      </c>
      <c r="P102" s="3">
        <f>'Data In'!U6</f>
        <v>0</v>
      </c>
      <c r="Q102" s="3">
        <f>'Data In'!V6</f>
        <v>0</v>
      </c>
      <c r="R102" s="3">
        <f>'Data In'!W6</f>
        <v>0</v>
      </c>
      <c r="S102" s="3">
        <f>'Data In'!X6</f>
        <v>0</v>
      </c>
      <c r="T102" s="25"/>
      <c r="V102" s="75" t="s">
        <v>58</v>
      </c>
      <c r="W102" s="39" t="str">
        <f>B102</f>
        <v>034 bp</v>
      </c>
      <c r="X102" s="3" t="str">
        <f t="shared" ref="X102:X104" si="465">C102</f>
        <v>Tue Jul 19 03:49:54 2022</v>
      </c>
      <c r="Y102" s="3">
        <f t="shared" ref="Y102:Y104" si="466">D102</f>
        <v>565316.245</v>
      </c>
      <c r="Z102" s="3">
        <f t="shared" ref="Z102:Z104" si="467">E102</f>
        <v>2078168.54</v>
      </c>
      <c r="AA102" s="3">
        <f t="shared" ref="AA102:AA104" si="468">F102</f>
        <v>0</v>
      </c>
      <c r="AB102" s="3">
        <f t="shared" ref="AB102:AB104" si="469">G102</f>
        <v>0</v>
      </c>
      <c r="AC102" s="3">
        <f t="shared" ref="AC102:AC104" si="470">H102</f>
        <v>1745.27</v>
      </c>
      <c r="AD102" s="3">
        <f t="shared" ref="AD102:AD104" si="471">I102</f>
        <v>0</v>
      </c>
      <c r="AE102" s="3">
        <f t="shared" ref="AE102:AE104" si="472">J102</f>
        <v>0</v>
      </c>
      <c r="AF102" s="3">
        <f t="shared" ref="AF102:AF104" si="473">K102</f>
        <v>1281163.7150000001</v>
      </c>
      <c r="AG102" s="3">
        <f t="shared" ref="AG102:AG104" si="474">L102</f>
        <v>0</v>
      </c>
      <c r="AH102" s="3">
        <f t="shared" ref="AH102:AH104" si="475">M102</f>
        <v>2356.5749999999998</v>
      </c>
      <c r="AI102" s="3">
        <f t="shared" ref="AI102:AI104" si="476">N102</f>
        <v>1463.67</v>
      </c>
      <c r="AJ102" s="3">
        <f t="shared" ref="AJ102:AJ104" si="477">O102</f>
        <v>0</v>
      </c>
      <c r="AK102" s="3">
        <f t="shared" ref="AK102:AK104" si="478">P102</f>
        <v>0</v>
      </c>
      <c r="AL102" s="3">
        <f t="shared" ref="AL102:AL104" si="479">Q102</f>
        <v>0</v>
      </c>
      <c r="AM102" s="3">
        <f t="shared" ref="AM102:AM104" si="480">R102</f>
        <v>0</v>
      </c>
      <c r="AN102" s="3">
        <f t="shared" ref="AN102:AN104" si="481">S102</f>
        <v>0</v>
      </c>
      <c r="AQ102" s="75" t="s">
        <v>58</v>
      </c>
      <c r="AR102" s="39" t="str">
        <f>W102</f>
        <v>034 bp</v>
      </c>
      <c r="AS102" s="3" t="str">
        <f t="shared" ref="AS102:AS104" si="482">X102</f>
        <v>Tue Jul 19 03:49:54 2022</v>
      </c>
      <c r="AT102" s="3">
        <f t="shared" ref="AT102:AT104" si="483">Y102</f>
        <v>565316.245</v>
      </c>
      <c r="AU102" s="3">
        <f t="shared" ref="AU102:AU104" si="484">Z102</f>
        <v>2078168.54</v>
      </c>
      <c r="AV102" s="3">
        <f t="shared" ref="AV102:AV104" si="485">AA102</f>
        <v>0</v>
      </c>
      <c r="AW102" s="3">
        <f t="shared" ref="AW102:AW104" si="486">AB102</f>
        <v>0</v>
      </c>
      <c r="AX102" s="3">
        <f t="shared" ref="AX102:AX104" si="487">AC102</f>
        <v>1745.27</v>
      </c>
      <c r="AY102" s="3">
        <f t="shared" ref="AY102:AY104" si="488">AD102</f>
        <v>0</v>
      </c>
      <c r="AZ102" s="3">
        <f t="shared" ref="AZ102:AZ104" si="489">AE102</f>
        <v>0</v>
      </c>
      <c r="BA102" s="3">
        <f t="shared" ref="BA102:BA104" si="490">AF102</f>
        <v>1281163.7150000001</v>
      </c>
      <c r="BB102" s="3">
        <f t="shared" ref="BB102:BB104" si="491">AG102</f>
        <v>0</v>
      </c>
      <c r="BC102" s="3">
        <f t="shared" ref="BC102:BC104" si="492">AH102</f>
        <v>2356.5749999999998</v>
      </c>
      <c r="BD102" s="3">
        <f t="shared" ref="BD102:BD104" si="493">AI102</f>
        <v>1463.67</v>
      </c>
      <c r="BE102" s="3">
        <f t="shared" ref="BE102:BE104" si="494">AJ102</f>
        <v>0</v>
      </c>
      <c r="BF102" s="3">
        <f t="shared" ref="BF102:BF104" si="495">AK102</f>
        <v>0</v>
      </c>
      <c r="BG102" s="3">
        <f t="shared" ref="BG102:BG104" si="496">AL102</f>
        <v>0</v>
      </c>
      <c r="BH102" s="3">
        <f t="shared" ref="BH102:BH104" si="497">AM102</f>
        <v>0</v>
      </c>
      <c r="BI102" s="3">
        <f t="shared" ref="BI102:BI104" si="498">AN102</f>
        <v>0</v>
      </c>
      <c r="BL102" s="75" t="s">
        <v>58</v>
      </c>
      <c r="BM102" s="39" t="str">
        <f>AR102</f>
        <v>034 bp</v>
      </c>
      <c r="BN102" s="39" t="str">
        <f t="shared" ref="BN102:BN104" si="499">AS102</f>
        <v>Tue Jul 19 03:49:54 2022</v>
      </c>
      <c r="BO102" s="145">
        <f t="shared" ref="BO102:BO104" si="500">AT102</f>
        <v>565316.245</v>
      </c>
      <c r="BP102" s="145">
        <f t="shared" ref="BP102:BP104" si="501">AU102</f>
        <v>2078168.54</v>
      </c>
      <c r="BQ102" s="145">
        <f t="shared" ref="BQ102:BQ104" si="502">AV102</f>
        <v>0</v>
      </c>
      <c r="BR102" s="145">
        <f t="shared" ref="BR102:BR104" si="503">AW102</f>
        <v>0</v>
      </c>
      <c r="BS102" s="145">
        <f t="shared" ref="BS102:BS104" si="504">AX102</f>
        <v>1745.27</v>
      </c>
      <c r="BT102" s="145">
        <f t="shared" ref="BT102:BT104" si="505">AY102</f>
        <v>0</v>
      </c>
      <c r="BU102" s="145">
        <f t="shared" ref="BU102:BU104" si="506">AZ102</f>
        <v>0</v>
      </c>
      <c r="BV102" s="145">
        <f t="shared" ref="BV102:BV104" si="507">BA102</f>
        <v>1281163.7150000001</v>
      </c>
      <c r="BW102" s="145">
        <f t="shared" ref="BW102:BW104" si="508">BB102</f>
        <v>0</v>
      </c>
      <c r="BX102" s="145">
        <f t="shared" ref="BX102:BX104" si="509">BC102</f>
        <v>2356.5749999999998</v>
      </c>
      <c r="BY102" s="145">
        <f t="shared" ref="BY102:BY104" si="510">BD102</f>
        <v>1463.67</v>
      </c>
      <c r="BZ102" s="145">
        <f t="shared" ref="BZ102:BZ104" si="511">BE102</f>
        <v>0</v>
      </c>
      <c r="CA102" s="145">
        <f t="shared" ref="CA102:CA104" si="512">BF102</f>
        <v>0</v>
      </c>
      <c r="CB102" s="145">
        <f t="shared" ref="CB102:CB104" si="513">BG102</f>
        <v>0</v>
      </c>
      <c r="CC102" s="145">
        <f t="shared" ref="CC102:CC104" si="514">BH102</f>
        <v>0</v>
      </c>
      <c r="CD102" s="145">
        <f t="shared" ref="CD102:CD104" si="515">BI102</f>
        <v>0</v>
      </c>
      <c r="CG102" s="75" t="s">
        <v>58</v>
      </c>
      <c r="CH102" s="39" t="str">
        <f>BM102</f>
        <v>034 bp</v>
      </c>
      <c r="CI102" s="39" t="str">
        <f t="shared" ref="CI102:CI104" si="516">BN102</f>
        <v>Tue Jul 19 03:49:54 2022</v>
      </c>
      <c r="CJ102" s="145">
        <f t="shared" ref="CJ102:CJ104" si="517">BO102</f>
        <v>565316.245</v>
      </c>
      <c r="CK102" s="145">
        <f t="shared" ref="CK102:CK104" si="518">BP102</f>
        <v>2078168.54</v>
      </c>
      <c r="CL102" s="145">
        <f t="shared" ref="CL102:CL104" si="519">BQ102</f>
        <v>0</v>
      </c>
      <c r="CM102" s="145">
        <f t="shared" ref="CM102:CM104" si="520">BR102</f>
        <v>0</v>
      </c>
      <c r="CN102" s="145">
        <f t="shared" ref="CN102:CN104" si="521">BS102</f>
        <v>1745.27</v>
      </c>
      <c r="CO102" s="145">
        <f t="shared" ref="CO102:CO104" si="522">BT102</f>
        <v>0</v>
      </c>
      <c r="CP102" s="145">
        <f t="shared" ref="CP102:CP104" si="523">BU102</f>
        <v>0</v>
      </c>
      <c r="CQ102" s="145">
        <f t="shared" ref="CQ102:CQ104" si="524">BV102</f>
        <v>1281163.7150000001</v>
      </c>
      <c r="CR102" s="145">
        <f t="shared" ref="CR102:CR104" si="525">BW102</f>
        <v>0</v>
      </c>
      <c r="CS102" s="145">
        <f t="shared" ref="CS102:CS104" si="526">BX102</f>
        <v>2356.5749999999998</v>
      </c>
      <c r="CT102" s="145">
        <f t="shared" ref="CT102:CT104" si="527">BY102</f>
        <v>1463.67</v>
      </c>
      <c r="CU102" s="145">
        <f t="shared" ref="CU102:CU104" si="528">BZ102</f>
        <v>0</v>
      </c>
      <c r="CV102" s="145">
        <f t="shared" ref="CV102:CV104" si="529">CA102</f>
        <v>0</v>
      </c>
      <c r="CW102" s="145">
        <f t="shared" ref="CW102:CW104" si="530">CB102</f>
        <v>0</v>
      </c>
      <c r="CX102" s="145">
        <f t="shared" ref="CX102:CX104" si="531">CC102</f>
        <v>0</v>
      </c>
      <c r="CY102" s="145">
        <f t="shared" ref="CY102:CY104" si="532">CD102</f>
        <v>0</v>
      </c>
    </row>
    <row r="103" spans="1:103" x14ac:dyDescent="0.25">
      <c r="A103" s="75"/>
      <c r="B103" s="39" t="str">
        <f>'Data In'!G7</f>
        <v>034 bp</v>
      </c>
      <c r="C103" s="3" t="str">
        <f>'Data In'!H7</f>
        <v>Tue Jul 19 03:54:58 2022</v>
      </c>
      <c r="D103" s="3">
        <f>'Data In'!I7</f>
        <v>565288.505</v>
      </c>
      <c r="E103" s="3">
        <f>'Data In'!J7</f>
        <v>2078298.49</v>
      </c>
      <c r="F103" s="3">
        <f>'Data In'!K7</f>
        <v>0</v>
      </c>
      <c r="G103" s="3">
        <f>'Data In'!L7</f>
        <v>0</v>
      </c>
      <c r="H103" s="3">
        <f>'Data In'!M7</f>
        <v>1743.05</v>
      </c>
      <c r="I103" s="3">
        <f>'Data In'!N7</f>
        <v>0</v>
      </c>
      <c r="J103" s="3">
        <f>'Data In'!O7</f>
        <v>0</v>
      </c>
      <c r="K103" s="3">
        <f>'Data In'!P7</f>
        <v>1281254.53</v>
      </c>
      <c r="L103" s="3">
        <f>'Data In'!Q7</f>
        <v>0</v>
      </c>
      <c r="M103" s="3">
        <f>'Data In'!R7</f>
        <v>2348.4</v>
      </c>
      <c r="N103" s="3">
        <f>'Data In'!S7</f>
        <v>1474.39</v>
      </c>
      <c r="O103" s="3">
        <f>'Data In'!T7</f>
        <v>0</v>
      </c>
      <c r="P103" s="3">
        <f>'Data In'!U7</f>
        <v>0</v>
      </c>
      <c r="Q103" s="3">
        <f>'Data In'!V7</f>
        <v>0</v>
      </c>
      <c r="R103" s="3">
        <f>'Data In'!W7</f>
        <v>0</v>
      </c>
      <c r="S103" s="3">
        <f>'Data In'!X7</f>
        <v>0</v>
      </c>
      <c r="T103" s="25"/>
      <c r="V103" s="75"/>
      <c r="W103" s="39" t="str">
        <f t="shared" ref="W103:W104" si="533">B103</f>
        <v>034 bp</v>
      </c>
      <c r="X103" s="3" t="str">
        <f t="shared" si="465"/>
        <v>Tue Jul 19 03:54:58 2022</v>
      </c>
      <c r="Y103" s="3">
        <f t="shared" si="466"/>
        <v>565288.505</v>
      </c>
      <c r="Z103" s="3">
        <f t="shared" si="467"/>
        <v>2078298.49</v>
      </c>
      <c r="AA103" s="3">
        <f t="shared" si="468"/>
        <v>0</v>
      </c>
      <c r="AB103" s="3">
        <f t="shared" si="469"/>
        <v>0</v>
      </c>
      <c r="AC103" s="3">
        <f t="shared" si="470"/>
        <v>1743.05</v>
      </c>
      <c r="AD103" s="3">
        <f t="shared" si="471"/>
        <v>0</v>
      </c>
      <c r="AE103" s="3">
        <f t="shared" si="472"/>
        <v>0</v>
      </c>
      <c r="AF103" s="3">
        <f t="shared" si="473"/>
        <v>1281254.53</v>
      </c>
      <c r="AG103" s="3">
        <f t="shared" si="474"/>
        <v>0</v>
      </c>
      <c r="AH103" s="3">
        <f t="shared" si="475"/>
        <v>2348.4</v>
      </c>
      <c r="AI103" s="3">
        <f t="shared" si="476"/>
        <v>1474.39</v>
      </c>
      <c r="AJ103" s="3">
        <f t="shared" si="477"/>
        <v>0</v>
      </c>
      <c r="AK103" s="3">
        <f t="shared" si="478"/>
        <v>0</v>
      </c>
      <c r="AL103" s="3">
        <f t="shared" si="479"/>
        <v>0</v>
      </c>
      <c r="AM103" s="3">
        <f t="shared" si="480"/>
        <v>0</v>
      </c>
      <c r="AN103" s="3">
        <f t="shared" si="481"/>
        <v>0</v>
      </c>
      <c r="AQ103" s="75"/>
      <c r="AR103" s="39" t="str">
        <f t="shared" ref="AR103:AR104" si="534">W103</f>
        <v>034 bp</v>
      </c>
      <c r="AS103" s="3" t="str">
        <f t="shared" si="482"/>
        <v>Tue Jul 19 03:54:58 2022</v>
      </c>
      <c r="AT103" s="3">
        <f t="shared" si="483"/>
        <v>565288.505</v>
      </c>
      <c r="AU103" s="3">
        <f t="shared" si="484"/>
        <v>2078298.49</v>
      </c>
      <c r="AV103" s="3">
        <f t="shared" si="485"/>
        <v>0</v>
      </c>
      <c r="AW103" s="3">
        <f t="shared" si="486"/>
        <v>0</v>
      </c>
      <c r="AX103" s="3">
        <f t="shared" si="487"/>
        <v>1743.05</v>
      </c>
      <c r="AY103" s="3">
        <f t="shared" si="488"/>
        <v>0</v>
      </c>
      <c r="AZ103" s="3">
        <f t="shared" si="489"/>
        <v>0</v>
      </c>
      <c r="BA103" s="3">
        <f t="shared" si="490"/>
        <v>1281254.53</v>
      </c>
      <c r="BB103" s="3">
        <f t="shared" si="491"/>
        <v>0</v>
      </c>
      <c r="BC103" s="3">
        <f t="shared" si="492"/>
        <v>2348.4</v>
      </c>
      <c r="BD103" s="3">
        <f t="shared" si="493"/>
        <v>1474.39</v>
      </c>
      <c r="BE103" s="3">
        <f t="shared" si="494"/>
        <v>0</v>
      </c>
      <c r="BF103" s="3">
        <f t="shared" si="495"/>
        <v>0</v>
      </c>
      <c r="BG103" s="3">
        <f t="shared" si="496"/>
        <v>0</v>
      </c>
      <c r="BH103" s="3">
        <f t="shared" si="497"/>
        <v>0</v>
      </c>
      <c r="BI103" s="3">
        <f t="shared" si="498"/>
        <v>0</v>
      </c>
      <c r="BL103" s="75"/>
      <c r="BM103" s="39" t="str">
        <f t="shared" ref="BM103:BM104" si="535">AR103</f>
        <v>034 bp</v>
      </c>
      <c r="BN103" s="39" t="str">
        <f t="shared" si="499"/>
        <v>Tue Jul 19 03:54:58 2022</v>
      </c>
      <c r="BO103" s="145">
        <f t="shared" si="500"/>
        <v>565288.505</v>
      </c>
      <c r="BP103" s="145">
        <f t="shared" si="501"/>
        <v>2078298.49</v>
      </c>
      <c r="BQ103" s="145">
        <f t="shared" si="502"/>
        <v>0</v>
      </c>
      <c r="BR103" s="145">
        <f t="shared" si="503"/>
        <v>0</v>
      </c>
      <c r="BS103" s="145">
        <f t="shared" si="504"/>
        <v>1743.05</v>
      </c>
      <c r="BT103" s="145">
        <f t="shared" si="505"/>
        <v>0</v>
      </c>
      <c r="BU103" s="145">
        <f t="shared" si="506"/>
        <v>0</v>
      </c>
      <c r="BV103" s="145">
        <f t="shared" si="507"/>
        <v>1281254.53</v>
      </c>
      <c r="BW103" s="145">
        <f t="shared" si="508"/>
        <v>0</v>
      </c>
      <c r="BX103" s="145">
        <f t="shared" si="509"/>
        <v>2348.4</v>
      </c>
      <c r="BY103" s="145">
        <f t="shared" si="510"/>
        <v>1474.39</v>
      </c>
      <c r="BZ103" s="145">
        <f t="shared" si="511"/>
        <v>0</v>
      </c>
      <c r="CA103" s="145">
        <f t="shared" si="512"/>
        <v>0</v>
      </c>
      <c r="CB103" s="145">
        <f t="shared" si="513"/>
        <v>0</v>
      </c>
      <c r="CC103" s="145">
        <f t="shared" si="514"/>
        <v>0</v>
      </c>
      <c r="CD103" s="145">
        <f t="shared" si="515"/>
        <v>0</v>
      </c>
      <c r="CG103" s="75"/>
      <c r="CH103" s="39" t="str">
        <f t="shared" ref="CH103:CH104" si="536">BM103</f>
        <v>034 bp</v>
      </c>
      <c r="CI103" s="39" t="str">
        <f t="shared" si="516"/>
        <v>Tue Jul 19 03:54:58 2022</v>
      </c>
      <c r="CJ103" s="145">
        <f t="shared" si="517"/>
        <v>565288.505</v>
      </c>
      <c r="CK103" s="145">
        <f t="shared" si="518"/>
        <v>2078298.49</v>
      </c>
      <c r="CL103" s="145">
        <f t="shared" si="519"/>
        <v>0</v>
      </c>
      <c r="CM103" s="145">
        <f t="shared" si="520"/>
        <v>0</v>
      </c>
      <c r="CN103" s="145">
        <f t="shared" si="521"/>
        <v>1743.05</v>
      </c>
      <c r="CO103" s="145">
        <f t="shared" si="522"/>
        <v>0</v>
      </c>
      <c r="CP103" s="145">
        <f t="shared" si="523"/>
        <v>0</v>
      </c>
      <c r="CQ103" s="145">
        <f t="shared" si="524"/>
        <v>1281254.53</v>
      </c>
      <c r="CR103" s="145">
        <f t="shared" si="525"/>
        <v>0</v>
      </c>
      <c r="CS103" s="145">
        <f t="shared" si="526"/>
        <v>2348.4</v>
      </c>
      <c r="CT103" s="145">
        <f t="shared" si="527"/>
        <v>1474.39</v>
      </c>
      <c r="CU103" s="145">
        <f t="shared" si="528"/>
        <v>0</v>
      </c>
      <c r="CV103" s="145">
        <f t="shared" si="529"/>
        <v>0</v>
      </c>
      <c r="CW103" s="145">
        <f t="shared" si="530"/>
        <v>0</v>
      </c>
      <c r="CX103" s="145">
        <f t="shared" si="531"/>
        <v>0</v>
      </c>
      <c r="CY103" s="145">
        <f t="shared" si="532"/>
        <v>0</v>
      </c>
    </row>
    <row r="104" spans="1:103" x14ac:dyDescent="0.25">
      <c r="A104" s="75"/>
      <c r="B104" s="39" t="str">
        <f>'Data In'!G8</f>
        <v>034 bp</v>
      </c>
      <c r="C104" s="3" t="str">
        <f>'Data In'!H8</f>
        <v>Tue Jul 19 04:00:01 2022</v>
      </c>
      <c r="D104" s="3">
        <f>'Data In'!I8</f>
        <v>565216.18500000006</v>
      </c>
      <c r="E104" s="3">
        <f>'Data In'!J8</f>
        <v>2077703.54</v>
      </c>
      <c r="F104" s="3">
        <f>'Data In'!K8</f>
        <v>0</v>
      </c>
      <c r="G104" s="3">
        <f>'Data In'!L8</f>
        <v>0</v>
      </c>
      <c r="H104" s="3">
        <f>'Data In'!M8</f>
        <v>1728.4849999999999</v>
      </c>
      <c r="I104" s="3">
        <f>'Data In'!N8</f>
        <v>0</v>
      </c>
      <c r="J104" s="3">
        <f>'Data In'!O8</f>
        <v>0</v>
      </c>
      <c r="K104" s="3">
        <f>'Data In'!P8</f>
        <v>1279637.345</v>
      </c>
      <c r="L104" s="3">
        <f>'Data In'!Q8</f>
        <v>0</v>
      </c>
      <c r="M104" s="3">
        <f>'Data In'!R8</f>
        <v>2359.0100000000002</v>
      </c>
      <c r="N104" s="3">
        <f>'Data In'!S8</f>
        <v>1463.15</v>
      </c>
      <c r="O104" s="3">
        <f>'Data In'!T8</f>
        <v>0</v>
      </c>
      <c r="P104" s="3">
        <f>'Data In'!U8</f>
        <v>0</v>
      </c>
      <c r="Q104" s="3">
        <f>'Data In'!V8</f>
        <v>0</v>
      </c>
      <c r="R104" s="3">
        <f>'Data In'!W8</f>
        <v>0</v>
      </c>
      <c r="S104" s="3">
        <f>'Data In'!X8</f>
        <v>0</v>
      </c>
      <c r="T104" s="25"/>
      <c r="V104" s="75"/>
      <c r="W104" s="39" t="str">
        <f t="shared" si="533"/>
        <v>034 bp</v>
      </c>
      <c r="X104" s="3" t="str">
        <f t="shared" si="465"/>
        <v>Tue Jul 19 04:00:01 2022</v>
      </c>
      <c r="Y104" s="3">
        <f t="shared" si="466"/>
        <v>565216.18500000006</v>
      </c>
      <c r="Z104" s="3">
        <f t="shared" si="467"/>
        <v>2077703.54</v>
      </c>
      <c r="AA104" s="3">
        <f t="shared" si="468"/>
        <v>0</v>
      </c>
      <c r="AB104" s="3">
        <f t="shared" si="469"/>
        <v>0</v>
      </c>
      <c r="AC104" s="3">
        <f t="shared" si="470"/>
        <v>1728.4849999999999</v>
      </c>
      <c r="AD104" s="3">
        <f t="shared" si="471"/>
        <v>0</v>
      </c>
      <c r="AE104" s="3">
        <f t="shared" si="472"/>
        <v>0</v>
      </c>
      <c r="AF104" s="3">
        <f t="shared" si="473"/>
        <v>1279637.345</v>
      </c>
      <c r="AG104" s="3">
        <f t="shared" si="474"/>
        <v>0</v>
      </c>
      <c r="AH104" s="3">
        <f t="shared" si="475"/>
        <v>2359.0100000000002</v>
      </c>
      <c r="AI104" s="3">
        <f t="shared" si="476"/>
        <v>1463.15</v>
      </c>
      <c r="AJ104" s="3">
        <f t="shared" si="477"/>
        <v>0</v>
      </c>
      <c r="AK104" s="3">
        <f t="shared" si="478"/>
        <v>0</v>
      </c>
      <c r="AL104" s="3">
        <f t="shared" si="479"/>
        <v>0</v>
      </c>
      <c r="AM104" s="3">
        <f t="shared" si="480"/>
        <v>0</v>
      </c>
      <c r="AN104" s="3">
        <f t="shared" si="481"/>
        <v>0</v>
      </c>
      <c r="AQ104" s="75"/>
      <c r="AR104" s="39" t="str">
        <f t="shared" si="534"/>
        <v>034 bp</v>
      </c>
      <c r="AS104" s="3" t="str">
        <f t="shared" si="482"/>
        <v>Tue Jul 19 04:00:01 2022</v>
      </c>
      <c r="AT104" s="3">
        <f t="shared" si="483"/>
        <v>565216.18500000006</v>
      </c>
      <c r="AU104" s="3">
        <f t="shared" si="484"/>
        <v>2077703.54</v>
      </c>
      <c r="AV104" s="3">
        <f t="shared" si="485"/>
        <v>0</v>
      </c>
      <c r="AW104" s="3">
        <f t="shared" si="486"/>
        <v>0</v>
      </c>
      <c r="AX104" s="3">
        <f t="shared" si="487"/>
        <v>1728.4849999999999</v>
      </c>
      <c r="AY104" s="3">
        <f t="shared" si="488"/>
        <v>0</v>
      </c>
      <c r="AZ104" s="3">
        <f t="shared" si="489"/>
        <v>0</v>
      </c>
      <c r="BA104" s="3">
        <f t="shared" si="490"/>
        <v>1279637.345</v>
      </c>
      <c r="BB104" s="3">
        <f t="shared" si="491"/>
        <v>0</v>
      </c>
      <c r="BC104" s="3">
        <f t="shared" si="492"/>
        <v>2359.0100000000002</v>
      </c>
      <c r="BD104" s="3">
        <f t="shared" si="493"/>
        <v>1463.15</v>
      </c>
      <c r="BE104" s="3">
        <f t="shared" si="494"/>
        <v>0</v>
      </c>
      <c r="BF104" s="3">
        <f t="shared" si="495"/>
        <v>0</v>
      </c>
      <c r="BG104" s="3">
        <f t="shared" si="496"/>
        <v>0</v>
      </c>
      <c r="BH104" s="3">
        <f t="shared" si="497"/>
        <v>0</v>
      </c>
      <c r="BI104" s="3">
        <f t="shared" si="498"/>
        <v>0</v>
      </c>
      <c r="BL104" s="75"/>
      <c r="BM104" s="39" t="str">
        <f t="shared" si="535"/>
        <v>034 bp</v>
      </c>
      <c r="BN104" s="39" t="str">
        <f t="shared" si="499"/>
        <v>Tue Jul 19 04:00:01 2022</v>
      </c>
      <c r="BO104" s="145">
        <f t="shared" si="500"/>
        <v>565216.18500000006</v>
      </c>
      <c r="BP104" s="145">
        <f t="shared" si="501"/>
        <v>2077703.54</v>
      </c>
      <c r="BQ104" s="145">
        <f t="shared" si="502"/>
        <v>0</v>
      </c>
      <c r="BR104" s="145">
        <f t="shared" si="503"/>
        <v>0</v>
      </c>
      <c r="BS104" s="145">
        <f t="shared" si="504"/>
        <v>1728.4849999999999</v>
      </c>
      <c r="BT104" s="145">
        <f t="shared" si="505"/>
        <v>0</v>
      </c>
      <c r="BU104" s="145">
        <f t="shared" si="506"/>
        <v>0</v>
      </c>
      <c r="BV104" s="145">
        <f t="shared" si="507"/>
        <v>1279637.345</v>
      </c>
      <c r="BW104" s="145">
        <f t="shared" si="508"/>
        <v>0</v>
      </c>
      <c r="BX104" s="145">
        <f t="shared" si="509"/>
        <v>2359.0100000000002</v>
      </c>
      <c r="BY104" s="145">
        <f t="shared" si="510"/>
        <v>1463.15</v>
      </c>
      <c r="BZ104" s="145">
        <f t="shared" si="511"/>
        <v>0</v>
      </c>
      <c r="CA104" s="145">
        <f t="shared" si="512"/>
        <v>0</v>
      </c>
      <c r="CB104" s="145">
        <f t="shared" si="513"/>
        <v>0</v>
      </c>
      <c r="CC104" s="145">
        <f t="shared" si="514"/>
        <v>0</v>
      </c>
      <c r="CD104" s="145">
        <f t="shared" si="515"/>
        <v>0</v>
      </c>
      <c r="CG104" s="75"/>
      <c r="CH104" s="39" t="str">
        <f t="shared" si="536"/>
        <v>034 bp</v>
      </c>
      <c r="CI104" s="39" t="str">
        <f t="shared" si="516"/>
        <v>Tue Jul 19 04:00:01 2022</v>
      </c>
      <c r="CJ104" s="145">
        <f t="shared" si="517"/>
        <v>565216.18500000006</v>
      </c>
      <c r="CK104" s="145">
        <f t="shared" si="518"/>
        <v>2077703.54</v>
      </c>
      <c r="CL104" s="145">
        <f t="shared" si="519"/>
        <v>0</v>
      </c>
      <c r="CM104" s="145">
        <f t="shared" si="520"/>
        <v>0</v>
      </c>
      <c r="CN104" s="145">
        <f t="shared" si="521"/>
        <v>1728.4849999999999</v>
      </c>
      <c r="CO104" s="145">
        <f t="shared" si="522"/>
        <v>0</v>
      </c>
      <c r="CP104" s="145">
        <f t="shared" si="523"/>
        <v>0</v>
      </c>
      <c r="CQ104" s="145">
        <f t="shared" si="524"/>
        <v>1279637.345</v>
      </c>
      <c r="CR104" s="145">
        <f t="shared" si="525"/>
        <v>0</v>
      </c>
      <c r="CS104" s="145">
        <f t="shared" si="526"/>
        <v>2359.0100000000002</v>
      </c>
      <c r="CT104" s="145">
        <f t="shared" si="527"/>
        <v>1463.15</v>
      </c>
      <c r="CU104" s="145">
        <f t="shared" si="528"/>
        <v>0</v>
      </c>
      <c r="CV104" s="145">
        <f t="shared" si="529"/>
        <v>0</v>
      </c>
      <c r="CW104" s="145">
        <f t="shared" si="530"/>
        <v>0</v>
      </c>
      <c r="CX104" s="145">
        <f t="shared" si="531"/>
        <v>0</v>
      </c>
      <c r="CY104" s="145">
        <f t="shared" si="532"/>
        <v>0</v>
      </c>
    </row>
    <row r="105" spans="1:103" x14ac:dyDescent="0.25">
      <c r="A105" s="75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8"/>
      <c r="T105" s="25"/>
      <c r="V105" s="75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8"/>
      <c r="AQ105" s="75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8"/>
      <c r="BL105" s="75"/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8"/>
      <c r="CG105" s="75"/>
      <c r="CH105" s="87"/>
      <c r="CI105" s="87"/>
      <c r="CJ105" s="87"/>
      <c r="CK105" s="87"/>
      <c r="CL105" s="87"/>
      <c r="CM105" s="87"/>
      <c r="CN105" s="87"/>
      <c r="CO105" s="87"/>
      <c r="CP105" s="87"/>
      <c r="CQ105" s="87"/>
      <c r="CR105" s="87"/>
      <c r="CS105" s="87"/>
      <c r="CT105" s="87"/>
      <c r="CU105" s="87"/>
      <c r="CV105" s="87"/>
      <c r="CW105" s="87"/>
      <c r="CX105" s="87"/>
      <c r="CY105" s="88"/>
    </row>
    <row r="106" spans="1:103" x14ac:dyDescent="0.25">
      <c r="A106" s="75" t="s">
        <v>59</v>
      </c>
      <c r="B106" s="120" t="str">
        <f>'Data In'!G37</f>
        <v>034 475C 40-120mL 2p5-5 pOzO2 0-10pCO2</v>
      </c>
      <c r="C106" s="3" t="str">
        <f>'Data In'!H37</f>
        <v>Mon Jul 18 10:23:26 2022</v>
      </c>
      <c r="D106" s="3">
        <f>'Data In'!I37</f>
        <v>142322.69500000001</v>
      </c>
      <c r="E106" s="3">
        <f>'Data In'!J37</f>
        <v>2288771.7949999999</v>
      </c>
      <c r="F106" s="3">
        <f>'Data In'!K37</f>
        <v>26555.834999999999</v>
      </c>
      <c r="G106" s="3">
        <f>'Data In'!L37</f>
        <v>172543.58499999999</v>
      </c>
      <c r="H106" s="3">
        <f>'Data In'!M37</f>
        <v>23358.97</v>
      </c>
      <c r="I106" s="3">
        <f>'Data In'!N37</f>
        <v>1193.7449999999999</v>
      </c>
      <c r="J106" s="3">
        <f>'Data In'!O37</f>
        <v>52193.175000000003</v>
      </c>
      <c r="K106" s="3">
        <f>'Data In'!P37</f>
        <v>965194.16</v>
      </c>
      <c r="L106" s="3">
        <f>'Data In'!Q37</f>
        <v>229206.14</v>
      </c>
      <c r="M106" s="3">
        <f>'Data In'!R37</f>
        <v>1350.1849999999999</v>
      </c>
      <c r="N106" s="3">
        <f>'Data In'!S37</f>
        <v>847.505</v>
      </c>
      <c r="O106" s="3">
        <f>'Data In'!T37</f>
        <v>740.95</v>
      </c>
      <c r="P106" s="3">
        <f>'Data In'!U37</f>
        <v>1984.0150000000001</v>
      </c>
      <c r="Q106" s="3">
        <f>'Data In'!V37</f>
        <v>550.66499999999996</v>
      </c>
      <c r="R106" s="3">
        <f>'Data In'!W37</f>
        <v>499.17500000000001</v>
      </c>
      <c r="S106" s="3">
        <f>'Data In'!X37</f>
        <v>0</v>
      </c>
      <c r="T106" s="25"/>
      <c r="V106" s="75" t="s">
        <v>59</v>
      </c>
      <c r="W106" s="120">
        <f>'Data In'!G66</f>
        <v>0</v>
      </c>
      <c r="X106" s="3">
        <f>'Data In'!H66</f>
        <v>0</v>
      </c>
      <c r="Y106" s="3">
        <f>'Data In'!I66</f>
        <v>0</v>
      </c>
      <c r="Z106" s="3">
        <f>'Data In'!J66</f>
        <v>0</v>
      </c>
      <c r="AA106" s="3">
        <f>'Data In'!K66</f>
        <v>0</v>
      </c>
      <c r="AB106" s="3">
        <f>'Data In'!L66</f>
        <v>0</v>
      </c>
      <c r="AC106" s="3">
        <f>'Data In'!M66</f>
        <v>0</v>
      </c>
      <c r="AD106" s="3">
        <f>'Data In'!N66</f>
        <v>0</v>
      </c>
      <c r="AE106" s="3">
        <f>'Data In'!O66</f>
        <v>0</v>
      </c>
      <c r="AF106" s="3">
        <f>'Data In'!P66</f>
        <v>0</v>
      </c>
      <c r="AG106" s="3">
        <f>'Data In'!Q66</f>
        <v>0</v>
      </c>
      <c r="AH106" s="3">
        <f>'Data In'!R66</f>
        <v>0</v>
      </c>
      <c r="AI106" s="3">
        <f>'Data In'!S66</f>
        <v>0</v>
      </c>
      <c r="AJ106" s="3">
        <f>'Data In'!T66</f>
        <v>0</v>
      </c>
      <c r="AK106" s="3">
        <f>'Data In'!U66</f>
        <v>0</v>
      </c>
      <c r="AL106" s="3">
        <f>'Data In'!V66</f>
        <v>0</v>
      </c>
      <c r="AM106" s="3">
        <f>'Data In'!W66</f>
        <v>0</v>
      </c>
      <c r="AN106" s="3">
        <f>'Data In'!X66</f>
        <v>0</v>
      </c>
      <c r="AQ106" s="75" t="s">
        <v>59</v>
      </c>
      <c r="AR106" s="120">
        <f>'Data In'!G95</f>
        <v>0</v>
      </c>
      <c r="AS106" s="3">
        <f>'Data In'!H95</f>
        <v>0</v>
      </c>
      <c r="AT106" s="3">
        <f>'Data In'!I95</f>
        <v>0</v>
      </c>
      <c r="AU106" s="3">
        <f>'Data In'!J95</f>
        <v>0</v>
      </c>
      <c r="AV106" s="3">
        <f>'Data In'!K95</f>
        <v>0</v>
      </c>
      <c r="AW106" s="3">
        <f>'Data In'!L95</f>
        <v>0</v>
      </c>
      <c r="AX106" s="3">
        <f>'Data In'!M95</f>
        <v>0</v>
      </c>
      <c r="AY106" s="3">
        <f>'Data In'!N95</f>
        <v>0</v>
      </c>
      <c r="AZ106" s="3">
        <f>'Data In'!O95</f>
        <v>0</v>
      </c>
      <c r="BA106" s="3">
        <f>'Data In'!P95</f>
        <v>0</v>
      </c>
      <c r="BB106" s="3">
        <f>'Data In'!Q95</f>
        <v>0</v>
      </c>
      <c r="BC106" s="3">
        <f>'Data In'!R95</f>
        <v>0</v>
      </c>
      <c r="BD106" s="3">
        <f>'Data In'!S95</f>
        <v>0</v>
      </c>
      <c r="BE106" s="3">
        <f>'Data In'!T95</f>
        <v>0</v>
      </c>
      <c r="BF106" s="3">
        <f>'Data In'!U95</f>
        <v>0</v>
      </c>
      <c r="BG106" s="3">
        <f>'Data In'!V95</f>
        <v>0</v>
      </c>
      <c r="BH106" s="3">
        <f>'Data In'!W95</f>
        <v>0</v>
      </c>
      <c r="BI106" s="3">
        <f>'Data In'!X95</f>
        <v>0</v>
      </c>
      <c r="BL106" s="75" t="s">
        <v>59</v>
      </c>
      <c r="BM106" s="120">
        <f>'Data In'!G124</f>
        <v>0</v>
      </c>
      <c r="BN106" s="3">
        <f>'Data In'!H124</f>
        <v>0</v>
      </c>
      <c r="BO106" s="3">
        <f>'Data In'!I124</f>
        <v>0</v>
      </c>
      <c r="BP106" s="3">
        <f>'Data In'!J124</f>
        <v>0</v>
      </c>
      <c r="BQ106" s="3">
        <f>'Data In'!K124</f>
        <v>0</v>
      </c>
      <c r="BR106" s="3">
        <f>'Data In'!L124</f>
        <v>0</v>
      </c>
      <c r="BS106" s="3">
        <f>'Data In'!M124</f>
        <v>0</v>
      </c>
      <c r="BT106" s="3">
        <f>'Data In'!N124</f>
        <v>0</v>
      </c>
      <c r="BU106" s="3">
        <f>'Data In'!O124</f>
        <v>0</v>
      </c>
      <c r="BV106" s="3">
        <f>'Data In'!P124</f>
        <v>0</v>
      </c>
      <c r="BW106" s="3">
        <f>'Data In'!Q124</f>
        <v>0</v>
      </c>
      <c r="BX106" s="3">
        <f>'Data In'!R124</f>
        <v>0</v>
      </c>
      <c r="BY106" s="3">
        <f>'Data In'!S124</f>
        <v>0</v>
      </c>
      <c r="BZ106" s="3">
        <f>'Data In'!T124</f>
        <v>0</v>
      </c>
      <c r="CA106" s="3">
        <f>'Data In'!U124</f>
        <v>0</v>
      </c>
      <c r="CB106" s="3">
        <f>'Data In'!V124</f>
        <v>0</v>
      </c>
      <c r="CC106" s="3">
        <f>'Data In'!W124</f>
        <v>0</v>
      </c>
      <c r="CD106" s="3">
        <f>'Data In'!X124</f>
        <v>0</v>
      </c>
      <c r="CG106" s="75" t="s">
        <v>59</v>
      </c>
      <c r="CH106" s="98">
        <f>'Data In'!G153</f>
        <v>0</v>
      </c>
      <c r="CI106" s="86">
        <f>'Data In'!H153</f>
        <v>0</v>
      </c>
      <c r="CJ106" s="86">
        <f>'Data In'!I153</f>
        <v>0</v>
      </c>
      <c r="CK106" s="86">
        <f>'Data In'!J153</f>
        <v>0</v>
      </c>
      <c r="CL106" s="86">
        <f>'Data In'!K153</f>
        <v>0</v>
      </c>
      <c r="CM106" s="86">
        <f>'Data In'!L153</f>
        <v>0</v>
      </c>
      <c r="CN106" s="86">
        <f>'Data In'!M153</f>
        <v>0</v>
      </c>
      <c r="CO106" s="86">
        <f>'Data In'!N153</f>
        <v>0</v>
      </c>
      <c r="CP106" s="86">
        <f>'Data In'!O153</f>
        <v>0</v>
      </c>
      <c r="CQ106" s="86">
        <f>'Data In'!P153</f>
        <v>0</v>
      </c>
      <c r="CR106" s="86">
        <f>'Data In'!Q153</f>
        <v>0</v>
      </c>
      <c r="CS106" s="86">
        <f>'Data In'!R153</f>
        <v>0</v>
      </c>
      <c r="CT106" s="86">
        <f>'Data In'!S153</f>
        <v>0</v>
      </c>
      <c r="CU106" s="86">
        <f>'Data In'!T153</f>
        <v>0</v>
      </c>
      <c r="CV106" s="86">
        <f>'Data In'!U153</f>
        <v>0</v>
      </c>
      <c r="CW106" s="86">
        <f>'Data In'!V153</f>
        <v>0</v>
      </c>
      <c r="CX106" s="86">
        <f>'Data In'!W153</f>
        <v>0</v>
      </c>
      <c r="CY106" s="86">
        <f>'Data In'!X153</f>
        <v>0</v>
      </c>
    </row>
    <row r="107" spans="1:103" x14ac:dyDescent="0.25">
      <c r="A107" s="75"/>
      <c r="B107" s="120" t="str">
        <f>'Data In'!G38</f>
        <v>034 475C 40-120mL 2p5-5 pOzO2 0-10pCO2</v>
      </c>
      <c r="C107" s="3" t="str">
        <f>'Data In'!H38</f>
        <v>Mon Jul 18 10:28:24 2022</v>
      </c>
      <c r="D107" s="3">
        <f>'Data In'!I38</f>
        <v>167591.19</v>
      </c>
      <c r="E107" s="3">
        <f>'Data In'!J38</f>
        <v>2257058.61</v>
      </c>
      <c r="F107" s="3">
        <f>'Data In'!K38</f>
        <v>26206.775000000001</v>
      </c>
      <c r="G107" s="3">
        <f>'Data In'!L38</f>
        <v>170390.745</v>
      </c>
      <c r="H107" s="3">
        <f>'Data In'!M38</f>
        <v>27924.965</v>
      </c>
      <c r="I107" s="3">
        <f>'Data In'!N38</f>
        <v>1232.6849999999999</v>
      </c>
      <c r="J107" s="3">
        <f>'Data In'!O38</f>
        <v>50562.29</v>
      </c>
      <c r="K107" s="3">
        <f>'Data In'!P38</f>
        <v>910587.24</v>
      </c>
      <c r="L107" s="3">
        <f>'Data In'!Q38</f>
        <v>217678.69</v>
      </c>
      <c r="M107" s="3">
        <f>'Data In'!R38</f>
        <v>1270.1949999999999</v>
      </c>
      <c r="N107" s="3">
        <f>'Data In'!S38</f>
        <v>807.24</v>
      </c>
      <c r="O107" s="3">
        <f>'Data In'!T38</f>
        <v>740.44</v>
      </c>
      <c r="P107" s="3">
        <f>'Data In'!U38</f>
        <v>1922.17</v>
      </c>
      <c r="Q107" s="3">
        <f>'Data In'!V38</f>
        <v>534.57000000000005</v>
      </c>
      <c r="R107" s="3">
        <f>'Data In'!W38</f>
        <v>480.92500000000001</v>
      </c>
      <c r="S107" s="3">
        <f>'Data In'!X38</f>
        <v>0</v>
      </c>
      <c r="T107" s="25"/>
      <c r="V107" s="75"/>
      <c r="W107" s="120">
        <f>'Data In'!G67</f>
        <v>0</v>
      </c>
      <c r="X107" s="3">
        <f>'Data In'!H67</f>
        <v>0</v>
      </c>
      <c r="Y107" s="3">
        <f>'Data In'!I67</f>
        <v>0</v>
      </c>
      <c r="Z107" s="3">
        <f>'Data In'!J67</f>
        <v>0</v>
      </c>
      <c r="AA107" s="3">
        <f>'Data In'!K67</f>
        <v>0</v>
      </c>
      <c r="AB107" s="3">
        <f>'Data In'!L67</f>
        <v>0</v>
      </c>
      <c r="AC107" s="3">
        <f>'Data In'!M67</f>
        <v>0</v>
      </c>
      <c r="AD107" s="3">
        <f>'Data In'!N67</f>
        <v>0</v>
      </c>
      <c r="AE107" s="3">
        <f>'Data In'!O67</f>
        <v>0</v>
      </c>
      <c r="AF107" s="3">
        <f>'Data In'!P67</f>
        <v>0</v>
      </c>
      <c r="AG107" s="3">
        <f>'Data In'!Q67</f>
        <v>0</v>
      </c>
      <c r="AH107" s="3">
        <f>'Data In'!R67</f>
        <v>0</v>
      </c>
      <c r="AI107" s="3">
        <f>'Data In'!S67</f>
        <v>0</v>
      </c>
      <c r="AJ107" s="3">
        <f>'Data In'!T67</f>
        <v>0</v>
      </c>
      <c r="AK107" s="3">
        <f>'Data In'!U67</f>
        <v>0</v>
      </c>
      <c r="AL107" s="3">
        <f>'Data In'!V67</f>
        <v>0</v>
      </c>
      <c r="AM107" s="3">
        <f>'Data In'!W67</f>
        <v>0</v>
      </c>
      <c r="AN107" s="3">
        <f>'Data In'!X67</f>
        <v>0</v>
      </c>
      <c r="AQ107" s="75"/>
      <c r="AR107" s="120">
        <f>'Data In'!G96</f>
        <v>0</v>
      </c>
      <c r="AS107" s="3">
        <f>'Data In'!H96</f>
        <v>0</v>
      </c>
      <c r="AT107" s="3">
        <f>'Data In'!I96</f>
        <v>0</v>
      </c>
      <c r="AU107" s="3">
        <f>'Data In'!J96</f>
        <v>0</v>
      </c>
      <c r="AV107" s="3">
        <f>'Data In'!K96</f>
        <v>0</v>
      </c>
      <c r="AW107" s="3">
        <f>'Data In'!L96</f>
        <v>0</v>
      </c>
      <c r="AX107" s="3">
        <f>'Data In'!M96</f>
        <v>0</v>
      </c>
      <c r="AY107" s="3">
        <f>'Data In'!N96</f>
        <v>0</v>
      </c>
      <c r="AZ107" s="3">
        <f>'Data In'!O96</f>
        <v>0</v>
      </c>
      <c r="BA107" s="3">
        <f>'Data In'!P96</f>
        <v>0</v>
      </c>
      <c r="BB107" s="3">
        <f>'Data In'!Q96</f>
        <v>0</v>
      </c>
      <c r="BC107" s="3">
        <f>'Data In'!R96</f>
        <v>0</v>
      </c>
      <c r="BD107" s="3">
        <f>'Data In'!S96</f>
        <v>0</v>
      </c>
      <c r="BE107" s="3">
        <f>'Data In'!T96</f>
        <v>0</v>
      </c>
      <c r="BF107" s="3">
        <f>'Data In'!U96</f>
        <v>0</v>
      </c>
      <c r="BG107" s="3">
        <f>'Data In'!V96</f>
        <v>0</v>
      </c>
      <c r="BH107" s="3">
        <f>'Data In'!W96</f>
        <v>0</v>
      </c>
      <c r="BI107" s="3">
        <f>'Data In'!X96</f>
        <v>0</v>
      </c>
      <c r="BL107" s="75"/>
      <c r="BM107" s="120">
        <f>'Data In'!G125</f>
        <v>0</v>
      </c>
      <c r="BN107" s="3">
        <f>'Data In'!H125</f>
        <v>0</v>
      </c>
      <c r="BO107" s="3">
        <f>'Data In'!I125</f>
        <v>0</v>
      </c>
      <c r="BP107" s="3">
        <f>'Data In'!J125</f>
        <v>0</v>
      </c>
      <c r="BQ107" s="3">
        <f>'Data In'!K125</f>
        <v>0</v>
      </c>
      <c r="BR107" s="3">
        <f>'Data In'!L125</f>
        <v>0</v>
      </c>
      <c r="BS107" s="3">
        <f>'Data In'!M125</f>
        <v>0</v>
      </c>
      <c r="BT107" s="3">
        <f>'Data In'!N125</f>
        <v>0</v>
      </c>
      <c r="BU107" s="3">
        <f>'Data In'!O125</f>
        <v>0</v>
      </c>
      <c r="BV107" s="3">
        <f>'Data In'!P125</f>
        <v>0</v>
      </c>
      <c r="BW107" s="3">
        <f>'Data In'!Q125</f>
        <v>0</v>
      </c>
      <c r="BX107" s="3">
        <f>'Data In'!R125</f>
        <v>0</v>
      </c>
      <c r="BY107" s="3">
        <f>'Data In'!S125</f>
        <v>0</v>
      </c>
      <c r="BZ107" s="3">
        <f>'Data In'!T125</f>
        <v>0</v>
      </c>
      <c r="CA107" s="3">
        <f>'Data In'!U125</f>
        <v>0</v>
      </c>
      <c r="CB107" s="3">
        <f>'Data In'!V125</f>
        <v>0</v>
      </c>
      <c r="CC107" s="3">
        <f>'Data In'!W125</f>
        <v>0</v>
      </c>
      <c r="CD107" s="3">
        <f>'Data In'!X125</f>
        <v>0</v>
      </c>
      <c r="CG107" s="75"/>
      <c r="CH107" s="98">
        <f>'Data In'!G154</f>
        <v>0</v>
      </c>
      <c r="CI107" s="86">
        <f>'Data In'!H154</f>
        <v>0</v>
      </c>
      <c r="CJ107" s="86">
        <f>'Data In'!I154</f>
        <v>0</v>
      </c>
      <c r="CK107" s="86">
        <f>'Data In'!J154</f>
        <v>0</v>
      </c>
      <c r="CL107" s="86">
        <f>'Data In'!K154</f>
        <v>0</v>
      </c>
      <c r="CM107" s="86">
        <f>'Data In'!L154</f>
        <v>0</v>
      </c>
      <c r="CN107" s="86">
        <f>'Data In'!M154</f>
        <v>0</v>
      </c>
      <c r="CO107" s="86">
        <f>'Data In'!N154</f>
        <v>0</v>
      </c>
      <c r="CP107" s="86">
        <f>'Data In'!O154</f>
        <v>0</v>
      </c>
      <c r="CQ107" s="86">
        <f>'Data In'!P154</f>
        <v>0</v>
      </c>
      <c r="CR107" s="86">
        <f>'Data In'!Q154</f>
        <v>0</v>
      </c>
      <c r="CS107" s="86">
        <f>'Data In'!R154</f>
        <v>0</v>
      </c>
      <c r="CT107" s="86">
        <f>'Data In'!S154</f>
        <v>0</v>
      </c>
      <c r="CU107" s="86">
        <f>'Data In'!T154</f>
        <v>0</v>
      </c>
      <c r="CV107" s="86">
        <f>'Data In'!U154</f>
        <v>0</v>
      </c>
      <c r="CW107" s="86">
        <f>'Data In'!V154</f>
        <v>0</v>
      </c>
      <c r="CX107" s="86">
        <f>'Data In'!W154</f>
        <v>0</v>
      </c>
      <c r="CY107" s="86">
        <f>'Data In'!X154</f>
        <v>0</v>
      </c>
    </row>
    <row r="108" spans="1:103" x14ac:dyDescent="0.25">
      <c r="A108" s="75"/>
      <c r="B108" s="120" t="str">
        <f>'Data In'!G39</f>
        <v>034 475C 40-120mL 2p5-5 pOzO2 0-10pCO2</v>
      </c>
      <c r="C108" s="3" t="str">
        <f>'Data In'!H39</f>
        <v>Mon Jul 18 10:33:22 2022</v>
      </c>
      <c r="D108" s="3">
        <f>'Data In'!I39</f>
        <v>152811.92499999999</v>
      </c>
      <c r="E108" s="3">
        <f>'Data In'!J39</f>
        <v>2267308.625</v>
      </c>
      <c r="F108" s="3">
        <f>'Data In'!K39</f>
        <v>26508.334999999999</v>
      </c>
      <c r="G108" s="3">
        <f>'Data In'!L39</f>
        <v>173332.8</v>
      </c>
      <c r="H108" s="3">
        <f>'Data In'!M39</f>
        <v>28619.294999999998</v>
      </c>
      <c r="I108" s="3">
        <f>'Data In'!N39</f>
        <v>1130.885</v>
      </c>
      <c r="J108" s="3">
        <f>'Data In'!O39</f>
        <v>50867.41</v>
      </c>
      <c r="K108" s="3">
        <f>'Data In'!P39</f>
        <v>959822.42500000005</v>
      </c>
      <c r="L108" s="3">
        <f>'Data In'!Q39</f>
        <v>226124.345</v>
      </c>
      <c r="M108" s="3">
        <f>'Data In'!R39</f>
        <v>1347.405</v>
      </c>
      <c r="N108" s="3">
        <f>'Data In'!S39</f>
        <v>830.77499999999998</v>
      </c>
      <c r="O108" s="3">
        <f>'Data In'!T39</f>
        <v>732.04499999999996</v>
      </c>
      <c r="P108" s="3">
        <f>'Data In'!U39</f>
        <v>1901.0450000000001</v>
      </c>
      <c r="Q108" s="3">
        <f>'Data In'!V39</f>
        <v>546.98</v>
      </c>
      <c r="R108" s="3">
        <f>'Data In'!W39</f>
        <v>480.44499999999999</v>
      </c>
      <c r="S108" s="3">
        <f>'Data In'!X39</f>
        <v>0</v>
      </c>
      <c r="T108" s="25"/>
      <c r="V108" s="75"/>
      <c r="W108" s="120">
        <f>'Data In'!G68</f>
        <v>0</v>
      </c>
      <c r="X108" s="3">
        <f>'Data In'!H68</f>
        <v>0</v>
      </c>
      <c r="Y108" s="3">
        <f>'Data In'!I68</f>
        <v>0</v>
      </c>
      <c r="Z108" s="3">
        <f>'Data In'!J68</f>
        <v>0</v>
      </c>
      <c r="AA108" s="3">
        <f>'Data In'!K68</f>
        <v>0</v>
      </c>
      <c r="AB108" s="3">
        <f>'Data In'!L68</f>
        <v>0</v>
      </c>
      <c r="AC108" s="3">
        <f>'Data In'!M68</f>
        <v>0</v>
      </c>
      <c r="AD108" s="3">
        <f>'Data In'!N68</f>
        <v>0</v>
      </c>
      <c r="AE108" s="3">
        <f>'Data In'!O68</f>
        <v>0</v>
      </c>
      <c r="AF108" s="3">
        <f>'Data In'!P68</f>
        <v>0</v>
      </c>
      <c r="AG108" s="3">
        <f>'Data In'!Q68</f>
        <v>0</v>
      </c>
      <c r="AH108" s="3">
        <f>'Data In'!R68</f>
        <v>0</v>
      </c>
      <c r="AI108" s="3">
        <f>'Data In'!S68</f>
        <v>0</v>
      </c>
      <c r="AJ108" s="3">
        <f>'Data In'!T68</f>
        <v>0</v>
      </c>
      <c r="AK108" s="3">
        <f>'Data In'!U68</f>
        <v>0</v>
      </c>
      <c r="AL108" s="3">
        <f>'Data In'!V68</f>
        <v>0</v>
      </c>
      <c r="AM108" s="3">
        <f>'Data In'!W68</f>
        <v>0</v>
      </c>
      <c r="AN108" s="3">
        <f>'Data In'!X68</f>
        <v>0</v>
      </c>
      <c r="AQ108" s="75"/>
      <c r="AR108" s="120">
        <f>'Data In'!G97</f>
        <v>0</v>
      </c>
      <c r="AS108" s="3">
        <f>'Data In'!H97</f>
        <v>0</v>
      </c>
      <c r="AT108" s="3">
        <f>'Data In'!I97</f>
        <v>0</v>
      </c>
      <c r="AU108" s="3">
        <f>'Data In'!J97</f>
        <v>0</v>
      </c>
      <c r="AV108" s="3">
        <f>'Data In'!K97</f>
        <v>0</v>
      </c>
      <c r="AW108" s="3">
        <f>'Data In'!L97</f>
        <v>0</v>
      </c>
      <c r="AX108" s="3">
        <f>'Data In'!M97</f>
        <v>0</v>
      </c>
      <c r="AY108" s="3">
        <f>'Data In'!N97</f>
        <v>0</v>
      </c>
      <c r="AZ108" s="3">
        <f>'Data In'!O97</f>
        <v>0</v>
      </c>
      <c r="BA108" s="3">
        <f>'Data In'!P97</f>
        <v>0</v>
      </c>
      <c r="BB108" s="3">
        <f>'Data In'!Q97</f>
        <v>0</v>
      </c>
      <c r="BC108" s="3">
        <f>'Data In'!R97</f>
        <v>0</v>
      </c>
      <c r="BD108" s="3">
        <f>'Data In'!S97</f>
        <v>0</v>
      </c>
      <c r="BE108" s="3">
        <f>'Data In'!T97</f>
        <v>0</v>
      </c>
      <c r="BF108" s="3">
        <f>'Data In'!U97</f>
        <v>0</v>
      </c>
      <c r="BG108" s="3">
        <f>'Data In'!V97</f>
        <v>0</v>
      </c>
      <c r="BH108" s="3">
        <f>'Data In'!W97</f>
        <v>0</v>
      </c>
      <c r="BI108" s="3">
        <f>'Data In'!X97</f>
        <v>0</v>
      </c>
      <c r="BL108" s="75"/>
      <c r="BM108" s="120">
        <f>'Data In'!G126</f>
        <v>0</v>
      </c>
      <c r="BN108" s="3">
        <f>'Data In'!H126</f>
        <v>0</v>
      </c>
      <c r="BO108" s="3">
        <f>'Data In'!I126</f>
        <v>0</v>
      </c>
      <c r="BP108" s="3">
        <f>'Data In'!J126</f>
        <v>0</v>
      </c>
      <c r="BQ108" s="3">
        <f>'Data In'!K126</f>
        <v>0</v>
      </c>
      <c r="BR108" s="3">
        <f>'Data In'!L126</f>
        <v>0</v>
      </c>
      <c r="BS108" s="3">
        <f>'Data In'!M126</f>
        <v>0</v>
      </c>
      <c r="BT108" s="3">
        <f>'Data In'!N126</f>
        <v>0</v>
      </c>
      <c r="BU108" s="3">
        <f>'Data In'!O126</f>
        <v>0</v>
      </c>
      <c r="BV108" s="3">
        <f>'Data In'!P126</f>
        <v>0</v>
      </c>
      <c r="BW108" s="3">
        <f>'Data In'!Q126</f>
        <v>0</v>
      </c>
      <c r="BX108" s="3">
        <f>'Data In'!R126</f>
        <v>0</v>
      </c>
      <c r="BY108" s="3">
        <f>'Data In'!S126</f>
        <v>0</v>
      </c>
      <c r="BZ108" s="3">
        <f>'Data In'!T126</f>
        <v>0</v>
      </c>
      <c r="CA108" s="3">
        <f>'Data In'!U126</f>
        <v>0</v>
      </c>
      <c r="CB108" s="3">
        <f>'Data In'!V126</f>
        <v>0</v>
      </c>
      <c r="CC108" s="3">
        <f>'Data In'!W126</f>
        <v>0</v>
      </c>
      <c r="CD108" s="3">
        <f>'Data In'!X126</f>
        <v>0</v>
      </c>
      <c r="CG108" s="75"/>
      <c r="CH108" s="98">
        <f>'Data In'!G155</f>
        <v>0</v>
      </c>
      <c r="CI108" s="86">
        <f>'Data In'!H155</f>
        <v>0</v>
      </c>
      <c r="CJ108" s="86">
        <f>'Data In'!I155</f>
        <v>0</v>
      </c>
      <c r="CK108" s="86">
        <f>'Data In'!J155</f>
        <v>0</v>
      </c>
      <c r="CL108" s="86">
        <f>'Data In'!K155</f>
        <v>0</v>
      </c>
      <c r="CM108" s="86">
        <f>'Data In'!L155</f>
        <v>0</v>
      </c>
      <c r="CN108" s="86">
        <f>'Data In'!M155</f>
        <v>0</v>
      </c>
      <c r="CO108" s="86">
        <f>'Data In'!N155</f>
        <v>0</v>
      </c>
      <c r="CP108" s="86">
        <f>'Data In'!O155</f>
        <v>0</v>
      </c>
      <c r="CQ108" s="86">
        <f>'Data In'!P155</f>
        <v>0</v>
      </c>
      <c r="CR108" s="86">
        <f>'Data In'!Q155</f>
        <v>0</v>
      </c>
      <c r="CS108" s="86">
        <f>'Data In'!R155</f>
        <v>0</v>
      </c>
      <c r="CT108" s="86">
        <f>'Data In'!S155</f>
        <v>0</v>
      </c>
      <c r="CU108" s="86">
        <f>'Data In'!T155</f>
        <v>0</v>
      </c>
      <c r="CV108" s="86">
        <f>'Data In'!U155</f>
        <v>0</v>
      </c>
      <c r="CW108" s="86">
        <f>'Data In'!V155</f>
        <v>0</v>
      </c>
      <c r="CX108" s="86">
        <f>'Data In'!W155</f>
        <v>0</v>
      </c>
      <c r="CY108" s="86">
        <f>'Data In'!X155</f>
        <v>0</v>
      </c>
    </row>
    <row r="109" spans="1:103" ht="15.75" thickBot="1" x14ac:dyDescent="0.3">
      <c r="A109" s="78"/>
      <c r="B109" s="89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1"/>
      <c r="T109" s="25"/>
      <c r="V109" s="78"/>
      <c r="W109" s="89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1"/>
      <c r="AQ109" s="78"/>
      <c r="AR109" s="89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1"/>
      <c r="BL109" s="78"/>
      <c r="BM109" s="89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1"/>
      <c r="CG109" s="78"/>
      <c r="CH109" s="89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  <c r="CS109" s="90"/>
      <c r="CT109" s="90"/>
      <c r="CU109" s="90"/>
      <c r="CV109" s="90"/>
      <c r="CW109" s="90"/>
      <c r="CX109" s="90"/>
      <c r="CY109" s="91"/>
    </row>
    <row r="110" spans="1:103" ht="14.45" customHeight="1" x14ac:dyDescent="0.25">
      <c r="A110" s="217" t="str">
        <f>F111&amp;"C " &amp; G111 &amp; "mL/min"</f>
        <v>475C 80mL/min</v>
      </c>
      <c r="B110" s="218"/>
      <c r="C110" s="162" t="s">
        <v>106</v>
      </c>
      <c r="D110" s="11" t="s">
        <v>113</v>
      </c>
      <c r="E110" s="11" t="s">
        <v>114</v>
      </c>
      <c r="F110" s="11" t="s">
        <v>62</v>
      </c>
      <c r="G110" s="11" t="s">
        <v>61</v>
      </c>
      <c r="H110" s="11" t="s">
        <v>100</v>
      </c>
      <c r="I110" s="12" t="s">
        <v>3</v>
      </c>
      <c r="J110" s="12" t="s">
        <v>4</v>
      </c>
      <c r="K110" s="12" t="s">
        <v>10</v>
      </c>
      <c r="L110" s="12" t="s">
        <v>5</v>
      </c>
      <c r="M110" s="12" t="s">
        <v>12</v>
      </c>
      <c r="N110" s="12" t="s">
        <v>13</v>
      </c>
      <c r="O110" s="12" t="s">
        <v>3</v>
      </c>
      <c r="P110" s="12" t="s">
        <v>4</v>
      </c>
      <c r="Q110" s="12" t="s">
        <v>10</v>
      </c>
      <c r="R110" s="12" t="s">
        <v>5</v>
      </c>
      <c r="S110" s="58" t="s">
        <v>56</v>
      </c>
      <c r="T110" s="25"/>
      <c r="V110" s="217" t="str">
        <f>AA111&amp;"C " &amp; AB111 &amp; "mL/min"</f>
        <v>C mL/min</v>
      </c>
      <c r="W110" s="218"/>
      <c r="X110" s="162" t="s">
        <v>106</v>
      </c>
      <c r="Y110" s="11" t="s">
        <v>113</v>
      </c>
      <c r="Z110" s="11" t="s">
        <v>114</v>
      </c>
      <c r="AA110" s="11" t="s">
        <v>62</v>
      </c>
      <c r="AB110" s="11" t="s">
        <v>61</v>
      </c>
      <c r="AC110" s="11" t="s">
        <v>100</v>
      </c>
      <c r="AD110" s="12" t="s">
        <v>3</v>
      </c>
      <c r="AE110" s="12" t="s">
        <v>4</v>
      </c>
      <c r="AF110" s="12" t="s">
        <v>10</v>
      </c>
      <c r="AG110" s="12" t="s">
        <v>5</v>
      </c>
      <c r="AH110" s="12" t="s">
        <v>12</v>
      </c>
      <c r="AI110" s="12" t="s">
        <v>13</v>
      </c>
      <c r="AJ110" s="12" t="s">
        <v>3</v>
      </c>
      <c r="AK110" s="12" t="s">
        <v>4</v>
      </c>
      <c r="AL110" s="12" t="s">
        <v>10</v>
      </c>
      <c r="AM110" s="12" t="s">
        <v>5</v>
      </c>
      <c r="AN110" s="58" t="s">
        <v>56</v>
      </c>
      <c r="AQ110" s="217" t="str">
        <f>AV111&amp;"C " &amp; AW111 &amp; "mL/min"</f>
        <v>C mL/min</v>
      </c>
      <c r="AR110" s="218"/>
      <c r="AS110" s="162" t="s">
        <v>106</v>
      </c>
      <c r="AT110" s="11" t="s">
        <v>113</v>
      </c>
      <c r="AU110" s="11" t="s">
        <v>114</v>
      </c>
      <c r="AV110" s="11" t="s">
        <v>62</v>
      </c>
      <c r="AW110" s="11" t="s">
        <v>61</v>
      </c>
      <c r="AX110" s="11" t="s">
        <v>100</v>
      </c>
      <c r="AY110" s="12" t="s">
        <v>3</v>
      </c>
      <c r="AZ110" s="12" t="s">
        <v>4</v>
      </c>
      <c r="BA110" s="12" t="s">
        <v>10</v>
      </c>
      <c r="BB110" s="12" t="s">
        <v>5</v>
      </c>
      <c r="BC110" s="12" t="s">
        <v>12</v>
      </c>
      <c r="BD110" s="12" t="s">
        <v>13</v>
      </c>
      <c r="BE110" s="12" t="s">
        <v>3</v>
      </c>
      <c r="BF110" s="12" t="s">
        <v>4</v>
      </c>
      <c r="BG110" s="12" t="s">
        <v>10</v>
      </c>
      <c r="BH110" s="12" t="s">
        <v>5</v>
      </c>
      <c r="BI110" s="58" t="s">
        <v>56</v>
      </c>
      <c r="BL110" s="217" t="str">
        <f>BQ111&amp;"C " &amp; BR111 &amp; "mL/min"</f>
        <v>C mL/min</v>
      </c>
      <c r="BM110" s="218"/>
      <c r="BN110" s="162" t="s">
        <v>106</v>
      </c>
      <c r="BO110" s="11" t="s">
        <v>113</v>
      </c>
      <c r="BP110" s="11" t="s">
        <v>114</v>
      </c>
      <c r="BQ110" s="11" t="s">
        <v>62</v>
      </c>
      <c r="BR110" s="11" t="s">
        <v>61</v>
      </c>
      <c r="BS110" s="11" t="s">
        <v>100</v>
      </c>
      <c r="BT110" s="12" t="s">
        <v>3</v>
      </c>
      <c r="BU110" s="12" t="s">
        <v>4</v>
      </c>
      <c r="BV110" s="12" t="s">
        <v>10</v>
      </c>
      <c r="BW110" s="12" t="s">
        <v>5</v>
      </c>
      <c r="BX110" s="12" t="s">
        <v>12</v>
      </c>
      <c r="BY110" s="12" t="s">
        <v>13</v>
      </c>
      <c r="BZ110" s="12" t="s">
        <v>3</v>
      </c>
      <c r="CA110" s="12" t="s">
        <v>4</v>
      </c>
      <c r="CB110" s="12" t="s">
        <v>10</v>
      </c>
      <c r="CC110" s="12" t="s">
        <v>5</v>
      </c>
      <c r="CD110" s="58" t="s">
        <v>56</v>
      </c>
      <c r="CG110" s="217" t="str">
        <f>CL111&amp;"C " &amp; CM111 &amp; "mL/min"</f>
        <v>0C mL/min</v>
      </c>
      <c r="CH110" s="218"/>
      <c r="CI110" s="162" t="s">
        <v>106</v>
      </c>
      <c r="CJ110" s="11" t="s">
        <v>113</v>
      </c>
      <c r="CK110" s="11" t="s">
        <v>114</v>
      </c>
      <c r="CL110" s="11" t="s">
        <v>62</v>
      </c>
      <c r="CM110" s="11" t="s">
        <v>61</v>
      </c>
      <c r="CN110" s="11" t="s">
        <v>100</v>
      </c>
      <c r="CO110" s="12" t="s">
        <v>3</v>
      </c>
      <c r="CP110" s="12" t="s">
        <v>4</v>
      </c>
      <c r="CQ110" s="12" t="s">
        <v>10</v>
      </c>
      <c r="CR110" s="12" t="s">
        <v>5</v>
      </c>
      <c r="CS110" s="12" t="s">
        <v>12</v>
      </c>
      <c r="CT110" s="12" t="s">
        <v>13</v>
      </c>
      <c r="CU110" s="12" t="s">
        <v>3</v>
      </c>
      <c r="CV110" s="12" t="s">
        <v>4</v>
      </c>
      <c r="CW110" s="12" t="s">
        <v>10</v>
      </c>
      <c r="CX110" s="12" t="s">
        <v>5</v>
      </c>
      <c r="CY110" s="58" t="s">
        <v>56</v>
      </c>
    </row>
    <row r="111" spans="1:103" ht="14.45" customHeight="1" x14ac:dyDescent="0.25">
      <c r="A111" s="219"/>
      <c r="B111" s="220"/>
      <c r="C111" s="163">
        <v>0.3</v>
      </c>
      <c r="D111" s="161">
        <f>G111*0.001 / (0.0821*273)</f>
        <v>3.5693092940352377E-3</v>
      </c>
      <c r="E111" s="5">
        <f>D111/C127</f>
        <v>3.7912853291404503E-3</v>
      </c>
      <c r="F111" s="5">
        <f>F82</f>
        <v>475</v>
      </c>
      <c r="G111" s="5">
        <f>'Data In'!E41</f>
        <v>80</v>
      </c>
      <c r="H111" s="5">
        <f>H82</f>
        <v>46.800000000000004</v>
      </c>
      <c r="I111" s="47">
        <f t="shared" ref="I111:I113" si="537">D131</f>
        <v>563324.18500000006</v>
      </c>
      <c r="J111" s="47">
        <f t="shared" ref="J111:J113" si="538">E131</f>
        <v>2087567.7150000001</v>
      </c>
      <c r="K111" s="47">
        <f>K131</f>
        <v>1287414.835</v>
      </c>
      <c r="L111" s="48">
        <f>F131</f>
        <v>0</v>
      </c>
      <c r="M111" s="47">
        <f t="shared" ref="M111:N111" si="539">M131</f>
        <v>2343.6149999999998</v>
      </c>
      <c r="N111" s="47">
        <f t="shared" si="539"/>
        <v>1463.43</v>
      </c>
      <c r="O111" s="36">
        <f>I111/(HLOOKUP(O110,workup!$B$266:$Q$268,2,FALSE)*C111+(HLOOKUP(O110,workup!$B$266:$Q$268,3,FALSE)))</f>
        <v>0.14879171918326606</v>
      </c>
      <c r="P111" s="36">
        <f>J111/(HLOOKUP(P110,workup!$B$266:$Q$268,2,FALSE)*C111+(HLOOKUP(P110,workup!$B$266:$Q$268,3,FALSE)))</f>
        <v>0.5496991788691078</v>
      </c>
      <c r="Q111" s="36">
        <f>K111/(HLOOKUP(Q110,workup!$B$266:$Q$268,2,FALSE)*C111+(HLOOKUP(Q110,workup!$B$266:$Q$268,3,FALSE)))</f>
        <v>0.30794369046312353</v>
      </c>
      <c r="R111" s="36">
        <f>L111/(HLOOKUP(R110,workup!$B$266:$Q$268,2,FALSE)*C111+(HLOOKUP(R110,workup!$B$266:$Q$268,3,FALSE)))</f>
        <v>0</v>
      </c>
      <c r="S111" s="59">
        <f>SUM(O111:R111)</f>
        <v>1.0064345885154973</v>
      </c>
      <c r="T111" s="25"/>
      <c r="V111" s="219"/>
      <c r="W111" s="220"/>
      <c r="X111" s="163">
        <f>X82</f>
        <v>0.3</v>
      </c>
      <c r="Y111" s="161" t="e">
        <f>AB111*0.001 / (0.0821*273)</f>
        <v>#VALUE!</v>
      </c>
      <c r="Z111" s="5" t="e">
        <f>Y111/X127</f>
        <v>#VALUE!</v>
      </c>
      <c r="AA111" s="5" t="str">
        <f>AA82</f>
        <v/>
      </c>
      <c r="AB111" s="5" t="str">
        <f>'Data In'!E70</f>
        <v/>
      </c>
      <c r="AC111" s="5">
        <f>AC82</f>
        <v>46.800000000000004</v>
      </c>
      <c r="AD111" s="47">
        <f t="shared" ref="AD111:AD113" si="540">Y131</f>
        <v>563324.18500000006</v>
      </c>
      <c r="AE111" s="47">
        <f t="shared" ref="AE111:AE113" si="541">Z131</f>
        <v>2087567.7150000001</v>
      </c>
      <c r="AF111" s="47">
        <f>AF131</f>
        <v>1287414.835</v>
      </c>
      <c r="AG111" s="48">
        <f>AA131</f>
        <v>0</v>
      </c>
      <c r="AH111" s="47">
        <f t="shared" ref="AH111:AI111" si="542">AH131</f>
        <v>2343.6149999999998</v>
      </c>
      <c r="AI111" s="47">
        <f t="shared" si="542"/>
        <v>1463.43</v>
      </c>
      <c r="AJ111" s="36">
        <f>AD111/(HLOOKUP(AJ110,workup!$B$266:$Q$268,2,FALSE)*X111+(HLOOKUP(AJ110,workup!$B$266:$Q$268,3,FALSE)))</f>
        <v>0.14879171918326606</v>
      </c>
      <c r="AK111" s="36">
        <f>AE111/(HLOOKUP(AK110,workup!$B$266:$Q$268,2,FALSE)*X111+(HLOOKUP(AK110,workup!$B$266:$Q$268,3,FALSE)))</f>
        <v>0.5496991788691078</v>
      </c>
      <c r="AL111" s="36">
        <f>AF111/(HLOOKUP(AL110,workup!$B$266:$Q$268,2,FALSE)*X111+(HLOOKUP(AL110,workup!$B$266:$Q$268,3,FALSE)))</f>
        <v>0.30794369046312353</v>
      </c>
      <c r="AM111" s="36">
        <f>AG111/(HLOOKUP(AM110,workup!$B$266:$Q$268,2,FALSE)*X111+(HLOOKUP(AM110,workup!$B$266:$Q$268,3,FALSE)))</f>
        <v>0</v>
      </c>
      <c r="AN111" s="59">
        <f>SUM(AJ111:AM111)</f>
        <v>1.0064345885154973</v>
      </c>
      <c r="AQ111" s="219"/>
      <c r="AR111" s="220"/>
      <c r="AS111" s="163">
        <f>AS82</f>
        <v>0.3</v>
      </c>
      <c r="AT111" s="161" t="e">
        <f>AW111*0.001 / (0.0821*273)</f>
        <v>#VALUE!</v>
      </c>
      <c r="AU111" s="5" t="e">
        <f>AT111/AS127</f>
        <v>#VALUE!</v>
      </c>
      <c r="AV111" s="5" t="str">
        <f>AV82</f>
        <v/>
      </c>
      <c r="AW111" s="5" t="str">
        <f>'Data In'!E99</f>
        <v/>
      </c>
      <c r="AX111" s="5">
        <f>AX82</f>
        <v>46.800000000000004</v>
      </c>
      <c r="AY111" s="47">
        <f t="shared" ref="AY111:AY113" si="543">AT131</f>
        <v>563324.18500000006</v>
      </c>
      <c r="AZ111" s="47">
        <f t="shared" ref="AZ111:AZ113" si="544">AU131</f>
        <v>2087567.7150000001</v>
      </c>
      <c r="BA111" s="47">
        <f>BA131</f>
        <v>1287414.835</v>
      </c>
      <c r="BB111" s="48">
        <f>AV131</f>
        <v>0</v>
      </c>
      <c r="BC111" s="47">
        <f t="shared" ref="BC111:BD111" si="545">BC131</f>
        <v>2343.6149999999998</v>
      </c>
      <c r="BD111" s="47">
        <f t="shared" si="545"/>
        <v>1463.43</v>
      </c>
      <c r="BE111" s="36">
        <f>AY111/(HLOOKUP(BE110,workup!$B$266:$Q$268,2,FALSE)*AS111+(HLOOKUP(BE110,workup!$B$266:$Q$268,3,FALSE)))</f>
        <v>0.14879171918326606</v>
      </c>
      <c r="BF111" s="36">
        <f>AZ111/(HLOOKUP(BF110,workup!$B$266:$Q$268,2,FALSE)*AS111+(HLOOKUP(BF110,workup!$B$266:$Q$268,3,FALSE)))</f>
        <v>0.5496991788691078</v>
      </c>
      <c r="BG111" s="36">
        <f>BA111/(HLOOKUP(BG110,workup!$B$266:$Q$268,2,FALSE)*AS111+(HLOOKUP(BG110,workup!$B$266:$Q$268,3,FALSE)))</f>
        <v>0.30794369046312353</v>
      </c>
      <c r="BH111" s="36">
        <f>BB111/(HLOOKUP(BH110,workup!$B$266:$Q$268,2,FALSE)*AS111+(HLOOKUP(BH110,workup!$B$266:$Q$268,3,FALSE)))</f>
        <v>0</v>
      </c>
      <c r="BI111" s="59">
        <f>SUM(BE111:BH111)</f>
        <v>1.0064345885154973</v>
      </c>
      <c r="BL111" s="219"/>
      <c r="BM111" s="220"/>
      <c r="BN111" s="163">
        <f>BN82</f>
        <v>0.3</v>
      </c>
      <c r="BO111" s="161" t="e">
        <f>BR111*0.001 / (0.0821*273)</f>
        <v>#VALUE!</v>
      </c>
      <c r="BP111" s="5" t="e">
        <f>BO111/BN127</f>
        <v>#VALUE!</v>
      </c>
      <c r="BQ111" s="5" t="str">
        <f>BQ82</f>
        <v/>
      </c>
      <c r="BR111" s="5" t="str">
        <f>'Data In'!E128</f>
        <v/>
      </c>
      <c r="BS111" s="5">
        <f>BS82</f>
        <v>46.800000000000004</v>
      </c>
      <c r="BT111" s="47">
        <f t="shared" ref="BT111:BT113" si="546">BO131</f>
        <v>563324.18500000006</v>
      </c>
      <c r="BU111" s="47">
        <f t="shared" ref="BU111:BU113" si="547">BP131</f>
        <v>2087567.7150000001</v>
      </c>
      <c r="BV111" s="47">
        <f>BV131</f>
        <v>1287414.835</v>
      </c>
      <c r="BW111" s="48">
        <f>BQ131</f>
        <v>0</v>
      </c>
      <c r="BX111" s="47">
        <f t="shared" ref="BX111:BY111" si="548">BX131</f>
        <v>2343.6149999999998</v>
      </c>
      <c r="BY111" s="47">
        <f t="shared" si="548"/>
        <v>1463.43</v>
      </c>
      <c r="BZ111" s="36">
        <f>BT111/(HLOOKUP(BZ110,workup!$B$266:$Q$268,2,FALSE)*BN111+(HLOOKUP(BZ110,workup!$B$266:$Q$268,3,FALSE)))</f>
        <v>0.14879171918326606</v>
      </c>
      <c r="CA111" s="36">
        <f>BU111/(HLOOKUP(CA110,workup!$B$266:$Q$268,2,FALSE)*BN111+(HLOOKUP(CA110,workup!$B$266:$Q$268,3,FALSE)))</f>
        <v>0.5496991788691078</v>
      </c>
      <c r="CB111" s="36">
        <f>BV111/(HLOOKUP(CB110,workup!$B$266:$Q$268,2,FALSE)*BN111+(HLOOKUP(CB110,workup!$B$266:$Q$268,3,FALSE)))</f>
        <v>0.30794369046312353</v>
      </c>
      <c r="CC111" s="36">
        <f>BW111/(HLOOKUP(CC110,workup!$B$266:$Q$268,2,FALSE)*BN111+(HLOOKUP(CC110,workup!$B$266:$Q$268,3,FALSE)))</f>
        <v>0</v>
      </c>
      <c r="CD111" s="59">
        <f>SUM(BZ111:CC111)</f>
        <v>1.0064345885154973</v>
      </c>
      <c r="CG111" s="219"/>
      <c r="CH111" s="220"/>
      <c r="CI111" s="163">
        <f>CI82</f>
        <v>0.3</v>
      </c>
      <c r="CJ111" s="161" t="e">
        <f>CM111*0.001 / (0.0821*273)</f>
        <v>#VALUE!</v>
      </c>
      <c r="CK111" s="5" t="e">
        <f>CJ111/CI127</f>
        <v>#VALUE!</v>
      </c>
      <c r="CL111" s="5">
        <f>CL82</f>
        <v>0</v>
      </c>
      <c r="CM111" s="5" t="str">
        <f>'Data In'!E157</f>
        <v/>
      </c>
      <c r="CN111" s="5">
        <f>CN82</f>
        <v>46.800000000000004</v>
      </c>
      <c r="CO111" s="47">
        <f t="shared" ref="CO111:CO113" si="549">CJ131</f>
        <v>563324.18500000006</v>
      </c>
      <c r="CP111" s="47">
        <f t="shared" ref="CP111:CP113" si="550">CK131</f>
        <v>2087567.7150000001</v>
      </c>
      <c r="CQ111" s="47">
        <f>CQ131</f>
        <v>1287414.835</v>
      </c>
      <c r="CR111" s="48">
        <f>CL131</f>
        <v>0</v>
      </c>
      <c r="CS111" s="47">
        <f t="shared" ref="CS111:CT111" si="551">CS131</f>
        <v>2343.6149999999998</v>
      </c>
      <c r="CT111" s="47">
        <f t="shared" si="551"/>
        <v>1463.43</v>
      </c>
      <c r="CU111" s="36">
        <f>CO111/(HLOOKUP(CU110,workup!$B$266:$Q$268,2,FALSE)*CI111+(HLOOKUP(CU110,workup!$B$266:$Q$268,3,FALSE)))</f>
        <v>0.14879171918326606</v>
      </c>
      <c r="CV111" s="36">
        <f>CP111/(HLOOKUP(CV110,workup!$B$266:$Q$268,2,FALSE)*CI111+(HLOOKUP(CV110,workup!$B$266:$Q$268,3,FALSE)))</f>
        <v>0.5496991788691078</v>
      </c>
      <c r="CW111" s="36">
        <f>CQ111/(HLOOKUP(CW110,workup!$B$266:$Q$268,2,FALSE)*CI111+(HLOOKUP(CW110,workup!$B$266:$Q$268,3,FALSE)))</f>
        <v>0.30794369046312353</v>
      </c>
      <c r="CX111" s="36">
        <f>CR111/(HLOOKUP(CX110,workup!$B$266:$Q$268,2,FALSE)*CI111+(HLOOKUP(CX110,workup!$B$266:$Q$268,3,FALSE)))</f>
        <v>0</v>
      </c>
      <c r="CY111" s="59">
        <f>SUM(CU111:CX111)</f>
        <v>1.0064345885154973</v>
      </c>
    </row>
    <row r="112" spans="1:103" ht="14.45" customHeight="1" x14ac:dyDescent="0.25">
      <c r="A112" s="219"/>
      <c r="B112" s="220"/>
      <c r="C112" s="164">
        <f>C111</f>
        <v>0.3</v>
      </c>
      <c r="D112" s="161">
        <f t="shared" ref="D112:D113" si="552">G112*0.001 / (0.0821*273)</f>
        <v>3.5693092940352377E-3</v>
      </c>
      <c r="E112" s="5">
        <f>D111/C127</f>
        <v>3.7912853291404503E-3</v>
      </c>
      <c r="F112" s="159"/>
      <c r="G112" s="5">
        <f>G111</f>
        <v>80</v>
      </c>
      <c r="H112" s="5">
        <f>H111</f>
        <v>46.800000000000004</v>
      </c>
      <c r="I112" s="47">
        <f t="shared" si="537"/>
        <v>563844.91500000004</v>
      </c>
      <c r="J112" s="47">
        <f t="shared" si="538"/>
        <v>2088996.05</v>
      </c>
      <c r="K112" s="47">
        <f>K132</f>
        <v>1284893.605</v>
      </c>
      <c r="L112" s="48">
        <f>F132</f>
        <v>0</v>
      </c>
      <c r="M112" s="47">
        <f t="shared" ref="M112:N112" si="553">M132</f>
        <v>2345.5549999999998</v>
      </c>
      <c r="N112" s="47">
        <f t="shared" si="553"/>
        <v>1466.11</v>
      </c>
      <c r="O112" s="36">
        <f>I112/(HLOOKUP(O110,workup!$B$266:$Q$268,2,FALSE)*C112+(HLOOKUP(O110,workup!$B$266:$Q$268,3,FALSE)))</f>
        <v>0.14892926043214799</v>
      </c>
      <c r="P112" s="36">
        <f>J112/(HLOOKUP(P110,workup!$B$266:$Q$268,2,FALSE)*C112+(HLOOKUP(P110,workup!$B$266:$Q$268,3,FALSE)))</f>
        <v>0.55007528862162425</v>
      </c>
      <c r="Q112" s="36">
        <f>K112/(HLOOKUP(Q110,workup!$B$266:$Q$268,2,FALSE)*C112+(HLOOKUP(Q110,workup!$B$266:$Q$268,3,FALSE)))</f>
        <v>0.30734062387603828</v>
      </c>
      <c r="R112" s="36">
        <f>L112/(HLOOKUP(R110,workup!$B$266:$Q$268,2,FALSE)*C112+(HLOOKUP(R110,workup!$B$266:$Q$268,3,FALSE)))</f>
        <v>0</v>
      </c>
      <c r="S112" s="59">
        <f t="shared" ref="S112:S113" si="554">SUM(O112:R112)</f>
        <v>1.0063451729298105</v>
      </c>
      <c r="T112" s="25"/>
      <c r="V112" s="219"/>
      <c r="W112" s="220"/>
      <c r="X112" s="164">
        <f>X111</f>
        <v>0.3</v>
      </c>
      <c r="Y112" s="161" t="e">
        <f t="shared" ref="Y112:Y113" si="555">AB112*0.001 / (0.0821*273)</f>
        <v>#VALUE!</v>
      </c>
      <c r="Z112" s="5" t="e">
        <f>Y111/X127</f>
        <v>#VALUE!</v>
      </c>
      <c r="AA112" s="159"/>
      <c r="AB112" s="5" t="str">
        <f>AB111</f>
        <v/>
      </c>
      <c r="AC112" s="5">
        <f>AC111</f>
        <v>46.800000000000004</v>
      </c>
      <c r="AD112" s="47">
        <f t="shared" si="540"/>
        <v>563844.91500000004</v>
      </c>
      <c r="AE112" s="47">
        <f t="shared" si="541"/>
        <v>2088996.05</v>
      </c>
      <c r="AF112" s="47">
        <f>AF132</f>
        <v>1284893.605</v>
      </c>
      <c r="AG112" s="48">
        <f>AA132</f>
        <v>0</v>
      </c>
      <c r="AH112" s="47">
        <f t="shared" ref="AH112:AI112" si="556">AH132</f>
        <v>2345.5549999999998</v>
      </c>
      <c r="AI112" s="47">
        <f t="shared" si="556"/>
        <v>1466.11</v>
      </c>
      <c r="AJ112" s="36">
        <f>AD112/(HLOOKUP(AJ110,workup!$B$266:$Q$268,2,FALSE)*X112+(HLOOKUP(AJ110,workup!$B$266:$Q$268,3,FALSE)))</f>
        <v>0.14892926043214799</v>
      </c>
      <c r="AK112" s="36">
        <f>AE112/(HLOOKUP(AK110,workup!$B$266:$Q$268,2,FALSE)*X112+(HLOOKUP(AK110,workup!$B$266:$Q$268,3,FALSE)))</f>
        <v>0.55007528862162425</v>
      </c>
      <c r="AL112" s="36">
        <f>AF112/(HLOOKUP(AL110,workup!$B$266:$Q$268,2,FALSE)*X112+(HLOOKUP(AL110,workup!$B$266:$Q$268,3,FALSE)))</f>
        <v>0.30734062387603828</v>
      </c>
      <c r="AM112" s="36">
        <f>AG112/(HLOOKUP(AM110,workup!$B$266:$Q$268,2,FALSE)*X112+(HLOOKUP(AM110,workup!$B$266:$Q$268,3,FALSE)))</f>
        <v>0</v>
      </c>
      <c r="AN112" s="59">
        <f t="shared" ref="AN112:AN113" si="557">SUM(AJ112:AM112)</f>
        <v>1.0063451729298105</v>
      </c>
      <c r="AQ112" s="219"/>
      <c r="AR112" s="220"/>
      <c r="AS112" s="164">
        <f>AS111</f>
        <v>0.3</v>
      </c>
      <c r="AT112" s="161" t="e">
        <f t="shared" ref="AT112:AT113" si="558">AW112*0.001 / (0.0821*273)</f>
        <v>#VALUE!</v>
      </c>
      <c r="AU112" s="5" t="e">
        <f>AT111/AS127</f>
        <v>#VALUE!</v>
      </c>
      <c r="AV112" s="159"/>
      <c r="AW112" s="5" t="str">
        <f>AW111</f>
        <v/>
      </c>
      <c r="AX112" s="5">
        <f>AX111</f>
        <v>46.800000000000004</v>
      </c>
      <c r="AY112" s="47">
        <f t="shared" si="543"/>
        <v>563844.91500000004</v>
      </c>
      <c r="AZ112" s="47">
        <f t="shared" si="544"/>
        <v>2088996.05</v>
      </c>
      <c r="BA112" s="47">
        <f>BA132</f>
        <v>1284893.605</v>
      </c>
      <c r="BB112" s="48">
        <f>AV132</f>
        <v>0</v>
      </c>
      <c r="BC112" s="47">
        <f t="shared" ref="BC112:BD112" si="559">BC132</f>
        <v>2345.5549999999998</v>
      </c>
      <c r="BD112" s="47">
        <f t="shared" si="559"/>
        <v>1466.11</v>
      </c>
      <c r="BE112" s="36">
        <f>AY112/(HLOOKUP(BE110,workup!$B$266:$Q$268,2,FALSE)*AS112+(HLOOKUP(BE110,workup!$B$266:$Q$268,3,FALSE)))</f>
        <v>0.14892926043214799</v>
      </c>
      <c r="BF112" s="36">
        <f>AZ112/(HLOOKUP(BF110,workup!$B$266:$Q$268,2,FALSE)*AS112+(HLOOKUP(BF110,workup!$B$266:$Q$268,3,FALSE)))</f>
        <v>0.55007528862162425</v>
      </c>
      <c r="BG112" s="36">
        <f>BA112/(HLOOKUP(BG110,workup!$B$266:$Q$268,2,FALSE)*AS112+(HLOOKUP(BG110,workup!$B$266:$Q$268,3,FALSE)))</f>
        <v>0.30734062387603828</v>
      </c>
      <c r="BH112" s="36">
        <f>BB112/(HLOOKUP(BH110,workup!$B$266:$Q$268,2,FALSE)*AS112+(HLOOKUP(BH110,workup!$B$266:$Q$268,3,FALSE)))</f>
        <v>0</v>
      </c>
      <c r="BI112" s="59">
        <f t="shared" ref="BI112:BI113" si="560">SUM(BE112:BH112)</f>
        <v>1.0063451729298105</v>
      </c>
      <c r="BL112" s="219"/>
      <c r="BM112" s="220"/>
      <c r="BN112" s="164">
        <f>BN111</f>
        <v>0.3</v>
      </c>
      <c r="BO112" s="161" t="e">
        <f t="shared" ref="BO112:BO113" si="561">BR112*0.001 / (0.0821*273)</f>
        <v>#VALUE!</v>
      </c>
      <c r="BP112" s="5" t="e">
        <f>BO111/BN127</f>
        <v>#VALUE!</v>
      </c>
      <c r="BQ112" s="159"/>
      <c r="BR112" s="5" t="str">
        <f>BR111</f>
        <v/>
      </c>
      <c r="BS112" s="5">
        <f>BS111</f>
        <v>46.800000000000004</v>
      </c>
      <c r="BT112" s="47">
        <f t="shared" si="546"/>
        <v>563844.91500000004</v>
      </c>
      <c r="BU112" s="47">
        <f t="shared" si="547"/>
        <v>2088996.05</v>
      </c>
      <c r="BV112" s="47">
        <f>BV132</f>
        <v>1284893.605</v>
      </c>
      <c r="BW112" s="48">
        <f>BQ132</f>
        <v>0</v>
      </c>
      <c r="BX112" s="47">
        <f t="shared" ref="BX112:BY112" si="562">BX132</f>
        <v>2345.5549999999998</v>
      </c>
      <c r="BY112" s="47">
        <f t="shared" si="562"/>
        <v>1466.11</v>
      </c>
      <c r="BZ112" s="36">
        <f>BT112/(HLOOKUP(BZ110,workup!$B$266:$Q$268,2,FALSE)*BN112+(HLOOKUP(BZ110,workup!$B$266:$Q$268,3,FALSE)))</f>
        <v>0.14892926043214799</v>
      </c>
      <c r="CA112" s="36">
        <f>BU112/(HLOOKUP(CA110,workup!$B$266:$Q$268,2,FALSE)*BN112+(HLOOKUP(CA110,workup!$B$266:$Q$268,3,FALSE)))</f>
        <v>0.55007528862162425</v>
      </c>
      <c r="CB112" s="36">
        <f>BV112/(HLOOKUP(CB110,workup!$B$266:$Q$268,2,FALSE)*BN112+(HLOOKUP(CB110,workup!$B$266:$Q$268,3,FALSE)))</f>
        <v>0.30734062387603828</v>
      </c>
      <c r="CC112" s="36">
        <f>BW112/(HLOOKUP(CC110,workup!$B$266:$Q$268,2,FALSE)*BN112+(HLOOKUP(CC110,workup!$B$266:$Q$268,3,FALSE)))</f>
        <v>0</v>
      </c>
      <c r="CD112" s="59">
        <f t="shared" ref="CD112:CD113" si="563">SUM(BZ112:CC112)</f>
        <v>1.0063451729298105</v>
      </c>
      <c r="CG112" s="219"/>
      <c r="CH112" s="220"/>
      <c r="CI112" s="164">
        <f>CI111</f>
        <v>0.3</v>
      </c>
      <c r="CJ112" s="161" t="e">
        <f t="shared" ref="CJ112:CJ113" si="564">CM112*0.001 / (0.0821*273)</f>
        <v>#VALUE!</v>
      </c>
      <c r="CK112" s="5" t="e">
        <f>CJ111/CI127</f>
        <v>#VALUE!</v>
      </c>
      <c r="CL112" s="159"/>
      <c r="CM112" s="5" t="str">
        <f>CM111</f>
        <v/>
      </c>
      <c r="CN112" s="5">
        <f>CN111</f>
        <v>46.800000000000004</v>
      </c>
      <c r="CO112" s="47">
        <f t="shared" si="549"/>
        <v>563844.91500000004</v>
      </c>
      <c r="CP112" s="47">
        <f t="shared" si="550"/>
        <v>2088996.05</v>
      </c>
      <c r="CQ112" s="47">
        <f>CQ132</f>
        <v>1284893.605</v>
      </c>
      <c r="CR112" s="48">
        <f>CL132</f>
        <v>0</v>
      </c>
      <c r="CS112" s="47">
        <f t="shared" ref="CS112:CT112" si="565">CS132</f>
        <v>2345.5549999999998</v>
      </c>
      <c r="CT112" s="47">
        <f t="shared" si="565"/>
        <v>1466.11</v>
      </c>
      <c r="CU112" s="36">
        <f>CO112/(HLOOKUP(CU110,workup!$B$266:$Q$268,2,FALSE)*CI112+(HLOOKUP(CU110,workup!$B$266:$Q$268,3,FALSE)))</f>
        <v>0.14892926043214799</v>
      </c>
      <c r="CV112" s="36">
        <f>CP112/(HLOOKUP(CV110,workup!$B$266:$Q$268,2,FALSE)*CI112+(HLOOKUP(CV110,workup!$B$266:$Q$268,3,FALSE)))</f>
        <v>0.55007528862162425</v>
      </c>
      <c r="CW112" s="36">
        <f>CQ112/(HLOOKUP(CW110,workup!$B$266:$Q$268,2,FALSE)*CI112+(HLOOKUP(CW110,workup!$B$266:$Q$268,3,FALSE)))</f>
        <v>0.30734062387603828</v>
      </c>
      <c r="CX112" s="36">
        <f>CR112/(HLOOKUP(CX110,workup!$B$266:$Q$268,2,FALSE)*CI112+(HLOOKUP(CX110,workup!$B$266:$Q$268,3,FALSE)))</f>
        <v>0</v>
      </c>
      <c r="CY112" s="59">
        <f t="shared" ref="CY112:CY113" si="566">SUM(CU112:CX112)</f>
        <v>1.0063451729298105</v>
      </c>
    </row>
    <row r="113" spans="1:103" ht="14.45" customHeight="1" x14ac:dyDescent="0.25">
      <c r="A113" s="219"/>
      <c r="B113" s="220"/>
      <c r="C113" s="164">
        <f>C111</f>
        <v>0.3</v>
      </c>
      <c r="D113" s="161">
        <f t="shared" si="552"/>
        <v>3.5693092940352377E-3</v>
      </c>
      <c r="E113" s="5">
        <f>D111/C127</f>
        <v>3.7912853291404503E-3</v>
      </c>
      <c r="F113" s="160"/>
      <c r="G113" s="5">
        <f>G112</f>
        <v>80</v>
      </c>
      <c r="H113" s="5">
        <f>H112</f>
        <v>46.800000000000004</v>
      </c>
      <c r="I113" s="47">
        <f t="shared" si="537"/>
        <v>563093.24</v>
      </c>
      <c r="J113" s="47">
        <f t="shared" si="538"/>
        <v>2086948.6</v>
      </c>
      <c r="K113" s="47">
        <f>K133</f>
        <v>1285202.51</v>
      </c>
      <c r="L113" s="48">
        <f>F133</f>
        <v>0</v>
      </c>
      <c r="M113" s="47">
        <f t="shared" ref="M113:N113" si="567">M133</f>
        <v>2349.42</v>
      </c>
      <c r="N113" s="47">
        <f t="shared" si="567"/>
        <v>1467.4</v>
      </c>
      <c r="O113" s="36">
        <f>I113/(HLOOKUP(O110,workup!$B$266:$Q$268,2,FALSE)*C113+(HLOOKUP(O110,workup!$B$266:$Q$268,3,FALSE)))</f>
        <v>0.14873071931054305</v>
      </c>
      <c r="P113" s="36">
        <f>J113/(HLOOKUP(P110,workup!$B$266:$Q$268,2,FALSE)*C113+(HLOOKUP(P110,workup!$B$266:$Q$268,3,FALSE)))</f>
        <v>0.54953615325576843</v>
      </c>
      <c r="Q113" s="36">
        <f>K113/(HLOOKUP(Q110,workup!$B$266:$Q$268,2,FALSE)*C113+(HLOOKUP(Q110,workup!$B$266:$Q$268,3,FALSE)))</f>
        <v>0.30741451252724566</v>
      </c>
      <c r="R113" s="36">
        <f>L113/(HLOOKUP(R110,workup!$B$266:$Q$268,2,FALSE)*C113+(HLOOKUP(R110,workup!$B$266:$Q$268,3,FALSE)))</f>
        <v>0</v>
      </c>
      <c r="S113" s="59">
        <f t="shared" si="554"/>
        <v>1.0056813850935571</v>
      </c>
      <c r="T113" s="25"/>
      <c r="V113" s="219"/>
      <c r="W113" s="220"/>
      <c r="X113" s="164">
        <f>X111</f>
        <v>0.3</v>
      </c>
      <c r="Y113" s="161" t="e">
        <f t="shared" si="555"/>
        <v>#VALUE!</v>
      </c>
      <c r="Z113" s="5" t="e">
        <f>Y111/X127</f>
        <v>#VALUE!</v>
      </c>
      <c r="AA113" s="160"/>
      <c r="AB113" s="5" t="str">
        <f>AB112</f>
        <v/>
      </c>
      <c r="AC113" s="5">
        <f>AC112</f>
        <v>46.800000000000004</v>
      </c>
      <c r="AD113" s="47">
        <f t="shared" si="540"/>
        <v>563093.24</v>
      </c>
      <c r="AE113" s="47">
        <f t="shared" si="541"/>
        <v>2086948.6</v>
      </c>
      <c r="AF113" s="47">
        <f>AF133</f>
        <v>1285202.51</v>
      </c>
      <c r="AG113" s="48">
        <f>AA133</f>
        <v>0</v>
      </c>
      <c r="AH113" s="47">
        <f t="shared" ref="AH113:AI113" si="568">AH133</f>
        <v>2349.42</v>
      </c>
      <c r="AI113" s="47">
        <f t="shared" si="568"/>
        <v>1467.4</v>
      </c>
      <c r="AJ113" s="36">
        <f>AD113/(HLOOKUP(AJ110,workup!$B$266:$Q$268,2,FALSE)*X113+(HLOOKUP(AJ110,workup!$B$266:$Q$268,3,FALSE)))</f>
        <v>0.14873071931054305</v>
      </c>
      <c r="AK113" s="36">
        <f>AE113/(HLOOKUP(AK110,workup!$B$266:$Q$268,2,FALSE)*X113+(HLOOKUP(AK110,workup!$B$266:$Q$268,3,FALSE)))</f>
        <v>0.54953615325576843</v>
      </c>
      <c r="AL113" s="36">
        <f>AF113/(HLOOKUP(AL110,workup!$B$266:$Q$268,2,FALSE)*X113+(HLOOKUP(AL110,workup!$B$266:$Q$268,3,FALSE)))</f>
        <v>0.30741451252724566</v>
      </c>
      <c r="AM113" s="36">
        <f>AG113/(HLOOKUP(AM110,workup!$B$266:$Q$268,2,FALSE)*X113+(HLOOKUP(AM110,workup!$B$266:$Q$268,3,FALSE)))</f>
        <v>0</v>
      </c>
      <c r="AN113" s="59">
        <f t="shared" si="557"/>
        <v>1.0056813850935571</v>
      </c>
      <c r="AQ113" s="219"/>
      <c r="AR113" s="220"/>
      <c r="AS113" s="164">
        <f>AS111</f>
        <v>0.3</v>
      </c>
      <c r="AT113" s="161" t="e">
        <f t="shared" si="558"/>
        <v>#VALUE!</v>
      </c>
      <c r="AU113" s="5" t="e">
        <f>AT111/AS127</f>
        <v>#VALUE!</v>
      </c>
      <c r="AV113" s="160"/>
      <c r="AW113" s="5" t="str">
        <f>AW112</f>
        <v/>
      </c>
      <c r="AX113" s="5">
        <f>AX112</f>
        <v>46.800000000000004</v>
      </c>
      <c r="AY113" s="47">
        <f t="shared" si="543"/>
        <v>563093.24</v>
      </c>
      <c r="AZ113" s="47">
        <f t="shared" si="544"/>
        <v>2086948.6</v>
      </c>
      <c r="BA113" s="47">
        <f>BA133</f>
        <v>1285202.51</v>
      </c>
      <c r="BB113" s="48">
        <f>AV133</f>
        <v>0</v>
      </c>
      <c r="BC113" s="47">
        <f t="shared" ref="BC113:BD113" si="569">BC133</f>
        <v>2349.42</v>
      </c>
      <c r="BD113" s="47">
        <f t="shared" si="569"/>
        <v>1467.4</v>
      </c>
      <c r="BE113" s="36">
        <f>AY113/(HLOOKUP(BE110,workup!$B$266:$Q$268,2,FALSE)*AS113+(HLOOKUP(BE110,workup!$B$266:$Q$268,3,FALSE)))</f>
        <v>0.14873071931054305</v>
      </c>
      <c r="BF113" s="36">
        <f>AZ113/(HLOOKUP(BF110,workup!$B$266:$Q$268,2,FALSE)*AS113+(HLOOKUP(BF110,workup!$B$266:$Q$268,3,FALSE)))</f>
        <v>0.54953615325576843</v>
      </c>
      <c r="BG113" s="36">
        <f>BA113/(HLOOKUP(BG110,workup!$B$266:$Q$268,2,FALSE)*AS113+(HLOOKUP(BG110,workup!$B$266:$Q$268,3,FALSE)))</f>
        <v>0.30741451252724566</v>
      </c>
      <c r="BH113" s="36">
        <f>BB113/(HLOOKUP(BH110,workup!$B$266:$Q$268,2,FALSE)*AS113+(HLOOKUP(BH110,workup!$B$266:$Q$268,3,FALSE)))</f>
        <v>0</v>
      </c>
      <c r="BI113" s="59">
        <f t="shared" si="560"/>
        <v>1.0056813850935571</v>
      </c>
      <c r="BL113" s="219"/>
      <c r="BM113" s="220"/>
      <c r="BN113" s="164">
        <f>BN111</f>
        <v>0.3</v>
      </c>
      <c r="BO113" s="161" t="e">
        <f t="shared" si="561"/>
        <v>#VALUE!</v>
      </c>
      <c r="BP113" s="5" t="e">
        <f>BO111/BN127</f>
        <v>#VALUE!</v>
      </c>
      <c r="BQ113" s="160"/>
      <c r="BR113" s="5" t="str">
        <f>BR112</f>
        <v/>
      </c>
      <c r="BS113" s="5">
        <f>BS112</f>
        <v>46.800000000000004</v>
      </c>
      <c r="BT113" s="47">
        <f t="shared" si="546"/>
        <v>563093.24</v>
      </c>
      <c r="BU113" s="47">
        <f t="shared" si="547"/>
        <v>2086948.6</v>
      </c>
      <c r="BV113" s="47">
        <f>BV133</f>
        <v>1285202.51</v>
      </c>
      <c r="BW113" s="48">
        <f>BQ133</f>
        <v>0</v>
      </c>
      <c r="BX113" s="47">
        <f t="shared" ref="BX113:BY113" si="570">BX133</f>
        <v>2349.42</v>
      </c>
      <c r="BY113" s="47">
        <f t="shared" si="570"/>
        <v>1467.4</v>
      </c>
      <c r="BZ113" s="36">
        <f>BT113/(HLOOKUP(BZ110,workup!$B$266:$Q$268,2,FALSE)*BN113+(HLOOKUP(BZ110,workup!$B$266:$Q$268,3,FALSE)))</f>
        <v>0.14873071931054305</v>
      </c>
      <c r="CA113" s="36">
        <f>BU113/(HLOOKUP(CA110,workup!$B$266:$Q$268,2,FALSE)*BN113+(HLOOKUP(CA110,workup!$B$266:$Q$268,3,FALSE)))</f>
        <v>0.54953615325576843</v>
      </c>
      <c r="CB113" s="36">
        <f>BV113/(HLOOKUP(CB110,workup!$B$266:$Q$268,2,FALSE)*BN113+(HLOOKUP(CB110,workup!$B$266:$Q$268,3,FALSE)))</f>
        <v>0.30741451252724566</v>
      </c>
      <c r="CC113" s="36">
        <f>BW113/(HLOOKUP(CC110,workup!$B$266:$Q$268,2,FALSE)*BN113+(HLOOKUP(CC110,workup!$B$266:$Q$268,3,FALSE)))</f>
        <v>0</v>
      </c>
      <c r="CD113" s="59">
        <f t="shared" si="563"/>
        <v>1.0056813850935571</v>
      </c>
      <c r="CG113" s="219"/>
      <c r="CH113" s="220"/>
      <c r="CI113" s="164">
        <f>CI111</f>
        <v>0.3</v>
      </c>
      <c r="CJ113" s="161" t="e">
        <f t="shared" si="564"/>
        <v>#VALUE!</v>
      </c>
      <c r="CK113" s="5" t="e">
        <f>CJ111/CI127</f>
        <v>#VALUE!</v>
      </c>
      <c r="CL113" s="160"/>
      <c r="CM113" s="5" t="str">
        <f>CM112</f>
        <v/>
      </c>
      <c r="CN113" s="5">
        <f>CN112</f>
        <v>46.800000000000004</v>
      </c>
      <c r="CO113" s="47">
        <f t="shared" si="549"/>
        <v>563093.24</v>
      </c>
      <c r="CP113" s="47">
        <f t="shared" si="550"/>
        <v>2086948.6</v>
      </c>
      <c r="CQ113" s="47">
        <f>CQ133</f>
        <v>1285202.51</v>
      </c>
      <c r="CR113" s="48">
        <f>CL133</f>
        <v>0</v>
      </c>
      <c r="CS113" s="47">
        <f t="shared" ref="CS113:CT113" si="571">CS133</f>
        <v>2349.42</v>
      </c>
      <c r="CT113" s="47">
        <f t="shared" si="571"/>
        <v>1467.4</v>
      </c>
      <c r="CU113" s="36">
        <f>CO113/(HLOOKUP(CU110,workup!$B$266:$Q$268,2,FALSE)*CI113+(HLOOKUP(CU110,workup!$B$266:$Q$268,3,FALSE)))</f>
        <v>0.14873071931054305</v>
      </c>
      <c r="CV113" s="36">
        <f>CP113/(HLOOKUP(CV110,workup!$B$266:$Q$268,2,FALSE)*CI113+(HLOOKUP(CV110,workup!$B$266:$Q$268,3,FALSE)))</f>
        <v>0.54953615325576843</v>
      </c>
      <c r="CW113" s="36">
        <f>CQ113/(HLOOKUP(CW110,workup!$B$266:$Q$268,2,FALSE)*CI113+(HLOOKUP(CW110,workup!$B$266:$Q$268,3,FALSE)))</f>
        <v>0.30741451252724566</v>
      </c>
      <c r="CX113" s="36">
        <f>CR113/(HLOOKUP(CX110,workup!$B$266:$Q$268,2,FALSE)*CI113+(HLOOKUP(CX110,workup!$B$266:$Q$268,3,FALSE)))</f>
        <v>0</v>
      </c>
      <c r="CY113" s="59">
        <f t="shared" si="566"/>
        <v>1.0056813850935571</v>
      </c>
    </row>
    <row r="114" spans="1:103" ht="14.45" customHeight="1" x14ac:dyDescent="0.25">
      <c r="A114" s="219"/>
      <c r="B114" s="220"/>
      <c r="C114" s="45"/>
      <c r="D114" s="45"/>
      <c r="E114" s="45"/>
      <c r="F114" s="45"/>
      <c r="G114" s="45"/>
      <c r="H114" s="35" t="s">
        <v>43</v>
      </c>
      <c r="I114" s="49">
        <f>AVERAGE(I111:I113)</f>
        <v>563420.78</v>
      </c>
      <c r="J114" s="49">
        <f t="shared" ref="J114:S114" si="572">AVERAGE(J111:J113)</f>
        <v>2087837.4550000001</v>
      </c>
      <c r="K114" s="49">
        <f t="shared" si="572"/>
        <v>1285836.9833333334</v>
      </c>
      <c r="L114" s="49">
        <f t="shared" si="572"/>
        <v>0</v>
      </c>
      <c r="M114" s="49">
        <f t="shared" si="572"/>
        <v>2346.1966666666667</v>
      </c>
      <c r="N114" s="49">
        <f t="shared" si="572"/>
        <v>1465.6466666666668</v>
      </c>
      <c r="O114" s="46">
        <f t="shared" si="572"/>
        <v>0.14881723297531904</v>
      </c>
      <c r="P114" s="46">
        <f t="shared" si="572"/>
        <v>0.54977020691550005</v>
      </c>
      <c r="Q114" s="46">
        <f t="shared" si="572"/>
        <v>0.30756627562213579</v>
      </c>
      <c r="R114" s="46">
        <f t="shared" si="572"/>
        <v>0</v>
      </c>
      <c r="S114" s="60">
        <f t="shared" si="572"/>
        <v>1.006153715512955</v>
      </c>
      <c r="T114" s="25"/>
      <c r="V114" s="219"/>
      <c r="W114" s="220"/>
      <c r="X114" s="45"/>
      <c r="Y114" s="45"/>
      <c r="Z114" s="45"/>
      <c r="AA114" s="45"/>
      <c r="AB114" s="45"/>
      <c r="AC114" s="35" t="s">
        <v>43</v>
      </c>
      <c r="AD114" s="49">
        <f>AVERAGE(AD111:AD113)</f>
        <v>563420.78</v>
      </c>
      <c r="AE114" s="49">
        <f t="shared" ref="AE114:AN114" si="573">AVERAGE(AE111:AE113)</f>
        <v>2087837.4550000001</v>
      </c>
      <c r="AF114" s="49">
        <f t="shared" si="573"/>
        <v>1285836.9833333334</v>
      </c>
      <c r="AG114" s="49">
        <f t="shared" si="573"/>
        <v>0</v>
      </c>
      <c r="AH114" s="49">
        <f t="shared" si="573"/>
        <v>2346.1966666666667</v>
      </c>
      <c r="AI114" s="49">
        <f t="shared" si="573"/>
        <v>1465.6466666666668</v>
      </c>
      <c r="AJ114" s="46">
        <f t="shared" si="573"/>
        <v>0.14881723297531904</v>
      </c>
      <c r="AK114" s="46">
        <f t="shared" si="573"/>
        <v>0.54977020691550005</v>
      </c>
      <c r="AL114" s="46">
        <f t="shared" si="573"/>
        <v>0.30756627562213579</v>
      </c>
      <c r="AM114" s="46">
        <f t="shared" si="573"/>
        <v>0</v>
      </c>
      <c r="AN114" s="60">
        <f t="shared" si="573"/>
        <v>1.006153715512955</v>
      </c>
      <c r="AQ114" s="219"/>
      <c r="AR114" s="220"/>
      <c r="AS114" s="45"/>
      <c r="AT114" s="45"/>
      <c r="AU114" s="45"/>
      <c r="AV114" s="45"/>
      <c r="AW114" s="45"/>
      <c r="AX114" s="35" t="s">
        <v>43</v>
      </c>
      <c r="AY114" s="49">
        <f>AVERAGE(AY111:AY113)</f>
        <v>563420.78</v>
      </c>
      <c r="AZ114" s="49">
        <f t="shared" ref="AZ114:BI114" si="574">AVERAGE(AZ111:AZ113)</f>
        <v>2087837.4550000001</v>
      </c>
      <c r="BA114" s="49">
        <f t="shared" si="574"/>
        <v>1285836.9833333334</v>
      </c>
      <c r="BB114" s="49">
        <f t="shared" si="574"/>
        <v>0</v>
      </c>
      <c r="BC114" s="49">
        <f t="shared" si="574"/>
        <v>2346.1966666666667</v>
      </c>
      <c r="BD114" s="49">
        <f t="shared" si="574"/>
        <v>1465.6466666666668</v>
      </c>
      <c r="BE114" s="46">
        <f t="shared" si="574"/>
        <v>0.14881723297531904</v>
      </c>
      <c r="BF114" s="46">
        <f t="shared" si="574"/>
        <v>0.54977020691550005</v>
      </c>
      <c r="BG114" s="46">
        <f t="shared" si="574"/>
        <v>0.30756627562213579</v>
      </c>
      <c r="BH114" s="46">
        <f t="shared" si="574"/>
        <v>0</v>
      </c>
      <c r="BI114" s="60">
        <f t="shared" si="574"/>
        <v>1.006153715512955</v>
      </c>
      <c r="BL114" s="219"/>
      <c r="BM114" s="220"/>
      <c r="BN114" s="45"/>
      <c r="BO114" s="45"/>
      <c r="BP114" s="45"/>
      <c r="BQ114" s="45"/>
      <c r="BR114" s="45"/>
      <c r="BS114" s="35" t="s">
        <v>43</v>
      </c>
      <c r="BT114" s="49">
        <f>AVERAGE(BT111:BT113)</f>
        <v>563420.78</v>
      </c>
      <c r="BU114" s="49">
        <f t="shared" ref="BU114:CD114" si="575">AVERAGE(BU111:BU113)</f>
        <v>2087837.4550000001</v>
      </c>
      <c r="BV114" s="49">
        <f t="shared" si="575"/>
        <v>1285836.9833333334</v>
      </c>
      <c r="BW114" s="49">
        <f t="shared" si="575"/>
        <v>0</v>
      </c>
      <c r="BX114" s="49">
        <f t="shared" si="575"/>
        <v>2346.1966666666667</v>
      </c>
      <c r="BY114" s="49">
        <f t="shared" si="575"/>
        <v>1465.6466666666668</v>
      </c>
      <c r="BZ114" s="46">
        <f t="shared" si="575"/>
        <v>0.14881723297531904</v>
      </c>
      <c r="CA114" s="46">
        <f t="shared" si="575"/>
        <v>0.54977020691550005</v>
      </c>
      <c r="CB114" s="46">
        <f t="shared" si="575"/>
        <v>0.30756627562213579</v>
      </c>
      <c r="CC114" s="46">
        <f t="shared" si="575"/>
        <v>0</v>
      </c>
      <c r="CD114" s="60">
        <f t="shared" si="575"/>
        <v>1.006153715512955</v>
      </c>
      <c r="CG114" s="219"/>
      <c r="CH114" s="220"/>
      <c r="CI114" s="45"/>
      <c r="CJ114" s="45"/>
      <c r="CK114" s="45"/>
      <c r="CL114" s="45"/>
      <c r="CM114" s="45"/>
      <c r="CN114" s="35" t="s">
        <v>43</v>
      </c>
      <c r="CO114" s="49">
        <f>AVERAGE(CO111:CO113)</f>
        <v>563420.78</v>
      </c>
      <c r="CP114" s="49">
        <f t="shared" ref="CP114:CY114" si="576">AVERAGE(CP111:CP113)</f>
        <v>2087837.4550000001</v>
      </c>
      <c r="CQ114" s="49">
        <f t="shared" si="576"/>
        <v>1285836.9833333334</v>
      </c>
      <c r="CR114" s="49">
        <f t="shared" si="576"/>
        <v>0</v>
      </c>
      <c r="CS114" s="49">
        <f t="shared" si="576"/>
        <v>2346.1966666666667</v>
      </c>
      <c r="CT114" s="49">
        <f t="shared" si="576"/>
        <v>1465.6466666666668</v>
      </c>
      <c r="CU114" s="46">
        <f t="shared" si="576"/>
        <v>0.14881723297531904</v>
      </c>
      <c r="CV114" s="46">
        <f t="shared" si="576"/>
        <v>0.54977020691550005</v>
      </c>
      <c r="CW114" s="46">
        <f t="shared" si="576"/>
        <v>0.30756627562213579</v>
      </c>
      <c r="CX114" s="46">
        <f t="shared" si="576"/>
        <v>0</v>
      </c>
      <c r="CY114" s="60">
        <f t="shared" si="576"/>
        <v>1.006153715512955</v>
      </c>
    </row>
    <row r="115" spans="1:103" ht="14.45" customHeight="1" x14ac:dyDescent="0.25">
      <c r="A115" s="219"/>
      <c r="B115" s="220"/>
      <c r="C115" s="65" t="s">
        <v>44</v>
      </c>
      <c r="D115" s="4" t="str">
        <f t="shared" ref="D115:S115" si="577">D130</f>
        <v>oxygen</v>
      </c>
      <c r="E115" s="4" t="str">
        <f t="shared" si="577"/>
        <v>nitrogen</v>
      </c>
      <c r="F115" s="4" t="str">
        <f t="shared" si="577"/>
        <v>methane</v>
      </c>
      <c r="G115" s="4" t="str">
        <f t="shared" si="577"/>
        <v>carbon monoxide</v>
      </c>
      <c r="H115" s="4" t="str">
        <f t="shared" si="577"/>
        <v>carbon dioxide</v>
      </c>
      <c r="I115" s="4" t="str">
        <f t="shared" si="577"/>
        <v>ethane</v>
      </c>
      <c r="J115" s="4" t="str">
        <f t="shared" si="577"/>
        <v>ethylene</v>
      </c>
      <c r="K115" s="4" t="str">
        <f t="shared" si="577"/>
        <v>propane</v>
      </c>
      <c r="L115" s="4" t="str">
        <f t="shared" si="577"/>
        <v>propylene</v>
      </c>
      <c r="M115" s="4" t="str">
        <f t="shared" si="577"/>
        <v>isobutane</v>
      </c>
      <c r="N115" s="4" t="str">
        <f t="shared" si="577"/>
        <v>n-butane</v>
      </c>
      <c r="O115" s="4" t="str">
        <f t="shared" si="577"/>
        <v>trans-2-butene</v>
      </c>
      <c r="P115" s="4" t="str">
        <f t="shared" si="577"/>
        <v>1-butene</v>
      </c>
      <c r="Q115" s="4" t="str">
        <f t="shared" si="577"/>
        <v>isobutene</v>
      </c>
      <c r="R115" s="4" t="str">
        <f t="shared" si="577"/>
        <v>cis-2-butene</v>
      </c>
      <c r="S115" s="61" t="str">
        <f t="shared" si="577"/>
        <v>1,3-butadiene</v>
      </c>
      <c r="T115" s="25"/>
      <c r="V115" s="219"/>
      <c r="W115" s="220"/>
      <c r="X115" s="65" t="s">
        <v>44</v>
      </c>
      <c r="Y115" s="4" t="str">
        <f t="shared" ref="Y115:AN115" si="578">Y130</f>
        <v>oxygen</v>
      </c>
      <c r="Z115" s="4" t="str">
        <f t="shared" si="578"/>
        <v>nitrogen</v>
      </c>
      <c r="AA115" s="4" t="str">
        <f t="shared" si="578"/>
        <v>methane</v>
      </c>
      <c r="AB115" s="4" t="str">
        <f t="shared" si="578"/>
        <v>carbon monoxide</v>
      </c>
      <c r="AC115" s="4" t="str">
        <f t="shared" si="578"/>
        <v>carbon dioxide</v>
      </c>
      <c r="AD115" s="4" t="str">
        <f t="shared" si="578"/>
        <v>ethane</v>
      </c>
      <c r="AE115" s="4" t="str">
        <f t="shared" si="578"/>
        <v>ethylene</v>
      </c>
      <c r="AF115" s="4" t="str">
        <f t="shared" si="578"/>
        <v>propane</v>
      </c>
      <c r="AG115" s="4" t="str">
        <f t="shared" si="578"/>
        <v>propylene</v>
      </c>
      <c r="AH115" s="4" t="str">
        <f t="shared" si="578"/>
        <v>isobutane</v>
      </c>
      <c r="AI115" s="4" t="str">
        <f t="shared" si="578"/>
        <v>n-butane</v>
      </c>
      <c r="AJ115" s="4" t="str">
        <f t="shared" si="578"/>
        <v>trans-2-butene</v>
      </c>
      <c r="AK115" s="4" t="str">
        <f t="shared" si="578"/>
        <v>1-butene</v>
      </c>
      <c r="AL115" s="4" t="str">
        <f t="shared" si="578"/>
        <v>isobutene</v>
      </c>
      <c r="AM115" s="4" t="str">
        <f t="shared" si="578"/>
        <v>cis-2-butene</v>
      </c>
      <c r="AN115" s="61" t="str">
        <f t="shared" si="578"/>
        <v>1,3-butadiene</v>
      </c>
      <c r="AQ115" s="219"/>
      <c r="AR115" s="220"/>
      <c r="AS115" s="65" t="s">
        <v>44</v>
      </c>
      <c r="AT115" s="4" t="str">
        <f t="shared" ref="AT115:BI115" si="579">AT130</f>
        <v>oxygen</v>
      </c>
      <c r="AU115" s="4" t="str">
        <f t="shared" si="579"/>
        <v>nitrogen</v>
      </c>
      <c r="AV115" s="4" t="str">
        <f t="shared" si="579"/>
        <v>methane</v>
      </c>
      <c r="AW115" s="4" t="str">
        <f t="shared" si="579"/>
        <v>carbon monoxide</v>
      </c>
      <c r="AX115" s="4" t="str">
        <f t="shared" si="579"/>
        <v>carbon dioxide</v>
      </c>
      <c r="AY115" s="4" t="str">
        <f t="shared" si="579"/>
        <v>ethane</v>
      </c>
      <c r="AZ115" s="4" t="str">
        <f t="shared" si="579"/>
        <v>ethylene</v>
      </c>
      <c r="BA115" s="4" t="str">
        <f t="shared" si="579"/>
        <v>propane</v>
      </c>
      <c r="BB115" s="4" t="str">
        <f t="shared" si="579"/>
        <v>propylene</v>
      </c>
      <c r="BC115" s="4" t="str">
        <f t="shared" si="579"/>
        <v>isobutane</v>
      </c>
      <c r="BD115" s="4" t="str">
        <f t="shared" si="579"/>
        <v>n-butane</v>
      </c>
      <c r="BE115" s="4" t="str">
        <f t="shared" si="579"/>
        <v>trans-2-butene</v>
      </c>
      <c r="BF115" s="4" t="str">
        <f t="shared" si="579"/>
        <v>1-butene</v>
      </c>
      <c r="BG115" s="4" t="str">
        <f t="shared" si="579"/>
        <v>isobutene</v>
      </c>
      <c r="BH115" s="4" t="str">
        <f t="shared" si="579"/>
        <v>cis-2-butene</v>
      </c>
      <c r="BI115" s="61" t="str">
        <f t="shared" si="579"/>
        <v>1,3-butadiene</v>
      </c>
      <c r="BL115" s="219"/>
      <c r="BM115" s="220"/>
      <c r="BN115" s="65" t="s">
        <v>44</v>
      </c>
      <c r="BO115" s="4" t="str">
        <f t="shared" ref="BO115:CD115" si="580">BO130</f>
        <v>oxygen</v>
      </c>
      <c r="BP115" s="4" t="str">
        <f t="shared" si="580"/>
        <v>nitrogen</v>
      </c>
      <c r="BQ115" s="4" t="str">
        <f t="shared" si="580"/>
        <v>methane</v>
      </c>
      <c r="BR115" s="4" t="str">
        <f t="shared" si="580"/>
        <v>carbon monoxide</v>
      </c>
      <c r="BS115" s="4" t="str">
        <f t="shared" si="580"/>
        <v>carbon dioxide</v>
      </c>
      <c r="BT115" s="4" t="str">
        <f t="shared" si="580"/>
        <v>ethane</v>
      </c>
      <c r="BU115" s="4" t="str">
        <f t="shared" si="580"/>
        <v>ethylene</v>
      </c>
      <c r="BV115" s="4" t="str">
        <f t="shared" si="580"/>
        <v>propane</v>
      </c>
      <c r="BW115" s="4" t="str">
        <f t="shared" si="580"/>
        <v>propylene</v>
      </c>
      <c r="BX115" s="4" t="str">
        <f t="shared" si="580"/>
        <v>isobutane</v>
      </c>
      <c r="BY115" s="4" t="str">
        <f t="shared" si="580"/>
        <v>n-butane</v>
      </c>
      <c r="BZ115" s="4" t="str">
        <f t="shared" si="580"/>
        <v>trans-2-butene</v>
      </c>
      <c r="CA115" s="4" t="str">
        <f t="shared" si="580"/>
        <v>1-butene</v>
      </c>
      <c r="CB115" s="4" t="str">
        <f t="shared" si="580"/>
        <v>isobutene</v>
      </c>
      <c r="CC115" s="4" t="str">
        <f t="shared" si="580"/>
        <v>cis-2-butene</v>
      </c>
      <c r="CD115" s="61" t="str">
        <f t="shared" si="580"/>
        <v>1,3-butadiene</v>
      </c>
      <c r="CG115" s="219"/>
      <c r="CH115" s="220"/>
      <c r="CI115" s="65" t="s">
        <v>44</v>
      </c>
      <c r="CJ115" s="4" t="str">
        <f t="shared" ref="CJ115:CY115" si="581">CJ130</f>
        <v>oxygen</v>
      </c>
      <c r="CK115" s="4" t="str">
        <f t="shared" si="581"/>
        <v>nitrogen</v>
      </c>
      <c r="CL115" s="4" t="str">
        <f t="shared" si="581"/>
        <v>methane</v>
      </c>
      <c r="CM115" s="4" t="str">
        <f t="shared" si="581"/>
        <v>carbon monoxide</v>
      </c>
      <c r="CN115" s="4" t="str">
        <f t="shared" si="581"/>
        <v>carbon dioxide</v>
      </c>
      <c r="CO115" s="4" t="str">
        <f t="shared" si="581"/>
        <v>ethane</v>
      </c>
      <c r="CP115" s="4" t="str">
        <f t="shared" si="581"/>
        <v>ethylene</v>
      </c>
      <c r="CQ115" s="4" t="str">
        <f t="shared" si="581"/>
        <v>propane</v>
      </c>
      <c r="CR115" s="4" t="str">
        <f t="shared" si="581"/>
        <v>propylene</v>
      </c>
      <c r="CS115" s="4" t="str">
        <f t="shared" si="581"/>
        <v>isobutane</v>
      </c>
      <c r="CT115" s="4" t="str">
        <f t="shared" si="581"/>
        <v>n-butane</v>
      </c>
      <c r="CU115" s="4" t="str">
        <f t="shared" si="581"/>
        <v>trans-2-butene</v>
      </c>
      <c r="CV115" s="4" t="str">
        <f t="shared" si="581"/>
        <v>1-butene</v>
      </c>
      <c r="CW115" s="4" t="str">
        <f t="shared" si="581"/>
        <v>isobutene</v>
      </c>
      <c r="CX115" s="4" t="str">
        <f t="shared" si="581"/>
        <v>cis-2-butene</v>
      </c>
      <c r="CY115" s="61" t="str">
        <f t="shared" si="581"/>
        <v>1,3-butadiene</v>
      </c>
    </row>
    <row r="116" spans="1:103" ht="14.45" customHeight="1" x14ac:dyDescent="0.25">
      <c r="A116" s="219"/>
      <c r="B116" s="220"/>
      <c r="C116" s="199" t="s">
        <v>37</v>
      </c>
      <c r="D116" s="50">
        <f t="shared" ref="D116:S116" si="582">D135</f>
        <v>314080.65999999997</v>
      </c>
      <c r="E116" s="50">
        <f t="shared" si="582"/>
        <v>2223024.0099999998</v>
      </c>
      <c r="F116" s="50">
        <f t="shared" si="582"/>
        <v>9545.9650000000001</v>
      </c>
      <c r="G116" s="50">
        <f t="shared" si="582"/>
        <v>84107.865000000005</v>
      </c>
      <c r="H116" s="50">
        <f t="shared" si="582"/>
        <v>8561.39</v>
      </c>
      <c r="I116" s="50">
        <f t="shared" si="582"/>
        <v>294.08499999999998</v>
      </c>
      <c r="J116" s="50">
        <f t="shared" si="582"/>
        <v>24502.66</v>
      </c>
      <c r="K116" s="50">
        <f t="shared" si="582"/>
        <v>1102026.345</v>
      </c>
      <c r="L116" s="50">
        <f t="shared" si="582"/>
        <v>157400.55499999999</v>
      </c>
      <c r="M116" s="50">
        <f t="shared" si="582"/>
        <v>1599.03</v>
      </c>
      <c r="N116" s="50">
        <f t="shared" si="582"/>
        <v>944.44500000000005</v>
      </c>
      <c r="O116" s="50">
        <f t="shared" si="582"/>
        <v>276.315</v>
      </c>
      <c r="P116" s="50">
        <f t="shared" si="582"/>
        <v>648.53</v>
      </c>
      <c r="Q116" s="50">
        <f t="shared" si="582"/>
        <v>347.64499999999998</v>
      </c>
      <c r="R116" s="50">
        <f t="shared" si="582"/>
        <v>179.39500000000001</v>
      </c>
      <c r="S116" s="62">
        <f t="shared" si="582"/>
        <v>0</v>
      </c>
      <c r="T116" s="25"/>
      <c r="V116" s="219"/>
      <c r="W116" s="220"/>
      <c r="X116" s="199" t="s">
        <v>37</v>
      </c>
      <c r="Y116" s="50">
        <f t="shared" ref="Y116:AN116" si="583">Y135</f>
        <v>0</v>
      </c>
      <c r="Z116" s="50">
        <f t="shared" si="583"/>
        <v>0</v>
      </c>
      <c r="AA116" s="50">
        <f t="shared" si="583"/>
        <v>0</v>
      </c>
      <c r="AB116" s="50">
        <f t="shared" si="583"/>
        <v>0</v>
      </c>
      <c r="AC116" s="50">
        <f t="shared" si="583"/>
        <v>0</v>
      </c>
      <c r="AD116" s="50">
        <f t="shared" si="583"/>
        <v>0</v>
      </c>
      <c r="AE116" s="50">
        <f t="shared" si="583"/>
        <v>0</v>
      </c>
      <c r="AF116" s="50">
        <f t="shared" si="583"/>
        <v>0</v>
      </c>
      <c r="AG116" s="50">
        <f t="shared" si="583"/>
        <v>0</v>
      </c>
      <c r="AH116" s="50">
        <f t="shared" si="583"/>
        <v>0</v>
      </c>
      <c r="AI116" s="50">
        <f t="shared" si="583"/>
        <v>0</v>
      </c>
      <c r="AJ116" s="50">
        <f t="shared" si="583"/>
        <v>0</v>
      </c>
      <c r="AK116" s="50">
        <f t="shared" si="583"/>
        <v>0</v>
      </c>
      <c r="AL116" s="50">
        <f t="shared" si="583"/>
        <v>0</v>
      </c>
      <c r="AM116" s="50">
        <f t="shared" si="583"/>
        <v>0</v>
      </c>
      <c r="AN116" s="62">
        <f t="shared" si="583"/>
        <v>0</v>
      </c>
      <c r="AQ116" s="219"/>
      <c r="AR116" s="220"/>
      <c r="AS116" s="199" t="s">
        <v>37</v>
      </c>
      <c r="AT116" s="50">
        <f t="shared" ref="AT116:BI116" si="584">AT135</f>
        <v>0</v>
      </c>
      <c r="AU116" s="50">
        <f t="shared" si="584"/>
        <v>0</v>
      </c>
      <c r="AV116" s="50">
        <f t="shared" si="584"/>
        <v>0</v>
      </c>
      <c r="AW116" s="50">
        <f t="shared" si="584"/>
        <v>0</v>
      </c>
      <c r="AX116" s="50">
        <f t="shared" si="584"/>
        <v>0</v>
      </c>
      <c r="AY116" s="50">
        <f t="shared" si="584"/>
        <v>0</v>
      </c>
      <c r="AZ116" s="50">
        <f t="shared" si="584"/>
        <v>0</v>
      </c>
      <c r="BA116" s="50">
        <f t="shared" si="584"/>
        <v>0</v>
      </c>
      <c r="BB116" s="50">
        <f t="shared" si="584"/>
        <v>0</v>
      </c>
      <c r="BC116" s="50">
        <f t="shared" si="584"/>
        <v>0</v>
      </c>
      <c r="BD116" s="50">
        <f t="shared" si="584"/>
        <v>0</v>
      </c>
      <c r="BE116" s="50">
        <f t="shared" si="584"/>
        <v>0</v>
      </c>
      <c r="BF116" s="50">
        <f t="shared" si="584"/>
        <v>0</v>
      </c>
      <c r="BG116" s="50">
        <f t="shared" si="584"/>
        <v>0</v>
      </c>
      <c r="BH116" s="50">
        <f t="shared" si="584"/>
        <v>0</v>
      </c>
      <c r="BI116" s="62">
        <f t="shared" si="584"/>
        <v>0</v>
      </c>
      <c r="BL116" s="219"/>
      <c r="BM116" s="220"/>
      <c r="BN116" s="199" t="s">
        <v>37</v>
      </c>
      <c r="BO116" s="50">
        <f t="shared" ref="BO116:CD116" si="585">BO135</f>
        <v>0</v>
      </c>
      <c r="BP116" s="50">
        <f t="shared" si="585"/>
        <v>0</v>
      </c>
      <c r="BQ116" s="50">
        <f t="shared" si="585"/>
        <v>0</v>
      </c>
      <c r="BR116" s="50">
        <f t="shared" si="585"/>
        <v>0</v>
      </c>
      <c r="BS116" s="50">
        <f t="shared" si="585"/>
        <v>0</v>
      </c>
      <c r="BT116" s="50">
        <f t="shared" si="585"/>
        <v>0</v>
      </c>
      <c r="BU116" s="50">
        <f t="shared" si="585"/>
        <v>0</v>
      </c>
      <c r="BV116" s="50">
        <f t="shared" si="585"/>
        <v>0</v>
      </c>
      <c r="BW116" s="50">
        <f t="shared" si="585"/>
        <v>0</v>
      </c>
      <c r="BX116" s="50">
        <f t="shared" si="585"/>
        <v>0</v>
      </c>
      <c r="BY116" s="50">
        <f t="shared" si="585"/>
        <v>0</v>
      </c>
      <c r="BZ116" s="50">
        <f t="shared" si="585"/>
        <v>0</v>
      </c>
      <c r="CA116" s="50">
        <f t="shared" si="585"/>
        <v>0</v>
      </c>
      <c r="CB116" s="50">
        <f t="shared" si="585"/>
        <v>0</v>
      </c>
      <c r="CC116" s="50">
        <f t="shared" si="585"/>
        <v>0</v>
      </c>
      <c r="CD116" s="62">
        <f t="shared" si="585"/>
        <v>0</v>
      </c>
      <c r="CG116" s="219"/>
      <c r="CH116" s="220"/>
      <c r="CI116" s="199" t="s">
        <v>37</v>
      </c>
      <c r="CJ116" s="50">
        <f t="shared" ref="CJ116:CY116" si="586">CJ135</f>
        <v>0</v>
      </c>
      <c r="CK116" s="50">
        <f t="shared" si="586"/>
        <v>0</v>
      </c>
      <c r="CL116" s="50">
        <f t="shared" si="586"/>
        <v>0</v>
      </c>
      <c r="CM116" s="50">
        <f t="shared" si="586"/>
        <v>0</v>
      </c>
      <c r="CN116" s="50">
        <f t="shared" si="586"/>
        <v>0</v>
      </c>
      <c r="CO116" s="50">
        <f t="shared" si="586"/>
        <v>0</v>
      </c>
      <c r="CP116" s="50">
        <f t="shared" si="586"/>
        <v>0</v>
      </c>
      <c r="CQ116" s="50">
        <f t="shared" si="586"/>
        <v>0</v>
      </c>
      <c r="CR116" s="50">
        <f t="shared" si="586"/>
        <v>0</v>
      </c>
      <c r="CS116" s="50">
        <f t="shared" si="586"/>
        <v>0</v>
      </c>
      <c r="CT116" s="50">
        <f t="shared" si="586"/>
        <v>0</v>
      </c>
      <c r="CU116" s="50">
        <f t="shared" si="586"/>
        <v>0</v>
      </c>
      <c r="CV116" s="50">
        <f t="shared" si="586"/>
        <v>0</v>
      </c>
      <c r="CW116" s="50">
        <f t="shared" si="586"/>
        <v>0</v>
      </c>
      <c r="CX116" s="50">
        <f t="shared" si="586"/>
        <v>0</v>
      </c>
      <c r="CY116" s="62">
        <f t="shared" si="586"/>
        <v>0</v>
      </c>
    </row>
    <row r="117" spans="1:103" ht="14.45" customHeight="1" x14ac:dyDescent="0.25">
      <c r="A117" s="219"/>
      <c r="B117" s="220"/>
      <c r="C117" s="200"/>
      <c r="D117" s="50">
        <f t="shared" ref="D117:S117" si="587">D136</f>
        <v>319682.48499999999</v>
      </c>
      <c r="E117" s="50">
        <f t="shared" si="587"/>
        <v>2216414.9900000002</v>
      </c>
      <c r="F117" s="50">
        <f t="shared" si="587"/>
        <v>9478.3250000000007</v>
      </c>
      <c r="G117" s="50">
        <f t="shared" si="587"/>
        <v>83526.78</v>
      </c>
      <c r="H117" s="50">
        <f t="shared" si="587"/>
        <v>10024.9</v>
      </c>
      <c r="I117" s="50">
        <f t="shared" si="587"/>
        <v>293.13</v>
      </c>
      <c r="J117" s="50">
        <f t="shared" si="587"/>
        <v>24229.575000000001</v>
      </c>
      <c r="K117" s="50">
        <f t="shared" si="587"/>
        <v>1097593.31</v>
      </c>
      <c r="L117" s="50">
        <f t="shared" si="587"/>
        <v>156039.405</v>
      </c>
      <c r="M117" s="50">
        <f t="shared" si="587"/>
        <v>1595.2650000000001</v>
      </c>
      <c r="N117" s="50">
        <f t="shared" si="587"/>
        <v>943.78499999999997</v>
      </c>
      <c r="O117" s="50">
        <f t="shared" si="587"/>
        <v>269.35000000000002</v>
      </c>
      <c r="P117" s="50">
        <f t="shared" si="587"/>
        <v>637.28499999999997</v>
      </c>
      <c r="Q117" s="50">
        <f t="shared" si="587"/>
        <v>348.18</v>
      </c>
      <c r="R117" s="50">
        <f t="shared" si="587"/>
        <v>173.755</v>
      </c>
      <c r="S117" s="62">
        <f t="shared" si="587"/>
        <v>0</v>
      </c>
      <c r="T117" s="25"/>
      <c r="V117" s="219"/>
      <c r="W117" s="220"/>
      <c r="X117" s="200"/>
      <c r="Y117" s="50">
        <f t="shared" ref="Y117:AN117" si="588">Y136</f>
        <v>0</v>
      </c>
      <c r="Z117" s="50">
        <f t="shared" si="588"/>
        <v>0</v>
      </c>
      <c r="AA117" s="50">
        <f t="shared" si="588"/>
        <v>0</v>
      </c>
      <c r="AB117" s="50">
        <f t="shared" si="588"/>
        <v>0</v>
      </c>
      <c r="AC117" s="50">
        <f t="shared" si="588"/>
        <v>0</v>
      </c>
      <c r="AD117" s="50">
        <f t="shared" si="588"/>
        <v>0</v>
      </c>
      <c r="AE117" s="50">
        <f t="shared" si="588"/>
        <v>0</v>
      </c>
      <c r="AF117" s="50">
        <f t="shared" si="588"/>
        <v>0</v>
      </c>
      <c r="AG117" s="50">
        <f t="shared" si="588"/>
        <v>0</v>
      </c>
      <c r="AH117" s="50">
        <f t="shared" si="588"/>
        <v>0</v>
      </c>
      <c r="AI117" s="50">
        <f t="shared" si="588"/>
        <v>0</v>
      </c>
      <c r="AJ117" s="50">
        <f t="shared" si="588"/>
        <v>0</v>
      </c>
      <c r="AK117" s="50">
        <f t="shared" si="588"/>
        <v>0</v>
      </c>
      <c r="AL117" s="50">
        <f t="shared" si="588"/>
        <v>0</v>
      </c>
      <c r="AM117" s="50">
        <f t="shared" si="588"/>
        <v>0</v>
      </c>
      <c r="AN117" s="62">
        <f t="shared" si="588"/>
        <v>0</v>
      </c>
      <c r="AQ117" s="219"/>
      <c r="AR117" s="220"/>
      <c r="AS117" s="200"/>
      <c r="AT117" s="50">
        <f t="shared" ref="AT117:BI117" si="589">AT136</f>
        <v>0</v>
      </c>
      <c r="AU117" s="50">
        <f t="shared" si="589"/>
        <v>0</v>
      </c>
      <c r="AV117" s="50">
        <f t="shared" si="589"/>
        <v>0</v>
      </c>
      <c r="AW117" s="50">
        <f t="shared" si="589"/>
        <v>0</v>
      </c>
      <c r="AX117" s="50">
        <f t="shared" si="589"/>
        <v>0</v>
      </c>
      <c r="AY117" s="50">
        <f t="shared" si="589"/>
        <v>0</v>
      </c>
      <c r="AZ117" s="50">
        <f t="shared" si="589"/>
        <v>0</v>
      </c>
      <c r="BA117" s="50">
        <f t="shared" si="589"/>
        <v>0</v>
      </c>
      <c r="BB117" s="50">
        <f t="shared" si="589"/>
        <v>0</v>
      </c>
      <c r="BC117" s="50">
        <f t="shared" si="589"/>
        <v>0</v>
      </c>
      <c r="BD117" s="50">
        <f t="shared" si="589"/>
        <v>0</v>
      </c>
      <c r="BE117" s="50">
        <f t="shared" si="589"/>
        <v>0</v>
      </c>
      <c r="BF117" s="50">
        <f t="shared" si="589"/>
        <v>0</v>
      </c>
      <c r="BG117" s="50">
        <f t="shared" si="589"/>
        <v>0</v>
      </c>
      <c r="BH117" s="50">
        <f t="shared" si="589"/>
        <v>0</v>
      </c>
      <c r="BI117" s="62">
        <f t="shared" si="589"/>
        <v>0</v>
      </c>
      <c r="BL117" s="219"/>
      <c r="BM117" s="220"/>
      <c r="BN117" s="200"/>
      <c r="BO117" s="50">
        <f t="shared" ref="BO117:CD117" si="590">BO136</f>
        <v>0</v>
      </c>
      <c r="BP117" s="50">
        <f t="shared" si="590"/>
        <v>0</v>
      </c>
      <c r="BQ117" s="50">
        <f t="shared" si="590"/>
        <v>0</v>
      </c>
      <c r="BR117" s="50">
        <f t="shared" si="590"/>
        <v>0</v>
      </c>
      <c r="BS117" s="50">
        <f t="shared" si="590"/>
        <v>0</v>
      </c>
      <c r="BT117" s="50">
        <f t="shared" si="590"/>
        <v>0</v>
      </c>
      <c r="BU117" s="50">
        <f t="shared" si="590"/>
        <v>0</v>
      </c>
      <c r="BV117" s="50">
        <f t="shared" si="590"/>
        <v>0</v>
      </c>
      <c r="BW117" s="50">
        <f t="shared" si="590"/>
        <v>0</v>
      </c>
      <c r="BX117" s="50">
        <f t="shared" si="590"/>
        <v>0</v>
      </c>
      <c r="BY117" s="50">
        <f t="shared" si="590"/>
        <v>0</v>
      </c>
      <c r="BZ117" s="50">
        <f t="shared" si="590"/>
        <v>0</v>
      </c>
      <c r="CA117" s="50">
        <f t="shared" si="590"/>
        <v>0</v>
      </c>
      <c r="CB117" s="50">
        <f t="shared" si="590"/>
        <v>0</v>
      </c>
      <c r="CC117" s="50">
        <f t="shared" si="590"/>
        <v>0</v>
      </c>
      <c r="CD117" s="62">
        <f t="shared" si="590"/>
        <v>0</v>
      </c>
      <c r="CG117" s="219"/>
      <c r="CH117" s="220"/>
      <c r="CI117" s="200"/>
      <c r="CJ117" s="50">
        <f t="shared" ref="CJ117:CY117" si="591">CJ136</f>
        <v>0</v>
      </c>
      <c r="CK117" s="50">
        <f t="shared" si="591"/>
        <v>0</v>
      </c>
      <c r="CL117" s="50">
        <f t="shared" si="591"/>
        <v>0</v>
      </c>
      <c r="CM117" s="50">
        <f t="shared" si="591"/>
        <v>0</v>
      </c>
      <c r="CN117" s="50">
        <f t="shared" si="591"/>
        <v>0</v>
      </c>
      <c r="CO117" s="50">
        <f t="shared" si="591"/>
        <v>0</v>
      </c>
      <c r="CP117" s="50">
        <f t="shared" si="591"/>
        <v>0</v>
      </c>
      <c r="CQ117" s="50">
        <f t="shared" si="591"/>
        <v>0</v>
      </c>
      <c r="CR117" s="50">
        <f t="shared" si="591"/>
        <v>0</v>
      </c>
      <c r="CS117" s="50">
        <f t="shared" si="591"/>
        <v>0</v>
      </c>
      <c r="CT117" s="50">
        <f t="shared" si="591"/>
        <v>0</v>
      </c>
      <c r="CU117" s="50">
        <f t="shared" si="591"/>
        <v>0</v>
      </c>
      <c r="CV117" s="50">
        <f t="shared" si="591"/>
        <v>0</v>
      </c>
      <c r="CW117" s="50">
        <f t="shared" si="591"/>
        <v>0</v>
      </c>
      <c r="CX117" s="50">
        <f t="shared" si="591"/>
        <v>0</v>
      </c>
      <c r="CY117" s="62">
        <f t="shared" si="591"/>
        <v>0</v>
      </c>
    </row>
    <row r="118" spans="1:103" ht="14.45" customHeight="1" x14ac:dyDescent="0.25">
      <c r="A118" s="219"/>
      <c r="B118" s="220"/>
      <c r="C118" s="201"/>
      <c r="D118" s="50">
        <f t="shared" ref="D118:S118" si="592">D137</f>
        <v>321742.73499999999</v>
      </c>
      <c r="E118" s="50">
        <f t="shared" si="592"/>
        <v>2213602.41</v>
      </c>
      <c r="F118" s="50">
        <f t="shared" si="592"/>
        <v>9457.0849999999991</v>
      </c>
      <c r="G118" s="50">
        <f t="shared" si="592"/>
        <v>82507.085000000006</v>
      </c>
      <c r="H118" s="50">
        <f t="shared" si="592"/>
        <v>11249.985000000001</v>
      </c>
      <c r="I118" s="50">
        <f t="shared" si="592"/>
        <v>290.54500000000002</v>
      </c>
      <c r="J118" s="50">
        <f t="shared" si="592"/>
        <v>24263.93</v>
      </c>
      <c r="K118" s="50">
        <f t="shared" si="592"/>
        <v>1100888.4850000001</v>
      </c>
      <c r="L118" s="50">
        <f t="shared" si="592"/>
        <v>156330.60999999999</v>
      </c>
      <c r="M118" s="50">
        <f t="shared" si="592"/>
        <v>1590.6</v>
      </c>
      <c r="N118" s="50">
        <f t="shared" si="592"/>
        <v>944.78499999999997</v>
      </c>
      <c r="O118" s="50">
        <f t="shared" si="592"/>
        <v>259.05</v>
      </c>
      <c r="P118" s="50">
        <f t="shared" si="592"/>
        <v>638.88499999999999</v>
      </c>
      <c r="Q118" s="50">
        <f t="shared" si="592"/>
        <v>327.495</v>
      </c>
      <c r="R118" s="50">
        <f t="shared" si="592"/>
        <v>177.04499999999999</v>
      </c>
      <c r="S118" s="62">
        <f t="shared" si="592"/>
        <v>0</v>
      </c>
      <c r="T118" s="25"/>
      <c r="V118" s="219"/>
      <c r="W118" s="220"/>
      <c r="X118" s="201"/>
      <c r="Y118" s="50">
        <f t="shared" ref="Y118:AN118" si="593">Y137</f>
        <v>0</v>
      </c>
      <c r="Z118" s="50">
        <f t="shared" si="593"/>
        <v>0</v>
      </c>
      <c r="AA118" s="50">
        <f t="shared" si="593"/>
        <v>0</v>
      </c>
      <c r="AB118" s="50">
        <f t="shared" si="593"/>
        <v>0</v>
      </c>
      <c r="AC118" s="50">
        <f t="shared" si="593"/>
        <v>0</v>
      </c>
      <c r="AD118" s="50">
        <f t="shared" si="593"/>
        <v>0</v>
      </c>
      <c r="AE118" s="50">
        <f t="shared" si="593"/>
        <v>0</v>
      </c>
      <c r="AF118" s="50">
        <f t="shared" si="593"/>
        <v>0</v>
      </c>
      <c r="AG118" s="50">
        <f t="shared" si="593"/>
        <v>0</v>
      </c>
      <c r="AH118" s="50">
        <f t="shared" si="593"/>
        <v>0</v>
      </c>
      <c r="AI118" s="50">
        <f t="shared" si="593"/>
        <v>0</v>
      </c>
      <c r="AJ118" s="50">
        <f t="shared" si="593"/>
        <v>0</v>
      </c>
      <c r="AK118" s="50">
        <f t="shared" si="593"/>
        <v>0</v>
      </c>
      <c r="AL118" s="50">
        <f t="shared" si="593"/>
        <v>0</v>
      </c>
      <c r="AM118" s="50">
        <f t="shared" si="593"/>
        <v>0</v>
      </c>
      <c r="AN118" s="62">
        <f t="shared" si="593"/>
        <v>0</v>
      </c>
      <c r="AQ118" s="219"/>
      <c r="AR118" s="220"/>
      <c r="AS118" s="201"/>
      <c r="AT118" s="50">
        <f t="shared" ref="AT118:BI118" si="594">AT137</f>
        <v>0</v>
      </c>
      <c r="AU118" s="50">
        <f t="shared" si="594"/>
        <v>0</v>
      </c>
      <c r="AV118" s="50">
        <f t="shared" si="594"/>
        <v>0</v>
      </c>
      <c r="AW118" s="50">
        <f t="shared" si="594"/>
        <v>0</v>
      </c>
      <c r="AX118" s="50">
        <f t="shared" si="594"/>
        <v>0</v>
      </c>
      <c r="AY118" s="50">
        <f t="shared" si="594"/>
        <v>0</v>
      </c>
      <c r="AZ118" s="50">
        <f t="shared" si="594"/>
        <v>0</v>
      </c>
      <c r="BA118" s="50">
        <f t="shared" si="594"/>
        <v>0</v>
      </c>
      <c r="BB118" s="50">
        <f t="shared" si="594"/>
        <v>0</v>
      </c>
      <c r="BC118" s="50">
        <f t="shared" si="594"/>
        <v>0</v>
      </c>
      <c r="BD118" s="50">
        <f t="shared" si="594"/>
        <v>0</v>
      </c>
      <c r="BE118" s="50">
        <f t="shared" si="594"/>
        <v>0</v>
      </c>
      <c r="BF118" s="50">
        <f t="shared" si="594"/>
        <v>0</v>
      </c>
      <c r="BG118" s="50">
        <f t="shared" si="594"/>
        <v>0</v>
      </c>
      <c r="BH118" s="50">
        <f t="shared" si="594"/>
        <v>0</v>
      </c>
      <c r="BI118" s="62">
        <f t="shared" si="594"/>
        <v>0</v>
      </c>
      <c r="BL118" s="219"/>
      <c r="BM118" s="220"/>
      <c r="BN118" s="201"/>
      <c r="BO118" s="50">
        <f t="shared" ref="BO118:CD118" si="595">BO137</f>
        <v>0</v>
      </c>
      <c r="BP118" s="50">
        <f t="shared" si="595"/>
        <v>0</v>
      </c>
      <c r="BQ118" s="50">
        <f t="shared" si="595"/>
        <v>0</v>
      </c>
      <c r="BR118" s="50">
        <f t="shared" si="595"/>
        <v>0</v>
      </c>
      <c r="BS118" s="50">
        <f t="shared" si="595"/>
        <v>0</v>
      </c>
      <c r="BT118" s="50">
        <f t="shared" si="595"/>
        <v>0</v>
      </c>
      <c r="BU118" s="50">
        <f t="shared" si="595"/>
        <v>0</v>
      </c>
      <c r="BV118" s="50">
        <f t="shared" si="595"/>
        <v>0</v>
      </c>
      <c r="BW118" s="50">
        <f t="shared" si="595"/>
        <v>0</v>
      </c>
      <c r="BX118" s="50">
        <f t="shared" si="595"/>
        <v>0</v>
      </c>
      <c r="BY118" s="50">
        <f t="shared" si="595"/>
        <v>0</v>
      </c>
      <c r="BZ118" s="50">
        <f t="shared" si="595"/>
        <v>0</v>
      </c>
      <c r="CA118" s="50">
        <f t="shared" si="595"/>
        <v>0</v>
      </c>
      <c r="CB118" s="50">
        <f t="shared" si="595"/>
        <v>0</v>
      </c>
      <c r="CC118" s="50">
        <f t="shared" si="595"/>
        <v>0</v>
      </c>
      <c r="CD118" s="62">
        <f t="shared" si="595"/>
        <v>0</v>
      </c>
      <c r="CG118" s="219"/>
      <c r="CH118" s="220"/>
      <c r="CI118" s="201"/>
      <c r="CJ118" s="50">
        <f t="shared" ref="CJ118:CY118" si="596">CJ137</f>
        <v>0</v>
      </c>
      <c r="CK118" s="50">
        <f t="shared" si="596"/>
        <v>0</v>
      </c>
      <c r="CL118" s="50">
        <f t="shared" si="596"/>
        <v>0</v>
      </c>
      <c r="CM118" s="50">
        <f t="shared" si="596"/>
        <v>0</v>
      </c>
      <c r="CN118" s="50">
        <f t="shared" si="596"/>
        <v>0</v>
      </c>
      <c r="CO118" s="50">
        <f t="shared" si="596"/>
        <v>0</v>
      </c>
      <c r="CP118" s="50">
        <f t="shared" si="596"/>
        <v>0</v>
      </c>
      <c r="CQ118" s="50">
        <f t="shared" si="596"/>
        <v>0</v>
      </c>
      <c r="CR118" s="50">
        <f t="shared" si="596"/>
        <v>0</v>
      </c>
      <c r="CS118" s="50">
        <f t="shared" si="596"/>
        <v>0</v>
      </c>
      <c r="CT118" s="50">
        <f t="shared" si="596"/>
        <v>0</v>
      </c>
      <c r="CU118" s="50">
        <f t="shared" si="596"/>
        <v>0</v>
      </c>
      <c r="CV118" s="50">
        <f t="shared" si="596"/>
        <v>0</v>
      </c>
      <c r="CW118" s="50">
        <f t="shared" si="596"/>
        <v>0</v>
      </c>
      <c r="CX118" s="50">
        <f t="shared" si="596"/>
        <v>0</v>
      </c>
      <c r="CY118" s="62">
        <f t="shared" si="596"/>
        <v>0</v>
      </c>
    </row>
    <row r="119" spans="1:103" ht="14.45" customHeight="1" x14ac:dyDescent="0.25">
      <c r="A119" s="219"/>
      <c r="B119" s="220"/>
      <c r="C119" s="66" t="s">
        <v>43</v>
      </c>
      <c r="D119" s="52">
        <f>AVERAGE(D116:D118)</f>
        <v>318501.96000000002</v>
      </c>
      <c r="E119" s="52">
        <f t="shared" ref="E119" si="597">AVERAGE(E116:E118)</f>
        <v>2217680.4700000002</v>
      </c>
      <c r="F119" s="52">
        <f>AVERAGE(F116:F118)</f>
        <v>9493.7916666666661</v>
      </c>
      <c r="G119" s="52">
        <f>AVERAGE(G116:G118)</f>
        <v>83380.576666666675</v>
      </c>
      <c r="H119" s="52">
        <f>AVERAGE(H116:H118)</f>
        <v>9945.4250000000011</v>
      </c>
      <c r="I119" s="52">
        <f t="shared" ref="I119:J119" si="598">AVERAGE(I116:I118)</f>
        <v>292.58666666666664</v>
      </c>
      <c r="J119" s="52">
        <f t="shared" si="598"/>
        <v>24332.055000000004</v>
      </c>
      <c r="K119" s="52">
        <f>AVERAGE(K116:K118)</f>
        <v>1100169.3800000001</v>
      </c>
      <c r="L119" s="52">
        <f>AVERAGE(L116:L118)</f>
        <v>156590.18999999997</v>
      </c>
      <c r="M119" s="52">
        <f t="shared" ref="M119:S119" si="599">AVERAGE(M116:M118)</f>
        <v>1594.9650000000001</v>
      </c>
      <c r="N119" s="52">
        <f t="shared" si="599"/>
        <v>944.33833333333325</v>
      </c>
      <c r="O119" s="52">
        <f t="shared" si="599"/>
        <v>268.23833333333329</v>
      </c>
      <c r="P119" s="52">
        <f t="shared" si="599"/>
        <v>641.56666666666672</v>
      </c>
      <c r="Q119" s="52">
        <f t="shared" si="599"/>
        <v>341.10666666666668</v>
      </c>
      <c r="R119" s="52">
        <f t="shared" si="599"/>
        <v>176.73166666666665</v>
      </c>
      <c r="S119" s="53">
        <f t="shared" si="599"/>
        <v>0</v>
      </c>
      <c r="T119" s="25"/>
      <c r="V119" s="219"/>
      <c r="W119" s="220"/>
      <c r="X119" s="66" t="s">
        <v>43</v>
      </c>
      <c r="Y119" s="52">
        <f>AVERAGE(Y116:Y118)</f>
        <v>0</v>
      </c>
      <c r="Z119" s="52">
        <f t="shared" ref="Z119" si="600">AVERAGE(Z116:Z118)</f>
        <v>0</v>
      </c>
      <c r="AA119" s="52">
        <f>AVERAGE(AA116:AA118)</f>
        <v>0</v>
      </c>
      <c r="AB119" s="52">
        <f>AVERAGE(AB116:AB118)</f>
        <v>0</v>
      </c>
      <c r="AC119" s="52">
        <f>AVERAGE(AC116:AC118)</f>
        <v>0</v>
      </c>
      <c r="AD119" s="52">
        <f t="shared" ref="AD119:AE119" si="601">AVERAGE(AD116:AD118)</f>
        <v>0</v>
      </c>
      <c r="AE119" s="52">
        <f t="shared" si="601"/>
        <v>0</v>
      </c>
      <c r="AF119" s="52">
        <f>AVERAGE(AF116:AF118)</f>
        <v>0</v>
      </c>
      <c r="AG119" s="52">
        <f>AVERAGE(AG116:AG118)</f>
        <v>0</v>
      </c>
      <c r="AH119" s="52">
        <f t="shared" ref="AH119:AN119" si="602">AVERAGE(AH116:AH118)</f>
        <v>0</v>
      </c>
      <c r="AI119" s="52">
        <f t="shared" si="602"/>
        <v>0</v>
      </c>
      <c r="AJ119" s="52">
        <f t="shared" si="602"/>
        <v>0</v>
      </c>
      <c r="AK119" s="52">
        <f t="shared" si="602"/>
        <v>0</v>
      </c>
      <c r="AL119" s="52">
        <f t="shared" si="602"/>
        <v>0</v>
      </c>
      <c r="AM119" s="52">
        <f t="shared" si="602"/>
        <v>0</v>
      </c>
      <c r="AN119" s="53">
        <f t="shared" si="602"/>
        <v>0</v>
      </c>
      <c r="AQ119" s="219"/>
      <c r="AR119" s="220"/>
      <c r="AS119" s="66" t="s">
        <v>43</v>
      </c>
      <c r="AT119" s="52">
        <f>AVERAGE(AT116:AT118)</f>
        <v>0</v>
      </c>
      <c r="AU119" s="52">
        <f t="shared" ref="AU119" si="603">AVERAGE(AU116:AU118)</f>
        <v>0</v>
      </c>
      <c r="AV119" s="52">
        <f>AVERAGE(AV116:AV118)</f>
        <v>0</v>
      </c>
      <c r="AW119" s="52">
        <f>AVERAGE(AW116:AW118)</f>
        <v>0</v>
      </c>
      <c r="AX119" s="52">
        <f>AVERAGE(AX116:AX118)</f>
        <v>0</v>
      </c>
      <c r="AY119" s="52">
        <f t="shared" ref="AY119:AZ119" si="604">AVERAGE(AY116:AY118)</f>
        <v>0</v>
      </c>
      <c r="AZ119" s="52">
        <f t="shared" si="604"/>
        <v>0</v>
      </c>
      <c r="BA119" s="52">
        <f>AVERAGE(BA116:BA118)</f>
        <v>0</v>
      </c>
      <c r="BB119" s="52">
        <f>AVERAGE(BB116:BB118)</f>
        <v>0</v>
      </c>
      <c r="BC119" s="52">
        <f t="shared" ref="BC119:BI119" si="605">AVERAGE(BC116:BC118)</f>
        <v>0</v>
      </c>
      <c r="BD119" s="52">
        <f t="shared" si="605"/>
        <v>0</v>
      </c>
      <c r="BE119" s="52">
        <f t="shared" si="605"/>
        <v>0</v>
      </c>
      <c r="BF119" s="52">
        <f t="shared" si="605"/>
        <v>0</v>
      </c>
      <c r="BG119" s="52">
        <f t="shared" si="605"/>
        <v>0</v>
      </c>
      <c r="BH119" s="52">
        <f t="shared" si="605"/>
        <v>0</v>
      </c>
      <c r="BI119" s="53">
        <f t="shared" si="605"/>
        <v>0</v>
      </c>
      <c r="BL119" s="219"/>
      <c r="BM119" s="220"/>
      <c r="BN119" s="66" t="s">
        <v>43</v>
      </c>
      <c r="BO119" s="52">
        <f>AVERAGE(BO116:BO118)</f>
        <v>0</v>
      </c>
      <c r="BP119" s="52">
        <f t="shared" ref="BP119" si="606">AVERAGE(BP116:BP118)</f>
        <v>0</v>
      </c>
      <c r="BQ119" s="52">
        <f>AVERAGE(BQ116:BQ118)</f>
        <v>0</v>
      </c>
      <c r="BR119" s="52">
        <f>AVERAGE(BR116:BR118)</f>
        <v>0</v>
      </c>
      <c r="BS119" s="52">
        <f>AVERAGE(BS116:BS118)</f>
        <v>0</v>
      </c>
      <c r="BT119" s="52">
        <f t="shared" ref="BT119:BU119" si="607">AVERAGE(BT116:BT118)</f>
        <v>0</v>
      </c>
      <c r="BU119" s="52">
        <f t="shared" si="607"/>
        <v>0</v>
      </c>
      <c r="BV119" s="52">
        <f>AVERAGE(BV116:BV118)</f>
        <v>0</v>
      </c>
      <c r="BW119" s="52">
        <f>AVERAGE(BW116:BW118)</f>
        <v>0</v>
      </c>
      <c r="BX119" s="52">
        <f t="shared" ref="BX119:CD119" si="608">AVERAGE(BX116:BX118)</f>
        <v>0</v>
      </c>
      <c r="BY119" s="52">
        <f t="shared" si="608"/>
        <v>0</v>
      </c>
      <c r="BZ119" s="52">
        <f t="shared" si="608"/>
        <v>0</v>
      </c>
      <c r="CA119" s="52">
        <f t="shared" si="608"/>
        <v>0</v>
      </c>
      <c r="CB119" s="52">
        <f t="shared" si="608"/>
        <v>0</v>
      </c>
      <c r="CC119" s="52">
        <f t="shared" si="608"/>
        <v>0</v>
      </c>
      <c r="CD119" s="53">
        <f t="shared" si="608"/>
        <v>0</v>
      </c>
      <c r="CG119" s="219"/>
      <c r="CH119" s="220"/>
      <c r="CI119" s="66" t="s">
        <v>43</v>
      </c>
      <c r="CJ119" s="52">
        <f>AVERAGE(CJ116:CJ118)</f>
        <v>0</v>
      </c>
      <c r="CK119" s="52">
        <f t="shared" ref="CK119" si="609">AVERAGE(CK116:CK118)</f>
        <v>0</v>
      </c>
      <c r="CL119" s="52">
        <f>AVERAGE(CL116:CL118)</f>
        <v>0</v>
      </c>
      <c r="CM119" s="52">
        <f>AVERAGE(CM116:CM118)</f>
        <v>0</v>
      </c>
      <c r="CN119" s="52">
        <f>AVERAGE(CN116:CN118)</f>
        <v>0</v>
      </c>
      <c r="CO119" s="52">
        <f t="shared" ref="CO119:CP119" si="610">AVERAGE(CO116:CO118)</f>
        <v>0</v>
      </c>
      <c r="CP119" s="52">
        <f t="shared" si="610"/>
        <v>0</v>
      </c>
      <c r="CQ119" s="52">
        <f>AVERAGE(CQ116:CQ118)</f>
        <v>0</v>
      </c>
      <c r="CR119" s="52">
        <f>AVERAGE(CR116:CR118)</f>
        <v>0</v>
      </c>
      <c r="CS119" s="52">
        <f t="shared" ref="CS119:CY119" si="611">AVERAGE(CS116:CS118)</f>
        <v>0</v>
      </c>
      <c r="CT119" s="52">
        <f t="shared" si="611"/>
        <v>0</v>
      </c>
      <c r="CU119" s="52">
        <f t="shared" si="611"/>
        <v>0</v>
      </c>
      <c r="CV119" s="52">
        <f t="shared" si="611"/>
        <v>0</v>
      </c>
      <c r="CW119" s="52">
        <f t="shared" si="611"/>
        <v>0</v>
      </c>
      <c r="CX119" s="52">
        <f t="shared" si="611"/>
        <v>0</v>
      </c>
      <c r="CY119" s="53">
        <f t="shared" si="611"/>
        <v>0</v>
      </c>
    </row>
    <row r="120" spans="1:103" ht="14.45" customHeight="1" x14ac:dyDescent="0.25">
      <c r="A120" s="219"/>
      <c r="B120" s="220"/>
      <c r="C120" s="199" t="s">
        <v>39</v>
      </c>
      <c r="D120" s="51">
        <f>C127*D116/(HLOOKUP(D115,workup!$B$266:$Q$268,2,FALSE)*C111*(1)+HLOOKUP(D115,workup!$B$266:$Q$268,3,FALSE))</f>
        <v>7.8101481510120363E-2</v>
      </c>
      <c r="E120" s="51">
        <f>C127*E116/(HLOOKUP(E115,workup!$B$266:$Q$268,2,FALSE)*C111*(1)+HLOOKUP(E115,workup!$B$266:$Q$268,3,FALSE))</f>
        <v>0.55109488787436756</v>
      </c>
      <c r="F120" s="51">
        <f>C127*F116/(HLOOKUP(F115,workup!$B$266:$Q$268,2,FALSE)*C111*(1)+HLOOKUP(F115,workup!$B$266:$Q$268,3,FALSE))</f>
        <v>2.5411508731123631E-3</v>
      </c>
      <c r="G120" s="51">
        <f>C127*G116/(HLOOKUP(G115,workup!$B$266:$Q$268,2,FALSE)*C111*(1)+HLOOKUP(G115,workup!$B$266:$Q$268,3,FALSE))</f>
        <v>1.8863911598150419E-2</v>
      </c>
      <c r="H120" s="51">
        <f>C127*H116/(HLOOKUP(H115,workup!$B$266:$Q$268,2,FALSE)*C111*(1)+HLOOKUP(H115,workup!$B$266:$Q$268,3,FALSE))</f>
        <v>8.5477394534116708E-4</v>
      </c>
      <c r="I120" s="51">
        <f>C127*I116/(HLOOKUP(I115,workup!$B$266:$Q$268,2,FALSE)*C111*(1)+HLOOKUP(I115,workup!$B$266:$Q$268,3,FALSE))</f>
        <v>8.5499345663468446E-5</v>
      </c>
      <c r="J120" s="51">
        <f>C127*J116/(HLOOKUP(J115,workup!$B$266:$Q$268,2,FALSE)*C111*(1)+HLOOKUP(J115,workup!$B$266:$Q$268,3,FALSE))</f>
        <v>7.2733236246929475E-3</v>
      </c>
      <c r="K120" s="51">
        <f>C127*K116/(HLOOKUP(K115,workup!$B$266:$Q$268,2,FALSE)*C111*(1)+HLOOKUP(K115,workup!$B$266:$Q$268,3,FALSE))</f>
        <v>0.24816611977025443</v>
      </c>
      <c r="L120" s="51">
        <f>C127*L116/(HLOOKUP(L115,workup!$B$266:$Q$268,2,FALSE)*C111*(1)+HLOOKUP(L115,workup!$B$266:$Q$268,3,FALSE))</f>
        <v>3.9212134191312129E-2</v>
      </c>
      <c r="M120" s="51">
        <f>C127*M116/(HLOOKUP(M115,workup!$B$266:$Q$268,2,FALSE)*C111*(1)+HLOOKUP(M115,workup!$B$266:$Q$268,3,FALSE))</f>
        <v>3.4179399863479656E-4</v>
      </c>
      <c r="N120" s="51">
        <f>C127*N116/(HLOOKUP(N115,workup!$B$266:$Q$268,2,FALSE)*C111*(1)+HLOOKUP(N115,workup!$B$266:$Q$268,3,FALSE))</f>
        <v>1.9402692507994825E-4</v>
      </c>
      <c r="O120" s="51">
        <f>C127*O116/(HLOOKUP(O115,workup!$B$266:$Q$268,2,FALSE)*C111*(1)+HLOOKUP(O115,workup!$B$266:$Q$268,3,FALSE))</f>
        <v>5.5751476545366728E-5</v>
      </c>
      <c r="P120" s="51">
        <f>C127*P116/(HLOOKUP(P115,workup!$B$266:$Q$268,2,FALSE)*C111*(1)+HLOOKUP(P115,workup!$B$266:$Q$268,3,FALSE))</f>
        <v>1.3361205769254756E-4</v>
      </c>
      <c r="Q120" s="51">
        <f>C127*Q116/(HLOOKUP(Q115,workup!$B$266:$Q$268,2,FALSE)*C111*(1)+HLOOKUP(Q115,workup!$B$266:$Q$268,3,FALSE))</f>
        <v>7.0321411851986888E-5</v>
      </c>
      <c r="R120" s="51">
        <f>C127*R116/(HLOOKUP(R115,workup!$B$266:$Q$268,2,FALSE)*C111*(1)+HLOOKUP(R115,workup!$B$266:$Q$268,3,FALSE))</f>
        <v>3.5505291710427481E-5</v>
      </c>
      <c r="S120" s="51">
        <f>C127*S116/(HLOOKUP(S115,workup!$B$266:$Q$268,2,FALSE)*C111*(1)+HLOOKUP(S115,workup!$B$266:$Q$268,3,FALSE))</f>
        <v>0</v>
      </c>
      <c r="T120" s="25"/>
      <c r="V120" s="219"/>
      <c r="W120" s="220"/>
      <c r="X120" s="199" t="s">
        <v>39</v>
      </c>
      <c r="Y120" s="51" t="e">
        <f>X127*Y116/(HLOOKUP(Y115,workup!$B$266:$Q$268,2,FALSE)*X111*(1)+HLOOKUP(Y115,workup!$B$266:$Q$268,3,FALSE))</f>
        <v>#DIV/0!</v>
      </c>
      <c r="Z120" s="51" t="e">
        <f>X127*Z116/(HLOOKUP(Z115,workup!$B$266:$Q$268,2,FALSE)*X111*(1)+HLOOKUP(Z115,workup!$B$266:$Q$268,3,FALSE))</f>
        <v>#DIV/0!</v>
      </c>
      <c r="AA120" s="51" t="e">
        <f>X127*AA116/(HLOOKUP(AA115,workup!$B$266:$Q$268,2,FALSE)*X111*(1)+HLOOKUP(AA115,workup!$B$266:$Q$268,3,FALSE))</f>
        <v>#DIV/0!</v>
      </c>
      <c r="AB120" s="51" t="e">
        <f>X127*AB116/(HLOOKUP(AB115,workup!$B$266:$Q$268,2,FALSE)*X111*(1)+HLOOKUP(AB115,workup!$B$266:$Q$268,3,FALSE))</f>
        <v>#DIV/0!</v>
      </c>
      <c r="AC120" s="51" t="e">
        <f>X127*AC116/(HLOOKUP(AC115,workup!$B$266:$Q$268,2,FALSE)*X111*(1)+HLOOKUP(AC115,workup!$B$266:$Q$268,3,FALSE))</f>
        <v>#DIV/0!</v>
      </c>
      <c r="AD120" s="51" t="e">
        <f>X127*AD116/(HLOOKUP(AD115,workup!$B$266:$Q$268,2,FALSE)*X111*(1)+HLOOKUP(AD115,workup!$B$266:$Q$268,3,FALSE))</f>
        <v>#DIV/0!</v>
      </c>
      <c r="AE120" s="51" t="e">
        <f>X127*AE116/(HLOOKUP(AE115,workup!$B$266:$Q$268,2,FALSE)*X111*(1)+HLOOKUP(AE115,workup!$B$266:$Q$268,3,FALSE))</f>
        <v>#DIV/0!</v>
      </c>
      <c r="AF120" s="51" t="e">
        <f>X127*AF116/(HLOOKUP(AF115,workup!$B$266:$Q$268,2,FALSE)*X111*(1)+HLOOKUP(AF115,workup!$B$266:$Q$268,3,FALSE))</f>
        <v>#DIV/0!</v>
      </c>
      <c r="AG120" s="51" t="e">
        <f>X127*AG116/(HLOOKUP(AG115,workup!$B$266:$Q$268,2,FALSE)*X111*(1)+HLOOKUP(AG115,workup!$B$266:$Q$268,3,FALSE))</f>
        <v>#DIV/0!</v>
      </c>
      <c r="AH120" s="51" t="e">
        <f>X127*AH116/(HLOOKUP(AH115,workup!$B$266:$Q$268,2,FALSE)*X111*(1)+HLOOKUP(AH115,workup!$B$266:$Q$268,3,FALSE))</f>
        <v>#DIV/0!</v>
      </c>
      <c r="AI120" s="51" t="e">
        <f>X127*AI116/(HLOOKUP(AI115,workup!$B$266:$Q$268,2,FALSE)*X111*(1)+HLOOKUP(AI115,workup!$B$266:$Q$268,3,FALSE))</f>
        <v>#DIV/0!</v>
      </c>
      <c r="AJ120" s="51" t="e">
        <f>X127*AJ116/(HLOOKUP(AJ115,workup!$B$266:$Q$268,2,FALSE)*X111*(1)+HLOOKUP(AJ115,workup!$B$266:$Q$268,3,FALSE))</f>
        <v>#DIV/0!</v>
      </c>
      <c r="AK120" s="51" t="e">
        <f>X127*AK116/(HLOOKUP(AK115,workup!$B$266:$Q$268,2,FALSE)*X111*(1)+HLOOKUP(AK115,workup!$B$266:$Q$268,3,FALSE))</f>
        <v>#DIV/0!</v>
      </c>
      <c r="AL120" s="51" t="e">
        <f>X127*AL116/(HLOOKUP(AL115,workup!$B$266:$Q$268,2,FALSE)*X111*(1)+HLOOKUP(AL115,workup!$B$266:$Q$268,3,FALSE))</f>
        <v>#DIV/0!</v>
      </c>
      <c r="AM120" s="51" t="e">
        <f>X127*AM116/(HLOOKUP(AM115,workup!$B$266:$Q$268,2,FALSE)*X111*(1)+HLOOKUP(AM115,workup!$B$266:$Q$268,3,FALSE))</f>
        <v>#DIV/0!</v>
      </c>
      <c r="AN120" s="51" t="e">
        <f>X127*AN116/(HLOOKUP(AN115,workup!$B$266:$Q$268,2,FALSE)*X111*(1)+HLOOKUP(AN115,workup!$B$266:$Q$268,3,FALSE))</f>
        <v>#DIV/0!</v>
      </c>
      <c r="AQ120" s="219"/>
      <c r="AR120" s="220"/>
      <c r="AS120" s="199" t="s">
        <v>39</v>
      </c>
      <c r="AT120" s="51" t="e">
        <f>AS127*AT116/(HLOOKUP(AT115,workup!$B$266:$Q$268,2,FALSE)*AS111*(1)+HLOOKUP(AT115,workup!$B$266:$Q$268,3,FALSE))</f>
        <v>#DIV/0!</v>
      </c>
      <c r="AU120" s="51" t="e">
        <f>AS127*AU116/(HLOOKUP(AU115,workup!$B$266:$Q$268,2,FALSE)*AS111*(1)+HLOOKUP(AU115,workup!$B$266:$Q$268,3,FALSE))</f>
        <v>#DIV/0!</v>
      </c>
      <c r="AV120" s="51" t="e">
        <f>AS127*AV116/(HLOOKUP(AV115,workup!$B$266:$Q$268,2,FALSE)*AS111*(1)+HLOOKUP(AV115,workup!$B$266:$Q$268,3,FALSE))</f>
        <v>#DIV/0!</v>
      </c>
      <c r="AW120" s="51" t="e">
        <f>AS127*AW116/(HLOOKUP(AW115,workup!$B$266:$Q$268,2,FALSE)*AS111*(1)+HLOOKUP(AW115,workup!$B$266:$Q$268,3,FALSE))</f>
        <v>#DIV/0!</v>
      </c>
      <c r="AX120" s="51" t="e">
        <f>AS127*AX116/(HLOOKUP(AX115,workup!$B$266:$Q$268,2,FALSE)*AS111*(1)+HLOOKUP(AX115,workup!$B$266:$Q$268,3,FALSE))</f>
        <v>#DIV/0!</v>
      </c>
      <c r="AY120" s="51" t="e">
        <f>AS127*AY116/(HLOOKUP(AY115,workup!$B$266:$Q$268,2,FALSE)*AS111*(1)+HLOOKUP(AY115,workup!$B$266:$Q$268,3,FALSE))</f>
        <v>#DIV/0!</v>
      </c>
      <c r="AZ120" s="51" t="e">
        <f>AS127*AZ116/(HLOOKUP(AZ115,workup!$B$266:$Q$268,2,FALSE)*AS111*(1)+HLOOKUP(AZ115,workup!$B$266:$Q$268,3,FALSE))</f>
        <v>#DIV/0!</v>
      </c>
      <c r="BA120" s="51" t="e">
        <f>AS127*BA116/(HLOOKUP(BA115,workup!$B$266:$Q$268,2,FALSE)*AS111*(1)+HLOOKUP(BA115,workup!$B$266:$Q$268,3,FALSE))</f>
        <v>#DIV/0!</v>
      </c>
      <c r="BB120" s="51" t="e">
        <f>AS127*BB116/(HLOOKUP(BB115,workup!$B$266:$Q$268,2,FALSE)*AS111*(1)+HLOOKUP(BB115,workup!$B$266:$Q$268,3,FALSE))</f>
        <v>#DIV/0!</v>
      </c>
      <c r="BC120" s="51" t="e">
        <f>AS127*BC116/(HLOOKUP(BC115,workup!$B$266:$Q$268,2,FALSE)*AS111*(1)+HLOOKUP(BC115,workup!$B$266:$Q$268,3,FALSE))</f>
        <v>#DIV/0!</v>
      </c>
      <c r="BD120" s="51" t="e">
        <f>AS127*BD116/(HLOOKUP(BD115,workup!$B$266:$Q$268,2,FALSE)*AS111*(1)+HLOOKUP(BD115,workup!$B$266:$Q$268,3,FALSE))</f>
        <v>#DIV/0!</v>
      </c>
      <c r="BE120" s="51" t="e">
        <f>AS127*BE116/(HLOOKUP(BE115,workup!$B$266:$Q$268,2,FALSE)*AS111*(1)+HLOOKUP(BE115,workup!$B$266:$Q$268,3,FALSE))</f>
        <v>#DIV/0!</v>
      </c>
      <c r="BF120" s="51" t="e">
        <f>AS127*BF116/(HLOOKUP(BF115,workup!$B$266:$Q$268,2,FALSE)*AS111*(1)+HLOOKUP(BF115,workup!$B$266:$Q$268,3,FALSE))</f>
        <v>#DIV/0!</v>
      </c>
      <c r="BG120" s="51" t="e">
        <f>AS127*BG116/(HLOOKUP(BG115,workup!$B$266:$Q$268,2,FALSE)*AS111*(1)+HLOOKUP(BG115,workup!$B$266:$Q$268,3,FALSE))</f>
        <v>#DIV/0!</v>
      </c>
      <c r="BH120" s="51" t="e">
        <f>AS127*BH116/(HLOOKUP(BH115,workup!$B$266:$Q$268,2,FALSE)*AS111*(1)+HLOOKUP(BH115,workup!$B$266:$Q$268,3,FALSE))</f>
        <v>#DIV/0!</v>
      </c>
      <c r="BI120" s="51" t="e">
        <f>AS127*BI116/(HLOOKUP(BI115,workup!$B$266:$Q$268,2,FALSE)*AS111*(1)+HLOOKUP(BI115,workup!$B$266:$Q$268,3,FALSE))</f>
        <v>#DIV/0!</v>
      </c>
      <c r="BL120" s="219"/>
      <c r="BM120" s="220"/>
      <c r="BN120" s="199" t="s">
        <v>39</v>
      </c>
      <c r="BO120" s="51" t="e">
        <f>BN127*BO116/(HLOOKUP(BO115,workup!$B$266:$Q$268,2,FALSE)*BN111*(1)+HLOOKUP(BO115,workup!$B$266:$Q$268,3,FALSE))</f>
        <v>#DIV/0!</v>
      </c>
      <c r="BP120" s="51" t="e">
        <f>BN127*BP116/(HLOOKUP(BP115,workup!$B$266:$Q$268,2,FALSE)*BN111*(1)+HLOOKUP(BP115,workup!$B$266:$Q$268,3,FALSE))</f>
        <v>#DIV/0!</v>
      </c>
      <c r="BQ120" s="51" t="e">
        <f>BN127*BQ116/(HLOOKUP(BQ115,workup!$B$266:$Q$268,2,FALSE)*BN111*(1)+HLOOKUP(BQ115,workup!$B$266:$Q$268,3,FALSE))</f>
        <v>#DIV/0!</v>
      </c>
      <c r="BR120" s="51" t="e">
        <f>BN127*BR116/(HLOOKUP(BR115,workup!$B$266:$Q$268,2,FALSE)*BN111*(1)+HLOOKUP(BR115,workup!$B$266:$Q$268,3,FALSE))</f>
        <v>#DIV/0!</v>
      </c>
      <c r="BS120" s="51" t="e">
        <f>BN127*BS116/(HLOOKUP(BS115,workup!$B$266:$Q$268,2,FALSE)*BN111*(1)+HLOOKUP(BS115,workup!$B$266:$Q$268,3,FALSE))</f>
        <v>#DIV/0!</v>
      </c>
      <c r="BT120" s="51" t="e">
        <f>BN127*BT116/(HLOOKUP(BT115,workup!$B$266:$Q$268,2,FALSE)*BN111*(1)+HLOOKUP(BT115,workup!$B$266:$Q$268,3,FALSE))</f>
        <v>#DIV/0!</v>
      </c>
      <c r="BU120" s="51" t="e">
        <f>BN127*BU116/(HLOOKUP(BU115,workup!$B$266:$Q$268,2,FALSE)*BN111*(1)+HLOOKUP(BU115,workup!$B$266:$Q$268,3,FALSE))</f>
        <v>#DIV/0!</v>
      </c>
      <c r="BV120" s="51" t="e">
        <f>BN127*BV116/(HLOOKUP(BV115,workup!$B$266:$Q$268,2,FALSE)*BN111*(1)+HLOOKUP(BV115,workup!$B$266:$Q$268,3,FALSE))</f>
        <v>#DIV/0!</v>
      </c>
      <c r="BW120" s="51" t="e">
        <f>BN127*BW116/(HLOOKUP(BW115,workup!$B$266:$Q$268,2,FALSE)*BN111*(1)+HLOOKUP(BW115,workup!$B$266:$Q$268,3,FALSE))</f>
        <v>#DIV/0!</v>
      </c>
      <c r="BX120" s="51" t="e">
        <f>BN127*BX116/(HLOOKUP(BX115,workup!$B$266:$Q$268,2,FALSE)*BN111*(1)+HLOOKUP(BX115,workup!$B$266:$Q$268,3,FALSE))</f>
        <v>#DIV/0!</v>
      </c>
      <c r="BY120" s="51" t="e">
        <f>BN127*BY116/(HLOOKUP(BY115,workup!$B$266:$Q$268,2,FALSE)*BN111*(1)+HLOOKUP(BY115,workup!$B$266:$Q$268,3,FALSE))</f>
        <v>#DIV/0!</v>
      </c>
      <c r="BZ120" s="51" t="e">
        <f>BN127*BZ116/(HLOOKUP(BZ115,workup!$B$266:$Q$268,2,FALSE)*BN111*(1)+HLOOKUP(BZ115,workup!$B$266:$Q$268,3,FALSE))</f>
        <v>#DIV/0!</v>
      </c>
      <c r="CA120" s="51" t="e">
        <f>BN127*CA116/(HLOOKUP(CA115,workup!$B$266:$Q$268,2,FALSE)*BN111*(1)+HLOOKUP(CA115,workup!$B$266:$Q$268,3,FALSE))</f>
        <v>#DIV/0!</v>
      </c>
      <c r="CB120" s="51" t="e">
        <f>BN127*CB116/(HLOOKUP(CB115,workup!$B$266:$Q$268,2,FALSE)*BN111*(1)+HLOOKUP(CB115,workup!$B$266:$Q$268,3,FALSE))</f>
        <v>#DIV/0!</v>
      </c>
      <c r="CC120" s="51" t="e">
        <f>BN127*CC116/(HLOOKUP(CC115,workup!$B$266:$Q$268,2,FALSE)*BN111*(1)+HLOOKUP(CC115,workup!$B$266:$Q$268,3,FALSE))</f>
        <v>#DIV/0!</v>
      </c>
      <c r="CD120" s="51" t="e">
        <f>BN127*CD116/(HLOOKUP(CD115,workup!$B$266:$Q$268,2,FALSE)*BN111*(1)+HLOOKUP(CD115,workup!$B$266:$Q$268,3,FALSE))</f>
        <v>#DIV/0!</v>
      </c>
      <c r="CG120" s="219"/>
      <c r="CH120" s="220"/>
      <c r="CI120" s="199" t="s">
        <v>39</v>
      </c>
      <c r="CJ120" s="51" t="e">
        <f>CI127*CJ116/(HLOOKUP(CJ115,workup!$B$266:$Q$268,2,FALSE)*CI111*(1)+HLOOKUP(CJ115,workup!$B$266:$Q$268,3,FALSE))</f>
        <v>#DIV/0!</v>
      </c>
      <c r="CK120" s="51" t="e">
        <f>CI127*CK116/(HLOOKUP(CK115,workup!$B$266:$Q$268,2,FALSE)*CI111*(1)+HLOOKUP(CK115,workup!$B$266:$Q$268,3,FALSE))</f>
        <v>#DIV/0!</v>
      </c>
      <c r="CL120" s="51" t="e">
        <f>CI127*CL116/(HLOOKUP(CL115,workup!$B$266:$Q$268,2,FALSE)*CI111*(1)+HLOOKUP(CL115,workup!$B$266:$Q$268,3,FALSE))</f>
        <v>#DIV/0!</v>
      </c>
      <c r="CM120" s="51" t="e">
        <f>CI127*CM116/(HLOOKUP(CM115,workup!$B$266:$Q$268,2,FALSE)*CI111*(1)+HLOOKUP(CM115,workup!$B$266:$Q$268,3,FALSE))</f>
        <v>#DIV/0!</v>
      </c>
      <c r="CN120" s="51" t="e">
        <f>CI127*CN116/(HLOOKUP(CN115,workup!$B$266:$Q$268,2,FALSE)*CI111*(1)+HLOOKUP(CN115,workup!$B$266:$Q$268,3,FALSE))</f>
        <v>#DIV/0!</v>
      </c>
      <c r="CO120" s="51" t="e">
        <f>CI127*CO116/(HLOOKUP(CO115,workup!$B$266:$Q$268,2,FALSE)*CI111*(1)+HLOOKUP(CO115,workup!$B$266:$Q$268,3,FALSE))</f>
        <v>#DIV/0!</v>
      </c>
      <c r="CP120" s="51" t="e">
        <f>CI127*CP116/(HLOOKUP(CP115,workup!$B$266:$Q$268,2,FALSE)*CI111*(1)+HLOOKUP(CP115,workup!$B$266:$Q$268,3,FALSE))</f>
        <v>#DIV/0!</v>
      </c>
      <c r="CQ120" s="51" t="e">
        <f>CI127*CQ116/(HLOOKUP(CQ115,workup!$B$266:$Q$268,2,FALSE)*CI111*(1)+HLOOKUP(CQ115,workup!$B$266:$Q$268,3,FALSE))</f>
        <v>#DIV/0!</v>
      </c>
      <c r="CR120" s="51" t="e">
        <f>CI127*CR116/(HLOOKUP(CR115,workup!$B$266:$Q$268,2,FALSE)*CI111*(1)+HLOOKUP(CR115,workup!$B$266:$Q$268,3,FALSE))</f>
        <v>#DIV/0!</v>
      </c>
      <c r="CS120" s="51" t="e">
        <f>CI127*CS116/(HLOOKUP(CS115,workup!$B$266:$Q$268,2,FALSE)*CI111*(1)+HLOOKUP(CS115,workup!$B$266:$Q$268,3,FALSE))</f>
        <v>#DIV/0!</v>
      </c>
      <c r="CT120" s="51" t="e">
        <f>CI127*CT116/(HLOOKUP(CT115,workup!$B$266:$Q$268,2,FALSE)*CI111*(1)+HLOOKUP(CT115,workup!$B$266:$Q$268,3,FALSE))</f>
        <v>#DIV/0!</v>
      </c>
      <c r="CU120" s="51" t="e">
        <f>CI127*CU116/(HLOOKUP(CU115,workup!$B$266:$Q$268,2,FALSE)*CI111*(1)+HLOOKUP(CU115,workup!$B$266:$Q$268,3,FALSE))</f>
        <v>#DIV/0!</v>
      </c>
      <c r="CV120" s="51" t="e">
        <f>CI127*CV116/(HLOOKUP(CV115,workup!$B$266:$Q$268,2,FALSE)*CI111*(1)+HLOOKUP(CV115,workup!$B$266:$Q$268,3,FALSE))</f>
        <v>#DIV/0!</v>
      </c>
      <c r="CW120" s="51" t="e">
        <f>CI127*CW116/(HLOOKUP(CW115,workup!$B$266:$Q$268,2,FALSE)*CI111*(1)+HLOOKUP(CW115,workup!$B$266:$Q$268,3,FALSE))</f>
        <v>#DIV/0!</v>
      </c>
      <c r="CX120" s="51" t="e">
        <f>CI127*CX116/(HLOOKUP(CX115,workup!$B$266:$Q$268,2,FALSE)*CI111*(1)+HLOOKUP(CX115,workup!$B$266:$Q$268,3,FALSE))</f>
        <v>#DIV/0!</v>
      </c>
      <c r="CY120" s="51" t="e">
        <f>CI127*CY116/(HLOOKUP(CY115,workup!$B$266:$Q$268,2,FALSE)*CI111*(1)+HLOOKUP(CY115,workup!$B$266:$Q$268,3,FALSE))</f>
        <v>#DIV/0!</v>
      </c>
    </row>
    <row r="121" spans="1:103" ht="14.45" customHeight="1" x14ac:dyDescent="0.25">
      <c r="A121" s="219"/>
      <c r="B121" s="220"/>
      <c r="C121" s="200"/>
      <c r="D121" s="51">
        <f>C127*D117/(HLOOKUP(D115,workup!$B$266:$Q$268,2,FALSE)*C112*(1)+HLOOKUP(D115,workup!$B$266:$Q$268,3,FALSE))</f>
        <v>7.9494470278229909E-2</v>
      </c>
      <c r="E121" s="51">
        <f>C127*E117/(HLOOKUP(E115,workup!$B$266:$Q$268,2,FALSE)*C112*(1)+HLOOKUP(E115,workup!$B$266:$Q$268,3,FALSE))</f>
        <v>0.54945649030444688</v>
      </c>
      <c r="F121" s="51">
        <f>C127*F117/(HLOOKUP(F115,workup!$B$266:$Q$268,2,FALSE)*C112*(1)+HLOOKUP(F115,workup!$B$266:$Q$268,3,FALSE))</f>
        <v>2.5231449988966795E-3</v>
      </c>
      <c r="G121" s="51">
        <f>C127*G117/(HLOOKUP(G115,workup!$B$266:$Q$268,2,FALSE)*C112*(1)+HLOOKUP(G115,workup!$B$266:$Q$268,3,FALSE))</f>
        <v>1.8733584475104179E-2</v>
      </c>
      <c r="H121" s="51">
        <f>C127*H117/(HLOOKUP(H115,workup!$B$266:$Q$268,2,FALSE)*C112*(1)+HLOOKUP(H115,workup!$B$266:$Q$268,3,FALSE))</f>
        <v>1.0008915987533176E-3</v>
      </c>
      <c r="I121" s="51">
        <f>C127*I117/(HLOOKUP(I115,workup!$B$266:$Q$268,2,FALSE)*C112*(1)+HLOOKUP(I115,workup!$B$266:$Q$268,3,FALSE))</f>
        <v>8.5221698469260609E-5</v>
      </c>
      <c r="J121" s="51">
        <f>C127*J117/(HLOOKUP(J115,workup!$B$266:$Q$268,2,FALSE)*C112*(1)+HLOOKUP(J115,workup!$B$266:$Q$268,3,FALSE))</f>
        <v>7.1922615856306882E-3</v>
      </c>
      <c r="K121" s="51">
        <f>C127*K117/(HLOOKUP(K115,workup!$B$266:$Q$268,2,FALSE)*C112*(1)+HLOOKUP(K115,workup!$B$266:$Q$268,3,FALSE))</f>
        <v>0.24716784137178685</v>
      </c>
      <c r="L121" s="51">
        <f>C127*L117/(HLOOKUP(L115,workup!$B$266:$Q$268,2,FALSE)*C112*(1)+HLOOKUP(L115,workup!$B$266:$Q$268,3,FALSE))</f>
        <v>3.8873040110897324E-2</v>
      </c>
      <c r="M121" s="51">
        <f>C127*M117/(HLOOKUP(M115,workup!$B$266:$Q$268,2,FALSE)*C112*(1)+HLOOKUP(M115,workup!$B$266:$Q$268,3,FALSE))</f>
        <v>3.409892267387971E-4</v>
      </c>
      <c r="N121" s="51">
        <f>C127*N117/(HLOOKUP(N115,workup!$B$266:$Q$268,2,FALSE)*C112*(1)+HLOOKUP(N115,workup!$B$266:$Q$268,3,FALSE))</f>
        <v>1.9389133457912208E-4</v>
      </c>
      <c r="O121" s="51">
        <f>C127*O117/(HLOOKUP(O115,workup!$B$266:$Q$268,2,FALSE)*C112*(1)+HLOOKUP(O115,workup!$B$266:$Q$268,3,FALSE))</f>
        <v>5.4346163644733477E-5</v>
      </c>
      <c r="P121" s="51">
        <f>C127*P117/(HLOOKUP(P115,workup!$B$266:$Q$268,2,FALSE)*C112*(1)+HLOOKUP(P115,workup!$B$266:$Q$268,3,FALSE))</f>
        <v>1.3129532972506311E-4</v>
      </c>
      <c r="Q121" s="51">
        <f>C127*Q117/(HLOOKUP(Q115,workup!$B$266:$Q$268,2,FALSE)*C112*(1)+HLOOKUP(Q115,workup!$B$266:$Q$268,3,FALSE))</f>
        <v>7.0429631315349837E-5</v>
      </c>
      <c r="R121" s="51">
        <f>C127*R117/(HLOOKUP(R115,workup!$B$266:$Q$268,2,FALSE)*C112*(1)+HLOOKUP(R115,workup!$B$266:$Q$268,3,FALSE))</f>
        <v>3.4389040726582831E-5</v>
      </c>
      <c r="S121" s="51">
        <f>C127*S117/(HLOOKUP(S115,workup!$B$266:$Q$268,2,FALSE)*C112*(1)+HLOOKUP(S115,workup!$B$266:$Q$268,3,FALSE))</f>
        <v>0</v>
      </c>
      <c r="T121" s="25"/>
      <c r="V121" s="219"/>
      <c r="W121" s="220"/>
      <c r="X121" s="200"/>
      <c r="Y121" s="51" t="e">
        <f>X127*Y117/(HLOOKUP(Y115,workup!$B$266:$Q$268,2,FALSE)*X112*(1)+HLOOKUP(Y115,workup!$B$266:$Q$268,3,FALSE))</f>
        <v>#DIV/0!</v>
      </c>
      <c r="Z121" s="51" t="e">
        <f>X127*Z117/(HLOOKUP(Z115,workup!$B$266:$Q$268,2,FALSE)*X112*(1)+HLOOKUP(Z115,workup!$B$266:$Q$268,3,FALSE))</f>
        <v>#DIV/0!</v>
      </c>
      <c r="AA121" s="51" t="e">
        <f>X127*AA117/(HLOOKUP(AA115,workup!$B$266:$Q$268,2,FALSE)*X112*(1)+HLOOKUP(AA115,workup!$B$266:$Q$268,3,FALSE))</f>
        <v>#DIV/0!</v>
      </c>
      <c r="AB121" s="51" t="e">
        <f>X127*AB117/(HLOOKUP(AB115,workup!$B$266:$Q$268,2,FALSE)*X112*(1)+HLOOKUP(AB115,workup!$B$266:$Q$268,3,FALSE))</f>
        <v>#DIV/0!</v>
      </c>
      <c r="AC121" s="51" t="e">
        <f>X127*AC117/(HLOOKUP(AC115,workup!$B$266:$Q$268,2,FALSE)*X112*(1)+HLOOKUP(AC115,workup!$B$266:$Q$268,3,FALSE))</f>
        <v>#DIV/0!</v>
      </c>
      <c r="AD121" s="51" t="e">
        <f>X127*AD117/(HLOOKUP(AD115,workup!$B$266:$Q$268,2,FALSE)*X112*(1)+HLOOKUP(AD115,workup!$B$266:$Q$268,3,FALSE))</f>
        <v>#DIV/0!</v>
      </c>
      <c r="AE121" s="51" t="e">
        <f>X127*AE117/(HLOOKUP(AE115,workup!$B$266:$Q$268,2,FALSE)*X112*(1)+HLOOKUP(AE115,workup!$B$266:$Q$268,3,FALSE))</f>
        <v>#DIV/0!</v>
      </c>
      <c r="AF121" s="51" t="e">
        <f>X127*AF117/(HLOOKUP(AF115,workup!$B$266:$Q$268,2,FALSE)*X112*(1)+HLOOKUP(AF115,workup!$B$266:$Q$268,3,FALSE))</f>
        <v>#DIV/0!</v>
      </c>
      <c r="AG121" s="51" t="e">
        <f>X127*AG117/(HLOOKUP(AG115,workup!$B$266:$Q$268,2,FALSE)*X112*(1)+HLOOKUP(AG115,workup!$B$266:$Q$268,3,FALSE))</f>
        <v>#DIV/0!</v>
      </c>
      <c r="AH121" s="51" t="e">
        <f>X127*AH117/(HLOOKUP(AH115,workup!$B$266:$Q$268,2,FALSE)*X112*(1)+HLOOKUP(AH115,workup!$B$266:$Q$268,3,FALSE))</f>
        <v>#DIV/0!</v>
      </c>
      <c r="AI121" s="51" t="e">
        <f>X127*AI117/(HLOOKUP(AI115,workup!$B$266:$Q$268,2,FALSE)*X112*(1)+HLOOKUP(AI115,workup!$B$266:$Q$268,3,FALSE))</f>
        <v>#DIV/0!</v>
      </c>
      <c r="AJ121" s="51" t="e">
        <f>X127*AJ117/(HLOOKUP(AJ115,workup!$B$266:$Q$268,2,FALSE)*X112*(1)+HLOOKUP(AJ115,workup!$B$266:$Q$268,3,FALSE))</f>
        <v>#DIV/0!</v>
      </c>
      <c r="AK121" s="51" t="e">
        <f>X127*AK117/(HLOOKUP(AK115,workup!$B$266:$Q$268,2,FALSE)*X112*(1)+HLOOKUP(AK115,workup!$B$266:$Q$268,3,FALSE))</f>
        <v>#DIV/0!</v>
      </c>
      <c r="AL121" s="51" t="e">
        <f>X127*AL117/(HLOOKUP(AL115,workup!$B$266:$Q$268,2,FALSE)*X112*(1)+HLOOKUP(AL115,workup!$B$266:$Q$268,3,FALSE))</f>
        <v>#DIV/0!</v>
      </c>
      <c r="AM121" s="51" t="e">
        <f>X127*AM117/(HLOOKUP(AM115,workup!$B$266:$Q$268,2,FALSE)*X112*(1)+HLOOKUP(AM115,workup!$B$266:$Q$268,3,FALSE))</f>
        <v>#DIV/0!</v>
      </c>
      <c r="AN121" s="51" t="e">
        <f>X127*AN117/(HLOOKUP(AN115,workup!$B$266:$Q$268,2,FALSE)*X112*(1)+HLOOKUP(AN115,workup!$B$266:$Q$268,3,FALSE))</f>
        <v>#DIV/0!</v>
      </c>
      <c r="AQ121" s="219"/>
      <c r="AR121" s="220"/>
      <c r="AS121" s="200"/>
      <c r="AT121" s="51" t="e">
        <f>AS127*AT117/(HLOOKUP(AT115,workup!$B$266:$Q$268,2,FALSE)*AS112*(1)+HLOOKUP(AT115,workup!$B$266:$Q$268,3,FALSE))</f>
        <v>#DIV/0!</v>
      </c>
      <c r="AU121" s="51" t="e">
        <f>AS127*AU117/(HLOOKUP(AU115,workup!$B$266:$Q$268,2,FALSE)*AS112*(1)+HLOOKUP(AU115,workup!$B$266:$Q$268,3,FALSE))</f>
        <v>#DIV/0!</v>
      </c>
      <c r="AV121" s="51" t="e">
        <f>AS127*AV117/(HLOOKUP(AV115,workup!$B$266:$Q$268,2,FALSE)*AS112*(1)+HLOOKUP(AV115,workup!$B$266:$Q$268,3,FALSE))</f>
        <v>#DIV/0!</v>
      </c>
      <c r="AW121" s="51" t="e">
        <f>AS127*AW117/(HLOOKUP(AW115,workup!$B$266:$Q$268,2,FALSE)*AS112*(1)+HLOOKUP(AW115,workup!$B$266:$Q$268,3,FALSE))</f>
        <v>#DIV/0!</v>
      </c>
      <c r="AX121" s="51" t="e">
        <f>AS127*AX117/(HLOOKUP(AX115,workup!$B$266:$Q$268,2,FALSE)*AS112*(1)+HLOOKUP(AX115,workup!$B$266:$Q$268,3,FALSE))</f>
        <v>#DIV/0!</v>
      </c>
      <c r="AY121" s="51" t="e">
        <f>AS127*AY117/(HLOOKUP(AY115,workup!$B$266:$Q$268,2,FALSE)*AS112*(1)+HLOOKUP(AY115,workup!$B$266:$Q$268,3,FALSE))</f>
        <v>#DIV/0!</v>
      </c>
      <c r="AZ121" s="51" t="e">
        <f>AS127*AZ117/(HLOOKUP(AZ115,workup!$B$266:$Q$268,2,FALSE)*AS112*(1)+HLOOKUP(AZ115,workup!$B$266:$Q$268,3,FALSE))</f>
        <v>#DIV/0!</v>
      </c>
      <c r="BA121" s="51" t="e">
        <f>AS127*BA117/(HLOOKUP(BA115,workup!$B$266:$Q$268,2,FALSE)*AS112*(1)+HLOOKUP(BA115,workup!$B$266:$Q$268,3,FALSE))</f>
        <v>#DIV/0!</v>
      </c>
      <c r="BB121" s="51" t="e">
        <f>AS127*BB117/(HLOOKUP(BB115,workup!$B$266:$Q$268,2,FALSE)*AS112*(1)+HLOOKUP(BB115,workup!$B$266:$Q$268,3,FALSE))</f>
        <v>#DIV/0!</v>
      </c>
      <c r="BC121" s="51" t="e">
        <f>AS127*BC117/(HLOOKUP(BC115,workup!$B$266:$Q$268,2,FALSE)*AS112*(1)+HLOOKUP(BC115,workup!$B$266:$Q$268,3,FALSE))</f>
        <v>#DIV/0!</v>
      </c>
      <c r="BD121" s="51" t="e">
        <f>AS127*BD117/(HLOOKUP(BD115,workup!$B$266:$Q$268,2,FALSE)*AS112*(1)+HLOOKUP(BD115,workup!$B$266:$Q$268,3,FALSE))</f>
        <v>#DIV/0!</v>
      </c>
      <c r="BE121" s="51" t="e">
        <f>AS127*BE117/(HLOOKUP(BE115,workup!$B$266:$Q$268,2,FALSE)*AS112*(1)+HLOOKUP(BE115,workup!$B$266:$Q$268,3,FALSE))</f>
        <v>#DIV/0!</v>
      </c>
      <c r="BF121" s="51" t="e">
        <f>AS127*BF117/(HLOOKUP(BF115,workup!$B$266:$Q$268,2,FALSE)*AS112*(1)+HLOOKUP(BF115,workup!$B$266:$Q$268,3,FALSE))</f>
        <v>#DIV/0!</v>
      </c>
      <c r="BG121" s="51" t="e">
        <f>AS127*BG117/(HLOOKUP(BG115,workup!$B$266:$Q$268,2,FALSE)*AS112*(1)+HLOOKUP(BG115,workup!$B$266:$Q$268,3,FALSE))</f>
        <v>#DIV/0!</v>
      </c>
      <c r="BH121" s="51" t="e">
        <f>AS127*BH117/(HLOOKUP(BH115,workup!$B$266:$Q$268,2,FALSE)*AS112*(1)+HLOOKUP(BH115,workup!$B$266:$Q$268,3,FALSE))</f>
        <v>#DIV/0!</v>
      </c>
      <c r="BI121" s="51" t="e">
        <f>AS127*BI117/(HLOOKUP(BI115,workup!$B$266:$Q$268,2,FALSE)*AS112*(1)+HLOOKUP(BI115,workup!$B$266:$Q$268,3,FALSE))</f>
        <v>#DIV/0!</v>
      </c>
      <c r="BL121" s="219"/>
      <c r="BM121" s="220"/>
      <c r="BN121" s="200"/>
      <c r="BO121" s="51" t="e">
        <f>BN127*BO117/(HLOOKUP(BO115,workup!$B$266:$Q$268,2,FALSE)*BN112*(1)+HLOOKUP(BO115,workup!$B$266:$Q$268,3,FALSE))</f>
        <v>#DIV/0!</v>
      </c>
      <c r="BP121" s="51" t="e">
        <f>BN127*BP117/(HLOOKUP(BP115,workup!$B$266:$Q$268,2,FALSE)*BN112*(1)+HLOOKUP(BP115,workup!$B$266:$Q$268,3,FALSE))</f>
        <v>#DIV/0!</v>
      </c>
      <c r="BQ121" s="51" t="e">
        <f>BN127*BQ117/(HLOOKUP(BQ115,workup!$B$266:$Q$268,2,FALSE)*BN112*(1)+HLOOKUP(BQ115,workup!$B$266:$Q$268,3,FALSE))</f>
        <v>#DIV/0!</v>
      </c>
      <c r="BR121" s="51" t="e">
        <f>BN127*BR117/(HLOOKUP(BR115,workup!$B$266:$Q$268,2,FALSE)*BN112*(1)+HLOOKUP(BR115,workup!$B$266:$Q$268,3,FALSE))</f>
        <v>#DIV/0!</v>
      </c>
      <c r="BS121" s="51" t="e">
        <f>BN127*BS117/(HLOOKUP(BS115,workup!$B$266:$Q$268,2,FALSE)*BN112*(1)+HLOOKUP(BS115,workup!$B$266:$Q$268,3,FALSE))</f>
        <v>#DIV/0!</v>
      </c>
      <c r="BT121" s="51" t="e">
        <f>BN127*BT117/(HLOOKUP(BT115,workup!$B$266:$Q$268,2,FALSE)*BN112*(1)+HLOOKUP(BT115,workup!$B$266:$Q$268,3,FALSE))</f>
        <v>#DIV/0!</v>
      </c>
      <c r="BU121" s="51" t="e">
        <f>BN127*BU117/(HLOOKUP(BU115,workup!$B$266:$Q$268,2,FALSE)*BN112*(1)+HLOOKUP(BU115,workup!$B$266:$Q$268,3,FALSE))</f>
        <v>#DIV/0!</v>
      </c>
      <c r="BV121" s="51" t="e">
        <f>BN127*BV117/(HLOOKUP(BV115,workup!$B$266:$Q$268,2,FALSE)*BN112*(1)+HLOOKUP(BV115,workup!$B$266:$Q$268,3,FALSE))</f>
        <v>#DIV/0!</v>
      </c>
      <c r="BW121" s="51" t="e">
        <f>BN127*BW117/(HLOOKUP(BW115,workup!$B$266:$Q$268,2,FALSE)*BN112*(1)+HLOOKUP(BW115,workup!$B$266:$Q$268,3,FALSE))</f>
        <v>#DIV/0!</v>
      </c>
      <c r="BX121" s="51" t="e">
        <f>BN127*BX117/(HLOOKUP(BX115,workup!$B$266:$Q$268,2,FALSE)*BN112*(1)+HLOOKUP(BX115,workup!$B$266:$Q$268,3,FALSE))</f>
        <v>#DIV/0!</v>
      </c>
      <c r="BY121" s="51" t="e">
        <f>BN127*BY117/(HLOOKUP(BY115,workup!$B$266:$Q$268,2,FALSE)*BN112*(1)+HLOOKUP(BY115,workup!$B$266:$Q$268,3,FALSE))</f>
        <v>#DIV/0!</v>
      </c>
      <c r="BZ121" s="51" t="e">
        <f>BN127*BZ117/(HLOOKUP(BZ115,workup!$B$266:$Q$268,2,FALSE)*BN112*(1)+HLOOKUP(BZ115,workup!$B$266:$Q$268,3,FALSE))</f>
        <v>#DIV/0!</v>
      </c>
      <c r="CA121" s="51" t="e">
        <f>BN127*CA117/(HLOOKUP(CA115,workup!$B$266:$Q$268,2,FALSE)*BN112*(1)+HLOOKUP(CA115,workup!$B$266:$Q$268,3,FALSE))</f>
        <v>#DIV/0!</v>
      </c>
      <c r="CB121" s="51" t="e">
        <f>BN127*CB117/(HLOOKUP(CB115,workup!$B$266:$Q$268,2,FALSE)*BN112*(1)+HLOOKUP(CB115,workup!$B$266:$Q$268,3,FALSE))</f>
        <v>#DIV/0!</v>
      </c>
      <c r="CC121" s="51" t="e">
        <f>BN127*CC117/(HLOOKUP(CC115,workup!$B$266:$Q$268,2,FALSE)*BN112*(1)+HLOOKUP(CC115,workup!$B$266:$Q$268,3,FALSE))</f>
        <v>#DIV/0!</v>
      </c>
      <c r="CD121" s="51" t="e">
        <f>BN127*CD117/(HLOOKUP(CD115,workup!$B$266:$Q$268,2,FALSE)*BN112*(1)+HLOOKUP(CD115,workup!$B$266:$Q$268,3,FALSE))</f>
        <v>#DIV/0!</v>
      </c>
      <c r="CG121" s="219"/>
      <c r="CH121" s="220"/>
      <c r="CI121" s="200"/>
      <c r="CJ121" s="51" t="e">
        <f>CI127*CJ117/(HLOOKUP(CJ115,workup!$B$266:$Q$268,2,FALSE)*CI112*(1)+HLOOKUP(CJ115,workup!$B$266:$Q$268,3,FALSE))</f>
        <v>#DIV/0!</v>
      </c>
      <c r="CK121" s="51" t="e">
        <f>CI127*CK117/(HLOOKUP(CK115,workup!$B$266:$Q$268,2,FALSE)*CI112*(1)+HLOOKUP(CK115,workup!$B$266:$Q$268,3,FALSE))</f>
        <v>#DIV/0!</v>
      </c>
      <c r="CL121" s="51" t="e">
        <f>CI127*CL117/(HLOOKUP(CL115,workup!$B$266:$Q$268,2,FALSE)*CI112*(1)+HLOOKUP(CL115,workup!$B$266:$Q$268,3,FALSE))</f>
        <v>#DIV/0!</v>
      </c>
      <c r="CM121" s="51" t="e">
        <f>CI127*CM117/(HLOOKUP(CM115,workup!$B$266:$Q$268,2,FALSE)*CI112*(1)+HLOOKUP(CM115,workup!$B$266:$Q$268,3,FALSE))</f>
        <v>#DIV/0!</v>
      </c>
      <c r="CN121" s="51" t="e">
        <f>CI127*CN117/(HLOOKUP(CN115,workup!$B$266:$Q$268,2,FALSE)*CI112*(1)+HLOOKUP(CN115,workup!$B$266:$Q$268,3,FALSE))</f>
        <v>#DIV/0!</v>
      </c>
      <c r="CO121" s="51" t="e">
        <f>CI127*CO117/(HLOOKUP(CO115,workup!$B$266:$Q$268,2,FALSE)*CI112*(1)+HLOOKUP(CO115,workup!$B$266:$Q$268,3,FALSE))</f>
        <v>#DIV/0!</v>
      </c>
      <c r="CP121" s="51" t="e">
        <f>CI127*CP117/(HLOOKUP(CP115,workup!$B$266:$Q$268,2,FALSE)*CI112*(1)+HLOOKUP(CP115,workup!$B$266:$Q$268,3,FALSE))</f>
        <v>#DIV/0!</v>
      </c>
      <c r="CQ121" s="51" t="e">
        <f>CI127*CQ117/(HLOOKUP(CQ115,workup!$B$266:$Q$268,2,FALSE)*CI112*(1)+HLOOKUP(CQ115,workup!$B$266:$Q$268,3,FALSE))</f>
        <v>#DIV/0!</v>
      </c>
      <c r="CR121" s="51" t="e">
        <f>CI127*CR117/(HLOOKUP(CR115,workup!$B$266:$Q$268,2,FALSE)*CI112*(1)+HLOOKUP(CR115,workup!$B$266:$Q$268,3,FALSE))</f>
        <v>#DIV/0!</v>
      </c>
      <c r="CS121" s="51" t="e">
        <f>CI127*CS117/(HLOOKUP(CS115,workup!$B$266:$Q$268,2,FALSE)*CI112*(1)+HLOOKUP(CS115,workup!$B$266:$Q$268,3,FALSE))</f>
        <v>#DIV/0!</v>
      </c>
      <c r="CT121" s="51" t="e">
        <f>CI127*CT117/(HLOOKUP(CT115,workup!$B$266:$Q$268,2,FALSE)*CI112*(1)+HLOOKUP(CT115,workup!$B$266:$Q$268,3,FALSE))</f>
        <v>#DIV/0!</v>
      </c>
      <c r="CU121" s="51" t="e">
        <f>CI127*CU117/(HLOOKUP(CU115,workup!$B$266:$Q$268,2,FALSE)*CI112*(1)+HLOOKUP(CU115,workup!$B$266:$Q$268,3,FALSE))</f>
        <v>#DIV/0!</v>
      </c>
      <c r="CV121" s="51" t="e">
        <f>CI127*CV117/(HLOOKUP(CV115,workup!$B$266:$Q$268,2,FALSE)*CI112*(1)+HLOOKUP(CV115,workup!$B$266:$Q$268,3,FALSE))</f>
        <v>#DIV/0!</v>
      </c>
      <c r="CW121" s="51" t="e">
        <f>CI127*CW117/(HLOOKUP(CW115,workup!$B$266:$Q$268,2,FALSE)*CI112*(1)+HLOOKUP(CW115,workup!$B$266:$Q$268,3,FALSE))</f>
        <v>#DIV/0!</v>
      </c>
      <c r="CX121" s="51" t="e">
        <f>CI127*CX117/(HLOOKUP(CX115,workup!$B$266:$Q$268,2,FALSE)*CI112*(1)+HLOOKUP(CX115,workup!$B$266:$Q$268,3,FALSE))</f>
        <v>#DIV/0!</v>
      </c>
      <c r="CY121" s="51" t="e">
        <f>CI127*CY117/(HLOOKUP(CY115,workup!$B$266:$Q$268,2,FALSE)*CI112*(1)+HLOOKUP(CY115,workup!$B$266:$Q$268,3,FALSE))</f>
        <v>#DIV/0!</v>
      </c>
    </row>
    <row r="122" spans="1:103" ht="14.45" customHeight="1" x14ac:dyDescent="0.25">
      <c r="A122" s="219"/>
      <c r="B122" s="220"/>
      <c r="C122" s="201"/>
      <c r="D122" s="51">
        <f>C127*D118/(HLOOKUP(D115,workup!$B$266:$Q$268,2,FALSE)*C113*(1)+HLOOKUP(D115,workup!$B$266:$Q$268,3,FALSE))</f>
        <v>8.000678637334134E-2</v>
      </c>
      <c r="E122" s="51">
        <f>C127*E118/(HLOOKUP(E115,workup!$B$266:$Q$268,2,FALSE)*C113*(1)+HLOOKUP(E115,workup!$B$266:$Q$268,3,FALSE))</f>
        <v>0.54875924256768593</v>
      </c>
      <c r="F122" s="51">
        <f>C127*F118/(HLOOKUP(F115,workup!$B$266:$Q$268,2,FALSE)*C113*(1)+HLOOKUP(F115,workup!$B$266:$Q$268,3,FALSE))</f>
        <v>2.5174908775433213E-3</v>
      </c>
      <c r="G122" s="51">
        <f>C127*G118/(HLOOKUP(G115,workup!$B$266:$Q$268,2,FALSE)*C113*(1)+HLOOKUP(G115,workup!$B$266:$Q$268,3,FALSE))</f>
        <v>1.8504884860186172E-2</v>
      </c>
      <c r="H122" s="51">
        <f>C127*H118/(HLOOKUP(H115,workup!$B$266:$Q$268,2,FALSE)*C113*(1)+HLOOKUP(H115,workup!$B$266:$Q$268,3,FALSE))</f>
        <v>1.123204767389285E-3</v>
      </c>
      <c r="I122" s="51">
        <f>C127*I118/(HLOOKUP(I115,workup!$B$266:$Q$268,2,FALSE)*C113*(1)+HLOOKUP(I115,workup!$B$266:$Q$268,3,FALSE))</f>
        <v>8.4470161299598552E-5</v>
      </c>
      <c r="J122" s="51">
        <f>C127*J118/(HLOOKUP(J115,workup!$B$266:$Q$268,2,FALSE)*C113*(1)+HLOOKUP(J115,workup!$B$266:$Q$268,3,FALSE))</f>
        <v>7.2024594593768981E-3</v>
      </c>
      <c r="K122" s="51">
        <f>C127*K118/(HLOOKUP(K115,workup!$B$266:$Q$268,2,FALSE)*C113*(1)+HLOOKUP(K115,workup!$B$266:$Q$268,3,FALSE))</f>
        <v>0.24790988424346969</v>
      </c>
      <c r="L122" s="51">
        <f>C127*L118/(HLOOKUP(L115,workup!$B$266:$Q$268,2,FALSE)*C113*(1)+HLOOKUP(L115,workup!$B$266:$Q$268,3,FALSE))</f>
        <v>3.8945586040212386E-2</v>
      </c>
      <c r="M122" s="51">
        <f>C127*M118/(HLOOKUP(M115,workup!$B$266:$Q$268,2,FALSE)*C113*(1)+HLOOKUP(M115,workup!$B$266:$Q$268,3,FALSE))</f>
        <v>3.3999207909076584E-4</v>
      </c>
      <c r="N122" s="51">
        <f>C127*N118/(HLOOKUP(N115,workup!$B$266:$Q$268,2,FALSE)*C113*(1)+HLOOKUP(N115,workup!$B$266:$Q$268,3,FALSE))</f>
        <v>1.9409677473188899E-4</v>
      </c>
      <c r="O122" s="51">
        <f>C127*O118/(HLOOKUP(O115,workup!$B$266:$Q$268,2,FALSE)*C113*(1)+HLOOKUP(O115,workup!$B$266:$Q$268,3,FALSE))</f>
        <v>5.2267955047960671E-5</v>
      </c>
      <c r="P122" s="51">
        <f>C127*P118/(HLOOKUP(P115,workup!$B$266:$Q$268,2,FALSE)*C113*(1)+HLOOKUP(P115,workup!$B$266:$Q$268,3,FALSE))</f>
        <v>1.3162496643008534E-4</v>
      </c>
      <c r="Q122" s="51">
        <f>C127*Q118/(HLOOKUP(Q115,workup!$B$266:$Q$268,2,FALSE)*C113*(1)+HLOOKUP(Q115,workup!$B$266:$Q$268,3,FALSE))</f>
        <v>6.6245482530933708E-5</v>
      </c>
      <c r="R122" s="51">
        <f>C127*R118/(HLOOKUP(R115,workup!$B$266:$Q$268,2,FALSE)*C113*(1)+HLOOKUP(R115,workup!$B$266:$Q$268,3,FALSE))</f>
        <v>3.5040187133825542E-5</v>
      </c>
      <c r="S122" s="51">
        <f>C127*S118/(HLOOKUP(S115,workup!$B$266:$Q$268,2,FALSE)*C113*(1)+HLOOKUP(S115,workup!$B$266:$Q$268,3,FALSE))</f>
        <v>0</v>
      </c>
      <c r="T122" s="25"/>
      <c r="V122" s="219"/>
      <c r="W122" s="220"/>
      <c r="X122" s="201"/>
      <c r="Y122" s="51" t="e">
        <f>X127*Y118/(HLOOKUP(Y115,workup!$B$266:$Q$268,2,FALSE)*X113*(1)+HLOOKUP(Y115,workup!$B$266:$Q$268,3,FALSE))</f>
        <v>#DIV/0!</v>
      </c>
      <c r="Z122" s="51" t="e">
        <f>X127*Z118/(HLOOKUP(Z115,workup!$B$266:$Q$268,2,FALSE)*X113*(1)+HLOOKUP(Z115,workup!$B$266:$Q$268,3,FALSE))</f>
        <v>#DIV/0!</v>
      </c>
      <c r="AA122" s="51" t="e">
        <f>X127*AA118/(HLOOKUP(AA115,workup!$B$266:$Q$268,2,FALSE)*X113*(1)+HLOOKUP(AA115,workup!$B$266:$Q$268,3,FALSE))</f>
        <v>#DIV/0!</v>
      </c>
      <c r="AB122" s="51" t="e">
        <f>X127*AB118/(HLOOKUP(AB115,workup!$B$266:$Q$268,2,FALSE)*X113*(1)+HLOOKUP(AB115,workup!$B$266:$Q$268,3,FALSE))</f>
        <v>#DIV/0!</v>
      </c>
      <c r="AC122" s="51" t="e">
        <f>X127*AC118/(HLOOKUP(AC115,workup!$B$266:$Q$268,2,FALSE)*X113*(1)+HLOOKUP(AC115,workup!$B$266:$Q$268,3,FALSE))</f>
        <v>#DIV/0!</v>
      </c>
      <c r="AD122" s="51" t="e">
        <f>X127*AD118/(HLOOKUP(AD115,workup!$B$266:$Q$268,2,FALSE)*X113*(1)+HLOOKUP(AD115,workup!$B$266:$Q$268,3,FALSE))</f>
        <v>#DIV/0!</v>
      </c>
      <c r="AE122" s="51" t="e">
        <f>X127*AE118/(HLOOKUP(AE115,workup!$B$266:$Q$268,2,FALSE)*X113*(1)+HLOOKUP(AE115,workup!$B$266:$Q$268,3,FALSE))</f>
        <v>#DIV/0!</v>
      </c>
      <c r="AF122" s="51" t="e">
        <f>X127*AF118/(HLOOKUP(AF115,workup!$B$266:$Q$268,2,FALSE)*X113*(1)+HLOOKUP(AF115,workup!$B$266:$Q$268,3,FALSE))</f>
        <v>#DIV/0!</v>
      </c>
      <c r="AG122" s="51" t="e">
        <f>X127*AG118/(HLOOKUP(AG115,workup!$B$266:$Q$268,2,FALSE)*X113*(1)+HLOOKUP(AG115,workup!$B$266:$Q$268,3,FALSE))</f>
        <v>#DIV/0!</v>
      </c>
      <c r="AH122" s="51" t="e">
        <f>X127*AH118/(HLOOKUP(AH115,workup!$B$266:$Q$268,2,FALSE)*X113*(1)+HLOOKUP(AH115,workup!$B$266:$Q$268,3,FALSE))</f>
        <v>#DIV/0!</v>
      </c>
      <c r="AI122" s="51" t="e">
        <f>X127*AI118/(HLOOKUP(AI115,workup!$B$266:$Q$268,2,FALSE)*X113*(1)+HLOOKUP(AI115,workup!$B$266:$Q$268,3,FALSE))</f>
        <v>#DIV/0!</v>
      </c>
      <c r="AJ122" s="51" t="e">
        <f>X127*AJ118/(HLOOKUP(AJ115,workup!$B$266:$Q$268,2,FALSE)*X113*(1)+HLOOKUP(AJ115,workup!$B$266:$Q$268,3,FALSE))</f>
        <v>#DIV/0!</v>
      </c>
      <c r="AK122" s="51" t="e">
        <f>X127*AK118/(HLOOKUP(AK115,workup!$B$266:$Q$268,2,FALSE)*X113*(1)+HLOOKUP(AK115,workup!$B$266:$Q$268,3,FALSE))</f>
        <v>#DIV/0!</v>
      </c>
      <c r="AL122" s="51" t="e">
        <f>X127*AL118/(HLOOKUP(AL115,workup!$B$266:$Q$268,2,FALSE)*X113*(1)+HLOOKUP(AL115,workup!$B$266:$Q$268,3,FALSE))</f>
        <v>#DIV/0!</v>
      </c>
      <c r="AM122" s="51" t="e">
        <f>X127*AM118/(HLOOKUP(AM115,workup!$B$266:$Q$268,2,FALSE)*X113*(1)+HLOOKUP(AM115,workup!$B$266:$Q$268,3,FALSE))</f>
        <v>#DIV/0!</v>
      </c>
      <c r="AN122" s="51" t="e">
        <f>X127*AN118/(HLOOKUP(AN115,workup!$B$266:$Q$268,2,FALSE)*X113*(1)+HLOOKUP(AN115,workup!$B$266:$Q$268,3,FALSE))</f>
        <v>#DIV/0!</v>
      </c>
      <c r="AQ122" s="219"/>
      <c r="AR122" s="220"/>
      <c r="AS122" s="201"/>
      <c r="AT122" s="51" t="e">
        <f>AS127*AT118/(HLOOKUP(AT115,workup!$B$266:$Q$268,2,FALSE)*AS113*(1)+HLOOKUP(AT115,workup!$B$266:$Q$268,3,FALSE))</f>
        <v>#DIV/0!</v>
      </c>
      <c r="AU122" s="51" t="e">
        <f>AS127*AU118/(HLOOKUP(AU115,workup!$B$266:$Q$268,2,FALSE)*AS113*(1)+HLOOKUP(AU115,workup!$B$266:$Q$268,3,FALSE))</f>
        <v>#DIV/0!</v>
      </c>
      <c r="AV122" s="51" t="e">
        <f>AS127*AV118/(HLOOKUP(AV115,workup!$B$266:$Q$268,2,FALSE)*AS113*(1)+HLOOKUP(AV115,workup!$B$266:$Q$268,3,FALSE))</f>
        <v>#DIV/0!</v>
      </c>
      <c r="AW122" s="51" t="e">
        <f>AS127*AW118/(HLOOKUP(AW115,workup!$B$266:$Q$268,2,FALSE)*AS113*(1)+HLOOKUP(AW115,workup!$B$266:$Q$268,3,FALSE))</f>
        <v>#DIV/0!</v>
      </c>
      <c r="AX122" s="51" t="e">
        <f>AS127*AX118/(HLOOKUP(AX115,workup!$B$266:$Q$268,2,FALSE)*AS113*(1)+HLOOKUP(AX115,workup!$B$266:$Q$268,3,FALSE))</f>
        <v>#DIV/0!</v>
      </c>
      <c r="AY122" s="51" t="e">
        <f>AS127*AY118/(HLOOKUP(AY115,workup!$B$266:$Q$268,2,FALSE)*AS113*(1)+HLOOKUP(AY115,workup!$B$266:$Q$268,3,FALSE))</f>
        <v>#DIV/0!</v>
      </c>
      <c r="AZ122" s="51" t="e">
        <f>AS127*AZ118/(HLOOKUP(AZ115,workup!$B$266:$Q$268,2,FALSE)*AS113*(1)+HLOOKUP(AZ115,workup!$B$266:$Q$268,3,FALSE))</f>
        <v>#DIV/0!</v>
      </c>
      <c r="BA122" s="51" t="e">
        <f>AS127*BA118/(HLOOKUP(BA115,workup!$B$266:$Q$268,2,FALSE)*AS113*(1)+HLOOKUP(BA115,workup!$B$266:$Q$268,3,FALSE))</f>
        <v>#DIV/0!</v>
      </c>
      <c r="BB122" s="51" t="e">
        <f>AS127*BB118/(HLOOKUP(BB115,workup!$B$266:$Q$268,2,FALSE)*AS113*(1)+HLOOKUP(BB115,workup!$B$266:$Q$268,3,FALSE))</f>
        <v>#DIV/0!</v>
      </c>
      <c r="BC122" s="51" t="e">
        <f>AS127*BC118/(HLOOKUP(BC115,workup!$B$266:$Q$268,2,FALSE)*AS113*(1)+HLOOKUP(BC115,workup!$B$266:$Q$268,3,FALSE))</f>
        <v>#DIV/0!</v>
      </c>
      <c r="BD122" s="51" t="e">
        <f>AS127*BD118/(HLOOKUP(BD115,workup!$B$266:$Q$268,2,FALSE)*AS113*(1)+HLOOKUP(BD115,workup!$B$266:$Q$268,3,FALSE))</f>
        <v>#DIV/0!</v>
      </c>
      <c r="BE122" s="51" t="e">
        <f>AS127*BE118/(HLOOKUP(BE115,workup!$B$266:$Q$268,2,FALSE)*AS113*(1)+HLOOKUP(BE115,workup!$B$266:$Q$268,3,FALSE))</f>
        <v>#DIV/0!</v>
      </c>
      <c r="BF122" s="51" t="e">
        <f>AS127*BF118/(HLOOKUP(BF115,workup!$B$266:$Q$268,2,FALSE)*AS113*(1)+HLOOKUP(BF115,workup!$B$266:$Q$268,3,FALSE))</f>
        <v>#DIV/0!</v>
      </c>
      <c r="BG122" s="51" t="e">
        <f>AS127*BG118/(HLOOKUP(BG115,workup!$B$266:$Q$268,2,FALSE)*AS113*(1)+HLOOKUP(BG115,workup!$B$266:$Q$268,3,FALSE))</f>
        <v>#DIV/0!</v>
      </c>
      <c r="BH122" s="51" t="e">
        <f>AS127*BH118/(HLOOKUP(BH115,workup!$B$266:$Q$268,2,FALSE)*AS113*(1)+HLOOKUP(BH115,workup!$B$266:$Q$268,3,FALSE))</f>
        <v>#DIV/0!</v>
      </c>
      <c r="BI122" s="51" t="e">
        <f>AS127*BI118/(HLOOKUP(BI115,workup!$B$266:$Q$268,2,FALSE)*AS113*(1)+HLOOKUP(BI115,workup!$B$266:$Q$268,3,FALSE))</f>
        <v>#DIV/0!</v>
      </c>
      <c r="BL122" s="219"/>
      <c r="BM122" s="220"/>
      <c r="BN122" s="201"/>
      <c r="BO122" s="51" t="e">
        <f>BN127*BO118/(HLOOKUP(BO115,workup!$B$266:$Q$268,2,FALSE)*BN113*(1)+HLOOKUP(BO115,workup!$B$266:$Q$268,3,FALSE))</f>
        <v>#DIV/0!</v>
      </c>
      <c r="BP122" s="51" t="e">
        <f>BN127*BP118/(HLOOKUP(BP115,workup!$B$266:$Q$268,2,FALSE)*BN113*(1)+HLOOKUP(BP115,workup!$B$266:$Q$268,3,FALSE))</f>
        <v>#DIV/0!</v>
      </c>
      <c r="BQ122" s="51" t="e">
        <f>BN127*BQ118/(HLOOKUP(BQ115,workup!$B$266:$Q$268,2,FALSE)*BN113*(1)+HLOOKUP(BQ115,workup!$B$266:$Q$268,3,FALSE))</f>
        <v>#DIV/0!</v>
      </c>
      <c r="BR122" s="51" t="e">
        <f>BN127*BR118/(HLOOKUP(BR115,workup!$B$266:$Q$268,2,FALSE)*BN113*(1)+HLOOKUP(BR115,workup!$B$266:$Q$268,3,FALSE))</f>
        <v>#DIV/0!</v>
      </c>
      <c r="BS122" s="51" t="e">
        <f>BN127*BS118/(HLOOKUP(BS115,workup!$B$266:$Q$268,2,FALSE)*BN113*(1)+HLOOKUP(BS115,workup!$B$266:$Q$268,3,FALSE))</f>
        <v>#DIV/0!</v>
      </c>
      <c r="BT122" s="51" t="e">
        <f>BN127*BT118/(HLOOKUP(BT115,workup!$B$266:$Q$268,2,FALSE)*BN113*(1)+HLOOKUP(BT115,workup!$B$266:$Q$268,3,FALSE))</f>
        <v>#DIV/0!</v>
      </c>
      <c r="BU122" s="51" t="e">
        <f>BN127*BU118/(HLOOKUP(BU115,workup!$B$266:$Q$268,2,FALSE)*BN113*(1)+HLOOKUP(BU115,workup!$B$266:$Q$268,3,FALSE))</f>
        <v>#DIV/0!</v>
      </c>
      <c r="BV122" s="51" t="e">
        <f>BN127*BV118/(HLOOKUP(BV115,workup!$B$266:$Q$268,2,FALSE)*BN113*(1)+HLOOKUP(BV115,workup!$B$266:$Q$268,3,FALSE))</f>
        <v>#DIV/0!</v>
      </c>
      <c r="BW122" s="51" t="e">
        <f>BN127*BW118/(HLOOKUP(BW115,workup!$B$266:$Q$268,2,FALSE)*BN113*(1)+HLOOKUP(BW115,workup!$B$266:$Q$268,3,FALSE))</f>
        <v>#DIV/0!</v>
      </c>
      <c r="BX122" s="51" t="e">
        <f>BN127*BX118/(HLOOKUP(BX115,workup!$B$266:$Q$268,2,FALSE)*BN113*(1)+HLOOKUP(BX115,workup!$B$266:$Q$268,3,FALSE))</f>
        <v>#DIV/0!</v>
      </c>
      <c r="BY122" s="51" t="e">
        <f>BN127*BY118/(HLOOKUP(BY115,workup!$B$266:$Q$268,2,FALSE)*BN113*(1)+HLOOKUP(BY115,workup!$B$266:$Q$268,3,FALSE))</f>
        <v>#DIV/0!</v>
      </c>
      <c r="BZ122" s="51" t="e">
        <f>BN127*BZ118/(HLOOKUP(BZ115,workup!$B$266:$Q$268,2,FALSE)*BN113*(1)+HLOOKUP(BZ115,workup!$B$266:$Q$268,3,FALSE))</f>
        <v>#DIV/0!</v>
      </c>
      <c r="CA122" s="51" t="e">
        <f>BN127*CA118/(HLOOKUP(CA115,workup!$B$266:$Q$268,2,FALSE)*BN113*(1)+HLOOKUP(CA115,workup!$B$266:$Q$268,3,FALSE))</f>
        <v>#DIV/0!</v>
      </c>
      <c r="CB122" s="51" t="e">
        <f>BN127*CB118/(HLOOKUP(CB115,workup!$B$266:$Q$268,2,FALSE)*BN113*(1)+HLOOKUP(CB115,workup!$B$266:$Q$268,3,FALSE))</f>
        <v>#DIV/0!</v>
      </c>
      <c r="CC122" s="51" t="e">
        <f>BN127*CC118/(HLOOKUP(CC115,workup!$B$266:$Q$268,2,FALSE)*BN113*(1)+HLOOKUP(CC115,workup!$B$266:$Q$268,3,FALSE))</f>
        <v>#DIV/0!</v>
      </c>
      <c r="CD122" s="51" t="e">
        <f>BN127*CD118/(HLOOKUP(CD115,workup!$B$266:$Q$268,2,FALSE)*BN113*(1)+HLOOKUP(CD115,workup!$B$266:$Q$268,3,FALSE))</f>
        <v>#DIV/0!</v>
      </c>
      <c r="CG122" s="219"/>
      <c r="CH122" s="220"/>
      <c r="CI122" s="201"/>
      <c r="CJ122" s="51" t="e">
        <f>CI127*CJ118/(HLOOKUP(CJ115,workup!$B$266:$Q$268,2,FALSE)*CI113*(1)+HLOOKUP(CJ115,workup!$B$266:$Q$268,3,FALSE))</f>
        <v>#DIV/0!</v>
      </c>
      <c r="CK122" s="51" t="e">
        <f>CI127*CK118/(HLOOKUP(CK115,workup!$B$266:$Q$268,2,FALSE)*CI113*(1)+HLOOKUP(CK115,workup!$B$266:$Q$268,3,FALSE))</f>
        <v>#DIV/0!</v>
      </c>
      <c r="CL122" s="51" t="e">
        <f>CI127*CL118/(HLOOKUP(CL115,workup!$B$266:$Q$268,2,FALSE)*CI113*(1)+HLOOKUP(CL115,workup!$B$266:$Q$268,3,FALSE))</f>
        <v>#DIV/0!</v>
      </c>
      <c r="CM122" s="51" t="e">
        <f>CI127*CM118/(HLOOKUP(CM115,workup!$B$266:$Q$268,2,FALSE)*CI113*(1)+HLOOKUP(CM115,workup!$B$266:$Q$268,3,FALSE))</f>
        <v>#DIV/0!</v>
      </c>
      <c r="CN122" s="51" t="e">
        <f>CI127*CN118/(HLOOKUP(CN115,workup!$B$266:$Q$268,2,FALSE)*CI113*(1)+HLOOKUP(CN115,workup!$B$266:$Q$268,3,FALSE))</f>
        <v>#DIV/0!</v>
      </c>
      <c r="CO122" s="51" t="e">
        <f>CI127*CO118/(HLOOKUP(CO115,workup!$B$266:$Q$268,2,FALSE)*CI113*(1)+HLOOKUP(CO115,workup!$B$266:$Q$268,3,FALSE))</f>
        <v>#DIV/0!</v>
      </c>
      <c r="CP122" s="51" t="e">
        <f>CI127*CP118/(HLOOKUP(CP115,workup!$B$266:$Q$268,2,FALSE)*CI113*(1)+HLOOKUP(CP115,workup!$B$266:$Q$268,3,FALSE))</f>
        <v>#DIV/0!</v>
      </c>
      <c r="CQ122" s="51" t="e">
        <f>CI127*CQ118/(HLOOKUP(CQ115,workup!$B$266:$Q$268,2,FALSE)*CI113*(1)+HLOOKUP(CQ115,workup!$B$266:$Q$268,3,FALSE))</f>
        <v>#DIV/0!</v>
      </c>
      <c r="CR122" s="51" t="e">
        <f>CI127*CR118/(HLOOKUP(CR115,workup!$B$266:$Q$268,2,FALSE)*CI113*(1)+HLOOKUP(CR115,workup!$B$266:$Q$268,3,FALSE))</f>
        <v>#DIV/0!</v>
      </c>
      <c r="CS122" s="51" t="e">
        <f>CI127*CS118/(HLOOKUP(CS115,workup!$B$266:$Q$268,2,FALSE)*CI113*(1)+HLOOKUP(CS115,workup!$B$266:$Q$268,3,FALSE))</f>
        <v>#DIV/0!</v>
      </c>
      <c r="CT122" s="51" t="e">
        <f>CI127*CT118/(HLOOKUP(CT115,workup!$B$266:$Q$268,2,FALSE)*CI113*(1)+HLOOKUP(CT115,workup!$B$266:$Q$268,3,FALSE))</f>
        <v>#DIV/0!</v>
      </c>
      <c r="CU122" s="51" t="e">
        <f>CI127*CU118/(HLOOKUP(CU115,workup!$B$266:$Q$268,2,FALSE)*CI113*(1)+HLOOKUP(CU115,workup!$B$266:$Q$268,3,FALSE))</f>
        <v>#DIV/0!</v>
      </c>
      <c r="CV122" s="51" t="e">
        <f>CI127*CV118/(HLOOKUP(CV115,workup!$B$266:$Q$268,2,FALSE)*CI113*(1)+HLOOKUP(CV115,workup!$B$266:$Q$268,3,FALSE))</f>
        <v>#DIV/0!</v>
      </c>
      <c r="CW122" s="51" t="e">
        <f>CI127*CW118/(HLOOKUP(CW115,workup!$B$266:$Q$268,2,FALSE)*CI113*(1)+HLOOKUP(CW115,workup!$B$266:$Q$268,3,FALSE))</f>
        <v>#DIV/0!</v>
      </c>
      <c r="CX122" s="51" t="e">
        <f>CI127*CX118/(HLOOKUP(CX115,workup!$B$266:$Q$268,2,FALSE)*CI113*(1)+HLOOKUP(CX115,workup!$B$266:$Q$268,3,FALSE))</f>
        <v>#DIV/0!</v>
      </c>
      <c r="CY122" s="51" t="e">
        <f>CI127*CY118/(HLOOKUP(CY115,workup!$B$266:$Q$268,2,FALSE)*CI113*(1)+HLOOKUP(CY115,workup!$B$266:$Q$268,3,FALSE))</f>
        <v>#DIV/0!</v>
      </c>
    </row>
    <row r="123" spans="1:103" ht="14.45" customHeight="1" x14ac:dyDescent="0.25">
      <c r="A123" s="219"/>
      <c r="B123" s="220"/>
      <c r="C123" s="66" t="s">
        <v>43</v>
      </c>
      <c r="D123" s="54">
        <f>AVERAGE(D120:D122)</f>
        <v>7.9200912720563885E-2</v>
      </c>
      <c r="E123" s="54">
        <f t="shared" ref="E123" si="612">AVERAGE(E120:E122)</f>
        <v>0.54977020691550005</v>
      </c>
      <c r="F123" s="54">
        <f>AVERAGE(F120:F122)</f>
        <v>2.5272622498507882E-3</v>
      </c>
      <c r="G123" s="54">
        <f>AVERAGE(G120:G122)</f>
        <v>1.8700793644480258E-2</v>
      </c>
      <c r="H123" s="54">
        <f>AVERAGE(H120:H122)</f>
        <v>9.9295677049458992E-4</v>
      </c>
      <c r="I123" s="54">
        <f t="shared" ref="I123:J123" si="613">AVERAGE(I120:I122)</f>
        <v>8.5063735144109197E-5</v>
      </c>
      <c r="J123" s="54">
        <f t="shared" si="613"/>
        <v>7.2226815565668455E-3</v>
      </c>
      <c r="K123" s="54">
        <f>AVERAGE(K120:K122)</f>
        <v>0.24774794846183701</v>
      </c>
      <c r="L123" s="54">
        <f>AVERAGE(L120:L122)</f>
        <v>3.9010253447473948E-2</v>
      </c>
      <c r="M123" s="54">
        <f t="shared" ref="M123:S123" si="614">AVERAGE(M120:M122)</f>
        <v>3.4092510148811989E-4</v>
      </c>
      <c r="N123" s="54">
        <f t="shared" si="614"/>
        <v>1.9400501146365308E-4</v>
      </c>
      <c r="O123" s="54">
        <f t="shared" si="614"/>
        <v>5.4121865079353623E-5</v>
      </c>
      <c r="P123" s="54">
        <f t="shared" si="614"/>
        <v>1.3217745128256536E-4</v>
      </c>
      <c r="Q123" s="54">
        <f t="shared" si="614"/>
        <v>6.8998841899423473E-5</v>
      </c>
      <c r="R123" s="54">
        <f t="shared" si="614"/>
        <v>3.4978173190278616E-5</v>
      </c>
      <c r="S123" s="55">
        <f t="shared" si="614"/>
        <v>0</v>
      </c>
      <c r="T123" s="25"/>
      <c r="V123" s="219"/>
      <c r="W123" s="220"/>
      <c r="X123" s="66" t="s">
        <v>43</v>
      </c>
      <c r="Y123" s="54" t="e">
        <f>AVERAGE(Y120:Y122)</f>
        <v>#DIV/0!</v>
      </c>
      <c r="Z123" s="54" t="e">
        <f t="shared" ref="Z123" si="615">AVERAGE(Z120:Z122)</f>
        <v>#DIV/0!</v>
      </c>
      <c r="AA123" s="54" t="e">
        <f>AVERAGE(AA120:AA122)</f>
        <v>#DIV/0!</v>
      </c>
      <c r="AB123" s="54" t="e">
        <f>AVERAGE(AB120:AB122)</f>
        <v>#DIV/0!</v>
      </c>
      <c r="AC123" s="54" t="e">
        <f>AVERAGE(AC120:AC122)</f>
        <v>#DIV/0!</v>
      </c>
      <c r="AD123" s="54" t="e">
        <f t="shared" ref="AD123:AE123" si="616">AVERAGE(AD120:AD122)</f>
        <v>#DIV/0!</v>
      </c>
      <c r="AE123" s="54" t="e">
        <f t="shared" si="616"/>
        <v>#DIV/0!</v>
      </c>
      <c r="AF123" s="54" t="e">
        <f>AVERAGE(AF120:AF122)</f>
        <v>#DIV/0!</v>
      </c>
      <c r="AG123" s="54" t="e">
        <f>AVERAGE(AG120:AG122)</f>
        <v>#DIV/0!</v>
      </c>
      <c r="AH123" s="54" t="e">
        <f t="shared" ref="AH123:AN123" si="617">AVERAGE(AH120:AH122)</f>
        <v>#DIV/0!</v>
      </c>
      <c r="AI123" s="54" t="e">
        <f t="shared" si="617"/>
        <v>#DIV/0!</v>
      </c>
      <c r="AJ123" s="54" t="e">
        <f t="shared" si="617"/>
        <v>#DIV/0!</v>
      </c>
      <c r="AK123" s="54" t="e">
        <f t="shared" si="617"/>
        <v>#DIV/0!</v>
      </c>
      <c r="AL123" s="54" t="e">
        <f t="shared" si="617"/>
        <v>#DIV/0!</v>
      </c>
      <c r="AM123" s="54" t="e">
        <f t="shared" si="617"/>
        <v>#DIV/0!</v>
      </c>
      <c r="AN123" s="55" t="e">
        <f t="shared" si="617"/>
        <v>#DIV/0!</v>
      </c>
      <c r="AQ123" s="219"/>
      <c r="AR123" s="220"/>
      <c r="AS123" s="66" t="s">
        <v>43</v>
      </c>
      <c r="AT123" s="54" t="e">
        <f>AVERAGE(AT120:AT122)</f>
        <v>#DIV/0!</v>
      </c>
      <c r="AU123" s="54" t="e">
        <f t="shared" ref="AU123" si="618">AVERAGE(AU120:AU122)</f>
        <v>#DIV/0!</v>
      </c>
      <c r="AV123" s="54" t="e">
        <f>AVERAGE(AV120:AV122)</f>
        <v>#DIV/0!</v>
      </c>
      <c r="AW123" s="54" t="e">
        <f>AVERAGE(AW120:AW122)</f>
        <v>#DIV/0!</v>
      </c>
      <c r="AX123" s="54" t="e">
        <f>AVERAGE(AX120:AX122)</f>
        <v>#DIV/0!</v>
      </c>
      <c r="AY123" s="54" t="e">
        <f t="shared" ref="AY123:AZ123" si="619">AVERAGE(AY120:AY122)</f>
        <v>#DIV/0!</v>
      </c>
      <c r="AZ123" s="54" t="e">
        <f t="shared" si="619"/>
        <v>#DIV/0!</v>
      </c>
      <c r="BA123" s="54" t="e">
        <f>AVERAGE(BA120:BA122)</f>
        <v>#DIV/0!</v>
      </c>
      <c r="BB123" s="54" t="e">
        <f>AVERAGE(BB120:BB122)</f>
        <v>#DIV/0!</v>
      </c>
      <c r="BC123" s="54" t="e">
        <f t="shared" ref="BC123:BI123" si="620">AVERAGE(BC120:BC122)</f>
        <v>#DIV/0!</v>
      </c>
      <c r="BD123" s="54" t="e">
        <f t="shared" si="620"/>
        <v>#DIV/0!</v>
      </c>
      <c r="BE123" s="54" t="e">
        <f t="shared" si="620"/>
        <v>#DIV/0!</v>
      </c>
      <c r="BF123" s="54" t="e">
        <f t="shared" si="620"/>
        <v>#DIV/0!</v>
      </c>
      <c r="BG123" s="54" t="e">
        <f t="shared" si="620"/>
        <v>#DIV/0!</v>
      </c>
      <c r="BH123" s="54" t="e">
        <f t="shared" si="620"/>
        <v>#DIV/0!</v>
      </c>
      <c r="BI123" s="55" t="e">
        <f t="shared" si="620"/>
        <v>#DIV/0!</v>
      </c>
      <c r="BL123" s="219"/>
      <c r="BM123" s="220"/>
      <c r="BN123" s="66" t="s">
        <v>43</v>
      </c>
      <c r="BO123" s="54" t="e">
        <f>AVERAGE(BO120:BO122)</f>
        <v>#DIV/0!</v>
      </c>
      <c r="BP123" s="54" t="e">
        <f t="shared" ref="BP123" si="621">AVERAGE(BP120:BP122)</f>
        <v>#DIV/0!</v>
      </c>
      <c r="BQ123" s="54" t="e">
        <f>AVERAGE(BQ120:BQ122)</f>
        <v>#DIV/0!</v>
      </c>
      <c r="BR123" s="54" t="e">
        <f>AVERAGE(BR120:BR122)</f>
        <v>#DIV/0!</v>
      </c>
      <c r="BS123" s="54" t="e">
        <f>AVERAGE(BS120:BS122)</f>
        <v>#DIV/0!</v>
      </c>
      <c r="BT123" s="54" t="e">
        <f t="shared" ref="BT123:BU123" si="622">AVERAGE(BT120:BT122)</f>
        <v>#DIV/0!</v>
      </c>
      <c r="BU123" s="54" t="e">
        <f t="shared" si="622"/>
        <v>#DIV/0!</v>
      </c>
      <c r="BV123" s="54" t="e">
        <f>AVERAGE(BV120:BV122)</f>
        <v>#DIV/0!</v>
      </c>
      <c r="BW123" s="54" t="e">
        <f>AVERAGE(BW120:BW122)</f>
        <v>#DIV/0!</v>
      </c>
      <c r="BX123" s="54" t="e">
        <f t="shared" ref="BX123:CD123" si="623">AVERAGE(BX120:BX122)</f>
        <v>#DIV/0!</v>
      </c>
      <c r="BY123" s="54" t="e">
        <f t="shared" si="623"/>
        <v>#DIV/0!</v>
      </c>
      <c r="BZ123" s="54" t="e">
        <f t="shared" si="623"/>
        <v>#DIV/0!</v>
      </c>
      <c r="CA123" s="54" t="e">
        <f t="shared" si="623"/>
        <v>#DIV/0!</v>
      </c>
      <c r="CB123" s="54" t="e">
        <f t="shared" si="623"/>
        <v>#DIV/0!</v>
      </c>
      <c r="CC123" s="54" t="e">
        <f t="shared" si="623"/>
        <v>#DIV/0!</v>
      </c>
      <c r="CD123" s="55" t="e">
        <f t="shared" si="623"/>
        <v>#DIV/0!</v>
      </c>
      <c r="CG123" s="219"/>
      <c r="CH123" s="220"/>
      <c r="CI123" s="66" t="s">
        <v>43</v>
      </c>
      <c r="CJ123" s="54" t="e">
        <f>AVERAGE(CJ120:CJ122)</f>
        <v>#DIV/0!</v>
      </c>
      <c r="CK123" s="54" t="e">
        <f t="shared" ref="CK123" si="624">AVERAGE(CK120:CK122)</f>
        <v>#DIV/0!</v>
      </c>
      <c r="CL123" s="54" t="e">
        <f>AVERAGE(CL120:CL122)</f>
        <v>#DIV/0!</v>
      </c>
      <c r="CM123" s="54" t="e">
        <f>AVERAGE(CM120:CM122)</f>
        <v>#DIV/0!</v>
      </c>
      <c r="CN123" s="54" t="e">
        <f>AVERAGE(CN120:CN122)</f>
        <v>#DIV/0!</v>
      </c>
      <c r="CO123" s="54" t="e">
        <f t="shared" ref="CO123:CP123" si="625">AVERAGE(CO120:CO122)</f>
        <v>#DIV/0!</v>
      </c>
      <c r="CP123" s="54" t="e">
        <f t="shared" si="625"/>
        <v>#DIV/0!</v>
      </c>
      <c r="CQ123" s="54" t="e">
        <f>AVERAGE(CQ120:CQ122)</f>
        <v>#DIV/0!</v>
      </c>
      <c r="CR123" s="54" t="e">
        <f>AVERAGE(CR120:CR122)</f>
        <v>#DIV/0!</v>
      </c>
      <c r="CS123" s="54" t="e">
        <f t="shared" ref="CS123:CY123" si="626">AVERAGE(CS120:CS122)</f>
        <v>#DIV/0!</v>
      </c>
      <c r="CT123" s="54" t="e">
        <f t="shared" si="626"/>
        <v>#DIV/0!</v>
      </c>
      <c r="CU123" s="54" t="e">
        <f t="shared" si="626"/>
        <v>#DIV/0!</v>
      </c>
      <c r="CV123" s="54" t="e">
        <f t="shared" si="626"/>
        <v>#DIV/0!</v>
      </c>
      <c r="CW123" s="54" t="e">
        <f t="shared" si="626"/>
        <v>#DIV/0!</v>
      </c>
      <c r="CX123" s="54" t="e">
        <f t="shared" si="626"/>
        <v>#DIV/0!</v>
      </c>
      <c r="CY123" s="55" t="e">
        <f t="shared" si="626"/>
        <v>#DIV/0!</v>
      </c>
    </row>
    <row r="124" spans="1:103" ht="14.45" customHeight="1" x14ac:dyDescent="0.25">
      <c r="A124" s="219"/>
      <c r="B124" s="220"/>
      <c r="C124" s="166" t="s">
        <v>45</v>
      </c>
      <c r="D124" s="191" t="s">
        <v>115</v>
      </c>
      <c r="E124" s="192"/>
      <c r="F124" s="188" t="s">
        <v>40</v>
      </c>
      <c r="G124" s="189"/>
      <c r="H124" s="190"/>
      <c r="I124" s="191" t="s">
        <v>55</v>
      </c>
      <c r="J124" s="193"/>
      <c r="K124" s="193"/>
      <c r="L124" s="193"/>
      <c r="M124" s="193"/>
      <c r="N124" s="193"/>
      <c r="O124" s="191" t="s">
        <v>102</v>
      </c>
      <c r="P124" s="192"/>
      <c r="Q124" s="191" t="s">
        <v>47</v>
      </c>
      <c r="R124" s="193"/>
      <c r="S124" s="194"/>
      <c r="T124" s="25"/>
      <c r="V124" s="219"/>
      <c r="W124" s="220"/>
      <c r="X124" s="166" t="s">
        <v>45</v>
      </c>
      <c r="Y124" s="191" t="s">
        <v>115</v>
      </c>
      <c r="Z124" s="192"/>
      <c r="AA124" s="188" t="s">
        <v>40</v>
      </c>
      <c r="AB124" s="189"/>
      <c r="AC124" s="190"/>
      <c r="AD124" s="191" t="s">
        <v>55</v>
      </c>
      <c r="AE124" s="193"/>
      <c r="AF124" s="193"/>
      <c r="AG124" s="193"/>
      <c r="AH124" s="193"/>
      <c r="AI124" s="193"/>
      <c r="AJ124" s="191" t="s">
        <v>102</v>
      </c>
      <c r="AK124" s="192"/>
      <c r="AL124" s="191" t="s">
        <v>47</v>
      </c>
      <c r="AM124" s="193"/>
      <c r="AN124" s="194"/>
      <c r="AQ124" s="219"/>
      <c r="AR124" s="220"/>
      <c r="AS124" s="166" t="s">
        <v>45</v>
      </c>
      <c r="AT124" s="191" t="s">
        <v>115</v>
      </c>
      <c r="AU124" s="192"/>
      <c r="AV124" s="188" t="s">
        <v>40</v>
      </c>
      <c r="AW124" s="189"/>
      <c r="AX124" s="190"/>
      <c r="AY124" s="191" t="s">
        <v>55</v>
      </c>
      <c r="AZ124" s="193"/>
      <c r="BA124" s="193"/>
      <c r="BB124" s="193"/>
      <c r="BC124" s="193"/>
      <c r="BD124" s="193"/>
      <c r="BE124" s="191" t="s">
        <v>102</v>
      </c>
      <c r="BF124" s="192"/>
      <c r="BG124" s="191" t="s">
        <v>47</v>
      </c>
      <c r="BH124" s="193"/>
      <c r="BI124" s="194"/>
      <c r="BL124" s="219"/>
      <c r="BM124" s="220"/>
      <c r="BN124" s="166" t="s">
        <v>45</v>
      </c>
      <c r="BO124" s="191" t="s">
        <v>115</v>
      </c>
      <c r="BP124" s="192"/>
      <c r="BQ124" s="188" t="s">
        <v>40</v>
      </c>
      <c r="BR124" s="189"/>
      <c r="BS124" s="190"/>
      <c r="BT124" s="191" t="s">
        <v>55</v>
      </c>
      <c r="BU124" s="193"/>
      <c r="BV124" s="193"/>
      <c r="BW124" s="193"/>
      <c r="BX124" s="193"/>
      <c r="BY124" s="193"/>
      <c r="BZ124" s="191" t="s">
        <v>102</v>
      </c>
      <c r="CA124" s="192"/>
      <c r="CB124" s="191" t="s">
        <v>47</v>
      </c>
      <c r="CC124" s="193"/>
      <c r="CD124" s="194"/>
      <c r="CG124" s="219"/>
      <c r="CH124" s="220"/>
      <c r="CI124" s="166" t="s">
        <v>45</v>
      </c>
      <c r="CJ124" s="191" t="s">
        <v>115</v>
      </c>
      <c r="CK124" s="192"/>
      <c r="CL124" s="188" t="s">
        <v>40</v>
      </c>
      <c r="CM124" s="189"/>
      <c r="CN124" s="190"/>
      <c r="CO124" s="191" t="s">
        <v>55</v>
      </c>
      <c r="CP124" s="193"/>
      <c r="CQ124" s="193"/>
      <c r="CR124" s="193"/>
      <c r="CS124" s="193"/>
      <c r="CT124" s="193"/>
      <c r="CU124" s="191" t="s">
        <v>102</v>
      </c>
      <c r="CV124" s="192"/>
      <c r="CW124" s="191" t="s">
        <v>47</v>
      </c>
      <c r="CX124" s="193"/>
      <c r="CY124" s="194"/>
    </row>
    <row r="125" spans="1:103" ht="14.45" customHeight="1" x14ac:dyDescent="0.25">
      <c r="A125" s="219"/>
      <c r="B125" s="220"/>
      <c r="C125" s="167"/>
      <c r="D125" s="34" t="s">
        <v>116</v>
      </c>
      <c r="E125" s="34" t="s">
        <v>112</v>
      </c>
      <c r="F125" s="34" t="s">
        <v>76</v>
      </c>
      <c r="G125" s="34" t="s">
        <v>77</v>
      </c>
      <c r="H125" s="34" t="s">
        <v>54</v>
      </c>
      <c r="I125" s="34" t="s">
        <v>64</v>
      </c>
      <c r="J125" s="34" t="s">
        <v>52</v>
      </c>
      <c r="K125" s="34" t="s">
        <v>53</v>
      </c>
      <c r="L125" s="34" t="s">
        <v>22</v>
      </c>
      <c r="M125" s="34" t="s">
        <v>23</v>
      </c>
      <c r="N125" s="34" t="s">
        <v>63</v>
      </c>
      <c r="O125" s="34" t="s">
        <v>110</v>
      </c>
      <c r="P125" s="34" t="s">
        <v>111</v>
      </c>
      <c r="Q125" s="34" t="s">
        <v>48</v>
      </c>
      <c r="R125" s="34" t="s">
        <v>49</v>
      </c>
      <c r="S125" s="13" t="s">
        <v>50</v>
      </c>
      <c r="T125" s="25"/>
      <c r="V125" s="219"/>
      <c r="W125" s="220"/>
      <c r="X125" s="167"/>
      <c r="Y125" s="34" t="s">
        <v>116</v>
      </c>
      <c r="Z125" s="34" t="s">
        <v>112</v>
      </c>
      <c r="AA125" s="34" t="s">
        <v>76</v>
      </c>
      <c r="AB125" s="34" t="s">
        <v>77</v>
      </c>
      <c r="AC125" s="34" t="s">
        <v>54</v>
      </c>
      <c r="AD125" s="34" t="s">
        <v>64</v>
      </c>
      <c r="AE125" s="34" t="s">
        <v>52</v>
      </c>
      <c r="AF125" s="34" t="s">
        <v>53</v>
      </c>
      <c r="AG125" s="34" t="s">
        <v>22</v>
      </c>
      <c r="AH125" s="34" t="s">
        <v>23</v>
      </c>
      <c r="AI125" s="34" t="s">
        <v>63</v>
      </c>
      <c r="AJ125" s="34" t="s">
        <v>110</v>
      </c>
      <c r="AK125" s="34" t="s">
        <v>111</v>
      </c>
      <c r="AL125" s="34" t="s">
        <v>48</v>
      </c>
      <c r="AM125" s="34" t="s">
        <v>49</v>
      </c>
      <c r="AN125" s="13" t="s">
        <v>50</v>
      </c>
      <c r="AQ125" s="219"/>
      <c r="AR125" s="220"/>
      <c r="AS125" s="167"/>
      <c r="AT125" s="34" t="s">
        <v>116</v>
      </c>
      <c r="AU125" s="34" t="s">
        <v>112</v>
      </c>
      <c r="AV125" s="34" t="s">
        <v>76</v>
      </c>
      <c r="AW125" s="34" t="s">
        <v>77</v>
      </c>
      <c r="AX125" s="34" t="s">
        <v>54</v>
      </c>
      <c r="AY125" s="34" t="s">
        <v>64</v>
      </c>
      <c r="AZ125" s="34" t="s">
        <v>52</v>
      </c>
      <c r="BA125" s="34" t="s">
        <v>53</v>
      </c>
      <c r="BB125" s="34" t="s">
        <v>22</v>
      </c>
      <c r="BC125" s="34" t="s">
        <v>23</v>
      </c>
      <c r="BD125" s="34" t="s">
        <v>63</v>
      </c>
      <c r="BE125" s="34" t="s">
        <v>110</v>
      </c>
      <c r="BF125" s="34" t="s">
        <v>111</v>
      </c>
      <c r="BG125" s="34" t="s">
        <v>48</v>
      </c>
      <c r="BH125" s="34" t="s">
        <v>49</v>
      </c>
      <c r="BI125" s="13" t="s">
        <v>50</v>
      </c>
      <c r="BL125" s="219"/>
      <c r="BM125" s="220"/>
      <c r="BN125" s="167"/>
      <c r="BO125" s="34" t="s">
        <v>116</v>
      </c>
      <c r="BP125" s="34" t="s">
        <v>112</v>
      </c>
      <c r="BQ125" s="34" t="s">
        <v>76</v>
      </c>
      <c r="BR125" s="34" t="s">
        <v>77</v>
      </c>
      <c r="BS125" s="34" t="s">
        <v>54</v>
      </c>
      <c r="BT125" s="34" t="s">
        <v>64</v>
      </c>
      <c r="BU125" s="34" t="s">
        <v>52</v>
      </c>
      <c r="BV125" s="34" t="s">
        <v>53</v>
      </c>
      <c r="BW125" s="34" t="s">
        <v>22</v>
      </c>
      <c r="BX125" s="34" t="s">
        <v>23</v>
      </c>
      <c r="BY125" s="34" t="s">
        <v>63</v>
      </c>
      <c r="BZ125" s="34" t="s">
        <v>110</v>
      </c>
      <c r="CA125" s="34" t="s">
        <v>111</v>
      </c>
      <c r="CB125" s="34" t="s">
        <v>48</v>
      </c>
      <c r="CC125" s="34" t="s">
        <v>49</v>
      </c>
      <c r="CD125" s="13" t="s">
        <v>50</v>
      </c>
      <c r="CG125" s="219"/>
      <c r="CH125" s="220"/>
      <c r="CI125" s="167"/>
      <c r="CJ125" s="34" t="s">
        <v>116</v>
      </c>
      <c r="CK125" s="34" t="s">
        <v>112</v>
      </c>
      <c r="CL125" s="34" t="s">
        <v>76</v>
      </c>
      <c r="CM125" s="34" t="s">
        <v>77</v>
      </c>
      <c r="CN125" s="34" t="s">
        <v>54</v>
      </c>
      <c r="CO125" s="34" t="s">
        <v>64</v>
      </c>
      <c r="CP125" s="34" t="s">
        <v>52</v>
      </c>
      <c r="CQ125" s="34" t="s">
        <v>53</v>
      </c>
      <c r="CR125" s="34" t="s">
        <v>22</v>
      </c>
      <c r="CS125" s="34" t="s">
        <v>23</v>
      </c>
      <c r="CT125" s="34" t="s">
        <v>63</v>
      </c>
      <c r="CU125" s="34" t="s">
        <v>110</v>
      </c>
      <c r="CV125" s="34" t="s">
        <v>111</v>
      </c>
      <c r="CW125" s="34" t="s">
        <v>48</v>
      </c>
      <c r="CX125" s="34" t="s">
        <v>49</v>
      </c>
      <c r="CY125" s="13" t="s">
        <v>50</v>
      </c>
    </row>
    <row r="126" spans="1:103" ht="14.45" customHeight="1" x14ac:dyDescent="0.25">
      <c r="A126" s="219"/>
      <c r="B126" s="220"/>
      <c r="C126" s="171" t="s">
        <v>38</v>
      </c>
      <c r="D126" s="184">
        <f>K120/D120</f>
        <v>3.1774828719234622</v>
      </c>
      <c r="E126" s="10">
        <f>0.001*H111/D111</f>
        <v>13.111780500000004</v>
      </c>
      <c r="F126" s="9">
        <f>(K111-K116*C127)/K111</f>
        <v>0.19411851109197342</v>
      </c>
      <c r="G126" s="9">
        <f>(F120+G120+H120+2*I120+2*J120+3*L120+4*M120+4*N120+4*O120+4*P120+4*Q120+4*R120+4*S120)/(F120+G120+H120+2*I120+2*J120+3*L120+4*M120+4*N120+4*O120+4*P120+4*Q120+4*R120+4*S120+3*K120)</f>
        <v>0.17501283084694469</v>
      </c>
      <c r="H126" s="9">
        <f>(O111-D120)/O111</f>
        <v>0.47509524092585331</v>
      </c>
      <c r="I126" s="9">
        <f>(2*J120+3*L120)/(F120+G120+H120+2*I120+2*J120+3*L120+4*M120+4*N120+4*O120+4*P120+4*Q120+4*R120+4*S120-4*T126-4*U126)</f>
        <v>0.85537580286232717</v>
      </c>
      <c r="J126" s="9">
        <f>3*L120/(F120+G120+H120+2*I120+2*J120+3*L120+4*M120+4*N120+4*O120+4*P120+4*Q120+4*R120+4*S120-4*T126-4*U126)</f>
        <v>0.76124232594127117</v>
      </c>
      <c r="K126" s="9">
        <f>2*J120/(F120+G120+H120+2*I120+2*J120+3*L120+4*M120+4*N120+4*O120+4*P120+4*Q120+4*R120+4*S120-4*T126-4*U126)</f>
        <v>9.4133476921056169E-2</v>
      </c>
      <c r="L126" s="9">
        <f>G120/(F120+G120+H120+2*I120+2*J120+3*L120+4*M120+4*N120+4*O120+4*P120+4*Q120+4*R120+4*S120-4*T126-4*U126)</f>
        <v>0.12207112447442489</v>
      </c>
      <c r="M126" s="9">
        <f>H120/(F120+G120+H120+2*I120+2*J120+3*L120+4*M120+4*N120+4*O120+4*P120+4*Q120+4*R120+4*S120-4*T126-4*U126)</f>
        <v>5.5313669244223757E-3</v>
      </c>
      <c r="N126" s="9">
        <f>(G120+H120)/(F120+G120+H120+2*I120+2*J120+3*L120+4*M120+4*N120+4*O120+4*P120+4*Q120+4*R120+4*S120-4*T126-4*U126)</f>
        <v>0.12760249139884727</v>
      </c>
      <c r="O126" s="185">
        <f>60*E111*L120*42.01/(H111*0.001)</f>
        <v>8.0069115197574181</v>
      </c>
      <c r="P126" s="185">
        <f>E111*J120*28.05*60/(H111*0.001)</f>
        <v>0.99164823913398936</v>
      </c>
      <c r="Q126" s="124">
        <f>3*Q111+4*T126+4*U126</f>
        <v>0.92723686505519265</v>
      </c>
      <c r="R126" s="124">
        <f>(F120+G120+H120+2*I120+2*J120+3*L120+3*K120+4*M120+4*N120+4*O120+4*P120+4*Q120+4*R120+4*S120)</f>
        <v>0.9024362888880767</v>
      </c>
      <c r="S126" s="14">
        <f>(Q126-R126)/R126</f>
        <v>2.7481802840257686E-2</v>
      </c>
      <c r="T126" s="25">
        <f>M131/($K$267*0.3)</f>
        <v>5.3210382104801465E-4</v>
      </c>
      <c r="U126">
        <f>N131/($L$267*0.3)</f>
        <v>3.1934459540749658E-4</v>
      </c>
      <c r="V126" s="219"/>
      <c r="W126" s="220"/>
      <c r="X126" s="171" t="s">
        <v>38</v>
      </c>
      <c r="Y126" s="184" t="e">
        <f>AF120/Y120</f>
        <v>#DIV/0!</v>
      </c>
      <c r="Z126" s="10" t="e">
        <f>0.001*AC111/Y111</f>
        <v>#VALUE!</v>
      </c>
      <c r="AA126" s="9" t="e">
        <f>(AF111-AF116*X127)/AF111</f>
        <v>#DIV/0!</v>
      </c>
      <c r="AB126" s="9" t="e">
        <f>(AA120+AB120+AC120+2*AD120+2*AE120+3*AG120+4*AH120+4*AI120+4*AJ120+4*AK120+4*AL120+4*AM120+4*AN120)/(AA120+AB120+AC120+2*AD120+2*AE120+3*AG120+4*AH120+4*AI120+4*AJ120+4*AK120+4*AL120+4*AM120+4*AN120+3*AF120)</f>
        <v>#DIV/0!</v>
      </c>
      <c r="AC126" s="9" t="e">
        <f>(AJ111-Y120)/AJ111</f>
        <v>#DIV/0!</v>
      </c>
      <c r="AD126" s="9" t="e">
        <f>(2*AE120+3*AG120)/(AA120+AB120+AC120+2*AD120+2*AE120+3*AG120+4*AH120+4*AI120+4*AJ120+4*AK120+4*AL120+4*AM120+4*AN120)</f>
        <v>#DIV/0!</v>
      </c>
      <c r="AE126" s="9" t="e">
        <f>3*AG120/(AA120+AB120+AC120+2*AD120+2*AE120+3*AG120+4*AH120+4*AI120+4*AJ120+4*AK120+4*AL120+4*AM120+4*AN120)</f>
        <v>#DIV/0!</v>
      </c>
      <c r="AF126" s="9" t="e">
        <f>2*AE120/(AA120+AB120+AC120+2*AD120+2*AE120+3*AG120+4*AH120+4*AI120+4*AJ120+4*AK120+4*AL120+4*AM120+4*AN120)</f>
        <v>#DIV/0!</v>
      </c>
      <c r="AG126" s="9" t="e">
        <f>AB120/(AA120+AB120+AC120+2*AD120+2*AE120+3*AG120+4*AH120+4*AI120+4*AJ120+4*AK120+4*AL120+4*AM120+4*AN120)</f>
        <v>#DIV/0!</v>
      </c>
      <c r="AH126" s="9" t="e">
        <f>AC120/(AA120+AB120+AC120+2*AD120+2*AE120+3*AG120+4*AH120+4*AI120+4*AJ120+4*AK120+4*AL120+4*AM120+4*AN120)</f>
        <v>#DIV/0!</v>
      </c>
      <c r="AI126" s="9" t="e">
        <f>(AB120+AC120)/(AA120+AB120+AC120+2*AD120+2*AE120+3*AG120+4*AH120+4*AI120+4*AJ120+4*AK120+4*AL120+4*AM120+4*AN120)</f>
        <v>#DIV/0!</v>
      </c>
      <c r="AJ126" s="185" t="e">
        <f>60*Z111*AG120*42.01/(AC111*0.001)</f>
        <v>#VALUE!</v>
      </c>
      <c r="AK126" s="185" t="e">
        <f>Z111*AE120*28.05*60/(AC111*0.001)</f>
        <v>#VALUE!</v>
      </c>
      <c r="AL126" s="124">
        <f>3*AL111</f>
        <v>0.92383107138937059</v>
      </c>
      <c r="AM126" s="124" t="e">
        <f>(AA120+AB120+AC120+2*AD120+2*AE120+3*AG120+3*AF120+4*AH120+4*AI120+4*AJ120+4*AK120+4*AL120+4*AM120+4*AN120)</f>
        <v>#DIV/0!</v>
      </c>
      <c r="AN126" s="14" t="e">
        <f>(AL126-AM126)/AM126</f>
        <v>#DIV/0!</v>
      </c>
      <c r="AQ126" s="219"/>
      <c r="AR126" s="220"/>
      <c r="AS126" s="171" t="s">
        <v>38</v>
      </c>
      <c r="AT126" s="184" t="e">
        <f>BA120/AT120</f>
        <v>#DIV/0!</v>
      </c>
      <c r="AU126" s="10" t="e">
        <f>0.001*AX111/AT111</f>
        <v>#VALUE!</v>
      </c>
      <c r="AV126" s="9" t="e">
        <f>(BA111-BA116*AS127)/BA111</f>
        <v>#DIV/0!</v>
      </c>
      <c r="AW126" s="9" t="e">
        <f>(AV120+AW120+AX120+2*AY120+2*AZ120+3*BB120+4*BC120+4*BD120+4*BE120+4*BF120+4*BG120+4*BH120+4*BI120)/(AV120+AW120+AX120+2*AY120+2*AZ120+3*BB120+4*BC120+4*BD120+4*BE120+4*BF120+4*BG120+4*BH120+4*BI120+3*BA120)</f>
        <v>#DIV/0!</v>
      </c>
      <c r="AX126" s="9" t="e">
        <f>(BE111-AT120)/BE111</f>
        <v>#DIV/0!</v>
      </c>
      <c r="AY126" s="9" t="e">
        <f>(2*AZ120+3*BB120)/(AV120+AW120+AX120+2*AY120+2*AZ120+3*BB120+4*BC120+4*BD120+4*BE120+4*BF120+4*BG120+4*BH120+4*BI120)</f>
        <v>#DIV/0!</v>
      </c>
      <c r="AZ126" s="9" t="e">
        <f>3*BB120/(AV120+AW120+AX120+2*AY120+2*AZ120+3*BB120+4*BC120+4*BD120+4*BE120+4*BF120+4*BG120+4*BH120+4*BI120)</f>
        <v>#DIV/0!</v>
      </c>
      <c r="BA126" s="9" t="e">
        <f>2*AZ120/(AV120+AW120+AX120+2*AY120+2*AZ120+3*BB120+4*BC120+4*BD120+4*BE120+4*BF120+4*BG120+4*BH120+4*BI120)</f>
        <v>#DIV/0!</v>
      </c>
      <c r="BB126" s="9" t="e">
        <f>AW120/(AV120+AW120+AX120+2*AY120+2*AZ120+3*BB120+4*BC120+4*BD120+4*BE120+4*BF120+4*BG120+4*BH120+4*BI120)</f>
        <v>#DIV/0!</v>
      </c>
      <c r="BC126" s="9" t="e">
        <f>AX120/(AV120+AW120+AX120+2*AY120+2*AZ120+3*BB120+4*BC120+4*BD120+4*BE120+4*BF120+4*BG120+4*BH120+4*BI120)</f>
        <v>#DIV/0!</v>
      </c>
      <c r="BD126" s="9" t="e">
        <f>(AW120+AX120)/(AV120+AW120+AX120+2*AY120+2*AZ120+3*BB120+4*BC120+4*BD120+4*BE120+4*BF120+4*BG120+4*BH120+4*BI120)</f>
        <v>#DIV/0!</v>
      </c>
      <c r="BE126" s="185" t="e">
        <f>60*AU111*BB120*42.01/(AX111*0.001)</f>
        <v>#VALUE!</v>
      </c>
      <c r="BF126" s="185" t="e">
        <f>AU111*AZ120*28.05*60/(AX111*0.001)</f>
        <v>#VALUE!</v>
      </c>
      <c r="BG126" s="124">
        <f>3*BG111</f>
        <v>0.92383107138937059</v>
      </c>
      <c r="BH126" s="124" t="e">
        <f>(AV120+AW120+AX120+2*AY120+2*AZ120+3*BB120+3*BA120+4*BC120+4*BD120+4*BE120+4*BF120+4*BG120+4*BH120+4*BI120)</f>
        <v>#DIV/0!</v>
      </c>
      <c r="BI126" s="14" t="e">
        <f>(BG126-BH126)/BH126</f>
        <v>#DIV/0!</v>
      </c>
      <c r="BL126" s="219"/>
      <c r="BM126" s="220"/>
      <c r="BN126" s="171" t="s">
        <v>38</v>
      </c>
      <c r="BO126" s="184" t="e">
        <f>BV120/BO120</f>
        <v>#DIV/0!</v>
      </c>
      <c r="BP126" s="10" t="e">
        <f>0.001*BS111/BO111</f>
        <v>#VALUE!</v>
      </c>
      <c r="BQ126" s="9" t="e">
        <f>(BV111-BV116*BN127)/BV111</f>
        <v>#DIV/0!</v>
      </c>
      <c r="BR126" s="9" t="e">
        <f>(BQ120+BR120+BS120+2*BT120+2*BU120+3*BW120+4*BX120+4*BY120+4*BZ120+4*CA120+4*CB120+4*CC120+4*CD120)/(BQ120+BR120+BS120+2*BT120+2*BU120+3*BW120+4*BX120+4*BY120+4*BZ120+4*CA120+4*CB120+4*CC120+4*CD120+3*BV120)</f>
        <v>#DIV/0!</v>
      </c>
      <c r="BS126" s="9" t="e">
        <f>(BZ111-BO120)/BZ111</f>
        <v>#DIV/0!</v>
      </c>
      <c r="BT126" s="9" t="e">
        <f>(2*BU120+3*BW120)/(BQ120+BR120+BS120+2*BT120+2*BU120+3*BW120+4*BX120+4*BY120+4*BZ120+4*CA120+4*CB120+4*CC120+4*CD120)</f>
        <v>#DIV/0!</v>
      </c>
      <c r="BU126" s="9" t="e">
        <f>3*BW120/(BQ120+BR120+BS120+2*BT120+2*BU120+3*BW120+4*BX120+4*BY120+4*BZ120+4*CA120+4*CB120+4*CC120+4*CD120)</f>
        <v>#DIV/0!</v>
      </c>
      <c r="BV126" s="9" t="e">
        <f>2*BU120/(BQ120+BR120+BS120+2*BT120+2*BU120+3*BW120+4*BX120+4*BY120+4*BZ120+4*CA120+4*CB120+4*CC120+4*CD120)</f>
        <v>#DIV/0!</v>
      </c>
      <c r="BW126" s="9" t="e">
        <f>BR120/(BQ120+BR120+BS120+2*BT120+2*BU120+3*BW120+4*BX120+4*BY120+4*BZ120+4*CA120+4*CB120+4*CC120+4*CD120)</f>
        <v>#DIV/0!</v>
      </c>
      <c r="BX126" s="9" t="e">
        <f>BS120/(BQ120+BR120+BS120+2*BT120+2*BU120+3*BW120+4*BX120+4*BY120+4*BZ120+4*CA120+4*CB120+4*CC120+4*CD120)</f>
        <v>#DIV/0!</v>
      </c>
      <c r="BY126" s="9" t="e">
        <f>(BR120+BS120)/(BQ120+BR120+BS120+2*BT120+2*BU120+3*BW120+4*BX120+4*BY120+4*BZ120+4*CA120+4*CB120+4*CC120+4*CD120)</f>
        <v>#DIV/0!</v>
      </c>
      <c r="BZ126" s="185" t="e">
        <f>60*BP111*BW120*42.01/(BS111*0.001)</f>
        <v>#VALUE!</v>
      </c>
      <c r="CA126" s="185" t="e">
        <f>BP111*BU120*28.05*60/(BS111*0.001)</f>
        <v>#VALUE!</v>
      </c>
      <c r="CB126" s="124">
        <f>3*CB111</f>
        <v>0.92383107138937059</v>
      </c>
      <c r="CC126" s="124" t="e">
        <f>(BQ120+BR120+BS120+2*BT120+2*BU120+3*BW120+3*BV120+4*BX120+4*BY120+4*BZ120+4*CA120+4*CB120+4*CC120+4*CD120)</f>
        <v>#DIV/0!</v>
      </c>
      <c r="CD126" s="14" t="e">
        <f>(CB126-CC126)/CC126</f>
        <v>#DIV/0!</v>
      </c>
      <c r="CG126" s="219"/>
      <c r="CH126" s="220"/>
      <c r="CI126" s="171" t="s">
        <v>38</v>
      </c>
      <c r="CJ126" s="184" t="e">
        <f>CQ120/CJ120</f>
        <v>#DIV/0!</v>
      </c>
      <c r="CK126" s="10" t="e">
        <f>0.001*CN111/CJ111</f>
        <v>#VALUE!</v>
      </c>
      <c r="CL126" s="9" t="e">
        <f>(CQ111-CQ116*CI127)/CQ111</f>
        <v>#DIV/0!</v>
      </c>
      <c r="CM126" s="9" t="e">
        <f>(CL120+CM120+CN120+2*CO120+2*CP120+3*CR120+4*CS120+4*CT120+4*CU120+4*CV120+4*CW120+4*CX120+4*CY120)/(CL120+CM120+CN120+2*CO120+2*CP120+3*CR120+4*CS120+4*CT120+4*CU120+4*CV120+4*CW120+4*CX120+4*CY120+3*CQ120)</f>
        <v>#DIV/0!</v>
      </c>
      <c r="CN126" s="9" t="e">
        <f>(CU111-CJ120)/CU111</f>
        <v>#DIV/0!</v>
      </c>
      <c r="CO126" s="9" t="e">
        <f>(2*CP120+3*CR120)/(CL120+CM120+CN120+2*CO120+2*CP120+3*CR120+4*CS120+4*CT120+4*CU120+4*CV120+4*CW120+4*CX120+4*CY120)</f>
        <v>#DIV/0!</v>
      </c>
      <c r="CP126" s="9" t="e">
        <f>3*CR120/(CL120+CM120+CN120+2*CO120+2*CP120+3*CR120+4*CS120+4*CT120+4*CU120+4*CV120+4*CW120+4*CX120+4*CY120)</f>
        <v>#DIV/0!</v>
      </c>
      <c r="CQ126" s="9" t="e">
        <f>2*CP120/(CL120+CM120+CN120+2*CO120+2*CP120+3*CR120+4*CS120+4*CT120+4*CU120+4*CV120+4*CW120+4*CX120+4*CY120)</f>
        <v>#DIV/0!</v>
      </c>
      <c r="CR126" s="9" t="e">
        <f>CM120/(CL120+CM120+CN120+2*CO120+2*CP120+3*CR120+4*CS120+4*CT120+4*CU120+4*CV120+4*CW120+4*CX120+4*CY120)</f>
        <v>#DIV/0!</v>
      </c>
      <c r="CS126" s="9" t="e">
        <f>CN120/(CL120+CM120+CN120+2*CO120+2*CP120+3*CR120+4*CS120+4*CT120+4*CU120+4*CV120+4*CW120+4*CX120+4*CY120)</f>
        <v>#DIV/0!</v>
      </c>
      <c r="CT126" s="9" t="e">
        <f>(CM120+CN120)/(CL120+CM120+CN120+2*CO120+2*CP120+3*CR120+4*CS120+4*CT120+4*CU120+4*CV120+4*CW120+4*CX120+4*CY120)</f>
        <v>#DIV/0!</v>
      </c>
      <c r="CU126" s="185" t="e">
        <f>60*CK111*CR120*42.01/(CN111*0.001)</f>
        <v>#VALUE!</v>
      </c>
      <c r="CV126" s="185" t="e">
        <f>CK111*CP120*28.05*60/(CN111*0.001)</f>
        <v>#VALUE!</v>
      </c>
      <c r="CW126" s="124">
        <f>3*CW111</f>
        <v>0.92383107138937059</v>
      </c>
      <c r="CX126" s="124" t="e">
        <f>(CL120+CM120+CN120+2*CO120+2*CP120+3*CR120+3*CQ120+4*CS120+4*CT120+4*CU120+4*CV120+4*CW120+4*CX120+4*CY120)</f>
        <v>#DIV/0!</v>
      </c>
      <c r="CY126" s="14" t="e">
        <f>(CW126-CX126)/CX126</f>
        <v>#DIV/0!</v>
      </c>
    </row>
    <row r="127" spans="1:103" ht="14.45" customHeight="1" x14ac:dyDescent="0.25">
      <c r="A127" s="219"/>
      <c r="B127" s="220"/>
      <c r="C127" s="170">
        <f>J114/E119</f>
        <v>0.94145098143917905</v>
      </c>
      <c r="D127" s="184">
        <f t="shared" ref="D127:D128" si="627">K121/D121</f>
        <v>3.109245718685862</v>
      </c>
      <c r="E127" s="10">
        <f t="shared" ref="E127:E128" si="628">0.001*H112/D112</f>
        <v>13.111780500000004</v>
      </c>
      <c r="F127" s="9">
        <f>(K112-K117*C127)/K112</f>
        <v>0.19578532035687329</v>
      </c>
      <c r="G127" s="9">
        <f>(F121+G121+H121+2*I121+2*J121+3*L121+4*M121+4*N121+4*O121+4*P121+4*Q121+4*R121+4*S121)/(F121+G121+H121+2*I121+2*J121+3*L121+4*M121+4*N121+4*O121+4*P121+4*Q121+4*R121+4*S121+3*K121)</f>
        <v>0.17448974107014162</v>
      </c>
      <c r="H127" s="9">
        <f t="shared" ref="H127:H128" si="629">(O112-D121)/O112</f>
        <v>0.46622664983656786</v>
      </c>
      <c r="I127" s="9">
        <f t="shared" ref="I127:I128" si="630">(2*J121+3*L121)/(F121+G121+H121+2*I121+2*J121+3*L121+4*M121+4*N121+4*O121+4*P121+4*Q121+4*R121+4*S121-4*T127-4*U127)</f>
        <v>0.85442818796351194</v>
      </c>
      <c r="J127" s="9">
        <f t="shared" ref="J127:J128" si="631">3*L121/(F121+G121+H121+2*I121+2*J121+3*L121+4*M121+4*N121+4*O121+4*P121+4*Q121+4*R121+4*S121-4*T127-4*U127)</f>
        <v>0.76060986551686094</v>
      </c>
      <c r="K127" s="9">
        <f t="shared" ref="K127:K128" si="632">2*J121/(F121+G121+H121+2*I121+2*J121+3*L121+4*M121+4*N121+4*O121+4*P121+4*Q121+4*R121+4*S121-4*T127-4*U127)</f>
        <v>9.3818322446650962E-2</v>
      </c>
      <c r="L127" s="9">
        <f t="shared" ref="L127:L128" si="633">G121/(F121+G121+H121+2*I121+2*J121+3*L121+4*M121+4*N121+4*O121+4*P121+4*Q121+4*R121+4*S121-4*T127-4*U127)</f>
        <v>0.12218364473688556</v>
      </c>
      <c r="M127" s="9">
        <f t="shared" ref="M127:M128" si="634">H121/(F121+G121+H121+2*I121+2*J121+3*L121+4*M121+4*N121+4*O121+4*P121+4*Q121+4*R121+4*S121-4*T127-4*U127)</f>
        <v>6.5279863383715135E-3</v>
      </c>
      <c r="N127" s="9">
        <f t="shared" ref="N127:N128" si="635">(G121+H121)/(F121+G121+H121+2*I121+2*J121+3*L121+4*M121+4*N121+4*O121+4*P121+4*Q121+4*R121+4*S121-4*T127-4*U127)</f>
        <v>0.12871163107525707</v>
      </c>
      <c r="O127" s="185">
        <f t="shared" ref="O127:O128" si="636">60*E112*L121*42.01/(H112*0.001)</f>
        <v>7.9376702923988605</v>
      </c>
      <c r="P127" s="185">
        <f t="shared" ref="P127:P128" si="637">E112*J121*28.05*60/(H112*0.001)</f>
        <v>0.98059620399233938</v>
      </c>
      <c r="Q127" s="124">
        <f t="shared" ref="Q127:Q128" si="638">3*Q112+4*T127+4*U127</f>
        <v>0.92543176643674507</v>
      </c>
      <c r="R127" s="124">
        <f t="shared" ref="R127:R128" si="639">(F121+G121+H121+2*I121+2*J121+3*L121+3*K121+4*M121+4*N121+4*O121+4*P121+4*Q121+4*R121+4*S121)</f>
        <v>0.89823659499592523</v>
      </c>
      <c r="S127" s="14">
        <f t="shared" ref="S127:S128" si="640">(Q127-R127)/R127</f>
        <v>3.0276178450448471E-2</v>
      </c>
      <c r="T127" s="25">
        <f t="shared" ref="T127:T128" si="641">M132/($K$267*0.3)</f>
        <v>5.3254428648829958E-4</v>
      </c>
      <c r="U127">
        <f t="shared" ref="U127:U128" si="642">N132/($L$267*0.3)</f>
        <v>3.1992941566927341E-4</v>
      </c>
      <c r="V127" s="219"/>
      <c r="W127" s="220"/>
      <c r="X127" s="170" t="e">
        <f>AE114/Z119</f>
        <v>#DIV/0!</v>
      </c>
      <c r="Y127" s="184" t="e">
        <f t="shared" ref="Y127:Y128" si="643">AF121/Y121</f>
        <v>#DIV/0!</v>
      </c>
      <c r="Z127" s="10" t="e">
        <f t="shared" ref="Z127:Z128" si="644">0.001*AC112/Y112</f>
        <v>#VALUE!</v>
      </c>
      <c r="AA127" s="9" t="e">
        <f>(AF112-AF117*X127)/AF112</f>
        <v>#DIV/0!</v>
      </c>
      <c r="AB127" s="9" t="e">
        <f>(AA121+AB121+AC121+2*AD121+2*AE121+3*AG121+4*AH121+4*AI121+4*AJ121+4*AK121+4*AL121+4*AM121+4*AN121)/(AA121+AB121+AC121+2*AD121+2*AE121+3*AG121+4*AH121+4*AI121+4*AJ121+4*AK121+4*AL121+4*AM121+4*AN121+3*AF121)</f>
        <v>#DIV/0!</v>
      </c>
      <c r="AC127" s="9" t="e">
        <f t="shared" ref="AC127:AC128" si="645">(AJ112-Y121)/AJ112</f>
        <v>#DIV/0!</v>
      </c>
      <c r="AD127" s="9" t="e">
        <f t="shared" ref="AD127:AD128" si="646">(2*AE121+3*AG121)/(AA121+AB121+AC121+2*AD121+2*AE121+3*AG121+4*AH121+4*AI121+4*AJ121+4*AK121+4*AL121+4*AM121+4*AN121)</f>
        <v>#DIV/0!</v>
      </c>
      <c r="AE127" s="9" t="e">
        <f>3*AG121/(AA121+AB121+AC121+2*AD121+2*AE121+3*AG121+4*AH121+4*AI121+4*AJ121+4*AK121+4*AL121+4*AM121+4*AN121)</f>
        <v>#DIV/0!</v>
      </c>
      <c r="AF127" s="9" t="e">
        <f t="shared" ref="AF127:AF128" si="647">2*AE121/(AA121+AB121+AC121+2*AD121+2*AE121+3*AG121+4*AH121+4*AI121+4*AJ121+4*AK121+4*AL121+4*AM121+4*AN121)</f>
        <v>#DIV/0!</v>
      </c>
      <c r="AG127" s="9" t="e">
        <f t="shared" ref="AG127:AG128" si="648">AB121/(AA121+AB121+AC121+2*AD121+2*AE121+3*AG121+4*AH121+4*AI121+4*AJ121+4*AK121+4*AL121+4*AM121+4*AN121)</f>
        <v>#DIV/0!</v>
      </c>
      <c r="AH127" s="9" t="e">
        <f t="shared" ref="AH127:AH128" si="649">AC121/(AA121+AB121+AC121+2*AD121+2*AE121+3*AG121+4*AH121+4*AI121+4*AJ121+4*AK121+4*AL121+4*AM121+4*AN121)</f>
        <v>#DIV/0!</v>
      </c>
      <c r="AI127" s="9" t="e">
        <f t="shared" ref="AI127:AI128" si="650">(AB121+AC121)/(AA121+AB121+AC121+2*AD121+2*AE121+3*AG121+4*AH121+4*AI121+4*AJ121+4*AK121+4*AL121+4*AM121+4*AN121)</f>
        <v>#DIV/0!</v>
      </c>
      <c r="AJ127" s="185" t="e">
        <f t="shared" ref="AJ127:AJ128" si="651">60*Z112*AG121*42.01/(AC112*0.001)</f>
        <v>#VALUE!</v>
      </c>
      <c r="AK127" s="185" t="e">
        <f t="shared" ref="AK127:AK128" si="652">Z112*AE121*28.05*60/(AC112*0.001)</f>
        <v>#VALUE!</v>
      </c>
      <c r="AL127" s="124">
        <f t="shared" ref="AL127:AL128" si="653">3*AL112</f>
        <v>0.92202187162811478</v>
      </c>
      <c r="AM127" s="124" t="e">
        <f t="shared" ref="AM127:AM128" si="654">(AA121+AB121+AC121+2*AD121+2*AE121+3*AG121+3*AF121+4*AH121+4*AI121+4*AJ121+4*AK121+4*AL121+4*AM121+4*AN121)</f>
        <v>#DIV/0!</v>
      </c>
      <c r="AN127" s="14" t="e">
        <f t="shared" ref="AN127:AN128" si="655">(AL127-AM127)/AM127</f>
        <v>#DIV/0!</v>
      </c>
      <c r="AQ127" s="219"/>
      <c r="AR127" s="220"/>
      <c r="AS127" s="170" t="e">
        <f>AZ114/AU119</f>
        <v>#DIV/0!</v>
      </c>
      <c r="AT127" s="184" t="e">
        <f t="shared" ref="AT127:AT128" si="656">BA121/AT121</f>
        <v>#DIV/0!</v>
      </c>
      <c r="AU127" s="10" t="e">
        <f t="shared" ref="AU127:AU128" si="657">0.001*AX112/AT112</f>
        <v>#VALUE!</v>
      </c>
      <c r="AV127" s="9" t="e">
        <f>(BA112-BA117*AS127)/BA112</f>
        <v>#DIV/0!</v>
      </c>
      <c r="AW127" s="9" t="e">
        <f>(AV121+AW121+AX121+2*AY121+2*AZ121+3*BB121+4*BC121+4*BD121+4*BE121+4*BF121+4*BG121+4*BH121+4*BI121)/(AV121+AW121+AX121+2*AY121+2*AZ121+3*BB121+4*BC121+4*BD121+4*BE121+4*BF121+4*BG121+4*BH121+4*BI121+3*BA121)</f>
        <v>#DIV/0!</v>
      </c>
      <c r="AX127" s="9" t="e">
        <f t="shared" ref="AX127:AX128" si="658">(BE112-AT121)/BE112</f>
        <v>#DIV/0!</v>
      </c>
      <c r="AY127" s="9" t="e">
        <f t="shared" ref="AY127:AY128" si="659">(2*AZ121+3*BB121)/(AV121+AW121+AX121+2*AY121+2*AZ121+3*BB121+4*BC121+4*BD121+4*BE121+4*BF121+4*BG121+4*BH121+4*BI121)</f>
        <v>#DIV/0!</v>
      </c>
      <c r="AZ127" s="9" t="e">
        <f>3*BB121/(AV121+AW121+AX121+2*AY121+2*AZ121+3*BB121+4*BC121+4*BD121+4*BE121+4*BF121+4*BG121+4*BH121+4*BI121)</f>
        <v>#DIV/0!</v>
      </c>
      <c r="BA127" s="9" t="e">
        <f t="shared" ref="BA127:BA128" si="660">2*AZ121/(AV121+AW121+AX121+2*AY121+2*AZ121+3*BB121+4*BC121+4*BD121+4*BE121+4*BF121+4*BG121+4*BH121+4*BI121)</f>
        <v>#DIV/0!</v>
      </c>
      <c r="BB127" s="9" t="e">
        <f t="shared" ref="BB127:BB128" si="661">AW121/(AV121+AW121+AX121+2*AY121+2*AZ121+3*BB121+4*BC121+4*BD121+4*BE121+4*BF121+4*BG121+4*BH121+4*BI121)</f>
        <v>#DIV/0!</v>
      </c>
      <c r="BC127" s="9" t="e">
        <f t="shared" ref="BC127:BC128" si="662">AX121/(AV121+AW121+AX121+2*AY121+2*AZ121+3*BB121+4*BC121+4*BD121+4*BE121+4*BF121+4*BG121+4*BH121+4*BI121)</f>
        <v>#DIV/0!</v>
      </c>
      <c r="BD127" s="9" t="e">
        <f t="shared" ref="BD127:BD128" si="663">(AW121+AX121)/(AV121+AW121+AX121+2*AY121+2*AZ121+3*BB121+4*BC121+4*BD121+4*BE121+4*BF121+4*BG121+4*BH121+4*BI121)</f>
        <v>#DIV/0!</v>
      </c>
      <c r="BE127" s="185" t="e">
        <f t="shared" ref="BE127:BE128" si="664">60*AU112*BB121*42.01/(AX112*0.001)</f>
        <v>#VALUE!</v>
      </c>
      <c r="BF127" s="185" t="e">
        <f t="shared" ref="BF127:BF128" si="665">AU112*AZ121*28.05*60/(AX112*0.001)</f>
        <v>#VALUE!</v>
      </c>
      <c r="BG127" s="124">
        <f t="shared" ref="BG127:BG128" si="666">3*BG112</f>
        <v>0.92202187162811478</v>
      </c>
      <c r="BH127" s="124" t="e">
        <f t="shared" ref="BH127:BH128" si="667">(AV121+AW121+AX121+2*AY121+2*AZ121+3*BB121+3*BA121+4*BC121+4*BD121+4*BE121+4*BF121+4*BG121+4*BH121+4*BI121)</f>
        <v>#DIV/0!</v>
      </c>
      <c r="BI127" s="14" t="e">
        <f t="shared" ref="BI127:BI128" si="668">(BG127-BH127)/BH127</f>
        <v>#DIV/0!</v>
      </c>
      <c r="BL127" s="219"/>
      <c r="BM127" s="220"/>
      <c r="BN127" s="170" t="e">
        <f>BU114/BP119</f>
        <v>#DIV/0!</v>
      </c>
      <c r="BO127" s="184" t="e">
        <f t="shared" ref="BO127:BO128" si="669">BV121/BO121</f>
        <v>#DIV/0!</v>
      </c>
      <c r="BP127" s="10" t="e">
        <f t="shared" ref="BP127:BP128" si="670">0.001*BS112/BO112</f>
        <v>#VALUE!</v>
      </c>
      <c r="BQ127" s="9" t="e">
        <f>(BV112-BV117*BN127)/BV112</f>
        <v>#DIV/0!</v>
      </c>
      <c r="BR127" s="9" t="e">
        <f>(BQ121+BR121+BS121+2*BT121+2*BU121+3*BW121+4*BX121+4*BY121+4*BZ121+4*CA121+4*CB121+4*CC121+4*CD121)/(BQ121+BR121+BS121+2*BT121+2*BU121+3*BW121+4*BX121+4*BY121+4*BZ121+4*CA121+4*CB121+4*CC121+4*CD121+3*BV121)</f>
        <v>#DIV/0!</v>
      </c>
      <c r="BS127" s="9" t="e">
        <f t="shared" ref="BS127:BS128" si="671">(BZ112-BO121)/BZ112</f>
        <v>#DIV/0!</v>
      </c>
      <c r="BT127" s="9" t="e">
        <f t="shared" ref="BT127:BT128" si="672">(2*BU121+3*BW121)/(BQ121+BR121+BS121+2*BT121+2*BU121+3*BW121+4*BX121+4*BY121+4*BZ121+4*CA121+4*CB121+4*CC121+4*CD121)</f>
        <v>#DIV/0!</v>
      </c>
      <c r="BU127" s="9" t="e">
        <f>3*BW121/(BQ121+BR121+BS121+2*BT121+2*BU121+3*BW121+4*BX121+4*BY121+4*BZ121+4*CA121+4*CB121+4*CC121+4*CD121)</f>
        <v>#DIV/0!</v>
      </c>
      <c r="BV127" s="9" t="e">
        <f t="shared" ref="BV127:BV128" si="673">2*BU121/(BQ121+BR121+BS121+2*BT121+2*BU121+3*BW121+4*BX121+4*BY121+4*BZ121+4*CA121+4*CB121+4*CC121+4*CD121)</f>
        <v>#DIV/0!</v>
      </c>
      <c r="BW127" s="9" t="e">
        <f t="shared" ref="BW127:BW128" si="674">BR121/(BQ121+BR121+BS121+2*BT121+2*BU121+3*BW121+4*BX121+4*BY121+4*BZ121+4*CA121+4*CB121+4*CC121+4*CD121)</f>
        <v>#DIV/0!</v>
      </c>
      <c r="BX127" s="9" t="e">
        <f t="shared" ref="BX127:BX128" si="675">BS121/(BQ121+BR121+BS121+2*BT121+2*BU121+3*BW121+4*BX121+4*BY121+4*BZ121+4*CA121+4*CB121+4*CC121+4*CD121)</f>
        <v>#DIV/0!</v>
      </c>
      <c r="BY127" s="9" t="e">
        <f t="shared" ref="BY127:BY128" si="676">(BR121+BS121)/(BQ121+BR121+BS121+2*BT121+2*BU121+3*BW121+4*BX121+4*BY121+4*BZ121+4*CA121+4*CB121+4*CC121+4*CD121)</f>
        <v>#DIV/0!</v>
      </c>
      <c r="BZ127" s="185" t="e">
        <f t="shared" ref="BZ127:BZ128" si="677">60*BP112*BW121*42.01/(BS112*0.001)</f>
        <v>#VALUE!</v>
      </c>
      <c r="CA127" s="185" t="e">
        <f t="shared" ref="CA127:CA128" si="678">BP112*BU121*28.05*60/(BS112*0.001)</f>
        <v>#VALUE!</v>
      </c>
      <c r="CB127" s="124">
        <f t="shared" ref="CB127:CB128" si="679">3*CB112</f>
        <v>0.92202187162811478</v>
      </c>
      <c r="CC127" s="124" t="e">
        <f t="shared" ref="CC127:CC128" si="680">(BQ121+BR121+BS121+2*BT121+2*BU121+3*BW121+3*BV121+4*BX121+4*BY121+4*BZ121+4*CA121+4*CB121+4*CC121+4*CD121)</f>
        <v>#DIV/0!</v>
      </c>
      <c r="CD127" s="14" t="e">
        <f t="shared" ref="CD127:CD128" si="681">(CB127-CC127)/CC127</f>
        <v>#DIV/0!</v>
      </c>
      <c r="CG127" s="219"/>
      <c r="CH127" s="220"/>
      <c r="CI127" s="170" t="e">
        <f>CP114/CK119</f>
        <v>#DIV/0!</v>
      </c>
      <c r="CJ127" s="184" t="e">
        <f t="shared" ref="CJ127:CJ128" si="682">CQ121/CJ121</f>
        <v>#DIV/0!</v>
      </c>
      <c r="CK127" s="10" t="e">
        <f t="shared" ref="CK127:CK128" si="683">0.001*CN112/CJ112</f>
        <v>#VALUE!</v>
      </c>
      <c r="CL127" s="9" t="e">
        <f>(CQ112-CQ117*CI127)/CQ112</f>
        <v>#DIV/0!</v>
      </c>
      <c r="CM127" s="9" t="e">
        <f>(CL121+CM121+CN121+2*CO121+2*CP121+3*CR121+4*CS121+4*CT121+4*CU121+4*CV121+4*CW121+4*CX121+4*CY121)/(CL121+CM121+CN121+2*CO121+2*CP121+3*CR121+4*CS121+4*CT121+4*CU121+4*CV121+4*CW121+4*CX121+4*CY121+3*CQ121)</f>
        <v>#DIV/0!</v>
      </c>
      <c r="CN127" s="9" t="e">
        <f t="shared" ref="CN127:CN128" si="684">(CU112-CJ121)/CU112</f>
        <v>#DIV/0!</v>
      </c>
      <c r="CO127" s="9" t="e">
        <f t="shared" ref="CO127:CO128" si="685">(2*CP121+3*CR121)/(CL121+CM121+CN121+2*CO121+2*CP121+3*CR121+4*CS121+4*CT121+4*CU121+4*CV121+4*CW121+4*CX121+4*CY121)</f>
        <v>#DIV/0!</v>
      </c>
      <c r="CP127" s="9" t="e">
        <f>3*CR121/(CL121+CM121+CN121+2*CO121+2*CP121+3*CR121+4*CS121+4*CT121+4*CU121+4*CV121+4*CW121+4*CX121+4*CY121)</f>
        <v>#DIV/0!</v>
      </c>
      <c r="CQ127" s="9" t="e">
        <f t="shared" ref="CQ127:CQ128" si="686">2*CP121/(CL121+CM121+CN121+2*CO121+2*CP121+3*CR121+4*CS121+4*CT121+4*CU121+4*CV121+4*CW121+4*CX121+4*CY121)</f>
        <v>#DIV/0!</v>
      </c>
      <c r="CR127" s="9" t="e">
        <f t="shared" ref="CR127:CR128" si="687">CM121/(CL121+CM121+CN121+2*CO121+2*CP121+3*CR121+4*CS121+4*CT121+4*CU121+4*CV121+4*CW121+4*CX121+4*CY121)</f>
        <v>#DIV/0!</v>
      </c>
      <c r="CS127" s="9" t="e">
        <f t="shared" ref="CS127:CS128" si="688">CN121/(CL121+CM121+CN121+2*CO121+2*CP121+3*CR121+4*CS121+4*CT121+4*CU121+4*CV121+4*CW121+4*CX121+4*CY121)</f>
        <v>#DIV/0!</v>
      </c>
      <c r="CT127" s="9" t="e">
        <f t="shared" ref="CT127:CT128" si="689">(CM121+CN121)/(CL121+CM121+CN121+2*CO121+2*CP121+3*CR121+4*CS121+4*CT121+4*CU121+4*CV121+4*CW121+4*CX121+4*CY121)</f>
        <v>#DIV/0!</v>
      </c>
      <c r="CU127" s="185" t="e">
        <f t="shared" ref="CU127:CU128" si="690">60*CK112*CR121*42.01/(CN112*0.001)</f>
        <v>#VALUE!</v>
      </c>
      <c r="CV127" s="185" t="e">
        <f t="shared" ref="CV127:CV128" si="691">CK112*CP121*28.05*60/(CN112*0.001)</f>
        <v>#VALUE!</v>
      </c>
      <c r="CW127" s="124">
        <f t="shared" ref="CW127:CW128" si="692">3*CW112</f>
        <v>0.92202187162811478</v>
      </c>
      <c r="CX127" s="124" t="e">
        <f t="shared" ref="CX127:CX128" si="693">(CL121+CM121+CN121+2*CO121+2*CP121+3*CR121+3*CQ121+4*CS121+4*CT121+4*CU121+4*CV121+4*CW121+4*CX121+4*CY121)</f>
        <v>#DIV/0!</v>
      </c>
      <c r="CY127" s="14" t="e">
        <f t="shared" ref="CY127:CY128" si="694">(CW127-CX127)/CX127</f>
        <v>#DIV/0!</v>
      </c>
    </row>
    <row r="128" spans="1:103" ht="14.45" customHeight="1" x14ac:dyDescent="0.25">
      <c r="A128" s="219"/>
      <c r="B128" s="220"/>
      <c r="C128" s="168"/>
      <c r="D128" s="184">
        <f t="shared" si="627"/>
        <v>3.098610698930341</v>
      </c>
      <c r="E128" s="10">
        <f t="shared" si="628"/>
        <v>13.111780500000004</v>
      </c>
      <c r="F128" s="9">
        <f>(K113-K118*C127)/K113</f>
        <v>0.19356479885933231</v>
      </c>
      <c r="G128" s="9">
        <f t="shared" ref="G128" si="695">(F122+G122+H122+2*I122+2*J122+3*L122+4*M122+4*N122+4*O122+4*P122+4*Q122+4*R122+4*S122)/(F122+G122+H122+2*I122+2*J122+3*L122+4*M122+4*N122+4*O122+4*P122+4*Q122+4*R122+4*S122+3*K122)</f>
        <v>0.17415026101813069</v>
      </c>
      <c r="H128" s="9">
        <f t="shared" si="629"/>
        <v>0.46206952575620391</v>
      </c>
      <c r="I128" s="9">
        <f t="shared" si="630"/>
        <v>0.85544751461225887</v>
      </c>
      <c r="J128" s="9">
        <f t="shared" si="631"/>
        <v>0.76155468753766653</v>
      </c>
      <c r="K128" s="9">
        <f t="shared" si="632"/>
        <v>9.3892827074592441E-2</v>
      </c>
      <c r="L128" s="9">
        <f t="shared" si="633"/>
        <v>0.12061685067527039</v>
      </c>
      <c r="M128" s="9">
        <f t="shared" si="634"/>
        <v>7.3211707465107786E-3</v>
      </c>
      <c r="N128" s="9">
        <f t="shared" si="635"/>
        <v>0.12793802142178118</v>
      </c>
      <c r="O128" s="185">
        <f t="shared" si="636"/>
        <v>7.9524837895247842</v>
      </c>
      <c r="P128" s="185">
        <f t="shared" si="637"/>
        <v>0.98198658672039607</v>
      </c>
      <c r="Q128" s="124">
        <f t="shared" si="638"/>
        <v>0.92565806848846766</v>
      </c>
      <c r="R128" s="124">
        <f t="shared" si="639"/>
        <v>0.90056292037737973</v>
      </c>
      <c r="S128" s="14">
        <f t="shared" si="640"/>
        <v>2.7866068592488618E-2</v>
      </c>
      <c r="T128" s="25">
        <f t="shared" si="641"/>
        <v>5.3342181170824854E-4</v>
      </c>
      <c r="U128">
        <f t="shared" si="642"/>
        <v>3.2021091497438247E-4</v>
      </c>
      <c r="V128" s="219"/>
      <c r="W128" s="220"/>
      <c r="X128" s="168"/>
      <c r="Y128" s="184" t="e">
        <f t="shared" si="643"/>
        <v>#DIV/0!</v>
      </c>
      <c r="Z128" s="10" t="e">
        <f t="shared" si="644"/>
        <v>#VALUE!</v>
      </c>
      <c r="AA128" s="9" t="e">
        <f>(AF113-AF118*X127)/AF113</f>
        <v>#DIV/0!</v>
      </c>
      <c r="AB128" s="9" t="e">
        <f t="shared" ref="AB128" si="696">(AA122+AB122+AC122+2*AD122+2*AE122+3*AG122+4*AH122+4*AI122+4*AJ122+4*AK122+4*AL122+4*AM122+4*AN122)/(AA122+AB122+AC122+2*AD122+2*AE122+3*AG122+4*AH122+4*AI122+4*AJ122+4*AK122+4*AL122+4*AM122+4*AN122+3*AF122)</f>
        <v>#DIV/0!</v>
      </c>
      <c r="AC128" s="9" t="e">
        <f t="shared" si="645"/>
        <v>#DIV/0!</v>
      </c>
      <c r="AD128" s="9" t="e">
        <f t="shared" si="646"/>
        <v>#DIV/0!</v>
      </c>
      <c r="AE128" s="9" t="e">
        <f t="shared" ref="AE128" si="697">3*AG122/(AA122+AB122+AC122+2*AD122+2*AE122+3*AG122+4*AH122+4*AI122+4*AJ122+4*AK122+4*AL122+4*AM122+4*AN122)</f>
        <v>#DIV/0!</v>
      </c>
      <c r="AF128" s="9" t="e">
        <f t="shared" si="647"/>
        <v>#DIV/0!</v>
      </c>
      <c r="AG128" s="9" t="e">
        <f t="shared" si="648"/>
        <v>#DIV/0!</v>
      </c>
      <c r="AH128" s="9" t="e">
        <f t="shared" si="649"/>
        <v>#DIV/0!</v>
      </c>
      <c r="AI128" s="9" t="e">
        <f t="shared" si="650"/>
        <v>#DIV/0!</v>
      </c>
      <c r="AJ128" s="185" t="e">
        <f t="shared" si="651"/>
        <v>#VALUE!</v>
      </c>
      <c r="AK128" s="185" t="e">
        <f t="shared" si="652"/>
        <v>#VALUE!</v>
      </c>
      <c r="AL128" s="124">
        <f t="shared" si="653"/>
        <v>0.92224353758173705</v>
      </c>
      <c r="AM128" s="124" t="e">
        <f t="shared" si="654"/>
        <v>#DIV/0!</v>
      </c>
      <c r="AN128" s="14" t="e">
        <f t="shared" si="655"/>
        <v>#DIV/0!</v>
      </c>
      <c r="AQ128" s="219"/>
      <c r="AR128" s="220"/>
      <c r="AS128" s="168"/>
      <c r="AT128" s="184" t="e">
        <f t="shared" si="656"/>
        <v>#DIV/0!</v>
      </c>
      <c r="AU128" s="10" t="e">
        <f t="shared" si="657"/>
        <v>#VALUE!</v>
      </c>
      <c r="AV128" s="9" t="e">
        <f>(BA113-BA118*AS127)/BA113</f>
        <v>#DIV/0!</v>
      </c>
      <c r="AW128" s="9" t="e">
        <f t="shared" ref="AW128" si="698">(AV122+AW122+AX122+2*AY122+2*AZ122+3*BB122+4*BC122+4*BD122+4*BE122+4*BF122+4*BG122+4*BH122+4*BI122)/(AV122+AW122+AX122+2*AY122+2*AZ122+3*BB122+4*BC122+4*BD122+4*BE122+4*BF122+4*BG122+4*BH122+4*BI122+3*BA122)</f>
        <v>#DIV/0!</v>
      </c>
      <c r="AX128" s="9" t="e">
        <f t="shared" si="658"/>
        <v>#DIV/0!</v>
      </c>
      <c r="AY128" s="9" t="e">
        <f t="shared" si="659"/>
        <v>#DIV/0!</v>
      </c>
      <c r="AZ128" s="9" t="e">
        <f t="shared" ref="AZ128" si="699">3*BB122/(AV122+AW122+AX122+2*AY122+2*AZ122+3*BB122+4*BC122+4*BD122+4*BE122+4*BF122+4*BG122+4*BH122+4*BI122)</f>
        <v>#DIV/0!</v>
      </c>
      <c r="BA128" s="9" t="e">
        <f t="shared" si="660"/>
        <v>#DIV/0!</v>
      </c>
      <c r="BB128" s="9" t="e">
        <f t="shared" si="661"/>
        <v>#DIV/0!</v>
      </c>
      <c r="BC128" s="9" t="e">
        <f t="shared" si="662"/>
        <v>#DIV/0!</v>
      </c>
      <c r="BD128" s="9" t="e">
        <f t="shared" si="663"/>
        <v>#DIV/0!</v>
      </c>
      <c r="BE128" s="185" t="e">
        <f t="shared" si="664"/>
        <v>#VALUE!</v>
      </c>
      <c r="BF128" s="185" t="e">
        <f t="shared" si="665"/>
        <v>#VALUE!</v>
      </c>
      <c r="BG128" s="124">
        <f t="shared" si="666"/>
        <v>0.92224353758173705</v>
      </c>
      <c r="BH128" s="124" t="e">
        <f t="shared" si="667"/>
        <v>#DIV/0!</v>
      </c>
      <c r="BI128" s="14" t="e">
        <f t="shared" si="668"/>
        <v>#DIV/0!</v>
      </c>
      <c r="BL128" s="219"/>
      <c r="BM128" s="220"/>
      <c r="BN128" s="168"/>
      <c r="BO128" s="184" t="e">
        <f t="shared" si="669"/>
        <v>#DIV/0!</v>
      </c>
      <c r="BP128" s="10" t="e">
        <f t="shared" si="670"/>
        <v>#VALUE!</v>
      </c>
      <c r="BQ128" s="9" t="e">
        <f>(BV113-BV118*BN127)/BV113</f>
        <v>#DIV/0!</v>
      </c>
      <c r="BR128" s="9" t="e">
        <f t="shared" ref="BR128" si="700">(BQ122+BR122+BS122+2*BT122+2*BU122+3*BW122+4*BX122+4*BY122+4*BZ122+4*CA122+4*CB122+4*CC122+4*CD122)/(BQ122+BR122+BS122+2*BT122+2*BU122+3*BW122+4*BX122+4*BY122+4*BZ122+4*CA122+4*CB122+4*CC122+4*CD122+3*BV122)</f>
        <v>#DIV/0!</v>
      </c>
      <c r="BS128" s="9" t="e">
        <f t="shared" si="671"/>
        <v>#DIV/0!</v>
      </c>
      <c r="BT128" s="9" t="e">
        <f t="shared" si="672"/>
        <v>#DIV/0!</v>
      </c>
      <c r="BU128" s="9" t="e">
        <f t="shared" ref="BU128" si="701">3*BW122/(BQ122+BR122+BS122+2*BT122+2*BU122+3*BW122+4*BX122+4*BY122+4*BZ122+4*CA122+4*CB122+4*CC122+4*CD122)</f>
        <v>#DIV/0!</v>
      </c>
      <c r="BV128" s="9" t="e">
        <f t="shared" si="673"/>
        <v>#DIV/0!</v>
      </c>
      <c r="BW128" s="9" t="e">
        <f t="shared" si="674"/>
        <v>#DIV/0!</v>
      </c>
      <c r="BX128" s="9" t="e">
        <f t="shared" si="675"/>
        <v>#DIV/0!</v>
      </c>
      <c r="BY128" s="9" t="e">
        <f t="shared" si="676"/>
        <v>#DIV/0!</v>
      </c>
      <c r="BZ128" s="185" t="e">
        <f t="shared" si="677"/>
        <v>#VALUE!</v>
      </c>
      <c r="CA128" s="185" t="e">
        <f t="shared" si="678"/>
        <v>#VALUE!</v>
      </c>
      <c r="CB128" s="124">
        <f t="shared" si="679"/>
        <v>0.92224353758173705</v>
      </c>
      <c r="CC128" s="124" t="e">
        <f t="shared" si="680"/>
        <v>#DIV/0!</v>
      </c>
      <c r="CD128" s="14" t="e">
        <f t="shared" si="681"/>
        <v>#DIV/0!</v>
      </c>
      <c r="CG128" s="219"/>
      <c r="CH128" s="220"/>
      <c r="CI128" s="168"/>
      <c r="CJ128" s="184" t="e">
        <f t="shared" si="682"/>
        <v>#DIV/0!</v>
      </c>
      <c r="CK128" s="10" t="e">
        <f t="shared" si="683"/>
        <v>#VALUE!</v>
      </c>
      <c r="CL128" s="9" t="e">
        <f>(CQ113-CQ118*CI127)/CQ113</f>
        <v>#DIV/0!</v>
      </c>
      <c r="CM128" s="9" t="e">
        <f t="shared" ref="CM128" si="702">(CL122+CM122+CN122+2*CO122+2*CP122+3*CR122+4*CS122+4*CT122+4*CU122+4*CV122+4*CW122+4*CX122+4*CY122)/(CL122+CM122+CN122+2*CO122+2*CP122+3*CR122+4*CS122+4*CT122+4*CU122+4*CV122+4*CW122+4*CX122+4*CY122+3*CQ122)</f>
        <v>#DIV/0!</v>
      </c>
      <c r="CN128" s="9" t="e">
        <f t="shared" si="684"/>
        <v>#DIV/0!</v>
      </c>
      <c r="CO128" s="9" t="e">
        <f t="shared" si="685"/>
        <v>#DIV/0!</v>
      </c>
      <c r="CP128" s="9" t="e">
        <f t="shared" ref="CP128" si="703">3*CR122/(CL122+CM122+CN122+2*CO122+2*CP122+3*CR122+4*CS122+4*CT122+4*CU122+4*CV122+4*CW122+4*CX122+4*CY122)</f>
        <v>#DIV/0!</v>
      </c>
      <c r="CQ128" s="9" t="e">
        <f t="shared" si="686"/>
        <v>#DIV/0!</v>
      </c>
      <c r="CR128" s="9" t="e">
        <f t="shared" si="687"/>
        <v>#DIV/0!</v>
      </c>
      <c r="CS128" s="9" t="e">
        <f t="shared" si="688"/>
        <v>#DIV/0!</v>
      </c>
      <c r="CT128" s="9" t="e">
        <f t="shared" si="689"/>
        <v>#DIV/0!</v>
      </c>
      <c r="CU128" s="185" t="e">
        <f t="shared" si="690"/>
        <v>#VALUE!</v>
      </c>
      <c r="CV128" s="185" t="e">
        <f t="shared" si="691"/>
        <v>#VALUE!</v>
      </c>
      <c r="CW128" s="124">
        <f t="shared" si="692"/>
        <v>0.92224353758173705</v>
      </c>
      <c r="CX128" s="124" t="e">
        <f t="shared" si="693"/>
        <v>#DIV/0!</v>
      </c>
      <c r="CY128" s="14" t="e">
        <f t="shared" si="694"/>
        <v>#DIV/0!</v>
      </c>
    </row>
    <row r="129" spans="1:103" ht="15" customHeight="1" thickBot="1" x14ac:dyDescent="0.3">
      <c r="A129" s="219"/>
      <c r="B129" s="220"/>
      <c r="C129" s="169" t="s">
        <v>43</v>
      </c>
      <c r="D129" s="68">
        <f t="shared" ref="D129:E129" si="704">AVERAGE(D126:D128)</f>
        <v>3.1284464298465551</v>
      </c>
      <c r="E129" s="68">
        <f t="shared" si="704"/>
        <v>13.111780500000004</v>
      </c>
      <c r="F129" s="69">
        <f>AVERAGE(F126:F128)</f>
        <v>0.1944895434360597</v>
      </c>
      <c r="G129" s="69">
        <f>AVERAGE(G126:G128)</f>
        <v>0.17455094431173901</v>
      </c>
      <c r="H129" s="69">
        <f>AVERAGE(H126:H128)</f>
        <v>0.46779713883954172</v>
      </c>
      <c r="I129" s="69">
        <f>AVERAGE(I126:I128)</f>
        <v>0.8550838351460327</v>
      </c>
      <c r="J129" s="69">
        <f>AVERAGE(J126:J128)</f>
        <v>0.76113562633193288</v>
      </c>
      <c r="K129" s="69">
        <f t="shared" ref="K129:M129" si="705">AVERAGE(K126:K128)</f>
        <v>9.3948208814099862E-2</v>
      </c>
      <c r="L129" s="69">
        <f t="shared" si="705"/>
        <v>0.12162387329552694</v>
      </c>
      <c r="M129" s="69">
        <f t="shared" si="705"/>
        <v>6.4601746697682226E-3</v>
      </c>
      <c r="N129" s="69">
        <f>AVERAGE(N126:N128)</f>
        <v>0.12808404796529518</v>
      </c>
      <c r="O129" s="158">
        <f>AVERAGE(O126:O128)</f>
        <v>7.9656885338936876</v>
      </c>
      <c r="P129" s="158">
        <f>AVERAGE(P126:P128)</f>
        <v>0.98474367661557505</v>
      </c>
      <c r="Q129" s="68">
        <f t="shared" ref="Q129:S129" si="706">AVERAGE(Q126:Q128)</f>
        <v>0.92610889999346846</v>
      </c>
      <c r="R129" s="68">
        <f t="shared" si="706"/>
        <v>0.90041193475379389</v>
      </c>
      <c r="S129" s="70">
        <f t="shared" si="706"/>
        <v>2.8541349961064926E-2</v>
      </c>
      <c r="T129" s="25"/>
      <c r="V129" s="219"/>
      <c r="W129" s="220"/>
      <c r="X129" s="169" t="s">
        <v>43</v>
      </c>
      <c r="Y129" s="68" t="e">
        <f t="shared" ref="Y129:Z129" si="707">AVERAGE(Y126:Y128)</f>
        <v>#DIV/0!</v>
      </c>
      <c r="Z129" s="68" t="e">
        <f t="shared" si="707"/>
        <v>#VALUE!</v>
      </c>
      <c r="AA129" s="69" t="e">
        <f>AVERAGE(AA126:AA128)</f>
        <v>#DIV/0!</v>
      </c>
      <c r="AB129" s="69" t="e">
        <f>AVERAGE(AB126:AB128)</f>
        <v>#DIV/0!</v>
      </c>
      <c r="AC129" s="69" t="e">
        <f>AVERAGE(AC126:AC128)</f>
        <v>#DIV/0!</v>
      </c>
      <c r="AD129" s="69" t="e">
        <f>AVERAGE(AD126:AD128)</f>
        <v>#DIV/0!</v>
      </c>
      <c r="AE129" s="69" t="e">
        <f>AVERAGE(AE126:AE128)</f>
        <v>#DIV/0!</v>
      </c>
      <c r="AF129" s="69" t="e">
        <f t="shared" ref="AF129:AH129" si="708">AVERAGE(AF126:AF128)</f>
        <v>#DIV/0!</v>
      </c>
      <c r="AG129" s="69" t="e">
        <f t="shared" si="708"/>
        <v>#DIV/0!</v>
      </c>
      <c r="AH129" s="69" t="e">
        <f t="shared" si="708"/>
        <v>#DIV/0!</v>
      </c>
      <c r="AI129" s="69" t="e">
        <f>AVERAGE(AI126:AI128)</f>
        <v>#DIV/0!</v>
      </c>
      <c r="AJ129" s="158" t="e">
        <f>AVERAGE(AJ126:AJ128)</f>
        <v>#VALUE!</v>
      </c>
      <c r="AK129" s="158" t="e">
        <f>AVERAGE(AK126:AK128)</f>
        <v>#VALUE!</v>
      </c>
      <c r="AL129" s="68">
        <f t="shared" ref="AL129:AN129" si="709">AVERAGE(AL126:AL128)</f>
        <v>0.92269882686640747</v>
      </c>
      <c r="AM129" s="68" t="e">
        <f t="shared" si="709"/>
        <v>#DIV/0!</v>
      </c>
      <c r="AN129" s="70" t="e">
        <f t="shared" si="709"/>
        <v>#DIV/0!</v>
      </c>
      <c r="AQ129" s="219"/>
      <c r="AR129" s="220"/>
      <c r="AS129" s="169" t="s">
        <v>43</v>
      </c>
      <c r="AT129" s="68" t="e">
        <f t="shared" ref="AT129:AU129" si="710">AVERAGE(AT126:AT128)</f>
        <v>#DIV/0!</v>
      </c>
      <c r="AU129" s="68" t="e">
        <f t="shared" si="710"/>
        <v>#VALUE!</v>
      </c>
      <c r="AV129" s="69" t="e">
        <f>AVERAGE(AV126:AV128)</f>
        <v>#DIV/0!</v>
      </c>
      <c r="AW129" s="69" t="e">
        <f>AVERAGE(AW126:AW128)</f>
        <v>#DIV/0!</v>
      </c>
      <c r="AX129" s="69" t="e">
        <f>AVERAGE(AX126:AX128)</f>
        <v>#DIV/0!</v>
      </c>
      <c r="AY129" s="69" t="e">
        <f>AVERAGE(AY126:AY128)</f>
        <v>#DIV/0!</v>
      </c>
      <c r="AZ129" s="69" t="e">
        <f>AVERAGE(AZ126:AZ128)</f>
        <v>#DIV/0!</v>
      </c>
      <c r="BA129" s="69" t="e">
        <f t="shared" ref="BA129:BC129" si="711">AVERAGE(BA126:BA128)</f>
        <v>#DIV/0!</v>
      </c>
      <c r="BB129" s="69" t="e">
        <f t="shared" si="711"/>
        <v>#DIV/0!</v>
      </c>
      <c r="BC129" s="69" t="e">
        <f t="shared" si="711"/>
        <v>#DIV/0!</v>
      </c>
      <c r="BD129" s="69" t="e">
        <f>AVERAGE(BD126:BD128)</f>
        <v>#DIV/0!</v>
      </c>
      <c r="BE129" s="158" t="e">
        <f>AVERAGE(BE126:BE128)</f>
        <v>#VALUE!</v>
      </c>
      <c r="BF129" s="158" t="e">
        <f>AVERAGE(BF126:BF128)</f>
        <v>#VALUE!</v>
      </c>
      <c r="BG129" s="68">
        <f t="shared" ref="BG129:BI129" si="712">AVERAGE(BG126:BG128)</f>
        <v>0.92269882686640747</v>
      </c>
      <c r="BH129" s="68" t="e">
        <f t="shared" si="712"/>
        <v>#DIV/0!</v>
      </c>
      <c r="BI129" s="70" t="e">
        <f t="shared" si="712"/>
        <v>#DIV/0!</v>
      </c>
      <c r="BL129" s="219"/>
      <c r="BM129" s="220"/>
      <c r="BN129" s="169" t="s">
        <v>43</v>
      </c>
      <c r="BO129" s="68" t="e">
        <f t="shared" ref="BO129:BP129" si="713">AVERAGE(BO126:BO128)</f>
        <v>#DIV/0!</v>
      </c>
      <c r="BP129" s="68" t="e">
        <f t="shared" si="713"/>
        <v>#VALUE!</v>
      </c>
      <c r="BQ129" s="69" t="e">
        <f>AVERAGE(BQ126:BQ128)</f>
        <v>#DIV/0!</v>
      </c>
      <c r="BR129" s="69" t="e">
        <f>AVERAGE(BR126:BR128)</f>
        <v>#DIV/0!</v>
      </c>
      <c r="BS129" s="69" t="e">
        <f>AVERAGE(BS126:BS128)</f>
        <v>#DIV/0!</v>
      </c>
      <c r="BT129" s="69" t="e">
        <f>AVERAGE(BT126:BT128)</f>
        <v>#DIV/0!</v>
      </c>
      <c r="BU129" s="69" t="e">
        <f>AVERAGE(BU126:BU128)</f>
        <v>#DIV/0!</v>
      </c>
      <c r="BV129" s="69" t="e">
        <f t="shared" ref="BV129:BX129" si="714">AVERAGE(BV126:BV128)</f>
        <v>#DIV/0!</v>
      </c>
      <c r="BW129" s="69" t="e">
        <f t="shared" si="714"/>
        <v>#DIV/0!</v>
      </c>
      <c r="BX129" s="69" t="e">
        <f t="shared" si="714"/>
        <v>#DIV/0!</v>
      </c>
      <c r="BY129" s="69" t="e">
        <f>AVERAGE(BY126:BY128)</f>
        <v>#DIV/0!</v>
      </c>
      <c r="BZ129" s="158" t="e">
        <f>AVERAGE(BZ126:BZ128)</f>
        <v>#VALUE!</v>
      </c>
      <c r="CA129" s="158" t="e">
        <f>AVERAGE(CA126:CA128)</f>
        <v>#VALUE!</v>
      </c>
      <c r="CB129" s="68">
        <f t="shared" ref="CB129:CD129" si="715">AVERAGE(CB126:CB128)</f>
        <v>0.92269882686640747</v>
      </c>
      <c r="CC129" s="68" t="e">
        <f t="shared" si="715"/>
        <v>#DIV/0!</v>
      </c>
      <c r="CD129" s="70" t="e">
        <f t="shared" si="715"/>
        <v>#DIV/0!</v>
      </c>
      <c r="CG129" s="219"/>
      <c r="CH129" s="220"/>
      <c r="CI129" s="169" t="s">
        <v>43</v>
      </c>
      <c r="CJ129" s="68" t="e">
        <f t="shared" ref="CJ129:CK129" si="716">AVERAGE(CJ126:CJ128)</f>
        <v>#DIV/0!</v>
      </c>
      <c r="CK129" s="68" t="e">
        <f t="shared" si="716"/>
        <v>#VALUE!</v>
      </c>
      <c r="CL129" s="69" t="e">
        <f>AVERAGE(CL126:CL128)</f>
        <v>#DIV/0!</v>
      </c>
      <c r="CM129" s="69" t="e">
        <f>AVERAGE(CM126:CM128)</f>
        <v>#DIV/0!</v>
      </c>
      <c r="CN129" s="69" t="e">
        <f>AVERAGE(CN126:CN128)</f>
        <v>#DIV/0!</v>
      </c>
      <c r="CO129" s="69" t="e">
        <f>AVERAGE(CO126:CO128)</f>
        <v>#DIV/0!</v>
      </c>
      <c r="CP129" s="69" t="e">
        <f>AVERAGE(CP126:CP128)</f>
        <v>#DIV/0!</v>
      </c>
      <c r="CQ129" s="69" t="e">
        <f t="shared" ref="CQ129:CS129" si="717">AVERAGE(CQ126:CQ128)</f>
        <v>#DIV/0!</v>
      </c>
      <c r="CR129" s="69" t="e">
        <f t="shared" si="717"/>
        <v>#DIV/0!</v>
      </c>
      <c r="CS129" s="69" t="e">
        <f t="shared" si="717"/>
        <v>#DIV/0!</v>
      </c>
      <c r="CT129" s="69" t="e">
        <f>AVERAGE(CT126:CT128)</f>
        <v>#DIV/0!</v>
      </c>
      <c r="CU129" s="158" t="e">
        <f>AVERAGE(CU126:CU128)</f>
        <v>#VALUE!</v>
      </c>
      <c r="CV129" s="158" t="e">
        <f>AVERAGE(CV126:CV128)</f>
        <v>#VALUE!</v>
      </c>
      <c r="CW129" s="68">
        <f t="shared" ref="CW129:CY129" si="718">AVERAGE(CW126:CW128)</f>
        <v>0.92269882686640747</v>
      </c>
      <c r="CX129" s="68" t="e">
        <f t="shared" si="718"/>
        <v>#DIV/0!</v>
      </c>
      <c r="CY129" s="70" t="e">
        <f t="shared" si="718"/>
        <v>#DIV/0!</v>
      </c>
    </row>
    <row r="130" spans="1:103" x14ac:dyDescent="0.25">
      <c r="A130" s="74"/>
      <c r="B130" s="84" t="s">
        <v>20</v>
      </c>
      <c r="C130" s="84" t="s">
        <v>21</v>
      </c>
      <c r="D130" s="84" t="s">
        <v>3</v>
      </c>
      <c r="E130" s="84" t="s">
        <v>4</v>
      </c>
      <c r="F130" s="84" t="s">
        <v>5</v>
      </c>
      <c r="G130" s="84" t="s">
        <v>6</v>
      </c>
      <c r="H130" s="84" t="s">
        <v>7</v>
      </c>
      <c r="I130" s="84" t="s">
        <v>8</v>
      </c>
      <c r="J130" s="84" t="s">
        <v>9</v>
      </c>
      <c r="K130" s="84" t="s">
        <v>10</v>
      </c>
      <c r="L130" s="84" t="s">
        <v>11</v>
      </c>
      <c r="M130" s="84" t="s">
        <v>12</v>
      </c>
      <c r="N130" s="84" t="s">
        <v>13</v>
      </c>
      <c r="O130" s="84" t="s">
        <v>14</v>
      </c>
      <c r="P130" s="84" t="s">
        <v>15</v>
      </c>
      <c r="Q130" s="84" t="s">
        <v>16</v>
      </c>
      <c r="R130" s="84" t="s">
        <v>17</v>
      </c>
      <c r="S130" s="85" t="s">
        <v>18</v>
      </c>
      <c r="T130" s="25"/>
      <c r="V130" s="74"/>
      <c r="W130" s="84" t="s">
        <v>20</v>
      </c>
      <c r="X130" s="84" t="s">
        <v>21</v>
      </c>
      <c r="Y130" s="84" t="s">
        <v>3</v>
      </c>
      <c r="Z130" s="84" t="s">
        <v>4</v>
      </c>
      <c r="AA130" s="84" t="s">
        <v>5</v>
      </c>
      <c r="AB130" s="84" t="s">
        <v>6</v>
      </c>
      <c r="AC130" s="84" t="s">
        <v>7</v>
      </c>
      <c r="AD130" s="84" t="s">
        <v>8</v>
      </c>
      <c r="AE130" s="84" t="s">
        <v>9</v>
      </c>
      <c r="AF130" s="84" t="s">
        <v>10</v>
      </c>
      <c r="AG130" s="84" t="s">
        <v>11</v>
      </c>
      <c r="AH130" s="84" t="s">
        <v>12</v>
      </c>
      <c r="AI130" s="84" t="s">
        <v>13</v>
      </c>
      <c r="AJ130" s="84" t="s">
        <v>14</v>
      </c>
      <c r="AK130" s="84" t="s">
        <v>15</v>
      </c>
      <c r="AL130" s="84" t="s">
        <v>16</v>
      </c>
      <c r="AM130" s="84" t="s">
        <v>17</v>
      </c>
      <c r="AN130" s="85" t="s">
        <v>18</v>
      </c>
      <c r="AQ130" s="74"/>
      <c r="AR130" s="84" t="s">
        <v>20</v>
      </c>
      <c r="AS130" s="84" t="s">
        <v>21</v>
      </c>
      <c r="AT130" s="84" t="s">
        <v>3</v>
      </c>
      <c r="AU130" s="84" t="s">
        <v>4</v>
      </c>
      <c r="AV130" s="84" t="s">
        <v>5</v>
      </c>
      <c r="AW130" s="84" t="s">
        <v>6</v>
      </c>
      <c r="AX130" s="84" t="s">
        <v>7</v>
      </c>
      <c r="AY130" s="84" t="s">
        <v>8</v>
      </c>
      <c r="AZ130" s="84" t="s">
        <v>9</v>
      </c>
      <c r="BA130" s="84" t="s">
        <v>10</v>
      </c>
      <c r="BB130" s="84" t="s">
        <v>11</v>
      </c>
      <c r="BC130" s="84" t="s">
        <v>12</v>
      </c>
      <c r="BD130" s="84" t="s">
        <v>13</v>
      </c>
      <c r="BE130" s="84" t="s">
        <v>14</v>
      </c>
      <c r="BF130" s="84" t="s">
        <v>15</v>
      </c>
      <c r="BG130" s="84" t="s">
        <v>16</v>
      </c>
      <c r="BH130" s="84" t="s">
        <v>17</v>
      </c>
      <c r="BI130" s="85" t="s">
        <v>18</v>
      </c>
      <c r="BL130" s="74"/>
      <c r="BM130" s="84" t="s">
        <v>20</v>
      </c>
      <c r="BN130" s="84" t="s">
        <v>21</v>
      </c>
      <c r="BO130" s="84" t="s">
        <v>3</v>
      </c>
      <c r="BP130" s="84" t="s">
        <v>4</v>
      </c>
      <c r="BQ130" s="84" t="s">
        <v>5</v>
      </c>
      <c r="BR130" s="84" t="s">
        <v>6</v>
      </c>
      <c r="BS130" s="84" t="s">
        <v>7</v>
      </c>
      <c r="BT130" s="84" t="s">
        <v>8</v>
      </c>
      <c r="BU130" s="84" t="s">
        <v>9</v>
      </c>
      <c r="BV130" s="84" t="s">
        <v>10</v>
      </c>
      <c r="BW130" s="84" t="s">
        <v>11</v>
      </c>
      <c r="BX130" s="84" t="s">
        <v>12</v>
      </c>
      <c r="BY130" s="84" t="s">
        <v>13</v>
      </c>
      <c r="BZ130" s="84" t="s">
        <v>14</v>
      </c>
      <c r="CA130" s="84" t="s">
        <v>15</v>
      </c>
      <c r="CB130" s="84" t="s">
        <v>16</v>
      </c>
      <c r="CC130" s="84" t="s">
        <v>17</v>
      </c>
      <c r="CD130" s="85" t="s">
        <v>18</v>
      </c>
      <c r="CG130" s="74"/>
      <c r="CH130" s="84" t="s">
        <v>20</v>
      </c>
      <c r="CI130" s="84" t="s">
        <v>21</v>
      </c>
      <c r="CJ130" s="84" t="s">
        <v>3</v>
      </c>
      <c r="CK130" s="84" t="s">
        <v>4</v>
      </c>
      <c r="CL130" s="84" t="s">
        <v>5</v>
      </c>
      <c r="CM130" s="84" t="s">
        <v>6</v>
      </c>
      <c r="CN130" s="84" t="s">
        <v>7</v>
      </c>
      <c r="CO130" s="84" t="s">
        <v>8</v>
      </c>
      <c r="CP130" s="84" t="s">
        <v>9</v>
      </c>
      <c r="CQ130" s="84" t="s">
        <v>10</v>
      </c>
      <c r="CR130" s="84" t="s">
        <v>11</v>
      </c>
      <c r="CS130" s="84" t="s">
        <v>12</v>
      </c>
      <c r="CT130" s="84" t="s">
        <v>13</v>
      </c>
      <c r="CU130" s="84" t="s">
        <v>14</v>
      </c>
      <c r="CV130" s="84" t="s">
        <v>15</v>
      </c>
      <c r="CW130" s="84" t="s">
        <v>16</v>
      </c>
      <c r="CX130" s="84" t="s">
        <v>17</v>
      </c>
      <c r="CY130" s="85" t="s">
        <v>18</v>
      </c>
    </row>
    <row r="131" spans="1:103" x14ac:dyDescent="0.25">
      <c r="A131" s="75" t="s">
        <v>58</v>
      </c>
      <c r="B131" s="40" t="str">
        <f>'Data In'!G10</f>
        <v>034 bp</v>
      </c>
      <c r="C131" s="41" t="str">
        <f>'Data In'!H10</f>
        <v>Tue Jul 19 03:24:37 2022</v>
      </c>
      <c r="D131" s="41">
        <f>'Data In'!I10</f>
        <v>563324.18500000006</v>
      </c>
      <c r="E131" s="41">
        <f>'Data In'!J10</f>
        <v>2087567.7150000001</v>
      </c>
      <c r="F131" s="41">
        <f>'Data In'!K10</f>
        <v>0</v>
      </c>
      <c r="G131" s="41">
        <f>'Data In'!L10</f>
        <v>0</v>
      </c>
      <c r="H131" s="41">
        <f>'Data In'!M10</f>
        <v>1384.085</v>
      </c>
      <c r="I131" s="41">
        <f>'Data In'!N10</f>
        <v>0</v>
      </c>
      <c r="J131" s="41">
        <f>'Data In'!O10</f>
        <v>0</v>
      </c>
      <c r="K131" s="41">
        <f>'Data In'!P10</f>
        <v>1287414.835</v>
      </c>
      <c r="L131" s="41">
        <f>'Data In'!Q10</f>
        <v>0</v>
      </c>
      <c r="M131" s="41">
        <f>'Data In'!R10</f>
        <v>2343.6149999999998</v>
      </c>
      <c r="N131" s="41">
        <f>'Data In'!S10</f>
        <v>1463.43</v>
      </c>
      <c r="O131" s="41">
        <f>'Data In'!T10</f>
        <v>0</v>
      </c>
      <c r="P131" s="41">
        <f>'Data In'!U10</f>
        <v>0</v>
      </c>
      <c r="Q131" s="41">
        <f>'Data In'!V10</f>
        <v>0</v>
      </c>
      <c r="R131" s="41">
        <f>'Data In'!W10</f>
        <v>0</v>
      </c>
      <c r="S131" s="41">
        <f>'Data In'!X10</f>
        <v>0</v>
      </c>
      <c r="T131" s="25"/>
      <c r="V131" s="75" t="s">
        <v>58</v>
      </c>
      <c r="W131" s="40" t="str">
        <f>B131</f>
        <v>034 bp</v>
      </c>
      <c r="X131" s="41" t="str">
        <f t="shared" ref="X131:X133" si="719">C131</f>
        <v>Tue Jul 19 03:24:37 2022</v>
      </c>
      <c r="Y131" s="41">
        <f t="shared" ref="Y131:Y133" si="720">D131</f>
        <v>563324.18500000006</v>
      </c>
      <c r="Z131" s="41">
        <f t="shared" ref="Z131:Z133" si="721">E131</f>
        <v>2087567.7150000001</v>
      </c>
      <c r="AA131" s="41">
        <f t="shared" ref="AA131:AA133" si="722">F131</f>
        <v>0</v>
      </c>
      <c r="AB131" s="41">
        <f t="shared" ref="AB131:AB133" si="723">G131</f>
        <v>0</v>
      </c>
      <c r="AC131" s="41">
        <f t="shared" ref="AC131:AC133" si="724">H131</f>
        <v>1384.085</v>
      </c>
      <c r="AD131" s="41">
        <f t="shared" ref="AD131:AD133" si="725">I131</f>
        <v>0</v>
      </c>
      <c r="AE131" s="41">
        <f t="shared" ref="AE131:AE133" si="726">J131</f>
        <v>0</v>
      </c>
      <c r="AF131" s="41">
        <f t="shared" ref="AF131:AF133" si="727">K131</f>
        <v>1287414.835</v>
      </c>
      <c r="AG131" s="41">
        <f t="shared" ref="AG131:AG133" si="728">L131</f>
        <v>0</v>
      </c>
      <c r="AH131" s="41">
        <f t="shared" ref="AH131:AH133" si="729">M131</f>
        <v>2343.6149999999998</v>
      </c>
      <c r="AI131" s="41">
        <f t="shared" ref="AI131:AI133" si="730">N131</f>
        <v>1463.43</v>
      </c>
      <c r="AJ131" s="41">
        <f t="shared" ref="AJ131:AJ133" si="731">O131</f>
        <v>0</v>
      </c>
      <c r="AK131" s="41">
        <f t="shared" ref="AK131:AK133" si="732">P131</f>
        <v>0</v>
      </c>
      <c r="AL131" s="41">
        <f t="shared" ref="AL131:AL133" si="733">Q131</f>
        <v>0</v>
      </c>
      <c r="AM131" s="41">
        <f t="shared" ref="AM131:AM133" si="734">R131</f>
        <v>0</v>
      </c>
      <c r="AN131" s="41">
        <f t="shared" ref="AN131:AN133" si="735">S131</f>
        <v>0</v>
      </c>
      <c r="AQ131" s="75" t="s">
        <v>58</v>
      </c>
      <c r="AR131" s="40" t="str">
        <f>W131</f>
        <v>034 bp</v>
      </c>
      <c r="AS131" s="41" t="str">
        <f t="shared" ref="AS131:AS133" si="736">X131</f>
        <v>Tue Jul 19 03:24:37 2022</v>
      </c>
      <c r="AT131" s="41">
        <f t="shared" ref="AT131:AT133" si="737">Y131</f>
        <v>563324.18500000006</v>
      </c>
      <c r="AU131" s="41">
        <f t="shared" ref="AU131:AU133" si="738">Z131</f>
        <v>2087567.7150000001</v>
      </c>
      <c r="AV131" s="41">
        <f t="shared" ref="AV131:AV133" si="739">AA131</f>
        <v>0</v>
      </c>
      <c r="AW131" s="41">
        <f t="shared" ref="AW131:AW133" si="740">AB131</f>
        <v>0</v>
      </c>
      <c r="AX131" s="41">
        <f t="shared" ref="AX131:AX133" si="741">AC131</f>
        <v>1384.085</v>
      </c>
      <c r="AY131" s="41">
        <f t="shared" ref="AY131:AY133" si="742">AD131</f>
        <v>0</v>
      </c>
      <c r="AZ131" s="41">
        <f t="shared" ref="AZ131:AZ133" si="743">AE131</f>
        <v>0</v>
      </c>
      <c r="BA131" s="41">
        <f t="shared" ref="BA131:BA133" si="744">AF131</f>
        <v>1287414.835</v>
      </c>
      <c r="BB131" s="41">
        <f t="shared" ref="BB131:BB133" si="745">AG131</f>
        <v>0</v>
      </c>
      <c r="BC131" s="41">
        <f t="shared" ref="BC131:BC133" si="746">AH131</f>
        <v>2343.6149999999998</v>
      </c>
      <c r="BD131" s="41">
        <f t="shared" ref="BD131:BD133" si="747">AI131</f>
        <v>1463.43</v>
      </c>
      <c r="BE131" s="41">
        <f t="shared" ref="BE131:BE133" si="748">AJ131</f>
        <v>0</v>
      </c>
      <c r="BF131" s="41">
        <f t="shared" ref="BF131:BF133" si="749">AK131</f>
        <v>0</v>
      </c>
      <c r="BG131" s="41">
        <f t="shared" ref="BG131:BG133" si="750">AL131</f>
        <v>0</v>
      </c>
      <c r="BH131" s="41">
        <f t="shared" ref="BH131:BH133" si="751">AM131</f>
        <v>0</v>
      </c>
      <c r="BI131" s="41">
        <f t="shared" ref="BI131:BI133" si="752">AN131</f>
        <v>0</v>
      </c>
      <c r="BL131" s="75" t="s">
        <v>58</v>
      </c>
      <c r="BM131" s="40" t="str">
        <f>AR131</f>
        <v>034 bp</v>
      </c>
      <c r="BN131" s="41" t="str">
        <f t="shared" ref="BN131:BN133" si="753">AS131</f>
        <v>Tue Jul 19 03:24:37 2022</v>
      </c>
      <c r="BO131" s="41">
        <f t="shared" ref="BO131:BO133" si="754">AT131</f>
        <v>563324.18500000006</v>
      </c>
      <c r="BP131" s="41">
        <f t="shared" ref="BP131:BP133" si="755">AU131</f>
        <v>2087567.7150000001</v>
      </c>
      <c r="BQ131" s="41">
        <f t="shared" ref="BQ131:BQ133" si="756">AV131</f>
        <v>0</v>
      </c>
      <c r="BR131" s="41">
        <f t="shared" ref="BR131:BR133" si="757">AW131</f>
        <v>0</v>
      </c>
      <c r="BS131" s="41">
        <f t="shared" ref="BS131:BS133" si="758">AX131</f>
        <v>1384.085</v>
      </c>
      <c r="BT131" s="41">
        <f t="shared" ref="BT131:BT133" si="759">AY131</f>
        <v>0</v>
      </c>
      <c r="BU131" s="41">
        <f t="shared" ref="BU131:BU133" si="760">AZ131</f>
        <v>0</v>
      </c>
      <c r="BV131" s="41">
        <f t="shared" ref="BV131:BV133" si="761">BA131</f>
        <v>1287414.835</v>
      </c>
      <c r="BW131" s="41">
        <f t="shared" ref="BW131:BW133" si="762">BB131</f>
        <v>0</v>
      </c>
      <c r="BX131" s="41">
        <f t="shared" ref="BX131:BX133" si="763">BC131</f>
        <v>2343.6149999999998</v>
      </c>
      <c r="BY131" s="41">
        <f t="shared" ref="BY131:BY133" si="764">BD131</f>
        <v>1463.43</v>
      </c>
      <c r="BZ131" s="41">
        <f t="shared" ref="BZ131:BZ133" si="765">BE131</f>
        <v>0</v>
      </c>
      <c r="CA131" s="41">
        <f t="shared" ref="CA131:CA133" si="766">BF131</f>
        <v>0</v>
      </c>
      <c r="CB131" s="41">
        <f t="shared" ref="CB131:CB133" si="767">BG131</f>
        <v>0</v>
      </c>
      <c r="CC131" s="41">
        <f t="shared" ref="CC131:CC133" si="768">BH131</f>
        <v>0</v>
      </c>
      <c r="CD131" s="41">
        <f t="shared" ref="CD131:CD133" si="769">BI131</f>
        <v>0</v>
      </c>
      <c r="CG131" s="75" t="s">
        <v>58</v>
      </c>
      <c r="CH131" s="105" t="str">
        <f>BM131</f>
        <v>034 bp</v>
      </c>
      <c r="CI131" s="106" t="str">
        <f t="shared" ref="CI131:CI133" si="770">BN131</f>
        <v>Tue Jul 19 03:24:37 2022</v>
      </c>
      <c r="CJ131" s="106">
        <f t="shared" ref="CJ131:CJ133" si="771">BO131</f>
        <v>563324.18500000006</v>
      </c>
      <c r="CK131" s="106">
        <f t="shared" ref="CK131:CK133" si="772">BP131</f>
        <v>2087567.7150000001</v>
      </c>
      <c r="CL131" s="106">
        <f t="shared" ref="CL131:CL133" si="773">BQ131</f>
        <v>0</v>
      </c>
      <c r="CM131" s="106">
        <f t="shared" ref="CM131:CM133" si="774">BR131</f>
        <v>0</v>
      </c>
      <c r="CN131" s="106">
        <f t="shared" ref="CN131:CN133" si="775">BS131</f>
        <v>1384.085</v>
      </c>
      <c r="CO131" s="106">
        <f t="shared" ref="CO131:CO133" si="776">BT131</f>
        <v>0</v>
      </c>
      <c r="CP131" s="106">
        <f t="shared" ref="CP131:CP133" si="777">BU131</f>
        <v>0</v>
      </c>
      <c r="CQ131" s="106">
        <f t="shared" ref="CQ131:CQ133" si="778">BV131</f>
        <v>1287414.835</v>
      </c>
      <c r="CR131" s="106">
        <f t="shared" ref="CR131:CR133" si="779">BW131</f>
        <v>0</v>
      </c>
      <c r="CS131" s="106">
        <f t="shared" ref="CS131:CS133" si="780">BX131</f>
        <v>2343.6149999999998</v>
      </c>
      <c r="CT131" s="106">
        <f t="shared" ref="CT131:CT133" si="781">BY131</f>
        <v>1463.43</v>
      </c>
      <c r="CU131" s="106">
        <f t="shared" ref="CU131:CU133" si="782">BZ131</f>
        <v>0</v>
      </c>
      <c r="CV131" s="106">
        <f t="shared" ref="CV131:CV133" si="783">CA131</f>
        <v>0</v>
      </c>
      <c r="CW131" s="106">
        <f t="shared" ref="CW131:CW133" si="784">CB131</f>
        <v>0</v>
      </c>
      <c r="CX131" s="106">
        <f t="shared" ref="CX131:CX133" si="785">CC131</f>
        <v>0</v>
      </c>
      <c r="CY131" s="107">
        <f t="shared" ref="CY131:CY133" si="786">CD131</f>
        <v>0</v>
      </c>
    </row>
    <row r="132" spans="1:103" x14ac:dyDescent="0.25">
      <c r="A132" s="75"/>
      <c r="B132" s="40" t="str">
        <f>'Data In'!G11</f>
        <v>034 bp</v>
      </c>
      <c r="C132" s="41" t="str">
        <f>'Data In'!H11</f>
        <v>Tue Jul 19 03:29:41 2022</v>
      </c>
      <c r="D132" s="41">
        <f>'Data In'!I11</f>
        <v>563844.91500000004</v>
      </c>
      <c r="E132" s="41">
        <f>'Data In'!J11</f>
        <v>2088996.05</v>
      </c>
      <c r="F132" s="41">
        <f>'Data In'!K11</f>
        <v>0</v>
      </c>
      <c r="G132" s="41">
        <f>'Data In'!L11</f>
        <v>0</v>
      </c>
      <c r="H132" s="41">
        <f>'Data In'!M11</f>
        <v>1373</v>
      </c>
      <c r="I132" s="41">
        <f>'Data In'!N11</f>
        <v>0</v>
      </c>
      <c r="J132" s="41">
        <f>'Data In'!O11</f>
        <v>0</v>
      </c>
      <c r="K132" s="41">
        <f>'Data In'!P11</f>
        <v>1284893.605</v>
      </c>
      <c r="L132" s="41">
        <f>'Data In'!Q11</f>
        <v>0</v>
      </c>
      <c r="M132" s="41">
        <f>'Data In'!R11</f>
        <v>2345.5549999999998</v>
      </c>
      <c r="N132" s="41">
        <f>'Data In'!S11</f>
        <v>1466.11</v>
      </c>
      <c r="O132" s="41">
        <f>'Data In'!T11</f>
        <v>0</v>
      </c>
      <c r="P132" s="41">
        <f>'Data In'!U11</f>
        <v>0</v>
      </c>
      <c r="Q132" s="41">
        <f>'Data In'!V11</f>
        <v>0</v>
      </c>
      <c r="R132" s="41">
        <f>'Data In'!W11</f>
        <v>0</v>
      </c>
      <c r="S132" s="41">
        <f>'Data In'!X11</f>
        <v>0</v>
      </c>
      <c r="T132" s="25"/>
      <c r="V132" s="75"/>
      <c r="W132" s="40" t="str">
        <f t="shared" ref="W132:W133" si="787">B132</f>
        <v>034 bp</v>
      </c>
      <c r="X132" s="41" t="str">
        <f t="shared" si="719"/>
        <v>Tue Jul 19 03:29:41 2022</v>
      </c>
      <c r="Y132" s="41">
        <f t="shared" si="720"/>
        <v>563844.91500000004</v>
      </c>
      <c r="Z132" s="41">
        <f t="shared" si="721"/>
        <v>2088996.05</v>
      </c>
      <c r="AA132" s="41">
        <f t="shared" si="722"/>
        <v>0</v>
      </c>
      <c r="AB132" s="41">
        <f t="shared" si="723"/>
        <v>0</v>
      </c>
      <c r="AC132" s="41">
        <f t="shared" si="724"/>
        <v>1373</v>
      </c>
      <c r="AD132" s="41">
        <f t="shared" si="725"/>
        <v>0</v>
      </c>
      <c r="AE132" s="41">
        <f t="shared" si="726"/>
        <v>0</v>
      </c>
      <c r="AF132" s="41">
        <f t="shared" si="727"/>
        <v>1284893.605</v>
      </c>
      <c r="AG132" s="41">
        <f t="shared" si="728"/>
        <v>0</v>
      </c>
      <c r="AH132" s="41">
        <f t="shared" si="729"/>
        <v>2345.5549999999998</v>
      </c>
      <c r="AI132" s="41">
        <f t="shared" si="730"/>
        <v>1466.11</v>
      </c>
      <c r="AJ132" s="41">
        <f t="shared" si="731"/>
        <v>0</v>
      </c>
      <c r="AK132" s="41">
        <f t="shared" si="732"/>
        <v>0</v>
      </c>
      <c r="AL132" s="41">
        <f t="shared" si="733"/>
        <v>0</v>
      </c>
      <c r="AM132" s="41">
        <f t="shared" si="734"/>
        <v>0</v>
      </c>
      <c r="AN132" s="41">
        <f t="shared" si="735"/>
        <v>0</v>
      </c>
      <c r="AQ132" s="75"/>
      <c r="AR132" s="40" t="str">
        <f t="shared" ref="AR132:AR133" si="788">W132</f>
        <v>034 bp</v>
      </c>
      <c r="AS132" s="41" t="str">
        <f t="shared" si="736"/>
        <v>Tue Jul 19 03:29:41 2022</v>
      </c>
      <c r="AT132" s="41">
        <f t="shared" si="737"/>
        <v>563844.91500000004</v>
      </c>
      <c r="AU132" s="41">
        <f t="shared" si="738"/>
        <v>2088996.05</v>
      </c>
      <c r="AV132" s="41">
        <f t="shared" si="739"/>
        <v>0</v>
      </c>
      <c r="AW132" s="41">
        <f t="shared" si="740"/>
        <v>0</v>
      </c>
      <c r="AX132" s="41">
        <f t="shared" si="741"/>
        <v>1373</v>
      </c>
      <c r="AY132" s="41">
        <f t="shared" si="742"/>
        <v>0</v>
      </c>
      <c r="AZ132" s="41">
        <f t="shared" si="743"/>
        <v>0</v>
      </c>
      <c r="BA132" s="41">
        <f t="shared" si="744"/>
        <v>1284893.605</v>
      </c>
      <c r="BB132" s="41">
        <f t="shared" si="745"/>
        <v>0</v>
      </c>
      <c r="BC132" s="41">
        <f t="shared" si="746"/>
        <v>2345.5549999999998</v>
      </c>
      <c r="BD132" s="41">
        <f t="shared" si="747"/>
        <v>1466.11</v>
      </c>
      <c r="BE132" s="41">
        <f t="shared" si="748"/>
        <v>0</v>
      </c>
      <c r="BF132" s="41">
        <f t="shared" si="749"/>
        <v>0</v>
      </c>
      <c r="BG132" s="41">
        <f t="shared" si="750"/>
        <v>0</v>
      </c>
      <c r="BH132" s="41">
        <f t="shared" si="751"/>
        <v>0</v>
      </c>
      <c r="BI132" s="41">
        <f t="shared" si="752"/>
        <v>0</v>
      </c>
      <c r="BL132" s="75"/>
      <c r="BM132" s="40" t="str">
        <f t="shared" ref="BM132:BM133" si="789">AR132</f>
        <v>034 bp</v>
      </c>
      <c r="BN132" s="41" t="str">
        <f t="shared" si="753"/>
        <v>Tue Jul 19 03:29:41 2022</v>
      </c>
      <c r="BO132" s="41">
        <f t="shared" si="754"/>
        <v>563844.91500000004</v>
      </c>
      <c r="BP132" s="41">
        <f t="shared" si="755"/>
        <v>2088996.05</v>
      </c>
      <c r="BQ132" s="41">
        <f t="shared" si="756"/>
        <v>0</v>
      </c>
      <c r="BR132" s="41">
        <f t="shared" si="757"/>
        <v>0</v>
      </c>
      <c r="BS132" s="41">
        <f t="shared" si="758"/>
        <v>1373</v>
      </c>
      <c r="BT132" s="41">
        <f t="shared" si="759"/>
        <v>0</v>
      </c>
      <c r="BU132" s="41">
        <f t="shared" si="760"/>
        <v>0</v>
      </c>
      <c r="BV132" s="41">
        <f t="shared" si="761"/>
        <v>1284893.605</v>
      </c>
      <c r="BW132" s="41">
        <f t="shared" si="762"/>
        <v>0</v>
      </c>
      <c r="BX132" s="41">
        <f t="shared" si="763"/>
        <v>2345.5549999999998</v>
      </c>
      <c r="BY132" s="41">
        <f t="shared" si="764"/>
        <v>1466.11</v>
      </c>
      <c r="BZ132" s="41">
        <f t="shared" si="765"/>
        <v>0</v>
      </c>
      <c r="CA132" s="41">
        <f t="shared" si="766"/>
        <v>0</v>
      </c>
      <c r="CB132" s="41">
        <f t="shared" si="767"/>
        <v>0</v>
      </c>
      <c r="CC132" s="41">
        <f t="shared" si="768"/>
        <v>0</v>
      </c>
      <c r="CD132" s="41">
        <f t="shared" si="769"/>
        <v>0</v>
      </c>
      <c r="CG132" s="75"/>
      <c r="CH132" s="105" t="str">
        <f t="shared" ref="CH132:CH133" si="790">BM132</f>
        <v>034 bp</v>
      </c>
      <c r="CI132" s="106" t="str">
        <f t="shared" si="770"/>
        <v>Tue Jul 19 03:29:41 2022</v>
      </c>
      <c r="CJ132" s="106">
        <f t="shared" si="771"/>
        <v>563844.91500000004</v>
      </c>
      <c r="CK132" s="106">
        <f t="shared" si="772"/>
        <v>2088996.05</v>
      </c>
      <c r="CL132" s="106">
        <f t="shared" si="773"/>
        <v>0</v>
      </c>
      <c r="CM132" s="106">
        <f t="shared" si="774"/>
        <v>0</v>
      </c>
      <c r="CN132" s="106">
        <f t="shared" si="775"/>
        <v>1373</v>
      </c>
      <c r="CO132" s="106">
        <f t="shared" si="776"/>
        <v>0</v>
      </c>
      <c r="CP132" s="106">
        <f t="shared" si="777"/>
        <v>0</v>
      </c>
      <c r="CQ132" s="106">
        <f t="shared" si="778"/>
        <v>1284893.605</v>
      </c>
      <c r="CR132" s="106">
        <f t="shared" si="779"/>
        <v>0</v>
      </c>
      <c r="CS132" s="106">
        <f t="shared" si="780"/>
        <v>2345.5549999999998</v>
      </c>
      <c r="CT132" s="106">
        <f t="shared" si="781"/>
        <v>1466.11</v>
      </c>
      <c r="CU132" s="106">
        <f t="shared" si="782"/>
        <v>0</v>
      </c>
      <c r="CV132" s="106">
        <f t="shared" si="783"/>
        <v>0</v>
      </c>
      <c r="CW132" s="106">
        <f t="shared" si="784"/>
        <v>0</v>
      </c>
      <c r="CX132" s="106">
        <f t="shared" si="785"/>
        <v>0</v>
      </c>
      <c r="CY132" s="107">
        <f t="shared" si="786"/>
        <v>0</v>
      </c>
    </row>
    <row r="133" spans="1:103" x14ac:dyDescent="0.25">
      <c r="A133" s="75"/>
      <c r="B133" s="40" t="str">
        <f>'Data In'!G12</f>
        <v>034 bp</v>
      </c>
      <c r="C133" s="41" t="str">
        <f>'Data In'!H12</f>
        <v>Tue Jul 19 03:34:44 2022</v>
      </c>
      <c r="D133" s="41">
        <f>'Data In'!I12</f>
        <v>563093.24</v>
      </c>
      <c r="E133" s="41">
        <f>'Data In'!J12</f>
        <v>2086948.6</v>
      </c>
      <c r="F133" s="41">
        <f>'Data In'!K12</f>
        <v>0</v>
      </c>
      <c r="G133" s="41">
        <f>'Data In'!L12</f>
        <v>0</v>
      </c>
      <c r="H133" s="41">
        <f>'Data In'!M12</f>
        <v>1347.82</v>
      </c>
      <c r="I133" s="41">
        <f>'Data In'!N12</f>
        <v>0</v>
      </c>
      <c r="J133" s="41">
        <f>'Data In'!O12</f>
        <v>0</v>
      </c>
      <c r="K133" s="41">
        <f>'Data In'!P12</f>
        <v>1285202.51</v>
      </c>
      <c r="L133" s="41">
        <f>'Data In'!Q12</f>
        <v>0</v>
      </c>
      <c r="M133" s="41">
        <f>'Data In'!R12</f>
        <v>2349.42</v>
      </c>
      <c r="N133" s="41">
        <f>'Data In'!S12</f>
        <v>1467.4</v>
      </c>
      <c r="O133" s="41">
        <f>'Data In'!T12</f>
        <v>0</v>
      </c>
      <c r="P133" s="41">
        <f>'Data In'!U12</f>
        <v>0</v>
      </c>
      <c r="Q133" s="41">
        <f>'Data In'!V12</f>
        <v>0</v>
      </c>
      <c r="R133" s="41">
        <f>'Data In'!W12</f>
        <v>0</v>
      </c>
      <c r="S133" s="41">
        <f>'Data In'!X12</f>
        <v>0</v>
      </c>
      <c r="T133" s="25"/>
      <c r="V133" s="75"/>
      <c r="W133" s="40" t="str">
        <f t="shared" si="787"/>
        <v>034 bp</v>
      </c>
      <c r="X133" s="41" t="str">
        <f t="shared" si="719"/>
        <v>Tue Jul 19 03:34:44 2022</v>
      </c>
      <c r="Y133" s="41">
        <f t="shared" si="720"/>
        <v>563093.24</v>
      </c>
      <c r="Z133" s="41">
        <f t="shared" si="721"/>
        <v>2086948.6</v>
      </c>
      <c r="AA133" s="41">
        <f t="shared" si="722"/>
        <v>0</v>
      </c>
      <c r="AB133" s="41">
        <f t="shared" si="723"/>
        <v>0</v>
      </c>
      <c r="AC133" s="41">
        <f t="shared" si="724"/>
        <v>1347.82</v>
      </c>
      <c r="AD133" s="41">
        <f t="shared" si="725"/>
        <v>0</v>
      </c>
      <c r="AE133" s="41">
        <f t="shared" si="726"/>
        <v>0</v>
      </c>
      <c r="AF133" s="41">
        <f t="shared" si="727"/>
        <v>1285202.51</v>
      </c>
      <c r="AG133" s="41">
        <f t="shared" si="728"/>
        <v>0</v>
      </c>
      <c r="AH133" s="41">
        <f t="shared" si="729"/>
        <v>2349.42</v>
      </c>
      <c r="AI133" s="41">
        <f t="shared" si="730"/>
        <v>1467.4</v>
      </c>
      <c r="AJ133" s="41">
        <f t="shared" si="731"/>
        <v>0</v>
      </c>
      <c r="AK133" s="41">
        <f t="shared" si="732"/>
        <v>0</v>
      </c>
      <c r="AL133" s="41">
        <f t="shared" si="733"/>
        <v>0</v>
      </c>
      <c r="AM133" s="41">
        <f t="shared" si="734"/>
        <v>0</v>
      </c>
      <c r="AN133" s="41">
        <f t="shared" si="735"/>
        <v>0</v>
      </c>
      <c r="AQ133" s="75"/>
      <c r="AR133" s="40" t="str">
        <f t="shared" si="788"/>
        <v>034 bp</v>
      </c>
      <c r="AS133" s="41" t="str">
        <f t="shared" si="736"/>
        <v>Tue Jul 19 03:34:44 2022</v>
      </c>
      <c r="AT133" s="41">
        <f t="shared" si="737"/>
        <v>563093.24</v>
      </c>
      <c r="AU133" s="41">
        <f t="shared" si="738"/>
        <v>2086948.6</v>
      </c>
      <c r="AV133" s="41">
        <f t="shared" si="739"/>
        <v>0</v>
      </c>
      <c r="AW133" s="41">
        <f t="shared" si="740"/>
        <v>0</v>
      </c>
      <c r="AX133" s="41">
        <f t="shared" si="741"/>
        <v>1347.82</v>
      </c>
      <c r="AY133" s="41">
        <f t="shared" si="742"/>
        <v>0</v>
      </c>
      <c r="AZ133" s="41">
        <f t="shared" si="743"/>
        <v>0</v>
      </c>
      <c r="BA133" s="41">
        <f t="shared" si="744"/>
        <v>1285202.51</v>
      </c>
      <c r="BB133" s="41">
        <f t="shared" si="745"/>
        <v>0</v>
      </c>
      <c r="BC133" s="41">
        <f t="shared" si="746"/>
        <v>2349.42</v>
      </c>
      <c r="BD133" s="41">
        <f t="shared" si="747"/>
        <v>1467.4</v>
      </c>
      <c r="BE133" s="41">
        <f t="shared" si="748"/>
        <v>0</v>
      </c>
      <c r="BF133" s="41">
        <f t="shared" si="749"/>
        <v>0</v>
      </c>
      <c r="BG133" s="41">
        <f t="shared" si="750"/>
        <v>0</v>
      </c>
      <c r="BH133" s="41">
        <f t="shared" si="751"/>
        <v>0</v>
      </c>
      <c r="BI133" s="41">
        <f t="shared" si="752"/>
        <v>0</v>
      </c>
      <c r="BL133" s="75"/>
      <c r="BM133" s="40" t="str">
        <f t="shared" si="789"/>
        <v>034 bp</v>
      </c>
      <c r="BN133" s="41" t="str">
        <f t="shared" si="753"/>
        <v>Tue Jul 19 03:34:44 2022</v>
      </c>
      <c r="BO133" s="41">
        <f t="shared" si="754"/>
        <v>563093.24</v>
      </c>
      <c r="BP133" s="41">
        <f t="shared" si="755"/>
        <v>2086948.6</v>
      </c>
      <c r="BQ133" s="41">
        <f t="shared" si="756"/>
        <v>0</v>
      </c>
      <c r="BR133" s="41">
        <f t="shared" si="757"/>
        <v>0</v>
      </c>
      <c r="BS133" s="41">
        <f t="shared" si="758"/>
        <v>1347.82</v>
      </c>
      <c r="BT133" s="41">
        <f t="shared" si="759"/>
        <v>0</v>
      </c>
      <c r="BU133" s="41">
        <f t="shared" si="760"/>
        <v>0</v>
      </c>
      <c r="BV133" s="41">
        <f t="shared" si="761"/>
        <v>1285202.51</v>
      </c>
      <c r="BW133" s="41">
        <f t="shared" si="762"/>
        <v>0</v>
      </c>
      <c r="BX133" s="41">
        <f t="shared" si="763"/>
        <v>2349.42</v>
      </c>
      <c r="BY133" s="41">
        <f t="shared" si="764"/>
        <v>1467.4</v>
      </c>
      <c r="BZ133" s="41">
        <f t="shared" si="765"/>
        <v>0</v>
      </c>
      <c r="CA133" s="41">
        <f t="shared" si="766"/>
        <v>0</v>
      </c>
      <c r="CB133" s="41">
        <f t="shared" si="767"/>
        <v>0</v>
      </c>
      <c r="CC133" s="41">
        <f t="shared" si="768"/>
        <v>0</v>
      </c>
      <c r="CD133" s="41">
        <f t="shared" si="769"/>
        <v>0</v>
      </c>
      <c r="CG133" s="75"/>
      <c r="CH133" s="105" t="str">
        <f t="shared" si="790"/>
        <v>034 bp</v>
      </c>
      <c r="CI133" s="106" t="str">
        <f t="shared" si="770"/>
        <v>Tue Jul 19 03:34:44 2022</v>
      </c>
      <c r="CJ133" s="106">
        <f t="shared" si="771"/>
        <v>563093.24</v>
      </c>
      <c r="CK133" s="106">
        <f t="shared" si="772"/>
        <v>2086948.6</v>
      </c>
      <c r="CL133" s="106">
        <f t="shared" si="773"/>
        <v>0</v>
      </c>
      <c r="CM133" s="106">
        <f t="shared" si="774"/>
        <v>0</v>
      </c>
      <c r="CN133" s="106">
        <f t="shared" si="775"/>
        <v>1347.82</v>
      </c>
      <c r="CO133" s="106">
        <f t="shared" si="776"/>
        <v>0</v>
      </c>
      <c r="CP133" s="106">
        <f t="shared" si="777"/>
        <v>0</v>
      </c>
      <c r="CQ133" s="106">
        <f t="shared" si="778"/>
        <v>1285202.51</v>
      </c>
      <c r="CR133" s="106">
        <f t="shared" si="779"/>
        <v>0</v>
      </c>
      <c r="CS133" s="106">
        <f t="shared" si="780"/>
        <v>2349.42</v>
      </c>
      <c r="CT133" s="106">
        <f t="shared" si="781"/>
        <v>1467.4</v>
      </c>
      <c r="CU133" s="106">
        <f t="shared" si="782"/>
        <v>0</v>
      </c>
      <c r="CV133" s="106">
        <f t="shared" si="783"/>
        <v>0</v>
      </c>
      <c r="CW133" s="106">
        <f t="shared" si="784"/>
        <v>0</v>
      </c>
      <c r="CX133" s="106">
        <f t="shared" si="785"/>
        <v>0</v>
      </c>
      <c r="CY133" s="107">
        <f t="shared" si="786"/>
        <v>0</v>
      </c>
    </row>
    <row r="134" spans="1:103" x14ac:dyDescent="0.25">
      <c r="A134" s="75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8"/>
      <c r="T134" s="25"/>
      <c r="V134" s="75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8"/>
      <c r="AQ134" s="75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8"/>
      <c r="BL134" s="75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8"/>
      <c r="CG134" s="75"/>
      <c r="CH134" s="87"/>
      <c r="CI134" s="87"/>
      <c r="CJ134" s="87"/>
      <c r="CK134" s="87"/>
      <c r="CL134" s="87"/>
      <c r="CM134" s="87"/>
      <c r="CN134" s="87"/>
      <c r="CO134" s="87"/>
      <c r="CP134" s="87"/>
      <c r="CQ134" s="87"/>
      <c r="CR134" s="87"/>
      <c r="CS134" s="87"/>
      <c r="CT134" s="87"/>
      <c r="CU134" s="87"/>
      <c r="CV134" s="87"/>
      <c r="CW134" s="87"/>
      <c r="CX134" s="87"/>
      <c r="CY134" s="88"/>
    </row>
    <row r="135" spans="1:103" x14ac:dyDescent="0.25">
      <c r="A135" s="75" t="s">
        <v>59</v>
      </c>
      <c r="B135" s="121" t="str">
        <f>'Data In'!G41</f>
        <v>034 475C 40-120mL 2p5-5 pOzO2 0-10pCO2</v>
      </c>
      <c r="C135" s="41" t="str">
        <f>'Data In'!H41</f>
        <v>Mon Jul 18 09:53:35 2022</v>
      </c>
      <c r="D135" s="41">
        <f>'Data In'!I41</f>
        <v>314080.65999999997</v>
      </c>
      <c r="E135" s="41">
        <f>'Data In'!J41</f>
        <v>2223024.0099999998</v>
      </c>
      <c r="F135" s="41">
        <f>'Data In'!K41</f>
        <v>9545.9650000000001</v>
      </c>
      <c r="G135" s="41">
        <f>'Data In'!L41</f>
        <v>84107.865000000005</v>
      </c>
      <c r="H135" s="41">
        <f>'Data In'!M41</f>
        <v>8561.39</v>
      </c>
      <c r="I135" s="41">
        <f>'Data In'!N41</f>
        <v>294.08499999999998</v>
      </c>
      <c r="J135" s="41">
        <f>'Data In'!O41</f>
        <v>24502.66</v>
      </c>
      <c r="K135" s="41">
        <f>'Data In'!P41</f>
        <v>1102026.345</v>
      </c>
      <c r="L135" s="41">
        <f>'Data In'!Q41</f>
        <v>157400.55499999999</v>
      </c>
      <c r="M135" s="41">
        <f>'Data In'!R41</f>
        <v>1599.03</v>
      </c>
      <c r="N135" s="41">
        <f>'Data In'!S41</f>
        <v>944.44500000000005</v>
      </c>
      <c r="O135" s="41">
        <f>'Data In'!T41</f>
        <v>276.315</v>
      </c>
      <c r="P135" s="41">
        <f>'Data In'!U41</f>
        <v>648.53</v>
      </c>
      <c r="Q135" s="41">
        <f>'Data In'!V41</f>
        <v>347.64499999999998</v>
      </c>
      <c r="R135" s="41">
        <f>'Data In'!W41</f>
        <v>179.39500000000001</v>
      </c>
      <c r="S135" s="41">
        <f>'Data In'!X41</f>
        <v>0</v>
      </c>
      <c r="T135" s="25"/>
      <c r="V135" s="75" t="s">
        <v>59</v>
      </c>
      <c r="W135" s="121">
        <f>'Data In'!G70</f>
        <v>0</v>
      </c>
      <c r="X135" s="41">
        <f>'Data In'!H70</f>
        <v>0</v>
      </c>
      <c r="Y135" s="41">
        <f>'Data In'!I70</f>
        <v>0</v>
      </c>
      <c r="Z135" s="41">
        <f>'Data In'!J70</f>
        <v>0</v>
      </c>
      <c r="AA135" s="41">
        <f>'Data In'!K70</f>
        <v>0</v>
      </c>
      <c r="AB135" s="41">
        <f>'Data In'!L70</f>
        <v>0</v>
      </c>
      <c r="AC135" s="41">
        <f>'Data In'!M70</f>
        <v>0</v>
      </c>
      <c r="AD135" s="41">
        <f>'Data In'!N70</f>
        <v>0</v>
      </c>
      <c r="AE135" s="41">
        <f>'Data In'!O70</f>
        <v>0</v>
      </c>
      <c r="AF135" s="41">
        <f>'Data In'!P70</f>
        <v>0</v>
      </c>
      <c r="AG135" s="41">
        <f>'Data In'!Q70</f>
        <v>0</v>
      </c>
      <c r="AH135" s="41">
        <f>'Data In'!R70</f>
        <v>0</v>
      </c>
      <c r="AI135" s="41">
        <f>'Data In'!S70</f>
        <v>0</v>
      </c>
      <c r="AJ135" s="41">
        <f>'Data In'!T70</f>
        <v>0</v>
      </c>
      <c r="AK135" s="41">
        <f>'Data In'!U70</f>
        <v>0</v>
      </c>
      <c r="AL135" s="41">
        <f>'Data In'!V70</f>
        <v>0</v>
      </c>
      <c r="AM135" s="41">
        <f>'Data In'!W70</f>
        <v>0</v>
      </c>
      <c r="AN135" s="41">
        <f>'Data In'!X70</f>
        <v>0</v>
      </c>
      <c r="AQ135" s="75" t="s">
        <v>59</v>
      </c>
      <c r="AR135" s="121">
        <f>'Data In'!G99</f>
        <v>0</v>
      </c>
      <c r="AS135" s="41">
        <f>'Data In'!H99</f>
        <v>0</v>
      </c>
      <c r="AT135" s="41">
        <f>'Data In'!I99</f>
        <v>0</v>
      </c>
      <c r="AU135" s="41">
        <f>'Data In'!J99</f>
        <v>0</v>
      </c>
      <c r="AV135" s="41">
        <f>'Data In'!K99</f>
        <v>0</v>
      </c>
      <c r="AW135" s="41">
        <f>'Data In'!L99</f>
        <v>0</v>
      </c>
      <c r="AX135" s="41">
        <f>'Data In'!M99</f>
        <v>0</v>
      </c>
      <c r="AY135" s="41">
        <f>'Data In'!N99</f>
        <v>0</v>
      </c>
      <c r="AZ135" s="41">
        <f>'Data In'!O99</f>
        <v>0</v>
      </c>
      <c r="BA135" s="41">
        <f>'Data In'!P99</f>
        <v>0</v>
      </c>
      <c r="BB135" s="41">
        <f>'Data In'!Q99</f>
        <v>0</v>
      </c>
      <c r="BC135" s="41">
        <f>'Data In'!R99</f>
        <v>0</v>
      </c>
      <c r="BD135" s="41">
        <f>'Data In'!S99</f>
        <v>0</v>
      </c>
      <c r="BE135" s="41">
        <f>'Data In'!T99</f>
        <v>0</v>
      </c>
      <c r="BF135" s="41">
        <f>'Data In'!U99</f>
        <v>0</v>
      </c>
      <c r="BG135" s="41">
        <f>'Data In'!V99</f>
        <v>0</v>
      </c>
      <c r="BH135" s="41">
        <f>'Data In'!W99</f>
        <v>0</v>
      </c>
      <c r="BI135" s="41">
        <f>'Data In'!X99</f>
        <v>0</v>
      </c>
      <c r="BL135" s="75" t="s">
        <v>59</v>
      </c>
      <c r="BM135" s="121">
        <f>'Data In'!G128</f>
        <v>0</v>
      </c>
      <c r="BN135" s="41">
        <f>'Data In'!H128</f>
        <v>0</v>
      </c>
      <c r="BO135" s="41">
        <f>'Data In'!I128</f>
        <v>0</v>
      </c>
      <c r="BP135" s="41">
        <f>'Data In'!J128</f>
        <v>0</v>
      </c>
      <c r="BQ135" s="41">
        <f>'Data In'!K128</f>
        <v>0</v>
      </c>
      <c r="BR135" s="41">
        <f>'Data In'!L128</f>
        <v>0</v>
      </c>
      <c r="BS135" s="41">
        <f>'Data In'!M128</f>
        <v>0</v>
      </c>
      <c r="BT135" s="41">
        <f>'Data In'!N128</f>
        <v>0</v>
      </c>
      <c r="BU135" s="41">
        <f>'Data In'!O128</f>
        <v>0</v>
      </c>
      <c r="BV135" s="41">
        <f>'Data In'!P128</f>
        <v>0</v>
      </c>
      <c r="BW135" s="41">
        <f>'Data In'!Q128</f>
        <v>0</v>
      </c>
      <c r="BX135" s="41">
        <f>'Data In'!R128</f>
        <v>0</v>
      </c>
      <c r="BY135" s="41">
        <f>'Data In'!S128</f>
        <v>0</v>
      </c>
      <c r="BZ135" s="41">
        <f>'Data In'!T128</f>
        <v>0</v>
      </c>
      <c r="CA135" s="41">
        <f>'Data In'!U128</f>
        <v>0</v>
      </c>
      <c r="CB135" s="41">
        <f>'Data In'!V128</f>
        <v>0</v>
      </c>
      <c r="CC135" s="41">
        <f>'Data In'!W128</f>
        <v>0</v>
      </c>
      <c r="CD135" s="41">
        <f>'Data In'!X128</f>
        <v>0</v>
      </c>
      <c r="CG135" s="75" t="s">
        <v>59</v>
      </c>
      <c r="CH135" s="105">
        <f>'Data In'!G157</f>
        <v>0</v>
      </c>
      <c r="CI135" s="106">
        <f>'Data In'!H157</f>
        <v>0</v>
      </c>
      <c r="CJ135" s="106">
        <f>'Data In'!I157</f>
        <v>0</v>
      </c>
      <c r="CK135" s="106">
        <f>'Data In'!J157</f>
        <v>0</v>
      </c>
      <c r="CL135" s="106">
        <f>'Data In'!K157</f>
        <v>0</v>
      </c>
      <c r="CM135" s="106">
        <f>'Data In'!L157</f>
        <v>0</v>
      </c>
      <c r="CN135" s="106">
        <f>'Data In'!M157</f>
        <v>0</v>
      </c>
      <c r="CO135" s="106">
        <f>'Data In'!N157</f>
        <v>0</v>
      </c>
      <c r="CP135" s="106">
        <f>'Data In'!O157</f>
        <v>0</v>
      </c>
      <c r="CQ135" s="106">
        <f>'Data In'!P157</f>
        <v>0</v>
      </c>
      <c r="CR135" s="106">
        <f>'Data In'!Q157</f>
        <v>0</v>
      </c>
      <c r="CS135" s="106">
        <f>'Data In'!R157</f>
        <v>0</v>
      </c>
      <c r="CT135" s="106">
        <f>'Data In'!S157</f>
        <v>0</v>
      </c>
      <c r="CU135" s="106">
        <f>'Data In'!T157</f>
        <v>0</v>
      </c>
      <c r="CV135" s="106">
        <f>'Data In'!U157</f>
        <v>0</v>
      </c>
      <c r="CW135" s="106">
        <f>'Data In'!V157</f>
        <v>0</v>
      </c>
      <c r="CX135" s="106">
        <f>'Data In'!W157</f>
        <v>0</v>
      </c>
      <c r="CY135" s="106">
        <f>'Data In'!X157</f>
        <v>0</v>
      </c>
    </row>
    <row r="136" spans="1:103" x14ac:dyDescent="0.25">
      <c r="A136" s="75"/>
      <c r="B136" s="121" t="str">
        <f>'Data In'!G42</f>
        <v>034 475C 40-120mL 2p5-5 pOzO2 0-10pCO2</v>
      </c>
      <c r="C136" s="41" t="str">
        <f>'Data In'!H42</f>
        <v>Mon Jul 18 09:58:33 2022</v>
      </c>
      <c r="D136" s="41">
        <f>'Data In'!I42</f>
        <v>319682.48499999999</v>
      </c>
      <c r="E136" s="41">
        <f>'Data In'!J42</f>
        <v>2216414.9900000002</v>
      </c>
      <c r="F136" s="41">
        <f>'Data In'!K42</f>
        <v>9478.3250000000007</v>
      </c>
      <c r="G136" s="41">
        <f>'Data In'!L42</f>
        <v>83526.78</v>
      </c>
      <c r="H136" s="41">
        <f>'Data In'!M42</f>
        <v>10024.9</v>
      </c>
      <c r="I136" s="41">
        <f>'Data In'!N42</f>
        <v>293.13</v>
      </c>
      <c r="J136" s="41">
        <f>'Data In'!O42</f>
        <v>24229.575000000001</v>
      </c>
      <c r="K136" s="41">
        <f>'Data In'!P42</f>
        <v>1097593.31</v>
      </c>
      <c r="L136" s="41">
        <f>'Data In'!Q42</f>
        <v>156039.405</v>
      </c>
      <c r="M136" s="41">
        <f>'Data In'!R42</f>
        <v>1595.2650000000001</v>
      </c>
      <c r="N136" s="41">
        <f>'Data In'!S42</f>
        <v>943.78499999999997</v>
      </c>
      <c r="O136" s="41">
        <f>'Data In'!T42</f>
        <v>269.35000000000002</v>
      </c>
      <c r="P136" s="41">
        <f>'Data In'!U42</f>
        <v>637.28499999999997</v>
      </c>
      <c r="Q136" s="41">
        <f>'Data In'!V42</f>
        <v>348.18</v>
      </c>
      <c r="R136" s="41">
        <f>'Data In'!W42</f>
        <v>173.755</v>
      </c>
      <c r="S136" s="41">
        <f>'Data In'!X42</f>
        <v>0</v>
      </c>
      <c r="T136" s="25"/>
      <c r="V136" s="75"/>
      <c r="W136" s="121">
        <f>'Data In'!G71</f>
        <v>0</v>
      </c>
      <c r="X136" s="41">
        <f>'Data In'!H71</f>
        <v>0</v>
      </c>
      <c r="Y136" s="41">
        <f>'Data In'!I71</f>
        <v>0</v>
      </c>
      <c r="Z136" s="41">
        <f>'Data In'!J71</f>
        <v>0</v>
      </c>
      <c r="AA136" s="41">
        <f>'Data In'!K71</f>
        <v>0</v>
      </c>
      <c r="AB136" s="41">
        <f>'Data In'!L71</f>
        <v>0</v>
      </c>
      <c r="AC136" s="41">
        <f>'Data In'!M71</f>
        <v>0</v>
      </c>
      <c r="AD136" s="41">
        <f>'Data In'!N71</f>
        <v>0</v>
      </c>
      <c r="AE136" s="41">
        <f>'Data In'!O71</f>
        <v>0</v>
      </c>
      <c r="AF136" s="41">
        <f>'Data In'!P71</f>
        <v>0</v>
      </c>
      <c r="AG136" s="41">
        <f>'Data In'!Q71</f>
        <v>0</v>
      </c>
      <c r="AH136" s="41">
        <f>'Data In'!R71</f>
        <v>0</v>
      </c>
      <c r="AI136" s="41">
        <f>'Data In'!S71</f>
        <v>0</v>
      </c>
      <c r="AJ136" s="41">
        <f>'Data In'!T71</f>
        <v>0</v>
      </c>
      <c r="AK136" s="41">
        <f>'Data In'!U71</f>
        <v>0</v>
      </c>
      <c r="AL136" s="41">
        <f>'Data In'!V71</f>
        <v>0</v>
      </c>
      <c r="AM136" s="41">
        <f>'Data In'!W71</f>
        <v>0</v>
      </c>
      <c r="AN136" s="41">
        <f>'Data In'!X71</f>
        <v>0</v>
      </c>
      <c r="AQ136" s="75"/>
      <c r="AR136" s="121">
        <f>'Data In'!G100</f>
        <v>0</v>
      </c>
      <c r="AS136" s="41">
        <f>'Data In'!H100</f>
        <v>0</v>
      </c>
      <c r="AT136" s="41">
        <f>'Data In'!I100</f>
        <v>0</v>
      </c>
      <c r="AU136" s="41">
        <f>'Data In'!J100</f>
        <v>0</v>
      </c>
      <c r="AV136" s="41">
        <f>'Data In'!K100</f>
        <v>0</v>
      </c>
      <c r="AW136" s="41">
        <f>'Data In'!L100</f>
        <v>0</v>
      </c>
      <c r="AX136" s="41">
        <f>'Data In'!M100</f>
        <v>0</v>
      </c>
      <c r="AY136" s="41">
        <f>'Data In'!N100</f>
        <v>0</v>
      </c>
      <c r="AZ136" s="41">
        <f>'Data In'!O100</f>
        <v>0</v>
      </c>
      <c r="BA136" s="41">
        <f>'Data In'!P100</f>
        <v>0</v>
      </c>
      <c r="BB136" s="41">
        <f>'Data In'!Q100</f>
        <v>0</v>
      </c>
      <c r="BC136" s="41">
        <f>'Data In'!R100</f>
        <v>0</v>
      </c>
      <c r="BD136" s="41">
        <f>'Data In'!S100</f>
        <v>0</v>
      </c>
      <c r="BE136" s="41">
        <f>'Data In'!T100</f>
        <v>0</v>
      </c>
      <c r="BF136" s="41">
        <f>'Data In'!U100</f>
        <v>0</v>
      </c>
      <c r="BG136" s="41">
        <f>'Data In'!V100</f>
        <v>0</v>
      </c>
      <c r="BH136" s="41">
        <f>'Data In'!W100</f>
        <v>0</v>
      </c>
      <c r="BI136" s="41">
        <f>'Data In'!X100</f>
        <v>0</v>
      </c>
      <c r="BL136" s="75"/>
      <c r="BM136" s="121">
        <f>'Data In'!G129</f>
        <v>0</v>
      </c>
      <c r="BN136" s="41">
        <f>'Data In'!H129</f>
        <v>0</v>
      </c>
      <c r="BO136" s="41">
        <f>'Data In'!I129</f>
        <v>0</v>
      </c>
      <c r="BP136" s="41">
        <f>'Data In'!J129</f>
        <v>0</v>
      </c>
      <c r="BQ136" s="41">
        <f>'Data In'!K129</f>
        <v>0</v>
      </c>
      <c r="BR136" s="41">
        <f>'Data In'!L129</f>
        <v>0</v>
      </c>
      <c r="BS136" s="41">
        <f>'Data In'!M129</f>
        <v>0</v>
      </c>
      <c r="BT136" s="41">
        <f>'Data In'!N129</f>
        <v>0</v>
      </c>
      <c r="BU136" s="41">
        <f>'Data In'!O129</f>
        <v>0</v>
      </c>
      <c r="BV136" s="41">
        <f>'Data In'!P129</f>
        <v>0</v>
      </c>
      <c r="BW136" s="41">
        <f>'Data In'!Q129</f>
        <v>0</v>
      </c>
      <c r="BX136" s="41">
        <f>'Data In'!R129</f>
        <v>0</v>
      </c>
      <c r="BY136" s="41">
        <f>'Data In'!S129</f>
        <v>0</v>
      </c>
      <c r="BZ136" s="41">
        <f>'Data In'!T129</f>
        <v>0</v>
      </c>
      <c r="CA136" s="41">
        <f>'Data In'!U129</f>
        <v>0</v>
      </c>
      <c r="CB136" s="41">
        <f>'Data In'!V129</f>
        <v>0</v>
      </c>
      <c r="CC136" s="41">
        <f>'Data In'!W129</f>
        <v>0</v>
      </c>
      <c r="CD136" s="41">
        <f>'Data In'!X129</f>
        <v>0</v>
      </c>
      <c r="CG136" s="75"/>
      <c r="CH136" s="105">
        <f>'Data In'!G158</f>
        <v>0</v>
      </c>
      <c r="CI136" s="106">
        <f>'Data In'!H158</f>
        <v>0</v>
      </c>
      <c r="CJ136" s="106">
        <f>'Data In'!I158</f>
        <v>0</v>
      </c>
      <c r="CK136" s="106">
        <f>'Data In'!J158</f>
        <v>0</v>
      </c>
      <c r="CL136" s="106">
        <f>'Data In'!K158</f>
        <v>0</v>
      </c>
      <c r="CM136" s="106">
        <f>'Data In'!L158</f>
        <v>0</v>
      </c>
      <c r="CN136" s="106">
        <f>'Data In'!M158</f>
        <v>0</v>
      </c>
      <c r="CO136" s="106">
        <f>'Data In'!N158</f>
        <v>0</v>
      </c>
      <c r="CP136" s="106">
        <f>'Data In'!O158</f>
        <v>0</v>
      </c>
      <c r="CQ136" s="106">
        <f>'Data In'!P158</f>
        <v>0</v>
      </c>
      <c r="CR136" s="106">
        <f>'Data In'!Q158</f>
        <v>0</v>
      </c>
      <c r="CS136" s="106">
        <f>'Data In'!R158</f>
        <v>0</v>
      </c>
      <c r="CT136" s="106">
        <f>'Data In'!S158</f>
        <v>0</v>
      </c>
      <c r="CU136" s="106">
        <f>'Data In'!T158</f>
        <v>0</v>
      </c>
      <c r="CV136" s="106">
        <f>'Data In'!U158</f>
        <v>0</v>
      </c>
      <c r="CW136" s="106">
        <f>'Data In'!V158</f>
        <v>0</v>
      </c>
      <c r="CX136" s="106">
        <f>'Data In'!W158</f>
        <v>0</v>
      </c>
      <c r="CY136" s="106">
        <f>'Data In'!X158</f>
        <v>0</v>
      </c>
    </row>
    <row r="137" spans="1:103" x14ac:dyDescent="0.25">
      <c r="A137" s="75"/>
      <c r="B137" s="121" t="str">
        <f>'Data In'!G43</f>
        <v>034 475C 40-120mL 2p5-5 pOzO2 0-10pCO2</v>
      </c>
      <c r="C137" s="41" t="str">
        <f>'Data In'!H43</f>
        <v>Mon Jul 18 10:03:31 2022</v>
      </c>
      <c r="D137" s="41">
        <f>'Data In'!I43</f>
        <v>321742.73499999999</v>
      </c>
      <c r="E137" s="41">
        <f>'Data In'!J43</f>
        <v>2213602.41</v>
      </c>
      <c r="F137" s="41">
        <f>'Data In'!K43</f>
        <v>9457.0849999999991</v>
      </c>
      <c r="G137" s="41">
        <f>'Data In'!L43</f>
        <v>82507.085000000006</v>
      </c>
      <c r="H137" s="41">
        <f>'Data In'!M43</f>
        <v>11249.985000000001</v>
      </c>
      <c r="I137" s="41">
        <f>'Data In'!N43</f>
        <v>290.54500000000002</v>
      </c>
      <c r="J137" s="41">
        <f>'Data In'!O43</f>
        <v>24263.93</v>
      </c>
      <c r="K137" s="41">
        <f>'Data In'!P43</f>
        <v>1100888.4850000001</v>
      </c>
      <c r="L137" s="41">
        <f>'Data In'!Q43</f>
        <v>156330.60999999999</v>
      </c>
      <c r="M137" s="41">
        <f>'Data In'!R43</f>
        <v>1590.6</v>
      </c>
      <c r="N137" s="41">
        <f>'Data In'!S43</f>
        <v>944.78499999999997</v>
      </c>
      <c r="O137" s="41">
        <f>'Data In'!T43</f>
        <v>259.05</v>
      </c>
      <c r="P137" s="41">
        <f>'Data In'!U43</f>
        <v>638.88499999999999</v>
      </c>
      <c r="Q137" s="41">
        <f>'Data In'!V43</f>
        <v>327.495</v>
      </c>
      <c r="R137" s="41">
        <f>'Data In'!W43</f>
        <v>177.04499999999999</v>
      </c>
      <c r="S137" s="41">
        <f>'Data In'!X43</f>
        <v>0</v>
      </c>
      <c r="T137" s="25"/>
      <c r="V137" s="75"/>
      <c r="W137" s="121">
        <f>'Data In'!G72</f>
        <v>0</v>
      </c>
      <c r="X137" s="41">
        <f>'Data In'!H72</f>
        <v>0</v>
      </c>
      <c r="Y137" s="41">
        <f>'Data In'!I72</f>
        <v>0</v>
      </c>
      <c r="Z137" s="41">
        <f>'Data In'!J72</f>
        <v>0</v>
      </c>
      <c r="AA137" s="41">
        <f>'Data In'!K72</f>
        <v>0</v>
      </c>
      <c r="AB137" s="41">
        <f>'Data In'!L72</f>
        <v>0</v>
      </c>
      <c r="AC137" s="41">
        <f>'Data In'!M72</f>
        <v>0</v>
      </c>
      <c r="AD137" s="41">
        <f>'Data In'!N72</f>
        <v>0</v>
      </c>
      <c r="AE137" s="41">
        <f>'Data In'!O72</f>
        <v>0</v>
      </c>
      <c r="AF137" s="41">
        <f>'Data In'!P72</f>
        <v>0</v>
      </c>
      <c r="AG137" s="41">
        <f>'Data In'!Q72</f>
        <v>0</v>
      </c>
      <c r="AH137" s="41">
        <f>'Data In'!R72</f>
        <v>0</v>
      </c>
      <c r="AI137" s="41">
        <f>'Data In'!S72</f>
        <v>0</v>
      </c>
      <c r="AJ137" s="41">
        <f>'Data In'!T72</f>
        <v>0</v>
      </c>
      <c r="AK137" s="41">
        <f>'Data In'!U72</f>
        <v>0</v>
      </c>
      <c r="AL137" s="41">
        <f>'Data In'!V72</f>
        <v>0</v>
      </c>
      <c r="AM137" s="41">
        <f>'Data In'!W72</f>
        <v>0</v>
      </c>
      <c r="AN137" s="41">
        <f>'Data In'!X72</f>
        <v>0</v>
      </c>
      <c r="AQ137" s="75"/>
      <c r="AR137" s="121">
        <f>'Data In'!G101</f>
        <v>0</v>
      </c>
      <c r="AS137" s="41">
        <f>'Data In'!H101</f>
        <v>0</v>
      </c>
      <c r="AT137" s="41">
        <f>'Data In'!I101</f>
        <v>0</v>
      </c>
      <c r="AU137" s="41">
        <f>'Data In'!J101</f>
        <v>0</v>
      </c>
      <c r="AV137" s="41">
        <f>'Data In'!K101</f>
        <v>0</v>
      </c>
      <c r="AW137" s="41">
        <f>'Data In'!L101</f>
        <v>0</v>
      </c>
      <c r="AX137" s="41">
        <f>'Data In'!M101</f>
        <v>0</v>
      </c>
      <c r="AY137" s="41">
        <f>'Data In'!N101</f>
        <v>0</v>
      </c>
      <c r="AZ137" s="41">
        <f>'Data In'!O101</f>
        <v>0</v>
      </c>
      <c r="BA137" s="41">
        <f>'Data In'!P101</f>
        <v>0</v>
      </c>
      <c r="BB137" s="41">
        <f>'Data In'!Q101</f>
        <v>0</v>
      </c>
      <c r="BC137" s="41">
        <f>'Data In'!R101</f>
        <v>0</v>
      </c>
      <c r="BD137" s="41">
        <f>'Data In'!S101</f>
        <v>0</v>
      </c>
      <c r="BE137" s="41">
        <f>'Data In'!T101</f>
        <v>0</v>
      </c>
      <c r="BF137" s="41">
        <f>'Data In'!U101</f>
        <v>0</v>
      </c>
      <c r="BG137" s="41">
        <f>'Data In'!V101</f>
        <v>0</v>
      </c>
      <c r="BH137" s="41">
        <f>'Data In'!W101</f>
        <v>0</v>
      </c>
      <c r="BI137" s="41">
        <f>'Data In'!X101</f>
        <v>0</v>
      </c>
      <c r="BL137" s="75"/>
      <c r="BM137" s="121">
        <f>'Data In'!G130</f>
        <v>0</v>
      </c>
      <c r="BN137" s="41">
        <f>'Data In'!H130</f>
        <v>0</v>
      </c>
      <c r="BO137" s="41">
        <f>'Data In'!I130</f>
        <v>0</v>
      </c>
      <c r="BP137" s="41">
        <f>'Data In'!J130</f>
        <v>0</v>
      </c>
      <c r="BQ137" s="41">
        <f>'Data In'!K130</f>
        <v>0</v>
      </c>
      <c r="BR137" s="41">
        <f>'Data In'!L130</f>
        <v>0</v>
      </c>
      <c r="BS137" s="41">
        <f>'Data In'!M130</f>
        <v>0</v>
      </c>
      <c r="BT137" s="41">
        <f>'Data In'!N130</f>
        <v>0</v>
      </c>
      <c r="BU137" s="41">
        <f>'Data In'!O130</f>
        <v>0</v>
      </c>
      <c r="BV137" s="41">
        <f>'Data In'!P130</f>
        <v>0</v>
      </c>
      <c r="BW137" s="41">
        <f>'Data In'!Q130</f>
        <v>0</v>
      </c>
      <c r="BX137" s="41">
        <f>'Data In'!R130</f>
        <v>0</v>
      </c>
      <c r="BY137" s="41">
        <f>'Data In'!S130</f>
        <v>0</v>
      </c>
      <c r="BZ137" s="41">
        <f>'Data In'!T130</f>
        <v>0</v>
      </c>
      <c r="CA137" s="41">
        <f>'Data In'!U130</f>
        <v>0</v>
      </c>
      <c r="CB137" s="41">
        <f>'Data In'!V130</f>
        <v>0</v>
      </c>
      <c r="CC137" s="41">
        <f>'Data In'!W130</f>
        <v>0</v>
      </c>
      <c r="CD137" s="41">
        <f>'Data In'!X130</f>
        <v>0</v>
      </c>
      <c r="CG137" s="75"/>
      <c r="CH137" s="105">
        <f>'Data In'!G159</f>
        <v>0</v>
      </c>
      <c r="CI137" s="106">
        <f>'Data In'!H159</f>
        <v>0</v>
      </c>
      <c r="CJ137" s="106">
        <f>'Data In'!I159</f>
        <v>0</v>
      </c>
      <c r="CK137" s="106">
        <f>'Data In'!J159</f>
        <v>0</v>
      </c>
      <c r="CL137" s="106">
        <f>'Data In'!K159</f>
        <v>0</v>
      </c>
      <c r="CM137" s="106">
        <f>'Data In'!L159</f>
        <v>0</v>
      </c>
      <c r="CN137" s="106">
        <f>'Data In'!M159</f>
        <v>0</v>
      </c>
      <c r="CO137" s="106">
        <f>'Data In'!N159</f>
        <v>0</v>
      </c>
      <c r="CP137" s="106">
        <f>'Data In'!O159</f>
        <v>0</v>
      </c>
      <c r="CQ137" s="106">
        <f>'Data In'!P159</f>
        <v>0</v>
      </c>
      <c r="CR137" s="106">
        <f>'Data In'!Q159</f>
        <v>0</v>
      </c>
      <c r="CS137" s="106">
        <f>'Data In'!R159</f>
        <v>0</v>
      </c>
      <c r="CT137" s="106">
        <f>'Data In'!S159</f>
        <v>0</v>
      </c>
      <c r="CU137" s="106">
        <f>'Data In'!T159</f>
        <v>0</v>
      </c>
      <c r="CV137" s="106">
        <f>'Data In'!U159</f>
        <v>0</v>
      </c>
      <c r="CW137" s="106">
        <f>'Data In'!V159</f>
        <v>0</v>
      </c>
      <c r="CX137" s="106">
        <f>'Data In'!W159</f>
        <v>0</v>
      </c>
      <c r="CY137" s="106">
        <f>'Data In'!X159</f>
        <v>0</v>
      </c>
    </row>
    <row r="138" spans="1:103" ht="15.75" thickBot="1" x14ac:dyDescent="0.3">
      <c r="A138" s="78"/>
      <c r="B138" s="89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1"/>
      <c r="T138" s="25"/>
      <c r="V138" s="78"/>
      <c r="W138" s="89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1"/>
      <c r="AQ138" s="78"/>
      <c r="AR138" s="89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1"/>
      <c r="BL138" s="78"/>
      <c r="BM138" s="89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1"/>
      <c r="CG138" s="78"/>
      <c r="CH138" s="89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1"/>
    </row>
    <row r="139" spans="1:103" ht="14.45" customHeight="1" x14ac:dyDescent="0.25">
      <c r="A139" s="213" t="str">
        <f>F140&amp;"C " &amp; G140 &amp; "mL/min"</f>
        <v>475C 100mL/min</v>
      </c>
      <c r="B139" s="214"/>
      <c r="C139" s="162" t="s">
        <v>106</v>
      </c>
      <c r="D139" s="11" t="s">
        <v>113</v>
      </c>
      <c r="E139" s="11" t="s">
        <v>114</v>
      </c>
      <c r="F139" s="11" t="s">
        <v>62</v>
      </c>
      <c r="G139" s="11" t="s">
        <v>61</v>
      </c>
      <c r="H139" s="11" t="s">
        <v>100</v>
      </c>
      <c r="I139" s="12" t="s">
        <v>3</v>
      </c>
      <c r="J139" s="12" t="s">
        <v>4</v>
      </c>
      <c r="K139" s="12" t="s">
        <v>10</v>
      </c>
      <c r="L139" s="12" t="s">
        <v>5</v>
      </c>
      <c r="M139" s="12" t="s">
        <v>12</v>
      </c>
      <c r="N139" s="12" t="s">
        <v>13</v>
      </c>
      <c r="O139" s="12" t="s">
        <v>3</v>
      </c>
      <c r="P139" s="12" t="s">
        <v>4</v>
      </c>
      <c r="Q139" s="12" t="s">
        <v>10</v>
      </c>
      <c r="R139" s="12" t="s">
        <v>5</v>
      </c>
      <c r="S139" s="58" t="s">
        <v>56</v>
      </c>
      <c r="T139" s="25"/>
      <c r="V139" s="213" t="str">
        <f>AA140&amp;"C " &amp; AB140 &amp; "mL/min"</f>
        <v>C mL/min</v>
      </c>
      <c r="W139" s="214"/>
      <c r="X139" s="162" t="s">
        <v>106</v>
      </c>
      <c r="Y139" s="11" t="s">
        <v>113</v>
      </c>
      <c r="Z139" s="11" t="s">
        <v>114</v>
      </c>
      <c r="AA139" s="11" t="s">
        <v>62</v>
      </c>
      <c r="AB139" s="11" t="s">
        <v>61</v>
      </c>
      <c r="AC139" s="11" t="s">
        <v>100</v>
      </c>
      <c r="AD139" s="12" t="s">
        <v>3</v>
      </c>
      <c r="AE139" s="12" t="s">
        <v>4</v>
      </c>
      <c r="AF139" s="12" t="s">
        <v>10</v>
      </c>
      <c r="AG139" s="12" t="s">
        <v>5</v>
      </c>
      <c r="AH139" s="12" t="s">
        <v>12</v>
      </c>
      <c r="AI139" s="12" t="s">
        <v>13</v>
      </c>
      <c r="AJ139" s="12" t="s">
        <v>3</v>
      </c>
      <c r="AK139" s="12" t="s">
        <v>4</v>
      </c>
      <c r="AL139" s="12" t="s">
        <v>10</v>
      </c>
      <c r="AM139" s="12" t="s">
        <v>5</v>
      </c>
      <c r="AN139" s="58" t="s">
        <v>56</v>
      </c>
      <c r="AQ139" s="213" t="str">
        <f>AV140&amp;"C " &amp; AW140 &amp; "mL/min"</f>
        <v>C mL/min</v>
      </c>
      <c r="AR139" s="214"/>
      <c r="AS139" s="162" t="s">
        <v>106</v>
      </c>
      <c r="AT139" s="11" t="s">
        <v>113</v>
      </c>
      <c r="AU139" s="11" t="s">
        <v>114</v>
      </c>
      <c r="AV139" s="11" t="s">
        <v>62</v>
      </c>
      <c r="AW139" s="11" t="s">
        <v>61</v>
      </c>
      <c r="AX139" s="11" t="s">
        <v>100</v>
      </c>
      <c r="AY139" s="12" t="s">
        <v>3</v>
      </c>
      <c r="AZ139" s="12" t="s">
        <v>4</v>
      </c>
      <c r="BA139" s="12" t="s">
        <v>10</v>
      </c>
      <c r="BB139" s="12" t="s">
        <v>5</v>
      </c>
      <c r="BC139" s="12" t="s">
        <v>12</v>
      </c>
      <c r="BD139" s="12" t="s">
        <v>13</v>
      </c>
      <c r="BE139" s="12" t="s">
        <v>3</v>
      </c>
      <c r="BF139" s="12" t="s">
        <v>4</v>
      </c>
      <c r="BG139" s="12" t="s">
        <v>10</v>
      </c>
      <c r="BH139" s="12" t="s">
        <v>5</v>
      </c>
      <c r="BI139" s="58" t="s">
        <v>56</v>
      </c>
      <c r="BL139" s="213" t="str">
        <f>BQ140&amp;"C " &amp; BR140 &amp; "mL/min"</f>
        <v>C mL/min</v>
      </c>
      <c r="BM139" s="214"/>
      <c r="BN139" s="162" t="s">
        <v>106</v>
      </c>
      <c r="BO139" s="11" t="s">
        <v>113</v>
      </c>
      <c r="BP139" s="11" t="s">
        <v>114</v>
      </c>
      <c r="BQ139" s="11" t="s">
        <v>62</v>
      </c>
      <c r="BR139" s="11" t="s">
        <v>61</v>
      </c>
      <c r="BS139" s="11" t="s">
        <v>100</v>
      </c>
      <c r="BT139" s="12" t="s">
        <v>3</v>
      </c>
      <c r="BU139" s="12" t="s">
        <v>4</v>
      </c>
      <c r="BV139" s="12" t="s">
        <v>10</v>
      </c>
      <c r="BW139" s="12" t="s">
        <v>5</v>
      </c>
      <c r="BX139" s="12" t="s">
        <v>12</v>
      </c>
      <c r="BY139" s="12" t="s">
        <v>13</v>
      </c>
      <c r="BZ139" s="12" t="s">
        <v>3</v>
      </c>
      <c r="CA139" s="12" t="s">
        <v>4</v>
      </c>
      <c r="CB139" s="12" t="s">
        <v>10</v>
      </c>
      <c r="CC139" s="12" t="s">
        <v>5</v>
      </c>
      <c r="CD139" s="58" t="s">
        <v>56</v>
      </c>
      <c r="CG139" s="213" t="str">
        <f>CL140&amp;"C " &amp; CM140 &amp; "mL/min"</f>
        <v>0C mL/min</v>
      </c>
      <c r="CH139" s="214"/>
      <c r="CI139" s="162" t="s">
        <v>106</v>
      </c>
      <c r="CJ139" s="11" t="s">
        <v>113</v>
      </c>
      <c r="CK139" s="11" t="s">
        <v>114</v>
      </c>
      <c r="CL139" s="11" t="s">
        <v>62</v>
      </c>
      <c r="CM139" s="11" t="s">
        <v>61</v>
      </c>
      <c r="CN139" s="11" t="s">
        <v>100</v>
      </c>
      <c r="CO139" s="12" t="s">
        <v>3</v>
      </c>
      <c r="CP139" s="12" t="s">
        <v>4</v>
      </c>
      <c r="CQ139" s="12" t="s">
        <v>10</v>
      </c>
      <c r="CR139" s="12" t="s">
        <v>5</v>
      </c>
      <c r="CS139" s="12" t="s">
        <v>12</v>
      </c>
      <c r="CT139" s="12" t="s">
        <v>13</v>
      </c>
      <c r="CU139" s="12" t="s">
        <v>3</v>
      </c>
      <c r="CV139" s="12" t="s">
        <v>4</v>
      </c>
      <c r="CW139" s="12" t="s">
        <v>10</v>
      </c>
      <c r="CX139" s="12" t="s">
        <v>5</v>
      </c>
      <c r="CY139" s="58" t="s">
        <v>56</v>
      </c>
    </row>
    <row r="140" spans="1:103" ht="14.45" customHeight="1" x14ac:dyDescent="0.25">
      <c r="A140" s="215"/>
      <c r="B140" s="216"/>
      <c r="C140" s="163">
        <v>0.3</v>
      </c>
      <c r="D140" s="161">
        <f>G140*0.001 / (0.0821*273)</f>
        <v>4.4616366175440469E-3</v>
      </c>
      <c r="E140" s="5">
        <f>D140/C156</f>
        <v>4.6460946824037298E-3</v>
      </c>
      <c r="F140" s="5">
        <f>F111</f>
        <v>475</v>
      </c>
      <c r="G140" s="5">
        <f>'Data In'!E45</f>
        <v>100</v>
      </c>
      <c r="H140" s="5">
        <f>H111</f>
        <v>46.800000000000004</v>
      </c>
      <c r="I140" s="47">
        <f t="shared" ref="I140:I142" si="791">D160</f>
        <v>561696.43000000005</v>
      </c>
      <c r="J140" s="47">
        <f t="shared" ref="J140:J142" si="792">E160</f>
        <v>2093432.02</v>
      </c>
      <c r="K140" s="47">
        <f>K160</f>
        <v>1289056.9850000001</v>
      </c>
      <c r="L140" s="48">
        <f>F160</f>
        <v>0</v>
      </c>
      <c r="M140" s="47">
        <f t="shared" ref="M140:N140" si="793">M160</f>
        <v>2316.11</v>
      </c>
      <c r="N140" s="47">
        <f t="shared" si="793"/>
        <v>1442.4849999999999</v>
      </c>
      <c r="O140" s="36">
        <f>I140/(HLOOKUP(O139,workup!$B$266:$Q$268,2,FALSE)*C140+(HLOOKUP(O139,workup!$B$266:$Q$268,3,FALSE)))</f>
        <v>0.14836177764816375</v>
      </c>
      <c r="P140" s="36">
        <f>J140/(HLOOKUP(P139,workup!$B$266:$Q$268,2,FALSE)*C140+(HLOOKUP(P139,workup!$B$266:$Q$268,3,FALSE)))</f>
        <v>0.55124337004430901</v>
      </c>
      <c r="Q140" s="36">
        <f>K140/(HLOOKUP(Q139,workup!$B$266:$Q$268,2,FALSE)*C140+(HLOOKUP(Q139,workup!$B$266:$Q$268,3,FALSE)))</f>
        <v>0.30833648516887513</v>
      </c>
      <c r="R140" s="36">
        <f>L140/(HLOOKUP(R139,workup!$B$266:$Q$268,2,FALSE)*C140+(HLOOKUP(R139,workup!$B$266:$Q$268,3,FALSE)))</f>
        <v>0</v>
      </c>
      <c r="S140" s="59">
        <f>SUM(O140:R140)</f>
        <v>1.007941632861348</v>
      </c>
      <c r="T140" s="25"/>
      <c r="V140" s="215"/>
      <c r="W140" s="216"/>
      <c r="X140" s="163">
        <f>X111</f>
        <v>0.3</v>
      </c>
      <c r="Y140" s="161" t="e">
        <f>AB140*0.001 / (0.0821*273)</f>
        <v>#VALUE!</v>
      </c>
      <c r="Z140" s="5" t="e">
        <f>Y140/X156</f>
        <v>#VALUE!</v>
      </c>
      <c r="AA140" s="5" t="str">
        <f>AA111</f>
        <v/>
      </c>
      <c r="AB140" s="5" t="str">
        <f>'Data In'!E74</f>
        <v/>
      </c>
      <c r="AC140" s="5">
        <f>AC111</f>
        <v>46.800000000000004</v>
      </c>
      <c r="AD140" s="47">
        <f t="shared" ref="AD140:AD142" si="794">Y160</f>
        <v>561696.43000000005</v>
      </c>
      <c r="AE140" s="47">
        <f t="shared" ref="AE140:AE142" si="795">Z160</f>
        <v>2093432.02</v>
      </c>
      <c r="AF140" s="47">
        <f>AF160</f>
        <v>1289056.9850000001</v>
      </c>
      <c r="AG140" s="48">
        <f>AA160</f>
        <v>0</v>
      </c>
      <c r="AH140" s="47">
        <f t="shared" ref="AH140:AI140" si="796">AH160</f>
        <v>2316.11</v>
      </c>
      <c r="AI140" s="47">
        <f t="shared" si="796"/>
        <v>1442.4849999999999</v>
      </c>
      <c r="AJ140" s="36">
        <f>AD140/(HLOOKUP(AJ139,workup!$B$266:$Q$268,2,FALSE)*X140+(HLOOKUP(AJ139,workup!$B$266:$Q$268,3,FALSE)))</f>
        <v>0.14836177764816375</v>
      </c>
      <c r="AK140" s="36">
        <f>AE140/(HLOOKUP(AK139,workup!$B$266:$Q$268,2,FALSE)*X140+(HLOOKUP(AK139,workup!$B$266:$Q$268,3,FALSE)))</f>
        <v>0.55124337004430901</v>
      </c>
      <c r="AL140" s="36">
        <f>AF140/(HLOOKUP(AL139,workup!$B$266:$Q$268,2,FALSE)*X140+(HLOOKUP(AL139,workup!$B$266:$Q$268,3,FALSE)))</f>
        <v>0.30833648516887513</v>
      </c>
      <c r="AM140" s="36">
        <f>AG140/(HLOOKUP(AM139,workup!$B$266:$Q$268,2,FALSE)*X140+(HLOOKUP(AM139,workup!$B$266:$Q$268,3,FALSE)))</f>
        <v>0</v>
      </c>
      <c r="AN140" s="59">
        <f>SUM(AJ140:AM140)</f>
        <v>1.007941632861348</v>
      </c>
      <c r="AQ140" s="215"/>
      <c r="AR140" s="216"/>
      <c r="AS140" s="163">
        <f>AS111</f>
        <v>0.3</v>
      </c>
      <c r="AT140" s="161" t="e">
        <f>AW140*0.001 / (0.0821*273)</f>
        <v>#VALUE!</v>
      </c>
      <c r="AU140" s="5" t="e">
        <f>AT140/AS156</f>
        <v>#VALUE!</v>
      </c>
      <c r="AV140" s="5" t="str">
        <f>AV111</f>
        <v/>
      </c>
      <c r="AW140" s="5" t="str">
        <f>'Data In'!E103</f>
        <v/>
      </c>
      <c r="AX140" s="5">
        <f>AX111</f>
        <v>46.800000000000004</v>
      </c>
      <c r="AY140" s="47">
        <f t="shared" ref="AY140:AY142" si="797">AT160</f>
        <v>561696.43000000005</v>
      </c>
      <c r="AZ140" s="47">
        <f t="shared" ref="AZ140:AZ142" si="798">AU160</f>
        <v>2093432.02</v>
      </c>
      <c r="BA140" s="47">
        <f>BA160</f>
        <v>1289056.9850000001</v>
      </c>
      <c r="BB140" s="48">
        <f>AV160</f>
        <v>0</v>
      </c>
      <c r="BC140" s="47">
        <f t="shared" ref="BC140:BD140" si="799">BC160</f>
        <v>2316.11</v>
      </c>
      <c r="BD140" s="47">
        <f t="shared" si="799"/>
        <v>1442.4849999999999</v>
      </c>
      <c r="BE140" s="36">
        <f>AY140/(HLOOKUP(BE139,workup!$B$266:$Q$268,2,FALSE)*AS140+(HLOOKUP(BE139,workup!$B$266:$Q$268,3,FALSE)))</f>
        <v>0.14836177764816375</v>
      </c>
      <c r="BF140" s="36">
        <f>AZ140/(HLOOKUP(BF139,workup!$B$266:$Q$268,2,FALSE)*AS140+(HLOOKUP(BF139,workup!$B$266:$Q$268,3,FALSE)))</f>
        <v>0.55124337004430901</v>
      </c>
      <c r="BG140" s="36">
        <f>BA140/(HLOOKUP(BG139,workup!$B$266:$Q$268,2,FALSE)*AS140+(HLOOKUP(BG139,workup!$B$266:$Q$268,3,FALSE)))</f>
        <v>0.30833648516887513</v>
      </c>
      <c r="BH140" s="36">
        <f>BB140/(HLOOKUP(BH139,workup!$B$266:$Q$268,2,FALSE)*AS140+(HLOOKUP(BH139,workup!$B$266:$Q$268,3,FALSE)))</f>
        <v>0</v>
      </c>
      <c r="BI140" s="59">
        <f>SUM(BE140:BH140)</f>
        <v>1.007941632861348</v>
      </c>
      <c r="BL140" s="215"/>
      <c r="BM140" s="216"/>
      <c r="BN140" s="163">
        <f>BN111</f>
        <v>0.3</v>
      </c>
      <c r="BO140" s="161" t="e">
        <f>BR140*0.001 / (0.0821*273)</f>
        <v>#VALUE!</v>
      </c>
      <c r="BP140" s="5" t="e">
        <f>BO140/BN156</f>
        <v>#VALUE!</v>
      </c>
      <c r="BQ140" s="5" t="str">
        <f>BQ111</f>
        <v/>
      </c>
      <c r="BR140" s="5" t="str">
        <f>'Data In'!E132</f>
        <v/>
      </c>
      <c r="BS140" s="5">
        <f>BS111</f>
        <v>46.800000000000004</v>
      </c>
      <c r="BT140" s="47">
        <f t="shared" ref="BT140:BT142" si="800">BO160</f>
        <v>561696.43000000005</v>
      </c>
      <c r="BU140" s="47">
        <f t="shared" ref="BU140:BU142" si="801">BP160</f>
        <v>2093432.02</v>
      </c>
      <c r="BV140" s="47">
        <f>BV160</f>
        <v>1289056.9850000001</v>
      </c>
      <c r="BW140" s="48">
        <f>BQ160</f>
        <v>0</v>
      </c>
      <c r="BX140" s="47">
        <f t="shared" ref="BX140:BY140" si="802">BX160</f>
        <v>2316.11</v>
      </c>
      <c r="BY140" s="47">
        <f t="shared" si="802"/>
        <v>1442.4849999999999</v>
      </c>
      <c r="BZ140" s="36">
        <f>BT140/(HLOOKUP(BZ139,workup!$B$266:$Q$268,2,FALSE)*BN140+(HLOOKUP(BZ139,workup!$B$266:$Q$268,3,FALSE)))</f>
        <v>0.14836177764816375</v>
      </c>
      <c r="CA140" s="36">
        <f>BU140/(HLOOKUP(CA139,workup!$B$266:$Q$268,2,FALSE)*BN140+(HLOOKUP(CA139,workup!$B$266:$Q$268,3,FALSE)))</f>
        <v>0.55124337004430901</v>
      </c>
      <c r="CB140" s="36">
        <f>BV140/(HLOOKUP(CB139,workup!$B$266:$Q$268,2,FALSE)*BN140+(HLOOKUP(CB139,workup!$B$266:$Q$268,3,FALSE)))</f>
        <v>0.30833648516887513</v>
      </c>
      <c r="CC140" s="36">
        <f>BW140/(HLOOKUP(CC139,workup!$B$266:$Q$268,2,FALSE)*BN140+(HLOOKUP(CC139,workup!$B$266:$Q$268,3,FALSE)))</f>
        <v>0</v>
      </c>
      <c r="CD140" s="59">
        <f>SUM(BZ140:CC140)</f>
        <v>1.007941632861348</v>
      </c>
      <c r="CG140" s="215"/>
      <c r="CH140" s="216"/>
      <c r="CI140" s="163">
        <f>CI111</f>
        <v>0.3</v>
      </c>
      <c r="CJ140" s="161" t="e">
        <f>CM140*0.001 / (0.0821*273)</f>
        <v>#VALUE!</v>
      </c>
      <c r="CK140" s="5" t="e">
        <f>CJ140/CI156</f>
        <v>#VALUE!</v>
      </c>
      <c r="CL140" s="5">
        <f>CL111</f>
        <v>0</v>
      </c>
      <c r="CM140" s="5" t="str">
        <f>'Data In'!E161</f>
        <v/>
      </c>
      <c r="CN140" s="5">
        <f>CN111</f>
        <v>46.800000000000004</v>
      </c>
      <c r="CO140" s="47">
        <f t="shared" ref="CO140:CO142" si="803">CJ160</f>
        <v>561696.43000000005</v>
      </c>
      <c r="CP140" s="47">
        <f t="shared" ref="CP140:CP142" si="804">CK160</f>
        <v>2093432.02</v>
      </c>
      <c r="CQ140" s="47">
        <f>CQ160</f>
        <v>1289056.9850000001</v>
      </c>
      <c r="CR140" s="48">
        <f>CL160</f>
        <v>0</v>
      </c>
      <c r="CS140" s="47">
        <f t="shared" ref="CS140:CT140" si="805">CS160</f>
        <v>2316.11</v>
      </c>
      <c r="CT140" s="47">
        <f t="shared" si="805"/>
        <v>1442.4849999999999</v>
      </c>
      <c r="CU140" s="36">
        <f>CO140/(HLOOKUP(CU139,workup!$B$266:$Q$268,2,FALSE)*CI140+(HLOOKUP(CU139,workup!$B$266:$Q$268,3,FALSE)))</f>
        <v>0.14836177764816375</v>
      </c>
      <c r="CV140" s="36">
        <f>CP140/(HLOOKUP(CV139,workup!$B$266:$Q$268,2,FALSE)*CI140+(HLOOKUP(CV139,workup!$B$266:$Q$268,3,FALSE)))</f>
        <v>0.55124337004430901</v>
      </c>
      <c r="CW140" s="36">
        <f>CQ140/(HLOOKUP(CW139,workup!$B$266:$Q$268,2,FALSE)*CI140+(HLOOKUP(CW139,workup!$B$266:$Q$268,3,FALSE)))</f>
        <v>0.30833648516887513</v>
      </c>
      <c r="CX140" s="36">
        <f>CR140/(HLOOKUP(CX139,workup!$B$266:$Q$268,2,FALSE)*CI140+(HLOOKUP(CX139,workup!$B$266:$Q$268,3,FALSE)))</f>
        <v>0</v>
      </c>
      <c r="CY140" s="59">
        <f>SUM(CU140:CX140)</f>
        <v>1.007941632861348</v>
      </c>
    </row>
    <row r="141" spans="1:103" ht="14.45" customHeight="1" x14ac:dyDescent="0.25">
      <c r="A141" s="215"/>
      <c r="B141" s="216"/>
      <c r="C141" s="164">
        <f>C140</f>
        <v>0.3</v>
      </c>
      <c r="D141" s="161">
        <f t="shared" ref="D141:D142" si="806">G141*0.001 / (0.0821*273)</f>
        <v>4.4616366175440469E-3</v>
      </c>
      <c r="E141" s="5">
        <f>D140/C156</f>
        <v>4.6460946824037298E-3</v>
      </c>
      <c r="F141" s="159"/>
      <c r="G141" s="5">
        <f>G140</f>
        <v>100</v>
      </c>
      <c r="H141" s="5">
        <f>H140</f>
        <v>46.800000000000004</v>
      </c>
      <c r="I141" s="47">
        <f t="shared" si="791"/>
        <v>561913.21499999997</v>
      </c>
      <c r="J141" s="47">
        <f t="shared" si="792"/>
        <v>2094517.96</v>
      </c>
      <c r="K141" s="47">
        <f>K161</f>
        <v>1289346.655</v>
      </c>
      <c r="L141" s="48">
        <f>F161</f>
        <v>0</v>
      </c>
      <c r="M141" s="47">
        <f t="shared" ref="M141:N141" si="807">M161</f>
        <v>2330.86</v>
      </c>
      <c r="N141" s="47">
        <f t="shared" si="807"/>
        <v>1443.23</v>
      </c>
      <c r="O141" s="36">
        <f>I141/(HLOOKUP(O139,workup!$B$266:$Q$268,2,FALSE)*C141+(HLOOKUP(O139,workup!$B$266:$Q$268,3,FALSE)))</f>
        <v>0.14841903741740858</v>
      </c>
      <c r="P141" s="36">
        <f>J141/(HLOOKUP(P139,workup!$B$266:$Q$268,2,FALSE)*C141+(HLOOKUP(P139,workup!$B$266:$Q$268,3,FALSE)))</f>
        <v>0.55152932020631429</v>
      </c>
      <c r="Q141" s="36">
        <f>K141/(HLOOKUP(Q139,workup!$B$266:$Q$268,2,FALSE)*C141+(HLOOKUP(Q139,workup!$B$266:$Q$268,3,FALSE)))</f>
        <v>0.30840577289680193</v>
      </c>
      <c r="R141" s="36">
        <f>L141/(HLOOKUP(R139,workup!$B$266:$Q$268,2,FALSE)*C141+(HLOOKUP(R139,workup!$B$266:$Q$268,3,FALSE)))</f>
        <v>0</v>
      </c>
      <c r="S141" s="59">
        <f t="shared" ref="S141:S142" si="808">SUM(O141:R141)</f>
        <v>1.0083541305205248</v>
      </c>
      <c r="T141" s="25"/>
      <c r="V141" s="215"/>
      <c r="W141" s="216"/>
      <c r="X141" s="164">
        <f>X140</f>
        <v>0.3</v>
      </c>
      <c r="Y141" s="161" t="e">
        <f t="shared" ref="Y141:Y142" si="809">AB141*0.001 / (0.0821*273)</f>
        <v>#VALUE!</v>
      </c>
      <c r="Z141" s="5" t="e">
        <f>Y140/X156</f>
        <v>#VALUE!</v>
      </c>
      <c r="AA141" s="159"/>
      <c r="AB141" s="5" t="str">
        <f>AB140</f>
        <v/>
      </c>
      <c r="AC141" s="5">
        <f>AC140</f>
        <v>46.800000000000004</v>
      </c>
      <c r="AD141" s="47">
        <f t="shared" si="794"/>
        <v>561913.21499999997</v>
      </c>
      <c r="AE141" s="47">
        <f t="shared" si="795"/>
        <v>2094517.96</v>
      </c>
      <c r="AF141" s="47">
        <f>AF161</f>
        <v>1289346.655</v>
      </c>
      <c r="AG141" s="48">
        <f>AA161</f>
        <v>0</v>
      </c>
      <c r="AH141" s="47">
        <f t="shared" ref="AH141:AI141" si="810">AH161</f>
        <v>2330.86</v>
      </c>
      <c r="AI141" s="47">
        <f t="shared" si="810"/>
        <v>1443.23</v>
      </c>
      <c r="AJ141" s="36">
        <f>AD141/(HLOOKUP(AJ139,workup!$B$266:$Q$268,2,FALSE)*X141+(HLOOKUP(AJ139,workup!$B$266:$Q$268,3,FALSE)))</f>
        <v>0.14841903741740858</v>
      </c>
      <c r="AK141" s="36">
        <f>AE141/(HLOOKUP(AK139,workup!$B$266:$Q$268,2,FALSE)*X141+(HLOOKUP(AK139,workup!$B$266:$Q$268,3,FALSE)))</f>
        <v>0.55152932020631429</v>
      </c>
      <c r="AL141" s="36">
        <f>AF141/(HLOOKUP(AL139,workup!$B$266:$Q$268,2,FALSE)*X141+(HLOOKUP(AL139,workup!$B$266:$Q$268,3,FALSE)))</f>
        <v>0.30840577289680193</v>
      </c>
      <c r="AM141" s="36">
        <f>AG141/(HLOOKUP(AM139,workup!$B$266:$Q$268,2,FALSE)*X141+(HLOOKUP(AM139,workup!$B$266:$Q$268,3,FALSE)))</f>
        <v>0</v>
      </c>
      <c r="AN141" s="59">
        <f t="shared" ref="AN141:AN142" si="811">SUM(AJ141:AM141)</f>
        <v>1.0083541305205248</v>
      </c>
      <c r="AQ141" s="215"/>
      <c r="AR141" s="216"/>
      <c r="AS141" s="164">
        <f>AS140</f>
        <v>0.3</v>
      </c>
      <c r="AT141" s="161" t="e">
        <f t="shared" ref="AT141:AT142" si="812">AW141*0.001 / (0.0821*273)</f>
        <v>#VALUE!</v>
      </c>
      <c r="AU141" s="5" t="e">
        <f>AT140/AS156</f>
        <v>#VALUE!</v>
      </c>
      <c r="AV141" s="159"/>
      <c r="AW141" s="5" t="str">
        <f>AW140</f>
        <v/>
      </c>
      <c r="AX141" s="5">
        <f>AX140</f>
        <v>46.800000000000004</v>
      </c>
      <c r="AY141" s="47">
        <f t="shared" si="797"/>
        <v>561913.21499999997</v>
      </c>
      <c r="AZ141" s="47">
        <f t="shared" si="798"/>
        <v>2094517.96</v>
      </c>
      <c r="BA141" s="47">
        <f>BA161</f>
        <v>1289346.655</v>
      </c>
      <c r="BB141" s="48">
        <f>AV161</f>
        <v>0</v>
      </c>
      <c r="BC141" s="47">
        <f t="shared" ref="BC141:BD141" si="813">BC161</f>
        <v>2330.86</v>
      </c>
      <c r="BD141" s="47">
        <f t="shared" si="813"/>
        <v>1443.23</v>
      </c>
      <c r="BE141" s="36">
        <f>AY141/(HLOOKUP(BE139,workup!$B$266:$Q$268,2,FALSE)*AS141+(HLOOKUP(BE139,workup!$B$266:$Q$268,3,FALSE)))</f>
        <v>0.14841903741740858</v>
      </c>
      <c r="BF141" s="36">
        <f>AZ141/(HLOOKUP(BF139,workup!$B$266:$Q$268,2,FALSE)*AS141+(HLOOKUP(BF139,workup!$B$266:$Q$268,3,FALSE)))</f>
        <v>0.55152932020631429</v>
      </c>
      <c r="BG141" s="36">
        <f>BA141/(HLOOKUP(BG139,workup!$B$266:$Q$268,2,FALSE)*AS141+(HLOOKUP(BG139,workup!$B$266:$Q$268,3,FALSE)))</f>
        <v>0.30840577289680193</v>
      </c>
      <c r="BH141" s="36">
        <f>BB141/(HLOOKUP(BH139,workup!$B$266:$Q$268,2,FALSE)*AS141+(HLOOKUP(BH139,workup!$B$266:$Q$268,3,FALSE)))</f>
        <v>0</v>
      </c>
      <c r="BI141" s="59">
        <f t="shared" ref="BI141:BI142" si="814">SUM(BE141:BH141)</f>
        <v>1.0083541305205248</v>
      </c>
      <c r="BL141" s="215"/>
      <c r="BM141" s="216"/>
      <c r="BN141" s="164">
        <f>BN140</f>
        <v>0.3</v>
      </c>
      <c r="BO141" s="161" t="e">
        <f t="shared" ref="BO141:BO142" si="815">BR141*0.001 / (0.0821*273)</f>
        <v>#VALUE!</v>
      </c>
      <c r="BP141" s="5" t="e">
        <f>BO140/BN156</f>
        <v>#VALUE!</v>
      </c>
      <c r="BQ141" s="159"/>
      <c r="BR141" s="5" t="str">
        <f>BR140</f>
        <v/>
      </c>
      <c r="BS141" s="5">
        <f>BS140</f>
        <v>46.800000000000004</v>
      </c>
      <c r="BT141" s="47">
        <f t="shared" si="800"/>
        <v>561913.21499999997</v>
      </c>
      <c r="BU141" s="47">
        <f t="shared" si="801"/>
        <v>2094517.96</v>
      </c>
      <c r="BV141" s="47">
        <f>BV161</f>
        <v>1289346.655</v>
      </c>
      <c r="BW141" s="48">
        <f>BQ161</f>
        <v>0</v>
      </c>
      <c r="BX141" s="47">
        <f t="shared" ref="BX141:BY141" si="816">BX161</f>
        <v>2330.86</v>
      </c>
      <c r="BY141" s="47">
        <f t="shared" si="816"/>
        <v>1443.23</v>
      </c>
      <c r="BZ141" s="36">
        <f>BT141/(HLOOKUP(BZ139,workup!$B$266:$Q$268,2,FALSE)*BN141+(HLOOKUP(BZ139,workup!$B$266:$Q$268,3,FALSE)))</f>
        <v>0.14841903741740858</v>
      </c>
      <c r="CA141" s="36">
        <f>BU141/(HLOOKUP(CA139,workup!$B$266:$Q$268,2,FALSE)*BN141+(HLOOKUP(CA139,workup!$B$266:$Q$268,3,FALSE)))</f>
        <v>0.55152932020631429</v>
      </c>
      <c r="CB141" s="36">
        <f>BV141/(HLOOKUP(CB139,workup!$B$266:$Q$268,2,FALSE)*BN141+(HLOOKUP(CB139,workup!$B$266:$Q$268,3,FALSE)))</f>
        <v>0.30840577289680193</v>
      </c>
      <c r="CC141" s="36">
        <f>BW141/(HLOOKUP(CC139,workup!$B$266:$Q$268,2,FALSE)*BN141+(HLOOKUP(CC139,workup!$B$266:$Q$268,3,FALSE)))</f>
        <v>0</v>
      </c>
      <c r="CD141" s="59">
        <f t="shared" ref="CD141:CD142" si="817">SUM(BZ141:CC141)</f>
        <v>1.0083541305205248</v>
      </c>
      <c r="CG141" s="215"/>
      <c r="CH141" s="216"/>
      <c r="CI141" s="164">
        <f>CI140</f>
        <v>0.3</v>
      </c>
      <c r="CJ141" s="161" t="e">
        <f t="shared" ref="CJ141:CJ142" si="818">CM141*0.001 / (0.0821*273)</f>
        <v>#VALUE!</v>
      </c>
      <c r="CK141" s="5" t="e">
        <f>CJ140/CI156</f>
        <v>#VALUE!</v>
      </c>
      <c r="CL141" s="159"/>
      <c r="CM141" s="5" t="str">
        <f>CM140</f>
        <v/>
      </c>
      <c r="CN141" s="5">
        <f>CN140</f>
        <v>46.800000000000004</v>
      </c>
      <c r="CO141" s="47">
        <f t="shared" si="803"/>
        <v>561913.21499999997</v>
      </c>
      <c r="CP141" s="47">
        <f t="shared" si="804"/>
        <v>2094517.96</v>
      </c>
      <c r="CQ141" s="47">
        <f>CQ161</f>
        <v>1289346.655</v>
      </c>
      <c r="CR141" s="48">
        <f>CL161</f>
        <v>0</v>
      </c>
      <c r="CS141" s="47">
        <f t="shared" ref="CS141:CT141" si="819">CS161</f>
        <v>2330.86</v>
      </c>
      <c r="CT141" s="47">
        <f t="shared" si="819"/>
        <v>1443.23</v>
      </c>
      <c r="CU141" s="36">
        <f>CO141/(HLOOKUP(CU139,workup!$B$266:$Q$268,2,FALSE)*CI141+(HLOOKUP(CU139,workup!$B$266:$Q$268,3,FALSE)))</f>
        <v>0.14841903741740858</v>
      </c>
      <c r="CV141" s="36">
        <f>CP141/(HLOOKUP(CV139,workup!$B$266:$Q$268,2,FALSE)*CI141+(HLOOKUP(CV139,workup!$B$266:$Q$268,3,FALSE)))</f>
        <v>0.55152932020631429</v>
      </c>
      <c r="CW141" s="36">
        <f>CQ141/(HLOOKUP(CW139,workup!$B$266:$Q$268,2,FALSE)*CI141+(HLOOKUP(CW139,workup!$B$266:$Q$268,3,FALSE)))</f>
        <v>0.30840577289680193</v>
      </c>
      <c r="CX141" s="36">
        <f>CR141/(HLOOKUP(CX139,workup!$B$266:$Q$268,2,FALSE)*CI141+(HLOOKUP(CX139,workup!$B$266:$Q$268,3,FALSE)))</f>
        <v>0</v>
      </c>
      <c r="CY141" s="59">
        <f t="shared" ref="CY141:CY142" si="820">SUM(CU141:CX141)</f>
        <v>1.0083541305205248</v>
      </c>
    </row>
    <row r="142" spans="1:103" ht="14.45" customHeight="1" x14ac:dyDescent="0.25">
      <c r="A142" s="215"/>
      <c r="B142" s="216"/>
      <c r="C142" s="164">
        <f>C140</f>
        <v>0.3</v>
      </c>
      <c r="D142" s="161">
        <f t="shared" si="806"/>
        <v>4.4616366175440469E-3</v>
      </c>
      <c r="E142" s="5">
        <f>D140/C156</f>
        <v>4.6460946824037298E-3</v>
      </c>
      <c r="F142" s="160"/>
      <c r="G142" s="5">
        <f>G141</f>
        <v>100</v>
      </c>
      <c r="H142" s="5">
        <f>H141</f>
        <v>46.800000000000004</v>
      </c>
      <c r="I142" s="47">
        <f t="shared" si="791"/>
        <v>562075.25</v>
      </c>
      <c r="J142" s="47">
        <f t="shared" si="792"/>
        <v>2094984.2250000001</v>
      </c>
      <c r="K142" s="47">
        <f>K162</f>
        <v>1289218.675</v>
      </c>
      <c r="L142" s="48">
        <f>F162</f>
        <v>0</v>
      </c>
      <c r="M142" s="47">
        <f t="shared" ref="M142:N142" si="821">M162</f>
        <v>2350.48</v>
      </c>
      <c r="N142" s="47">
        <f t="shared" si="821"/>
        <v>1447.86</v>
      </c>
      <c r="O142" s="36">
        <f>I142/(HLOOKUP(O139,workup!$B$266:$Q$268,2,FALSE)*C142+(HLOOKUP(O139,workup!$B$266:$Q$268,3,FALSE)))</f>
        <v>0.14846183598146787</v>
      </c>
      <c r="P142" s="36">
        <f>J142/(HLOOKUP(P139,workup!$B$266:$Q$268,2,FALSE)*C142+(HLOOKUP(P139,workup!$B$266:$Q$268,3,FALSE)))</f>
        <v>0.55165209729555253</v>
      </c>
      <c r="Q142" s="36">
        <f>K142/(HLOOKUP(Q139,workup!$B$266:$Q$268,2,FALSE)*C142+(HLOOKUP(Q139,workup!$B$266:$Q$268,3,FALSE)))</f>
        <v>0.30837516067109655</v>
      </c>
      <c r="R142" s="36">
        <f>L142/(HLOOKUP(R139,workup!$B$266:$Q$268,2,FALSE)*C142+(HLOOKUP(R139,workup!$B$266:$Q$268,3,FALSE)))</f>
        <v>0</v>
      </c>
      <c r="S142" s="59">
        <f t="shared" si="808"/>
        <v>1.008489093948117</v>
      </c>
      <c r="T142" s="25"/>
      <c r="V142" s="215"/>
      <c r="W142" s="216"/>
      <c r="X142" s="164">
        <f>X140</f>
        <v>0.3</v>
      </c>
      <c r="Y142" s="161" t="e">
        <f t="shared" si="809"/>
        <v>#VALUE!</v>
      </c>
      <c r="Z142" s="5" t="e">
        <f>Y140/X156</f>
        <v>#VALUE!</v>
      </c>
      <c r="AA142" s="160"/>
      <c r="AB142" s="5" t="str">
        <f>AB141</f>
        <v/>
      </c>
      <c r="AC142" s="5">
        <f>AC141</f>
        <v>46.800000000000004</v>
      </c>
      <c r="AD142" s="47">
        <f t="shared" si="794"/>
        <v>562075.25</v>
      </c>
      <c r="AE142" s="47">
        <f t="shared" si="795"/>
        <v>2094984.2250000001</v>
      </c>
      <c r="AF142" s="47">
        <f>AF162</f>
        <v>1289218.675</v>
      </c>
      <c r="AG142" s="48">
        <f>AA162</f>
        <v>0</v>
      </c>
      <c r="AH142" s="47">
        <f t="shared" ref="AH142:AI142" si="822">AH162</f>
        <v>2350.48</v>
      </c>
      <c r="AI142" s="47">
        <f t="shared" si="822"/>
        <v>1447.86</v>
      </c>
      <c r="AJ142" s="36">
        <f>AD142/(HLOOKUP(AJ139,workup!$B$266:$Q$268,2,FALSE)*X142+(HLOOKUP(AJ139,workup!$B$266:$Q$268,3,FALSE)))</f>
        <v>0.14846183598146787</v>
      </c>
      <c r="AK142" s="36">
        <f>AE142/(HLOOKUP(AK139,workup!$B$266:$Q$268,2,FALSE)*X142+(HLOOKUP(AK139,workup!$B$266:$Q$268,3,FALSE)))</f>
        <v>0.55165209729555253</v>
      </c>
      <c r="AL142" s="36">
        <f>AF142/(HLOOKUP(AL139,workup!$B$266:$Q$268,2,FALSE)*X142+(HLOOKUP(AL139,workup!$B$266:$Q$268,3,FALSE)))</f>
        <v>0.30837516067109655</v>
      </c>
      <c r="AM142" s="36">
        <f>AG142/(HLOOKUP(AM139,workup!$B$266:$Q$268,2,FALSE)*X142+(HLOOKUP(AM139,workup!$B$266:$Q$268,3,FALSE)))</f>
        <v>0</v>
      </c>
      <c r="AN142" s="59">
        <f t="shared" si="811"/>
        <v>1.008489093948117</v>
      </c>
      <c r="AQ142" s="215"/>
      <c r="AR142" s="216"/>
      <c r="AS142" s="164">
        <f>AS140</f>
        <v>0.3</v>
      </c>
      <c r="AT142" s="161" t="e">
        <f t="shared" si="812"/>
        <v>#VALUE!</v>
      </c>
      <c r="AU142" s="5" t="e">
        <f>AT140/AS156</f>
        <v>#VALUE!</v>
      </c>
      <c r="AV142" s="160"/>
      <c r="AW142" s="5" t="str">
        <f>AW141</f>
        <v/>
      </c>
      <c r="AX142" s="5">
        <f>AX141</f>
        <v>46.800000000000004</v>
      </c>
      <c r="AY142" s="47">
        <f t="shared" si="797"/>
        <v>562075.25</v>
      </c>
      <c r="AZ142" s="47">
        <f t="shared" si="798"/>
        <v>2094984.2250000001</v>
      </c>
      <c r="BA142" s="47">
        <f>BA162</f>
        <v>1289218.675</v>
      </c>
      <c r="BB142" s="48">
        <f>AV162</f>
        <v>0</v>
      </c>
      <c r="BC142" s="47">
        <f t="shared" ref="BC142:BD142" si="823">BC162</f>
        <v>2350.48</v>
      </c>
      <c r="BD142" s="47">
        <f t="shared" si="823"/>
        <v>1447.86</v>
      </c>
      <c r="BE142" s="36">
        <f>AY142/(HLOOKUP(BE139,workup!$B$266:$Q$268,2,FALSE)*AS142+(HLOOKUP(BE139,workup!$B$266:$Q$268,3,FALSE)))</f>
        <v>0.14846183598146787</v>
      </c>
      <c r="BF142" s="36">
        <f>AZ142/(HLOOKUP(BF139,workup!$B$266:$Q$268,2,FALSE)*AS142+(HLOOKUP(BF139,workup!$B$266:$Q$268,3,FALSE)))</f>
        <v>0.55165209729555253</v>
      </c>
      <c r="BG142" s="36">
        <f>BA142/(HLOOKUP(BG139,workup!$B$266:$Q$268,2,FALSE)*AS142+(HLOOKUP(BG139,workup!$B$266:$Q$268,3,FALSE)))</f>
        <v>0.30837516067109655</v>
      </c>
      <c r="BH142" s="36">
        <f>BB142/(HLOOKUP(BH139,workup!$B$266:$Q$268,2,FALSE)*AS142+(HLOOKUP(BH139,workup!$B$266:$Q$268,3,FALSE)))</f>
        <v>0</v>
      </c>
      <c r="BI142" s="59">
        <f t="shared" si="814"/>
        <v>1.008489093948117</v>
      </c>
      <c r="BL142" s="215"/>
      <c r="BM142" s="216"/>
      <c r="BN142" s="164">
        <f>BN140</f>
        <v>0.3</v>
      </c>
      <c r="BO142" s="161" t="e">
        <f t="shared" si="815"/>
        <v>#VALUE!</v>
      </c>
      <c r="BP142" s="5" t="e">
        <f>BO140/BN156</f>
        <v>#VALUE!</v>
      </c>
      <c r="BQ142" s="160"/>
      <c r="BR142" s="5" t="str">
        <f>BR141</f>
        <v/>
      </c>
      <c r="BS142" s="5">
        <f>BS141</f>
        <v>46.800000000000004</v>
      </c>
      <c r="BT142" s="47">
        <f t="shared" si="800"/>
        <v>562075.25</v>
      </c>
      <c r="BU142" s="47">
        <f t="shared" si="801"/>
        <v>2094984.2250000001</v>
      </c>
      <c r="BV142" s="47">
        <f>BV162</f>
        <v>1289218.675</v>
      </c>
      <c r="BW142" s="48">
        <f>BQ162</f>
        <v>0</v>
      </c>
      <c r="BX142" s="47">
        <f t="shared" ref="BX142:BY142" si="824">BX162</f>
        <v>2350.48</v>
      </c>
      <c r="BY142" s="47">
        <f t="shared" si="824"/>
        <v>1447.86</v>
      </c>
      <c r="BZ142" s="36">
        <f>BT142/(HLOOKUP(BZ139,workup!$B$266:$Q$268,2,FALSE)*BN142+(HLOOKUP(BZ139,workup!$B$266:$Q$268,3,FALSE)))</f>
        <v>0.14846183598146787</v>
      </c>
      <c r="CA142" s="36">
        <f>BU142/(HLOOKUP(CA139,workup!$B$266:$Q$268,2,FALSE)*BN142+(HLOOKUP(CA139,workup!$B$266:$Q$268,3,FALSE)))</f>
        <v>0.55165209729555253</v>
      </c>
      <c r="CB142" s="36">
        <f>BV142/(HLOOKUP(CB139,workup!$B$266:$Q$268,2,FALSE)*BN142+(HLOOKUP(CB139,workup!$B$266:$Q$268,3,FALSE)))</f>
        <v>0.30837516067109655</v>
      </c>
      <c r="CC142" s="36">
        <f>BW142/(HLOOKUP(CC139,workup!$B$266:$Q$268,2,FALSE)*BN142+(HLOOKUP(CC139,workup!$B$266:$Q$268,3,FALSE)))</f>
        <v>0</v>
      </c>
      <c r="CD142" s="59">
        <f t="shared" si="817"/>
        <v>1.008489093948117</v>
      </c>
      <c r="CG142" s="215"/>
      <c r="CH142" s="216"/>
      <c r="CI142" s="164">
        <f>CI140</f>
        <v>0.3</v>
      </c>
      <c r="CJ142" s="161" t="e">
        <f t="shared" si="818"/>
        <v>#VALUE!</v>
      </c>
      <c r="CK142" s="5" t="e">
        <f>CJ140/CI156</f>
        <v>#VALUE!</v>
      </c>
      <c r="CL142" s="160"/>
      <c r="CM142" s="5" t="str">
        <f>CM141</f>
        <v/>
      </c>
      <c r="CN142" s="5">
        <f>CN141</f>
        <v>46.800000000000004</v>
      </c>
      <c r="CO142" s="47">
        <f t="shared" si="803"/>
        <v>562075.25</v>
      </c>
      <c r="CP142" s="47">
        <f t="shared" si="804"/>
        <v>2094984.2250000001</v>
      </c>
      <c r="CQ142" s="47">
        <f>CQ162</f>
        <v>1289218.675</v>
      </c>
      <c r="CR142" s="48">
        <f>CL162</f>
        <v>0</v>
      </c>
      <c r="CS142" s="47">
        <f t="shared" ref="CS142:CT142" si="825">CS162</f>
        <v>2350.48</v>
      </c>
      <c r="CT142" s="47">
        <f t="shared" si="825"/>
        <v>1447.86</v>
      </c>
      <c r="CU142" s="36">
        <f>CO142/(HLOOKUP(CU139,workup!$B$266:$Q$268,2,FALSE)*CI142+(HLOOKUP(CU139,workup!$B$266:$Q$268,3,FALSE)))</f>
        <v>0.14846183598146787</v>
      </c>
      <c r="CV142" s="36">
        <f>CP142/(HLOOKUP(CV139,workup!$B$266:$Q$268,2,FALSE)*CI142+(HLOOKUP(CV139,workup!$B$266:$Q$268,3,FALSE)))</f>
        <v>0.55165209729555253</v>
      </c>
      <c r="CW142" s="36">
        <f>CQ142/(HLOOKUP(CW139,workup!$B$266:$Q$268,2,FALSE)*CI142+(HLOOKUP(CW139,workup!$B$266:$Q$268,3,FALSE)))</f>
        <v>0.30837516067109655</v>
      </c>
      <c r="CX142" s="36">
        <f>CR142/(HLOOKUP(CX139,workup!$B$266:$Q$268,2,FALSE)*CI142+(HLOOKUP(CX139,workup!$B$266:$Q$268,3,FALSE)))</f>
        <v>0</v>
      </c>
      <c r="CY142" s="59">
        <f t="shared" si="820"/>
        <v>1.008489093948117</v>
      </c>
    </row>
    <row r="143" spans="1:103" ht="14.45" customHeight="1" x14ac:dyDescent="0.25">
      <c r="A143" s="215"/>
      <c r="B143" s="216"/>
      <c r="C143" s="45"/>
      <c r="D143" s="45"/>
      <c r="E143" s="45"/>
      <c r="F143" s="45"/>
      <c r="G143" s="45"/>
      <c r="H143" s="35" t="s">
        <v>43</v>
      </c>
      <c r="I143" s="49">
        <f>AVERAGE(I140:I142)</f>
        <v>561894.96499999997</v>
      </c>
      <c r="J143" s="49">
        <f t="shared" ref="J143:S143" si="826">AVERAGE(J140:J142)</f>
        <v>2094311.4016666666</v>
      </c>
      <c r="K143" s="49">
        <f t="shared" si="826"/>
        <v>1289207.4383333335</v>
      </c>
      <c r="L143" s="49">
        <f t="shared" si="826"/>
        <v>0</v>
      </c>
      <c r="M143" s="49">
        <f t="shared" si="826"/>
        <v>2332.4833333333336</v>
      </c>
      <c r="N143" s="49">
        <f t="shared" si="826"/>
        <v>1444.5249999999999</v>
      </c>
      <c r="O143" s="46">
        <f t="shared" si="826"/>
        <v>0.14841421701568006</v>
      </c>
      <c r="P143" s="46">
        <f t="shared" si="826"/>
        <v>0.55147492918205854</v>
      </c>
      <c r="Q143" s="46">
        <f t="shared" si="826"/>
        <v>0.30837247291225789</v>
      </c>
      <c r="R143" s="46">
        <f t="shared" si="826"/>
        <v>0</v>
      </c>
      <c r="S143" s="60">
        <f t="shared" si="826"/>
        <v>1.0082616191099965</v>
      </c>
      <c r="T143" s="25"/>
      <c r="V143" s="215"/>
      <c r="W143" s="216"/>
      <c r="X143" s="45"/>
      <c r="Y143" s="45"/>
      <c r="Z143" s="45"/>
      <c r="AA143" s="45"/>
      <c r="AB143" s="45"/>
      <c r="AC143" s="35" t="s">
        <v>43</v>
      </c>
      <c r="AD143" s="49">
        <f>AVERAGE(AD140:AD142)</f>
        <v>561894.96499999997</v>
      </c>
      <c r="AE143" s="49">
        <f t="shared" ref="AE143:AN143" si="827">AVERAGE(AE140:AE142)</f>
        <v>2094311.4016666666</v>
      </c>
      <c r="AF143" s="49">
        <f t="shared" si="827"/>
        <v>1289207.4383333335</v>
      </c>
      <c r="AG143" s="49">
        <f t="shared" si="827"/>
        <v>0</v>
      </c>
      <c r="AH143" s="49">
        <f t="shared" si="827"/>
        <v>2332.4833333333336</v>
      </c>
      <c r="AI143" s="49">
        <f t="shared" si="827"/>
        <v>1444.5249999999999</v>
      </c>
      <c r="AJ143" s="46">
        <f t="shared" si="827"/>
        <v>0.14841421701568006</v>
      </c>
      <c r="AK143" s="46">
        <f t="shared" si="827"/>
        <v>0.55147492918205854</v>
      </c>
      <c r="AL143" s="46">
        <f t="shared" si="827"/>
        <v>0.30837247291225789</v>
      </c>
      <c r="AM143" s="46">
        <f t="shared" si="827"/>
        <v>0</v>
      </c>
      <c r="AN143" s="60">
        <f t="shared" si="827"/>
        <v>1.0082616191099965</v>
      </c>
      <c r="AQ143" s="215"/>
      <c r="AR143" s="216"/>
      <c r="AS143" s="45"/>
      <c r="AT143" s="45"/>
      <c r="AU143" s="45"/>
      <c r="AV143" s="45"/>
      <c r="AW143" s="45"/>
      <c r="AX143" s="35" t="s">
        <v>43</v>
      </c>
      <c r="AY143" s="49">
        <f>AVERAGE(AY140:AY142)</f>
        <v>561894.96499999997</v>
      </c>
      <c r="AZ143" s="49">
        <f t="shared" ref="AZ143:BI143" si="828">AVERAGE(AZ140:AZ142)</f>
        <v>2094311.4016666666</v>
      </c>
      <c r="BA143" s="49">
        <f t="shared" si="828"/>
        <v>1289207.4383333335</v>
      </c>
      <c r="BB143" s="49">
        <f t="shared" si="828"/>
        <v>0</v>
      </c>
      <c r="BC143" s="49">
        <f t="shared" si="828"/>
        <v>2332.4833333333336</v>
      </c>
      <c r="BD143" s="49">
        <f t="shared" si="828"/>
        <v>1444.5249999999999</v>
      </c>
      <c r="BE143" s="46">
        <f t="shared" si="828"/>
        <v>0.14841421701568006</v>
      </c>
      <c r="BF143" s="46">
        <f t="shared" si="828"/>
        <v>0.55147492918205854</v>
      </c>
      <c r="BG143" s="46">
        <f t="shared" si="828"/>
        <v>0.30837247291225789</v>
      </c>
      <c r="BH143" s="46">
        <f t="shared" si="828"/>
        <v>0</v>
      </c>
      <c r="BI143" s="60">
        <f t="shared" si="828"/>
        <v>1.0082616191099965</v>
      </c>
      <c r="BL143" s="215"/>
      <c r="BM143" s="216"/>
      <c r="BN143" s="45"/>
      <c r="BO143" s="45"/>
      <c r="BP143" s="45"/>
      <c r="BQ143" s="45"/>
      <c r="BR143" s="45"/>
      <c r="BS143" s="35" t="s">
        <v>43</v>
      </c>
      <c r="BT143" s="49">
        <f>AVERAGE(BT140:BT142)</f>
        <v>561894.96499999997</v>
      </c>
      <c r="BU143" s="49">
        <f t="shared" ref="BU143:CD143" si="829">AVERAGE(BU140:BU142)</f>
        <v>2094311.4016666666</v>
      </c>
      <c r="BV143" s="49">
        <f t="shared" si="829"/>
        <v>1289207.4383333335</v>
      </c>
      <c r="BW143" s="49">
        <f t="shared" si="829"/>
        <v>0</v>
      </c>
      <c r="BX143" s="49">
        <f t="shared" si="829"/>
        <v>2332.4833333333336</v>
      </c>
      <c r="BY143" s="49">
        <f t="shared" si="829"/>
        <v>1444.5249999999999</v>
      </c>
      <c r="BZ143" s="46">
        <f t="shared" si="829"/>
        <v>0.14841421701568006</v>
      </c>
      <c r="CA143" s="46">
        <f t="shared" si="829"/>
        <v>0.55147492918205854</v>
      </c>
      <c r="CB143" s="46">
        <f t="shared" si="829"/>
        <v>0.30837247291225789</v>
      </c>
      <c r="CC143" s="46">
        <f t="shared" si="829"/>
        <v>0</v>
      </c>
      <c r="CD143" s="60">
        <f t="shared" si="829"/>
        <v>1.0082616191099965</v>
      </c>
      <c r="CG143" s="215"/>
      <c r="CH143" s="216"/>
      <c r="CI143" s="45"/>
      <c r="CJ143" s="45"/>
      <c r="CK143" s="45"/>
      <c r="CL143" s="45"/>
      <c r="CM143" s="45"/>
      <c r="CN143" s="35" t="s">
        <v>43</v>
      </c>
      <c r="CO143" s="49">
        <f>AVERAGE(CO140:CO142)</f>
        <v>561894.96499999997</v>
      </c>
      <c r="CP143" s="49">
        <f t="shared" ref="CP143:CY143" si="830">AVERAGE(CP140:CP142)</f>
        <v>2094311.4016666666</v>
      </c>
      <c r="CQ143" s="49">
        <f t="shared" si="830"/>
        <v>1289207.4383333335</v>
      </c>
      <c r="CR143" s="49">
        <f t="shared" si="830"/>
        <v>0</v>
      </c>
      <c r="CS143" s="49">
        <f t="shared" si="830"/>
        <v>2332.4833333333336</v>
      </c>
      <c r="CT143" s="49">
        <f t="shared" si="830"/>
        <v>1444.5249999999999</v>
      </c>
      <c r="CU143" s="46">
        <f t="shared" si="830"/>
        <v>0.14841421701568006</v>
      </c>
      <c r="CV143" s="46">
        <f t="shared" si="830"/>
        <v>0.55147492918205854</v>
      </c>
      <c r="CW143" s="46">
        <f t="shared" si="830"/>
        <v>0.30837247291225789</v>
      </c>
      <c r="CX143" s="46">
        <f t="shared" si="830"/>
        <v>0</v>
      </c>
      <c r="CY143" s="60">
        <f t="shared" si="830"/>
        <v>1.0082616191099965</v>
      </c>
    </row>
    <row r="144" spans="1:103" ht="14.45" customHeight="1" x14ac:dyDescent="0.25">
      <c r="A144" s="215"/>
      <c r="B144" s="216"/>
      <c r="C144" s="65" t="s">
        <v>44</v>
      </c>
      <c r="D144" s="4" t="str">
        <f t="shared" ref="D144:S144" si="831">D159</f>
        <v>oxygen</v>
      </c>
      <c r="E144" s="4" t="str">
        <f t="shared" si="831"/>
        <v>nitrogen</v>
      </c>
      <c r="F144" s="4" t="str">
        <f t="shared" si="831"/>
        <v>methane</v>
      </c>
      <c r="G144" s="4" t="str">
        <f t="shared" si="831"/>
        <v>carbon monoxide</v>
      </c>
      <c r="H144" s="4" t="str">
        <f t="shared" si="831"/>
        <v>carbon dioxide</v>
      </c>
      <c r="I144" s="4" t="str">
        <f t="shared" si="831"/>
        <v>ethane</v>
      </c>
      <c r="J144" s="4" t="str">
        <f t="shared" si="831"/>
        <v>ethylene</v>
      </c>
      <c r="K144" s="4" t="str">
        <f t="shared" si="831"/>
        <v>propane</v>
      </c>
      <c r="L144" s="4" t="str">
        <f t="shared" si="831"/>
        <v>propylene</v>
      </c>
      <c r="M144" s="4" t="str">
        <f t="shared" si="831"/>
        <v>isobutane</v>
      </c>
      <c r="N144" s="4" t="str">
        <f t="shared" si="831"/>
        <v>n-butane</v>
      </c>
      <c r="O144" s="4" t="str">
        <f t="shared" si="831"/>
        <v>trans-2-butene</v>
      </c>
      <c r="P144" s="4" t="str">
        <f t="shared" si="831"/>
        <v>1-butene</v>
      </c>
      <c r="Q144" s="4" t="str">
        <f t="shared" si="831"/>
        <v>isobutene</v>
      </c>
      <c r="R144" s="4" t="str">
        <f t="shared" si="831"/>
        <v>cis-2-butene</v>
      </c>
      <c r="S144" s="61" t="str">
        <f t="shared" si="831"/>
        <v>1,3-butadiene</v>
      </c>
      <c r="T144" s="25"/>
      <c r="V144" s="215"/>
      <c r="W144" s="216"/>
      <c r="X144" s="65" t="s">
        <v>44</v>
      </c>
      <c r="Y144" s="4" t="str">
        <f t="shared" ref="Y144:AN144" si="832">Y159</f>
        <v>oxygen</v>
      </c>
      <c r="Z144" s="4" t="str">
        <f t="shared" si="832"/>
        <v>nitrogen</v>
      </c>
      <c r="AA144" s="4" t="str">
        <f t="shared" si="832"/>
        <v>methane</v>
      </c>
      <c r="AB144" s="4" t="str">
        <f t="shared" si="832"/>
        <v>carbon monoxide</v>
      </c>
      <c r="AC144" s="4" t="str">
        <f t="shared" si="832"/>
        <v>carbon dioxide</v>
      </c>
      <c r="AD144" s="4" t="str">
        <f t="shared" si="832"/>
        <v>ethane</v>
      </c>
      <c r="AE144" s="4" t="str">
        <f t="shared" si="832"/>
        <v>ethylene</v>
      </c>
      <c r="AF144" s="4" t="str">
        <f t="shared" si="832"/>
        <v>propane</v>
      </c>
      <c r="AG144" s="4" t="str">
        <f t="shared" si="832"/>
        <v>propylene</v>
      </c>
      <c r="AH144" s="4" t="str">
        <f t="shared" si="832"/>
        <v>isobutane</v>
      </c>
      <c r="AI144" s="4" t="str">
        <f t="shared" si="832"/>
        <v>n-butane</v>
      </c>
      <c r="AJ144" s="4" t="str">
        <f t="shared" si="832"/>
        <v>trans-2-butene</v>
      </c>
      <c r="AK144" s="4" t="str">
        <f t="shared" si="832"/>
        <v>1-butene</v>
      </c>
      <c r="AL144" s="4" t="str">
        <f t="shared" si="832"/>
        <v>isobutene</v>
      </c>
      <c r="AM144" s="4" t="str">
        <f t="shared" si="832"/>
        <v>cis-2-butene</v>
      </c>
      <c r="AN144" s="61" t="str">
        <f t="shared" si="832"/>
        <v>1,3-butadiene</v>
      </c>
      <c r="AQ144" s="215"/>
      <c r="AR144" s="216"/>
      <c r="AS144" s="65" t="s">
        <v>44</v>
      </c>
      <c r="AT144" s="4" t="str">
        <f t="shared" ref="AT144:BI144" si="833">AT159</f>
        <v>oxygen</v>
      </c>
      <c r="AU144" s="4" t="str">
        <f t="shared" si="833"/>
        <v>nitrogen</v>
      </c>
      <c r="AV144" s="4" t="str">
        <f t="shared" si="833"/>
        <v>methane</v>
      </c>
      <c r="AW144" s="4" t="str">
        <f t="shared" si="833"/>
        <v>carbon monoxide</v>
      </c>
      <c r="AX144" s="4" t="str">
        <f t="shared" si="833"/>
        <v>carbon dioxide</v>
      </c>
      <c r="AY144" s="4" t="str">
        <f t="shared" si="833"/>
        <v>ethane</v>
      </c>
      <c r="AZ144" s="4" t="str">
        <f t="shared" si="833"/>
        <v>ethylene</v>
      </c>
      <c r="BA144" s="4" t="str">
        <f t="shared" si="833"/>
        <v>propane</v>
      </c>
      <c r="BB144" s="4" t="str">
        <f t="shared" si="833"/>
        <v>propylene</v>
      </c>
      <c r="BC144" s="4" t="str">
        <f t="shared" si="833"/>
        <v>isobutane</v>
      </c>
      <c r="BD144" s="4" t="str">
        <f t="shared" si="833"/>
        <v>n-butane</v>
      </c>
      <c r="BE144" s="4" t="str">
        <f t="shared" si="833"/>
        <v>trans-2-butene</v>
      </c>
      <c r="BF144" s="4" t="str">
        <f t="shared" si="833"/>
        <v>1-butene</v>
      </c>
      <c r="BG144" s="4" t="str">
        <f t="shared" si="833"/>
        <v>isobutene</v>
      </c>
      <c r="BH144" s="4" t="str">
        <f t="shared" si="833"/>
        <v>cis-2-butene</v>
      </c>
      <c r="BI144" s="61" t="str">
        <f t="shared" si="833"/>
        <v>1,3-butadiene</v>
      </c>
      <c r="BL144" s="215"/>
      <c r="BM144" s="216"/>
      <c r="BN144" s="65" t="s">
        <v>44</v>
      </c>
      <c r="BO144" s="4" t="str">
        <f t="shared" ref="BO144:CD144" si="834">BO159</f>
        <v>oxygen</v>
      </c>
      <c r="BP144" s="4" t="str">
        <f t="shared" si="834"/>
        <v>nitrogen</v>
      </c>
      <c r="BQ144" s="4" t="str">
        <f t="shared" si="834"/>
        <v>methane</v>
      </c>
      <c r="BR144" s="4" t="str">
        <f t="shared" si="834"/>
        <v>carbon monoxide</v>
      </c>
      <c r="BS144" s="4" t="str">
        <f t="shared" si="834"/>
        <v>carbon dioxide</v>
      </c>
      <c r="BT144" s="4" t="str">
        <f t="shared" si="834"/>
        <v>ethane</v>
      </c>
      <c r="BU144" s="4" t="str">
        <f t="shared" si="834"/>
        <v>ethylene</v>
      </c>
      <c r="BV144" s="4" t="str">
        <f t="shared" si="834"/>
        <v>propane</v>
      </c>
      <c r="BW144" s="4" t="str">
        <f t="shared" si="834"/>
        <v>propylene</v>
      </c>
      <c r="BX144" s="4" t="str">
        <f t="shared" si="834"/>
        <v>isobutane</v>
      </c>
      <c r="BY144" s="4" t="str">
        <f t="shared" si="834"/>
        <v>n-butane</v>
      </c>
      <c r="BZ144" s="4" t="str">
        <f t="shared" si="834"/>
        <v>trans-2-butene</v>
      </c>
      <c r="CA144" s="4" t="str">
        <f t="shared" si="834"/>
        <v>1-butene</v>
      </c>
      <c r="CB144" s="4" t="str">
        <f t="shared" si="834"/>
        <v>isobutene</v>
      </c>
      <c r="CC144" s="4" t="str">
        <f t="shared" si="834"/>
        <v>cis-2-butene</v>
      </c>
      <c r="CD144" s="61" t="str">
        <f t="shared" si="834"/>
        <v>1,3-butadiene</v>
      </c>
      <c r="CG144" s="215"/>
      <c r="CH144" s="216"/>
      <c r="CI144" s="65" t="s">
        <v>44</v>
      </c>
      <c r="CJ144" s="4" t="str">
        <f t="shared" ref="CJ144:CY144" si="835">CJ159</f>
        <v>oxygen</v>
      </c>
      <c r="CK144" s="4" t="str">
        <f t="shared" si="835"/>
        <v>nitrogen</v>
      </c>
      <c r="CL144" s="4" t="str">
        <f t="shared" si="835"/>
        <v>methane</v>
      </c>
      <c r="CM144" s="4" t="str">
        <f t="shared" si="835"/>
        <v>carbon monoxide</v>
      </c>
      <c r="CN144" s="4" t="str">
        <f t="shared" si="835"/>
        <v>carbon dioxide</v>
      </c>
      <c r="CO144" s="4" t="str">
        <f t="shared" si="835"/>
        <v>ethane</v>
      </c>
      <c r="CP144" s="4" t="str">
        <f t="shared" si="835"/>
        <v>ethylene</v>
      </c>
      <c r="CQ144" s="4" t="str">
        <f t="shared" si="835"/>
        <v>propane</v>
      </c>
      <c r="CR144" s="4" t="str">
        <f t="shared" si="835"/>
        <v>propylene</v>
      </c>
      <c r="CS144" s="4" t="str">
        <f t="shared" si="835"/>
        <v>isobutane</v>
      </c>
      <c r="CT144" s="4" t="str">
        <f t="shared" si="835"/>
        <v>n-butane</v>
      </c>
      <c r="CU144" s="4" t="str">
        <f t="shared" si="835"/>
        <v>trans-2-butene</v>
      </c>
      <c r="CV144" s="4" t="str">
        <f t="shared" si="835"/>
        <v>1-butene</v>
      </c>
      <c r="CW144" s="4" t="str">
        <f t="shared" si="835"/>
        <v>isobutene</v>
      </c>
      <c r="CX144" s="4" t="str">
        <f t="shared" si="835"/>
        <v>cis-2-butene</v>
      </c>
      <c r="CY144" s="61" t="str">
        <f t="shared" si="835"/>
        <v>1,3-butadiene</v>
      </c>
    </row>
    <row r="145" spans="1:103" ht="14.45" customHeight="1" x14ac:dyDescent="0.25">
      <c r="A145" s="215"/>
      <c r="B145" s="216"/>
      <c r="C145" s="199" t="s">
        <v>37</v>
      </c>
      <c r="D145" s="50">
        <f t="shared" ref="D145:S145" si="836">D164</f>
        <v>389208.61</v>
      </c>
      <c r="E145" s="50">
        <f t="shared" si="836"/>
        <v>2185212.3250000002</v>
      </c>
      <c r="F145" s="50">
        <f t="shared" si="836"/>
        <v>5575.4250000000002</v>
      </c>
      <c r="G145" s="50">
        <f t="shared" si="836"/>
        <v>54293.714999999997</v>
      </c>
      <c r="H145" s="50">
        <f t="shared" si="836"/>
        <v>6466.05</v>
      </c>
      <c r="I145" s="50">
        <f t="shared" si="836"/>
        <v>148.08000000000001</v>
      </c>
      <c r="J145" s="50">
        <f t="shared" si="836"/>
        <v>15485.275</v>
      </c>
      <c r="K145" s="50">
        <f t="shared" si="836"/>
        <v>1156851.18</v>
      </c>
      <c r="L145" s="50">
        <f t="shared" si="836"/>
        <v>115788.22</v>
      </c>
      <c r="M145" s="50">
        <f t="shared" si="836"/>
        <v>1702.9849999999999</v>
      </c>
      <c r="N145" s="50">
        <f t="shared" si="836"/>
        <v>1005.135</v>
      </c>
      <c r="O145" s="50">
        <f t="shared" si="836"/>
        <v>156.60499999999999</v>
      </c>
      <c r="P145" s="50">
        <f t="shared" si="836"/>
        <v>338.34500000000003</v>
      </c>
      <c r="Q145" s="50">
        <f t="shared" si="836"/>
        <v>252.32499999999999</v>
      </c>
      <c r="R145" s="50">
        <f t="shared" si="836"/>
        <v>98.144999999999996</v>
      </c>
      <c r="S145" s="62">
        <f t="shared" si="836"/>
        <v>0</v>
      </c>
      <c r="T145" s="25"/>
      <c r="V145" s="215"/>
      <c r="W145" s="216"/>
      <c r="X145" s="199" t="s">
        <v>37</v>
      </c>
      <c r="Y145" s="50">
        <f t="shared" ref="Y145:AN145" si="837">Y164</f>
        <v>0</v>
      </c>
      <c r="Z145" s="50">
        <f t="shared" si="837"/>
        <v>0</v>
      </c>
      <c r="AA145" s="50">
        <f t="shared" si="837"/>
        <v>0</v>
      </c>
      <c r="AB145" s="50">
        <f t="shared" si="837"/>
        <v>0</v>
      </c>
      <c r="AC145" s="50">
        <f t="shared" si="837"/>
        <v>0</v>
      </c>
      <c r="AD145" s="50">
        <f t="shared" si="837"/>
        <v>0</v>
      </c>
      <c r="AE145" s="50">
        <f t="shared" si="837"/>
        <v>0</v>
      </c>
      <c r="AF145" s="50">
        <f t="shared" si="837"/>
        <v>0</v>
      </c>
      <c r="AG145" s="50">
        <f t="shared" si="837"/>
        <v>0</v>
      </c>
      <c r="AH145" s="50">
        <f t="shared" si="837"/>
        <v>0</v>
      </c>
      <c r="AI145" s="50">
        <f t="shared" si="837"/>
        <v>0</v>
      </c>
      <c r="AJ145" s="50">
        <f t="shared" si="837"/>
        <v>0</v>
      </c>
      <c r="AK145" s="50">
        <f t="shared" si="837"/>
        <v>0</v>
      </c>
      <c r="AL145" s="50">
        <f t="shared" si="837"/>
        <v>0</v>
      </c>
      <c r="AM145" s="50">
        <f t="shared" si="837"/>
        <v>0</v>
      </c>
      <c r="AN145" s="62">
        <f t="shared" si="837"/>
        <v>0</v>
      </c>
      <c r="AQ145" s="215"/>
      <c r="AR145" s="216"/>
      <c r="AS145" s="199" t="s">
        <v>37</v>
      </c>
      <c r="AT145" s="50">
        <f t="shared" ref="AT145:BI145" si="838">AT164</f>
        <v>0</v>
      </c>
      <c r="AU145" s="50">
        <f t="shared" si="838"/>
        <v>0</v>
      </c>
      <c r="AV145" s="50">
        <f t="shared" si="838"/>
        <v>0</v>
      </c>
      <c r="AW145" s="50">
        <f t="shared" si="838"/>
        <v>0</v>
      </c>
      <c r="AX145" s="50">
        <f t="shared" si="838"/>
        <v>0</v>
      </c>
      <c r="AY145" s="50">
        <f t="shared" si="838"/>
        <v>0</v>
      </c>
      <c r="AZ145" s="50">
        <f t="shared" si="838"/>
        <v>0</v>
      </c>
      <c r="BA145" s="50">
        <f t="shared" si="838"/>
        <v>0</v>
      </c>
      <c r="BB145" s="50">
        <f t="shared" si="838"/>
        <v>0</v>
      </c>
      <c r="BC145" s="50">
        <f t="shared" si="838"/>
        <v>0</v>
      </c>
      <c r="BD145" s="50">
        <f t="shared" si="838"/>
        <v>0</v>
      </c>
      <c r="BE145" s="50">
        <f t="shared" si="838"/>
        <v>0</v>
      </c>
      <c r="BF145" s="50">
        <f t="shared" si="838"/>
        <v>0</v>
      </c>
      <c r="BG145" s="50">
        <f t="shared" si="838"/>
        <v>0</v>
      </c>
      <c r="BH145" s="50">
        <f t="shared" si="838"/>
        <v>0</v>
      </c>
      <c r="BI145" s="62">
        <f t="shared" si="838"/>
        <v>0</v>
      </c>
      <c r="BL145" s="215"/>
      <c r="BM145" s="216"/>
      <c r="BN145" s="199" t="s">
        <v>37</v>
      </c>
      <c r="BO145" s="50">
        <f t="shared" ref="BO145:CD145" si="839">BO164</f>
        <v>0</v>
      </c>
      <c r="BP145" s="50">
        <f t="shared" si="839"/>
        <v>0</v>
      </c>
      <c r="BQ145" s="50">
        <f t="shared" si="839"/>
        <v>0</v>
      </c>
      <c r="BR145" s="50">
        <f t="shared" si="839"/>
        <v>0</v>
      </c>
      <c r="BS145" s="50">
        <f t="shared" si="839"/>
        <v>0</v>
      </c>
      <c r="BT145" s="50">
        <f t="shared" si="839"/>
        <v>0</v>
      </c>
      <c r="BU145" s="50">
        <f t="shared" si="839"/>
        <v>0</v>
      </c>
      <c r="BV145" s="50">
        <f t="shared" si="839"/>
        <v>0</v>
      </c>
      <c r="BW145" s="50">
        <f t="shared" si="839"/>
        <v>0</v>
      </c>
      <c r="BX145" s="50">
        <f t="shared" si="839"/>
        <v>0</v>
      </c>
      <c r="BY145" s="50">
        <f t="shared" si="839"/>
        <v>0</v>
      </c>
      <c r="BZ145" s="50">
        <f t="shared" si="839"/>
        <v>0</v>
      </c>
      <c r="CA145" s="50">
        <f t="shared" si="839"/>
        <v>0</v>
      </c>
      <c r="CB145" s="50">
        <f t="shared" si="839"/>
        <v>0</v>
      </c>
      <c r="CC145" s="50">
        <f t="shared" si="839"/>
        <v>0</v>
      </c>
      <c r="CD145" s="62">
        <f t="shared" si="839"/>
        <v>0</v>
      </c>
      <c r="CG145" s="215"/>
      <c r="CH145" s="216"/>
      <c r="CI145" s="199" t="s">
        <v>37</v>
      </c>
      <c r="CJ145" s="50">
        <f t="shared" ref="CJ145:CY145" si="840">CJ164</f>
        <v>0</v>
      </c>
      <c r="CK145" s="50">
        <f t="shared" si="840"/>
        <v>0</v>
      </c>
      <c r="CL145" s="50">
        <f t="shared" si="840"/>
        <v>0</v>
      </c>
      <c r="CM145" s="50">
        <f t="shared" si="840"/>
        <v>0</v>
      </c>
      <c r="CN145" s="50">
        <f t="shared" si="840"/>
        <v>0</v>
      </c>
      <c r="CO145" s="50">
        <f t="shared" si="840"/>
        <v>0</v>
      </c>
      <c r="CP145" s="50">
        <f t="shared" si="840"/>
        <v>0</v>
      </c>
      <c r="CQ145" s="50">
        <f t="shared" si="840"/>
        <v>0</v>
      </c>
      <c r="CR145" s="50">
        <f t="shared" si="840"/>
        <v>0</v>
      </c>
      <c r="CS145" s="50">
        <f t="shared" si="840"/>
        <v>0</v>
      </c>
      <c r="CT145" s="50">
        <f t="shared" si="840"/>
        <v>0</v>
      </c>
      <c r="CU145" s="50">
        <f t="shared" si="840"/>
        <v>0</v>
      </c>
      <c r="CV145" s="50">
        <f t="shared" si="840"/>
        <v>0</v>
      </c>
      <c r="CW145" s="50">
        <f t="shared" si="840"/>
        <v>0</v>
      </c>
      <c r="CX145" s="50">
        <f t="shared" si="840"/>
        <v>0</v>
      </c>
      <c r="CY145" s="62">
        <f t="shared" si="840"/>
        <v>0</v>
      </c>
    </row>
    <row r="146" spans="1:103" ht="14.45" customHeight="1" x14ac:dyDescent="0.25">
      <c r="A146" s="215"/>
      <c r="B146" s="216"/>
      <c r="C146" s="200"/>
      <c r="D146" s="50">
        <f t="shared" ref="D146:S146" si="841">D165</f>
        <v>393257.3</v>
      </c>
      <c r="E146" s="50">
        <f t="shared" si="841"/>
        <v>2180653.9249999998</v>
      </c>
      <c r="F146" s="50">
        <f t="shared" si="841"/>
        <v>5534.6450000000004</v>
      </c>
      <c r="G146" s="50">
        <f t="shared" si="841"/>
        <v>53684.904999999999</v>
      </c>
      <c r="H146" s="50">
        <f t="shared" si="841"/>
        <v>6819.03</v>
      </c>
      <c r="I146" s="50">
        <f t="shared" si="841"/>
        <v>146.36500000000001</v>
      </c>
      <c r="J146" s="50">
        <f t="shared" si="841"/>
        <v>15468.455</v>
      </c>
      <c r="K146" s="50">
        <f t="shared" si="841"/>
        <v>1157031.615</v>
      </c>
      <c r="L146" s="50">
        <f t="shared" si="841"/>
        <v>115728.825</v>
      </c>
      <c r="M146" s="50">
        <f t="shared" si="841"/>
        <v>1701.28</v>
      </c>
      <c r="N146" s="50">
        <f t="shared" si="841"/>
        <v>1009.085</v>
      </c>
      <c r="O146" s="50">
        <f t="shared" si="841"/>
        <v>156.685</v>
      </c>
      <c r="P146" s="50">
        <f t="shared" si="841"/>
        <v>338.505</v>
      </c>
      <c r="Q146" s="50">
        <f t="shared" si="841"/>
        <v>246.75</v>
      </c>
      <c r="R146" s="50">
        <f t="shared" si="841"/>
        <v>95.825000000000003</v>
      </c>
      <c r="S146" s="62">
        <f t="shared" si="841"/>
        <v>0</v>
      </c>
      <c r="T146" s="25"/>
      <c r="V146" s="215"/>
      <c r="W146" s="216"/>
      <c r="X146" s="200"/>
      <c r="Y146" s="50">
        <f t="shared" ref="Y146:AN146" si="842">Y165</f>
        <v>0</v>
      </c>
      <c r="Z146" s="50">
        <f t="shared" si="842"/>
        <v>0</v>
      </c>
      <c r="AA146" s="50">
        <f t="shared" si="842"/>
        <v>0</v>
      </c>
      <c r="AB146" s="50">
        <f t="shared" si="842"/>
        <v>0</v>
      </c>
      <c r="AC146" s="50">
        <f t="shared" si="842"/>
        <v>0</v>
      </c>
      <c r="AD146" s="50">
        <f t="shared" si="842"/>
        <v>0</v>
      </c>
      <c r="AE146" s="50">
        <f t="shared" si="842"/>
        <v>0</v>
      </c>
      <c r="AF146" s="50">
        <f t="shared" si="842"/>
        <v>0</v>
      </c>
      <c r="AG146" s="50">
        <f t="shared" si="842"/>
        <v>0</v>
      </c>
      <c r="AH146" s="50">
        <f t="shared" si="842"/>
        <v>0</v>
      </c>
      <c r="AI146" s="50">
        <f t="shared" si="842"/>
        <v>0</v>
      </c>
      <c r="AJ146" s="50">
        <f t="shared" si="842"/>
        <v>0</v>
      </c>
      <c r="AK146" s="50">
        <f t="shared" si="842"/>
        <v>0</v>
      </c>
      <c r="AL146" s="50">
        <f t="shared" si="842"/>
        <v>0</v>
      </c>
      <c r="AM146" s="50">
        <f t="shared" si="842"/>
        <v>0</v>
      </c>
      <c r="AN146" s="62">
        <f t="shared" si="842"/>
        <v>0</v>
      </c>
      <c r="AQ146" s="215"/>
      <c r="AR146" s="216"/>
      <c r="AS146" s="200"/>
      <c r="AT146" s="50">
        <f t="shared" ref="AT146:BI146" si="843">AT165</f>
        <v>0</v>
      </c>
      <c r="AU146" s="50">
        <f t="shared" si="843"/>
        <v>0</v>
      </c>
      <c r="AV146" s="50">
        <f t="shared" si="843"/>
        <v>0</v>
      </c>
      <c r="AW146" s="50">
        <f t="shared" si="843"/>
        <v>0</v>
      </c>
      <c r="AX146" s="50">
        <f t="shared" si="843"/>
        <v>0</v>
      </c>
      <c r="AY146" s="50">
        <f t="shared" si="843"/>
        <v>0</v>
      </c>
      <c r="AZ146" s="50">
        <f t="shared" si="843"/>
        <v>0</v>
      </c>
      <c r="BA146" s="50">
        <f t="shared" si="843"/>
        <v>0</v>
      </c>
      <c r="BB146" s="50">
        <f t="shared" si="843"/>
        <v>0</v>
      </c>
      <c r="BC146" s="50">
        <f t="shared" si="843"/>
        <v>0</v>
      </c>
      <c r="BD146" s="50">
        <f t="shared" si="843"/>
        <v>0</v>
      </c>
      <c r="BE146" s="50">
        <f t="shared" si="843"/>
        <v>0</v>
      </c>
      <c r="BF146" s="50">
        <f t="shared" si="843"/>
        <v>0</v>
      </c>
      <c r="BG146" s="50">
        <f t="shared" si="843"/>
        <v>0</v>
      </c>
      <c r="BH146" s="50">
        <f t="shared" si="843"/>
        <v>0</v>
      </c>
      <c r="BI146" s="62">
        <f t="shared" si="843"/>
        <v>0</v>
      </c>
      <c r="BL146" s="215"/>
      <c r="BM146" s="216"/>
      <c r="BN146" s="200"/>
      <c r="BO146" s="50">
        <f t="shared" ref="BO146:CD146" si="844">BO165</f>
        <v>0</v>
      </c>
      <c r="BP146" s="50">
        <f t="shared" si="844"/>
        <v>0</v>
      </c>
      <c r="BQ146" s="50">
        <f t="shared" si="844"/>
        <v>0</v>
      </c>
      <c r="BR146" s="50">
        <f t="shared" si="844"/>
        <v>0</v>
      </c>
      <c r="BS146" s="50">
        <f t="shared" si="844"/>
        <v>0</v>
      </c>
      <c r="BT146" s="50">
        <f t="shared" si="844"/>
        <v>0</v>
      </c>
      <c r="BU146" s="50">
        <f t="shared" si="844"/>
        <v>0</v>
      </c>
      <c r="BV146" s="50">
        <f t="shared" si="844"/>
        <v>0</v>
      </c>
      <c r="BW146" s="50">
        <f t="shared" si="844"/>
        <v>0</v>
      </c>
      <c r="BX146" s="50">
        <f t="shared" si="844"/>
        <v>0</v>
      </c>
      <c r="BY146" s="50">
        <f t="shared" si="844"/>
        <v>0</v>
      </c>
      <c r="BZ146" s="50">
        <f t="shared" si="844"/>
        <v>0</v>
      </c>
      <c r="CA146" s="50">
        <f t="shared" si="844"/>
        <v>0</v>
      </c>
      <c r="CB146" s="50">
        <f t="shared" si="844"/>
        <v>0</v>
      </c>
      <c r="CC146" s="50">
        <f t="shared" si="844"/>
        <v>0</v>
      </c>
      <c r="CD146" s="62">
        <f t="shared" si="844"/>
        <v>0</v>
      </c>
      <c r="CG146" s="215"/>
      <c r="CH146" s="216"/>
      <c r="CI146" s="200"/>
      <c r="CJ146" s="50">
        <f t="shared" ref="CJ146:CY146" si="845">CJ165</f>
        <v>0</v>
      </c>
      <c r="CK146" s="50">
        <f t="shared" si="845"/>
        <v>0</v>
      </c>
      <c r="CL146" s="50">
        <f t="shared" si="845"/>
        <v>0</v>
      </c>
      <c r="CM146" s="50">
        <f t="shared" si="845"/>
        <v>0</v>
      </c>
      <c r="CN146" s="50">
        <f t="shared" si="845"/>
        <v>0</v>
      </c>
      <c r="CO146" s="50">
        <f t="shared" si="845"/>
        <v>0</v>
      </c>
      <c r="CP146" s="50">
        <f t="shared" si="845"/>
        <v>0</v>
      </c>
      <c r="CQ146" s="50">
        <f t="shared" si="845"/>
        <v>0</v>
      </c>
      <c r="CR146" s="50">
        <f t="shared" si="845"/>
        <v>0</v>
      </c>
      <c r="CS146" s="50">
        <f t="shared" si="845"/>
        <v>0</v>
      </c>
      <c r="CT146" s="50">
        <f t="shared" si="845"/>
        <v>0</v>
      </c>
      <c r="CU146" s="50">
        <f t="shared" si="845"/>
        <v>0</v>
      </c>
      <c r="CV146" s="50">
        <f t="shared" si="845"/>
        <v>0</v>
      </c>
      <c r="CW146" s="50">
        <f t="shared" si="845"/>
        <v>0</v>
      </c>
      <c r="CX146" s="50">
        <f t="shared" si="845"/>
        <v>0</v>
      </c>
      <c r="CY146" s="62">
        <f t="shared" si="845"/>
        <v>0</v>
      </c>
    </row>
    <row r="147" spans="1:103" ht="14.45" customHeight="1" x14ac:dyDescent="0.25">
      <c r="A147" s="215"/>
      <c r="B147" s="216"/>
      <c r="C147" s="201"/>
      <c r="D147" s="50">
        <f t="shared" ref="D147:S147" si="846">D166</f>
        <v>397729.55</v>
      </c>
      <c r="E147" s="50">
        <f t="shared" si="846"/>
        <v>2176824.1800000002</v>
      </c>
      <c r="F147" s="50">
        <f t="shared" si="846"/>
        <v>5466.4650000000001</v>
      </c>
      <c r="G147" s="50">
        <f t="shared" si="846"/>
        <v>53198.105000000003</v>
      </c>
      <c r="H147" s="50">
        <f t="shared" si="846"/>
        <v>7731.7049999999999</v>
      </c>
      <c r="I147" s="50">
        <f t="shared" si="846"/>
        <v>146.13499999999999</v>
      </c>
      <c r="J147" s="50">
        <f t="shared" si="846"/>
        <v>15379.555</v>
      </c>
      <c r="K147" s="50">
        <f t="shared" si="846"/>
        <v>1155370.9950000001</v>
      </c>
      <c r="L147" s="50">
        <f t="shared" si="846"/>
        <v>115269.315</v>
      </c>
      <c r="M147" s="50">
        <f t="shared" si="846"/>
        <v>1712.575</v>
      </c>
      <c r="N147" s="50">
        <f t="shared" si="846"/>
        <v>1005.6950000000001</v>
      </c>
      <c r="O147" s="50">
        <f t="shared" si="846"/>
        <v>152.69999999999999</v>
      </c>
      <c r="P147" s="50">
        <f t="shared" si="846"/>
        <v>319.27</v>
      </c>
      <c r="Q147" s="50">
        <f t="shared" si="846"/>
        <v>246.93</v>
      </c>
      <c r="R147" s="50">
        <f t="shared" si="846"/>
        <v>90.094999999999999</v>
      </c>
      <c r="S147" s="62">
        <f t="shared" si="846"/>
        <v>0</v>
      </c>
      <c r="T147" s="25"/>
      <c r="V147" s="215"/>
      <c r="W147" s="216"/>
      <c r="X147" s="201"/>
      <c r="Y147" s="50">
        <f t="shared" ref="Y147:AN147" si="847">Y166</f>
        <v>0</v>
      </c>
      <c r="Z147" s="50">
        <f t="shared" si="847"/>
        <v>0</v>
      </c>
      <c r="AA147" s="50">
        <f t="shared" si="847"/>
        <v>0</v>
      </c>
      <c r="AB147" s="50">
        <f t="shared" si="847"/>
        <v>0</v>
      </c>
      <c r="AC147" s="50">
        <f t="shared" si="847"/>
        <v>0</v>
      </c>
      <c r="AD147" s="50">
        <f t="shared" si="847"/>
        <v>0</v>
      </c>
      <c r="AE147" s="50">
        <f t="shared" si="847"/>
        <v>0</v>
      </c>
      <c r="AF147" s="50">
        <f t="shared" si="847"/>
        <v>0</v>
      </c>
      <c r="AG147" s="50">
        <f t="shared" si="847"/>
        <v>0</v>
      </c>
      <c r="AH147" s="50">
        <f t="shared" si="847"/>
        <v>0</v>
      </c>
      <c r="AI147" s="50">
        <f t="shared" si="847"/>
        <v>0</v>
      </c>
      <c r="AJ147" s="50">
        <f t="shared" si="847"/>
        <v>0</v>
      </c>
      <c r="AK147" s="50">
        <f t="shared" si="847"/>
        <v>0</v>
      </c>
      <c r="AL147" s="50">
        <f t="shared" si="847"/>
        <v>0</v>
      </c>
      <c r="AM147" s="50">
        <f t="shared" si="847"/>
        <v>0</v>
      </c>
      <c r="AN147" s="62">
        <f t="shared" si="847"/>
        <v>0</v>
      </c>
      <c r="AQ147" s="215"/>
      <c r="AR147" s="216"/>
      <c r="AS147" s="201"/>
      <c r="AT147" s="50">
        <f t="shared" ref="AT147:BI147" si="848">AT166</f>
        <v>0</v>
      </c>
      <c r="AU147" s="50">
        <f t="shared" si="848"/>
        <v>0</v>
      </c>
      <c r="AV147" s="50">
        <f t="shared" si="848"/>
        <v>0</v>
      </c>
      <c r="AW147" s="50">
        <f t="shared" si="848"/>
        <v>0</v>
      </c>
      <c r="AX147" s="50">
        <f t="shared" si="848"/>
        <v>0</v>
      </c>
      <c r="AY147" s="50">
        <f t="shared" si="848"/>
        <v>0</v>
      </c>
      <c r="AZ147" s="50">
        <f t="shared" si="848"/>
        <v>0</v>
      </c>
      <c r="BA147" s="50">
        <f t="shared" si="848"/>
        <v>0</v>
      </c>
      <c r="BB147" s="50">
        <f t="shared" si="848"/>
        <v>0</v>
      </c>
      <c r="BC147" s="50">
        <f t="shared" si="848"/>
        <v>0</v>
      </c>
      <c r="BD147" s="50">
        <f t="shared" si="848"/>
        <v>0</v>
      </c>
      <c r="BE147" s="50">
        <f t="shared" si="848"/>
        <v>0</v>
      </c>
      <c r="BF147" s="50">
        <f t="shared" si="848"/>
        <v>0</v>
      </c>
      <c r="BG147" s="50">
        <f t="shared" si="848"/>
        <v>0</v>
      </c>
      <c r="BH147" s="50">
        <f t="shared" si="848"/>
        <v>0</v>
      </c>
      <c r="BI147" s="62">
        <f t="shared" si="848"/>
        <v>0</v>
      </c>
      <c r="BL147" s="215"/>
      <c r="BM147" s="216"/>
      <c r="BN147" s="201"/>
      <c r="BO147" s="50">
        <f t="shared" ref="BO147:CD147" si="849">BO166</f>
        <v>0</v>
      </c>
      <c r="BP147" s="50">
        <f t="shared" si="849"/>
        <v>0</v>
      </c>
      <c r="BQ147" s="50">
        <f t="shared" si="849"/>
        <v>0</v>
      </c>
      <c r="BR147" s="50">
        <f t="shared" si="849"/>
        <v>0</v>
      </c>
      <c r="BS147" s="50">
        <f t="shared" si="849"/>
        <v>0</v>
      </c>
      <c r="BT147" s="50">
        <f t="shared" si="849"/>
        <v>0</v>
      </c>
      <c r="BU147" s="50">
        <f t="shared" si="849"/>
        <v>0</v>
      </c>
      <c r="BV147" s="50">
        <f t="shared" si="849"/>
        <v>0</v>
      </c>
      <c r="BW147" s="50">
        <f t="shared" si="849"/>
        <v>0</v>
      </c>
      <c r="BX147" s="50">
        <f t="shared" si="849"/>
        <v>0</v>
      </c>
      <c r="BY147" s="50">
        <f t="shared" si="849"/>
        <v>0</v>
      </c>
      <c r="BZ147" s="50">
        <f t="shared" si="849"/>
        <v>0</v>
      </c>
      <c r="CA147" s="50">
        <f t="shared" si="849"/>
        <v>0</v>
      </c>
      <c r="CB147" s="50">
        <f t="shared" si="849"/>
        <v>0</v>
      </c>
      <c r="CC147" s="50">
        <f t="shared" si="849"/>
        <v>0</v>
      </c>
      <c r="CD147" s="62">
        <f t="shared" si="849"/>
        <v>0</v>
      </c>
      <c r="CG147" s="215"/>
      <c r="CH147" s="216"/>
      <c r="CI147" s="201"/>
      <c r="CJ147" s="50">
        <f t="shared" ref="CJ147:CY147" si="850">CJ166</f>
        <v>0</v>
      </c>
      <c r="CK147" s="50">
        <f t="shared" si="850"/>
        <v>0</v>
      </c>
      <c r="CL147" s="50">
        <f t="shared" si="850"/>
        <v>0</v>
      </c>
      <c r="CM147" s="50">
        <f t="shared" si="850"/>
        <v>0</v>
      </c>
      <c r="CN147" s="50">
        <f t="shared" si="850"/>
        <v>0</v>
      </c>
      <c r="CO147" s="50">
        <f t="shared" si="850"/>
        <v>0</v>
      </c>
      <c r="CP147" s="50">
        <f t="shared" si="850"/>
        <v>0</v>
      </c>
      <c r="CQ147" s="50">
        <f t="shared" si="850"/>
        <v>0</v>
      </c>
      <c r="CR147" s="50">
        <f t="shared" si="850"/>
        <v>0</v>
      </c>
      <c r="CS147" s="50">
        <f t="shared" si="850"/>
        <v>0</v>
      </c>
      <c r="CT147" s="50">
        <f t="shared" si="850"/>
        <v>0</v>
      </c>
      <c r="CU147" s="50">
        <f t="shared" si="850"/>
        <v>0</v>
      </c>
      <c r="CV147" s="50">
        <f t="shared" si="850"/>
        <v>0</v>
      </c>
      <c r="CW147" s="50">
        <f t="shared" si="850"/>
        <v>0</v>
      </c>
      <c r="CX147" s="50">
        <f t="shared" si="850"/>
        <v>0</v>
      </c>
      <c r="CY147" s="62">
        <f t="shared" si="850"/>
        <v>0</v>
      </c>
    </row>
    <row r="148" spans="1:103" ht="14.45" customHeight="1" x14ac:dyDescent="0.25">
      <c r="A148" s="215"/>
      <c r="B148" s="216"/>
      <c r="C148" s="66" t="s">
        <v>43</v>
      </c>
      <c r="D148" s="52">
        <f>AVERAGE(D145:D147)</f>
        <v>393398.48666666663</v>
      </c>
      <c r="E148" s="52">
        <f t="shared" ref="E148" si="851">AVERAGE(E145:E147)</f>
        <v>2180896.81</v>
      </c>
      <c r="F148" s="52">
        <f>AVERAGE(F145:F147)</f>
        <v>5525.5116666666663</v>
      </c>
      <c r="G148" s="52">
        <f>AVERAGE(G145:G147)</f>
        <v>53725.575000000004</v>
      </c>
      <c r="H148" s="52">
        <f>AVERAGE(H145:H147)</f>
        <v>7005.5950000000003</v>
      </c>
      <c r="I148" s="52">
        <f t="shared" ref="I148:J148" si="852">AVERAGE(I145:I147)</f>
        <v>146.86000000000001</v>
      </c>
      <c r="J148" s="52">
        <f t="shared" si="852"/>
        <v>15444.428333333335</v>
      </c>
      <c r="K148" s="52">
        <f>AVERAGE(K145:K147)</f>
        <v>1156417.93</v>
      </c>
      <c r="L148" s="52">
        <f>AVERAGE(L145:L147)</f>
        <v>115595.45333333332</v>
      </c>
      <c r="M148" s="52">
        <f t="shared" ref="M148:S148" si="853">AVERAGE(M145:M147)</f>
        <v>1705.6133333333335</v>
      </c>
      <c r="N148" s="52">
        <f t="shared" si="853"/>
        <v>1006.6383333333333</v>
      </c>
      <c r="O148" s="52">
        <f t="shared" si="853"/>
        <v>155.32999999999998</v>
      </c>
      <c r="P148" s="52">
        <f t="shared" si="853"/>
        <v>332.04</v>
      </c>
      <c r="Q148" s="52">
        <f t="shared" si="853"/>
        <v>248.66833333333332</v>
      </c>
      <c r="R148" s="52">
        <f t="shared" si="853"/>
        <v>94.688333333333333</v>
      </c>
      <c r="S148" s="53">
        <f t="shared" si="853"/>
        <v>0</v>
      </c>
      <c r="T148" s="25"/>
      <c r="V148" s="215"/>
      <c r="W148" s="216"/>
      <c r="X148" s="66" t="s">
        <v>43</v>
      </c>
      <c r="Y148" s="52">
        <f>AVERAGE(Y145:Y147)</f>
        <v>0</v>
      </c>
      <c r="Z148" s="52">
        <f t="shared" ref="Z148" si="854">AVERAGE(Z145:Z147)</f>
        <v>0</v>
      </c>
      <c r="AA148" s="52">
        <f>AVERAGE(AA145:AA147)</f>
        <v>0</v>
      </c>
      <c r="AB148" s="52">
        <f>AVERAGE(AB145:AB147)</f>
        <v>0</v>
      </c>
      <c r="AC148" s="52">
        <f>AVERAGE(AC145:AC147)</f>
        <v>0</v>
      </c>
      <c r="AD148" s="52">
        <f t="shared" ref="AD148:AE148" si="855">AVERAGE(AD145:AD147)</f>
        <v>0</v>
      </c>
      <c r="AE148" s="52">
        <f t="shared" si="855"/>
        <v>0</v>
      </c>
      <c r="AF148" s="52">
        <f>AVERAGE(AF145:AF147)</f>
        <v>0</v>
      </c>
      <c r="AG148" s="52">
        <f>AVERAGE(AG145:AG147)</f>
        <v>0</v>
      </c>
      <c r="AH148" s="52">
        <f t="shared" ref="AH148:AN148" si="856">AVERAGE(AH145:AH147)</f>
        <v>0</v>
      </c>
      <c r="AI148" s="52">
        <f t="shared" si="856"/>
        <v>0</v>
      </c>
      <c r="AJ148" s="52">
        <f t="shared" si="856"/>
        <v>0</v>
      </c>
      <c r="AK148" s="52">
        <f t="shared" si="856"/>
        <v>0</v>
      </c>
      <c r="AL148" s="52">
        <f t="shared" si="856"/>
        <v>0</v>
      </c>
      <c r="AM148" s="52">
        <f t="shared" si="856"/>
        <v>0</v>
      </c>
      <c r="AN148" s="53">
        <f t="shared" si="856"/>
        <v>0</v>
      </c>
      <c r="AQ148" s="215"/>
      <c r="AR148" s="216"/>
      <c r="AS148" s="66" t="s">
        <v>43</v>
      </c>
      <c r="AT148" s="52">
        <f>AVERAGE(AT145:AT147)</f>
        <v>0</v>
      </c>
      <c r="AU148" s="52">
        <f t="shared" ref="AU148" si="857">AVERAGE(AU145:AU147)</f>
        <v>0</v>
      </c>
      <c r="AV148" s="52">
        <f>AVERAGE(AV145:AV147)</f>
        <v>0</v>
      </c>
      <c r="AW148" s="52">
        <f>AVERAGE(AW145:AW147)</f>
        <v>0</v>
      </c>
      <c r="AX148" s="52">
        <f>AVERAGE(AX145:AX147)</f>
        <v>0</v>
      </c>
      <c r="AY148" s="52">
        <f t="shared" ref="AY148:AZ148" si="858">AVERAGE(AY145:AY147)</f>
        <v>0</v>
      </c>
      <c r="AZ148" s="52">
        <f t="shared" si="858"/>
        <v>0</v>
      </c>
      <c r="BA148" s="52">
        <f>AVERAGE(BA145:BA147)</f>
        <v>0</v>
      </c>
      <c r="BB148" s="52">
        <f>AVERAGE(BB145:BB147)</f>
        <v>0</v>
      </c>
      <c r="BC148" s="52">
        <f t="shared" ref="BC148:BI148" si="859">AVERAGE(BC145:BC147)</f>
        <v>0</v>
      </c>
      <c r="BD148" s="52">
        <f t="shared" si="859"/>
        <v>0</v>
      </c>
      <c r="BE148" s="52">
        <f t="shared" si="859"/>
        <v>0</v>
      </c>
      <c r="BF148" s="52">
        <f t="shared" si="859"/>
        <v>0</v>
      </c>
      <c r="BG148" s="52">
        <f t="shared" si="859"/>
        <v>0</v>
      </c>
      <c r="BH148" s="52">
        <f t="shared" si="859"/>
        <v>0</v>
      </c>
      <c r="BI148" s="53">
        <f t="shared" si="859"/>
        <v>0</v>
      </c>
      <c r="BL148" s="215"/>
      <c r="BM148" s="216"/>
      <c r="BN148" s="66" t="s">
        <v>43</v>
      </c>
      <c r="BO148" s="52">
        <f>AVERAGE(BO145:BO147)</f>
        <v>0</v>
      </c>
      <c r="BP148" s="52">
        <f t="shared" ref="BP148" si="860">AVERAGE(BP145:BP147)</f>
        <v>0</v>
      </c>
      <c r="BQ148" s="52">
        <f>AVERAGE(BQ145:BQ147)</f>
        <v>0</v>
      </c>
      <c r="BR148" s="52">
        <f>AVERAGE(BR145:BR147)</f>
        <v>0</v>
      </c>
      <c r="BS148" s="52">
        <f>AVERAGE(BS145:BS147)</f>
        <v>0</v>
      </c>
      <c r="BT148" s="52">
        <f t="shared" ref="BT148:BU148" si="861">AVERAGE(BT145:BT147)</f>
        <v>0</v>
      </c>
      <c r="BU148" s="52">
        <f t="shared" si="861"/>
        <v>0</v>
      </c>
      <c r="BV148" s="52">
        <f>AVERAGE(BV145:BV147)</f>
        <v>0</v>
      </c>
      <c r="BW148" s="52">
        <f>AVERAGE(BW145:BW147)</f>
        <v>0</v>
      </c>
      <c r="BX148" s="52">
        <f t="shared" ref="BX148:CD148" si="862">AVERAGE(BX145:BX147)</f>
        <v>0</v>
      </c>
      <c r="BY148" s="52">
        <f t="shared" si="862"/>
        <v>0</v>
      </c>
      <c r="BZ148" s="52">
        <f t="shared" si="862"/>
        <v>0</v>
      </c>
      <c r="CA148" s="52">
        <f t="shared" si="862"/>
        <v>0</v>
      </c>
      <c r="CB148" s="52">
        <f t="shared" si="862"/>
        <v>0</v>
      </c>
      <c r="CC148" s="52">
        <f t="shared" si="862"/>
        <v>0</v>
      </c>
      <c r="CD148" s="53">
        <f t="shared" si="862"/>
        <v>0</v>
      </c>
      <c r="CG148" s="215"/>
      <c r="CH148" s="216"/>
      <c r="CI148" s="66" t="s">
        <v>43</v>
      </c>
      <c r="CJ148" s="52">
        <f>AVERAGE(CJ145:CJ147)</f>
        <v>0</v>
      </c>
      <c r="CK148" s="52">
        <f t="shared" ref="CK148" si="863">AVERAGE(CK145:CK147)</f>
        <v>0</v>
      </c>
      <c r="CL148" s="52">
        <f>AVERAGE(CL145:CL147)</f>
        <v>0</v>
      </c>
      <c r="CM148" s="52">
        <f>AVERAGE(CM145:CM147)</f>
        <v>0</v>
      </c>
      <c r="CN148" s="52">
        <f>AVERAGE(CN145:CN147)</f>
        <v>0</v>
      </c>
      <c r="CO148" s="52">
        <f t="shared" ref="CO148:CP148" si="864">AVERAGE(CO145:CO147)</f>
        <v>0</v>
      </c>
      <c r="CP148" s="52">
        <f t="shared" si="864"/>
        <v>0</v>
      </c>
      <c r="CQ148" s="52">
        <f>AVERAGE(CQ145:CQ147)</f>
        <v>0</v>
      </c>
      <c r="CR148" s="52">
        <f>AVERAGE(CR145:CR147)</f>
        <v>0</v>
      </c>
      <c r="CS148" s="52">
        <f t="shared" ref="CS148:CY148" si="865">AVERAGE(CS145:CS147)</f>
        <v>0</v>
      </c>
      <c r="CT148" s="52">
        <f t="shared" si="865"/>
        <v>0</v>
      </c>
      <c r="CU148" s="52">
        <f t="shared" si="865"/>
        <v>0</v>
      </c>
      <c r="CV148" s="52">
        <f t="shared" si="865"/>
        <v>0</v>
      </c>
      <c r="CW148" s="52">
        <f t="shared" si="865"/>
        <v>0</v>
      </c>
      <c r="CX148" s="52">
        <f t="shared" si="865"/>
        <v>0</v>
      </c>
      <c r="CY148" s="53">
        <f t="shared" si="865"/>
        <v>0</v>
      </c>
    </row>
    <row r="149" spans="1:103" ht="14.45" customHeight="1" x14ac:dyDescent="0.25">
      <c r="A149" s="215"/>
      <c r="B149" s="216"/>
      <c r="C149" s="199" t="s">
        <v>39</v>
      </c>
      <c r="D149" s="51">
        <f>C156*D145/(HLOOKUP(D144,workup!$B$266:$Q$268,2,FALSE)*C140*(1)+HLOOKUP(D144,workup!$B$266:$Q$268,3,FALSE))</f>
        <v>9.8720863091889335E-2</v>
      </c>
      <c r="E149" s="51">
        <f>C156*E145/(HLOOKUP(E144,workup!$B$266:$Q$268,2,FALSE)*C140*(1)+HLOOKUP(E144,workup!$B$266:$Q$268,3,FALSE))</f>
        <v>0.55256617674503206</v>
      </c>
      <c r="F149" s="51">
        <f>C156*F145/(HLOOKUP(F144,workup!$B$266:$Q$268,2,FALSE)*C140*(1)+HLOOKUP(F144,workup!$B$266:$Q$268,3,FALSE))</f>
        <v>1.5138994055578759E-3</v>
      </c>
      <c r="G149" s="51">
        <f>C156*G145/(HLOOKUP(G144,workup!$B$266:$Q$268,2,FALSE)*C140*(1)+HLOOKUP(G144,workup!$B$266:$Q$268,3,FALSE))</f>
        <v>1.242090184368996E-2</v>
      </c>
      <c r="H149" s="51">
        <f>C156*H145/(HLOOKUP(H144,workup!$B$266:$Q$268,2,FALSE)*C140*(1)+HLOOKUP(H144,workup!$B$266:$Q$268,3,FALSE))</f>
        <v>6.5849803087416464E-4</v>
      </c>
      <c r="I149" s="51">
        <f>C156*I145/(HLOOKUP(I144,workup!$B$266:$Q$268,2,FALSE)*C140*(1)+HLOOKUP(I144,workup!$B$266:$Q$268,3,FALSE))</f>
        <v>4.3913166102406702E-5</v>
      </c>
      <c r="J149" s="51">
        <f>C156*J145/(HLOOKUP(J144,workup!$B$266:$Q$268,2,FALSE)*C140*(1)+HLOOKUP(J144,workup!$B$266:$Q$268,3,FALSE))</f>
        <v>4.6886415045700467E-3</v>
      </c>
      <c r="K149" s="51">
        <f>C156*K145/(HLOOKUP(K144,workup!$B$266:$Q$268,2,FALSE)*C140*(1)+HLOOKUP(K144,workup!$B$266:$Q$268,3,FALSE))</f>
        <v>0.26572745900493733</v>
      </c>
      <c r="L149" s="51">
        <f>C156*L145/(HLOOKUP(L144,workup!$B$266:$Q$268,2,FALSE)*C140*(1)+HLOOKUP(L144,workup!$B$266:$Q$268,3,FALSE))</f>
        <v>2.9423005013886009E-2</v>
      </c>
      <c r="M149" s="51">
        <f>C156*M145/(HLOOKUP(M144,workup!$B$266:$Q$268,2,FALSE)*C140*(1)+HLOOKUP(M144,workup!$B$266:$Q$268,3,FALSE))</f>
        <v>3.7130181413592018E-4</v>
      </c>
      <c r="N149" s="51">
        <f>C156*N145/(HLOOKUP(N144,workup!$B$266:$Q$268,2,FALSE)*C140*(1)+HLOOKUP(N144,workup!$B$266:$Q$268,3,FALSE))</f>
        <v>2.1062899354339255E-4</v>
      </c>
      <c r="O149" s="51">
        <f>C156*O145/(HLOOKUP(O144,workup!$B$266:$Q$268,2,FALSE)*C140*(1)+HLOOKUP(O144,workup!$B$266:$Q$268,3,FALSE))</f>
        <v>3.2230419893508846E-5</v>
      </c>
      <c r="P149" s="51">
        <f>C156*P145/(HLOOKUP(P144,workup!$B$266:$Q$268,2,FALSE)*C140*(1)+HLOOKUP(P144,workup!$B$266:$Q$268,3,FALSE))</f>
        <v>7.1102320066908535E-5</v>
      </c>
      <c r="Q149" s="51">
        <f>C156*Q145/(HLOOKUP(Q144,workup!$B$266:$Q$268,2,FALSE)*C140*(1)+HLOOKUP(Q144,workup!$B$266:$Q$268,3,FALSE))</f>
        <v>5.2061934716581393E-5</v>
      </c>
      <c r="R149" s="51">
        <f>C156*R145/(HLOOKUP(R144,workup!$B$266:$Q$268,2,FALSE)*C140*(1)+HLOOKUP(R144,workup!$B$266:$Q$268,3,FALSE))</f>
        <v>1.9813415969826192E-5</v>
      </c>
      <c r="S149" s="51">
        <f>C156*S145/(HLOOKUP(S144,workup!$B$266:$Q$268,2,FALSE)*C140*(1)+HLOOKUP(S144,workup!$B$266:$Q$268,3,FALSE))</f>
        <v>0</v>
      </c>
      <c r="T149" s="186">
        <f>SUM(D149:S149)</f>
        <v>0.9665204967048654</v>
      </c>
      <c r="V149" s="215"/>
      <c r="W149" s="216"/>
      <c r="X149" s="199" t="s">
        <v>39</v>
      </c>
      <c r="Y149" s="51" t="e">
        <f>X156*Y145/(HLOOKUP(Y144,workup!$B$266:$Q$268,2,FALSE)*X140*(1)+HLOOKUP(Y144,workup!$B$266:$Q$268,3,FALSE))</f>
        <v>#DIV/0!</v>
      </c>
      <c r="Z149" s="51" t="e">
        <f>X156*Z145/(HLOOKUP(Z144,workup!$B$266:$Q$268,2,FALSE)*X140*(1)+HLOOKUP(Z144,workup!$B$266:$Q$268,3,FALSE))</f>
        <v>#DIV/0!</v>
      </c>
      <c r="AA149" s="51" t="e">
        <f>X156*AA145/(HLOOKUP(AA144,workup!$B$266:$Q$268,2,FALSE)*X140*(1)+HLOOKUP(AA144,workup!$B$266:$Q$268,3,FALSE))</f>
        <v>#DIV/0!</v>
      </c>
      <c r="AB149" s="51" t="e">
        <f>X156*AB145/(HLOOKUP(AB144,workup!$B$266:$Q$268,2,FALSE)*X140*(1)+HLOOKUP(AB144,workup!$B$266:$Q$268,3,FALSE))</f>
        <v>#DIV/0!</v>
      </c>
      <c r="AC149" s="51" t="e">
        <f>X156*AC145/(HLOOKUP(AC144,workup!$B$266:$Q$268,2,FALSE)*X140*(1)+HLOOKUP(AC144,workup!$B$266:$Q$268,3,FALSE))</f>
        <v>#DIV/0!</v>
      </c>
      <c r="AD149" s="51" t="e">
        <f>X156*AD145/(HLOOKUP(AD144,workup!$B$266:$Q$268,2,FALSE)*X140*(1)+HLOOKUP(AD144,workup!$B$266:$Q$268,3,FALSE))</f>
        <v>#DIV/0!</v>
      </c>
      <c r="AE149" s="51" t="e">
        <f>X156*AE145/(HLOOKUP(AE144,workup!$B$266:$Q$268,2,FALSE)*X140*(1)+HLOOKUP(AE144,workup!$B$266:$Q$268,3,FALSE))</f>
        <v>#DIV/0!</v>
      </c>
      <c r="AF149" s="51" t="e">
        <f>X156*AF145/(HLOOKUP(AF144,workup!$B$266:$Q$268,2,FALSE)*X140*(1)+HLOOKUP(AF144,workup!$B$266:$Q$268,3,FALSE))</f>
        <v>#DIV/0!</v>
      </c>
      <c r="AG149" s="51" t="e">
        <f>X156*AG145/(HLOOKUP(AG144,workup!$B$266:$Q$268,2,FALSE)*X140*(1)+HLOOKUP(AG144,workup!$B$266:$Q$268,3,FALSE))</f>
        <v>#DIV/0!</v>
      </c>
      <c r="AH149" s="51" t="e">
        <f>X156*AH145/(HLOOKUP(AH144,workup!$B$266:$Q$268,2,FALSE)*X140*(1)+HLOOKUP(AH144,workup!$B$266:$Q$268,3,FALSE))</f>
        <v>#DIV/0!</v>
      </c>
      <c r="AI149" s="51" t="e">
        <f>X156*AI145/(HLOOKUP(AI144,workup!$B$266:$Q$268,2,FALSE)*X140*(1)+HLOOKUP(AI144,workup!$B$266:$Q$268,3,FALSE))</f>
        <v>#DIV/0!</v>
      </c>
      <c r="AJ149" s="51" t="e">
        <f>X156*AJ145/(HLOOKUP(AJ144,workup!$B$266:$Q$268,2,FALSE)*X140*(1)+HLOOKUP(AJ144,workup!$B$266:$Q$268,3,FALSE))</f>
        <v>#DIV/0!</v>
      </c>
      <c r="AK149" s="51" t="e">
        <f>X156*AK145/(HLOOKUP(AK144,workup!$B$266:$Q$268,2,FALSE)*X140*(1)+HLOOKUP(AK144,workup!$B$266:$Q$268,3,FALSE))</f>
        <v>#DIV/0!</v>
      </c>
      <c r="AL149" s="51" t="e">
        <f>X156*AL145/(HLOOKUP(AL144,workup!$B$266:$Q$268,2,FALSE)*X140*(1)+HLOOKUP(AL144,workup!$B$266:$Q$268,3,FALSE))</f>
        <v>#DIV/0!</v>
      </c>
      <c r="AM149" s="51" t="e">
        <f>X156*AM145/(HLOOKUP(AM144,workup!$B$266:$Q$268,2,FALSE)*X140*(1)+HLOOKUP(AM144,workup!$B$266:$Q$268,3,FALSE))</f>
        <v>#DIV/0!</v>
      </c>
      <c r="AN149" s="51" t="e">
        <f>X156*AN145/(HLOOKUP(AN144,workup!$B$266:$Q$268,2,FALSE)*X140*(1)+HLOOKUP(AN144,workup!$B$266:$Q$268,3,FALSE))</f>
        <v>#DIV/0!</v>
      </c>
      <c r="AQ149" s="215"/>
      <c r="AR149" s="216"/>
      <c r="AS149" s="199" t="s">
        <v>39</v>
      </c>
      <c r="AT149" s="51" t="e">
        <f>AS156*AT145/(HLOOKUP(AT144,workup!$B$266:$Q$268,2,FALSE)*AS140*(1)+HLOOKUP(AT144,workup!$B$266:$Q$268,3,FALSE))</f>
        <v>#DIV/0!</v>
      </c>
      <c r="AU149" s="51" t="e">
        <f>AS156*AU145/(HLOOKUP(AU144,workup!$B$266:$Q$268,2,FALSE)*AS140*(1)+HLOOKUP(AU144,workup!$B$266:$Q$268,3,FALSE))</f>
        <v>#DIV/0!</v>
      </c>
      <c r="AV149" s="51" t="e">
        <f>AS156*AV145/(HLOOKUP(AV144,workup!$B$266:$Q$268,2,FALSE)*AS140*(1)+HLOOKUP(AV144,workup!$B$266:$Q$268,3,FALSE))</f>
        <v>#DIV/0!</v>
      </c>
      <c r="AW149" s="51" t="e">
        <f>AS156*AW145/(HLOOKUP(AW144,workup!$B$266:$Q$268,2,FALSE)*AS140*(1)+HLOOKUP(AW144,workup!$B$266:$Q$268,3,FALSE))</f>
        <v>#DIV/0!</v>
      </c>
      <c r="AX149" s="51" t="e">
        <f>AS156*AX145/(HLOOKUP(AX144,workup!$B$266:$Q$268,2,FALSE)*AS140*(1)+HLOOKUP(AX144,workup!$B$266:$Q$268,3,FALSE))</f>
        <v>#DIV/0!</v>
      </c>
      <c r="AY149" s="51" t="e">
        <f>AS156*AY145/(HLOOKUP(AY144,workup!$B$266:$Q$268,2,FALSE)*AS140*(1)+HLOOKUP(AY144,workup!$B$266:$Q$268,3,FALSE))</f>
        <v>#DIV/0!</v>
      </c>
      <c r="AZ149" s="51" t="e">
        <f>AS156*AZ145/(HLOOKUP(AZ144,workup!$B$266:$Q$268,2,FALSE)*AS140*(1)+HLOOKUP(AZ144,workup!$B$266:$Q$268,3,FALSE))</f>
        <v>#DIV/0!</v>
      </c>
      <c r="BA149" s="51" t="e">
        <f>AS156*BA145/(HLOOKUP(BA144,workup!$B$266:$Q$268,2,FALSE)*AS140*(1)+HLOOKUP(BA144,workup!$B$266:$Q$268,3,FALSE))</f>
        <v>#DIV/0!</v>
      </c>
      <c r="BB149" s="51" t="e">
        <f>AS156*BB145/(HLOOKUP(BB144,workup!$B$266:$Q$268,2,FALSE)*AS140*(1)+HLOOKUP(BB144,workup!$B$266:$Q$268,3,FALSE))</f>
        <v>#DIV/0!</v>
      </c>
      <c r="BC149" s="51" t="e">
        <f>AS156*BC145/(HLOOKUP(BC144,workup!$B$266:$Q$268,2,FALSE)*AS140*(1)+HLOOKUP(BC144,workup!$B$266:$Q$268,3,FALSE))</f>
        <v>#DIV/0!</v>
      </c>
      <c r="BD149" s="51" t="e">
        <f>AS156*BD145/(HLOOKUP(BD144,workup!$B$266:$Q$268,2,FALSE)*AS140*(1)+HLOOKUP(BD144,workup!$B$266:$Q$268,3,FALSE))</f>
        <v>#DIV/0!</v>
      </c>
      <c r="BE149" s="51" t="e">
        <f>AS156*BE145/(HLOOKUP(BE144,workup!$B$266:$Q$268,2,FALSE)*AS140*(1)+HLOOKUP(BE144,workup!$B$266:$Q$268,3,FALSE))</f>
        <v>#DIV/0!</v>
      </c>
      <c r="BF149" s="51" t="e">
        <f>AS156*BF145/(HLOOKUP(BF144,workup!$B$266:$Q$268,2,FALSE)*AS140*(1)+HLOOKUP(BF144,workup!$B$266:$Q$268,3,FALSE))</f>
        <v>#DIV/0!</v>
      </c>
      <c r="BG149" s="51" t="e">
        <f>AS156*BG145/(HLOOKUP(BG144,workup!$B$266:$Q$268,2,FALSE)*AS140*(1)+HLOOKUP(BG144,workup!$B$266:$Q$268,3,FALSE))</f>
        <v>#DIV/0!</v>
      </c>
      <c r="BH149" s="51" t="e">
        <f>AS156*BH145/(HLOOKUP(BH144,workup!$B$266:$Q$268,2,FALSE)*AS140*(1)+HLOOKUP(BH144,workup!$B$266:$Q$268,3,FALSE))</f>
        <v>#DIV/0!</v>
      </c>
      <c r="BI149" s="51" t="e">
        <f>AS156*BI145/(HLOOKUP(BI144,workup!$B$266:$Q$268,2,FALSE)*AS140*(1)+HLOOKUP(BI144,workup!$B$266:$Q$268,3,FALSE))</f>
        <v>#DIV/0!</v>
      </c>
      <c r="BL149" s="215"/>
      <c r="BM149" s="216"/>
      <c r="BN149" s="199" t="s">
        <v>39</v>
      </c>
      <c r="BO149" s="51" t="e">
        <f>BN156*BO145/(HLOOKUP(BO144,workup!$B$266:$Q$268,2,FALSE)*BN140*(1)+HLOOKUP(BO144,workup!$B$266:$Q$268,3,FALSE))</f>
        <v>#DIV/0!</v>
      </c>
      <c r="BP149" s="51" t="e">
        <f>BN156*BP145/(HLOOKUP(BP144,workup!$B$266:$Q$268,2,FALSE)*BN140*(1)+HLOOKUP(BP144,workup!$B$266:$Q$268,3,FALSE))</f>
        <v>#DIV/0!</v>
      </c>
      <c r="BQ149" s="51" t="e">
        <f>BN156*BQ145/(HLOOKUP(BQ144,workup!$B$266:$Q$268,2,FALSE)*BN140*(1)+HLOOKUP(BQ144,workup!$B$266:$Q$268,3,FALSE))</f>
        <v>#DIV/0!</v>
      </c>
      <c r="BR149" s="51" t="e">
        <f>BN156*BR145/(HLOOKUP(BR144,workup!$B$266:$Q$268,2,FALSE)*BN140*(1)+HLOOKUP(BR144,workup!$B$266:$Q$268,3,FALSE))</f>
        <v>#DIV/0!</v>
      </c>
      <c r="BS149" s="51" t="e">
        <f>BN156*BS145/(HLOOKUP(BS144,workup!$B$266:$Q$268,2,FALSE)*BN140*(1)+HLOOKUP(BS144,workup!$B$266:$Q$268,3,FALSE))</f>
        <v>#DIV/0!</v>
      </c>
      <c r="BT149" s="51" t="e">
        <f>BN156*BT145/(HLOOKUP(BT144,workup!$B$266:$Q$268,2,FALSE)*BN140*(1)+HLOOKUP(BT144,workup!$B$266:$Q$268,3,FALSE))</f>
        <v>#DIV/0!</v>
      </c>
      <c r="BU149" s="51" t="e">
        <f>BN156*BU145/(HLOOKUP(BU144,workup!$B$266:$Q$268,2,FALSE)*BN140*(1)+HLOOKUP(BU144,workup!$B$266:$Q$268,3,FALSE))</f>
        <v>#DIV/0!</v>
      </c>
      <c r="BV149" s="51" t="e">
        <f>BN156*BV145/(HLOOKUP(BV144,workup!$B$266:$Q$268,2,FALSE)*BN140*(1)+HLOOKUP(BV144,workup!$B$266:$Q$268,3,FALSE))</f>
        <v>#DIV/0!</v>
      </c>
      <c r="BW149" s="51" t="e">
        <f>BN156*BW145/(HLOOKUP(BW144,workup!$B$266:$Q$268,2,FALSE)*BN140*(1)+HLOOKUP(BW144,workup!$B$266:$Q$268,3,FALSE))</f>
        <v>#DIV/0!</v>
      </c>
      <c r="BX149" s="51" t="e">
        <f>BN156*BX145/(HLOOKUP(BX144,workup!$B$266:$Q$268,2,FALSE)*BN140*(1)+HLOOKUP(BX144,workup!$B$266:$Q$268,3,FALSE))</f>
        <v>#DIV/0!</v>
      </c>
      <c r="BY149" s="51" t="e">
        <f>BN156*BY145/(HLOOKUP(BY144,workup!$B$266:$Q$268,2,FALSE)*BN140*(1)+HLOOKUP(BY144,workup!$B$266:$Q$268,3,FALSE))</f>
        <v>#DIV/0!</v>
      </c>
      <c r="BZ149" s="51" t="e">
        <f>BN156*BZ145/(HLOOKUP(BZ144,workup!$B$266:$Q$268,2,FALSE)*BN140*(1)+HLOOKUP(BZ144,workup!$B$266:$Q$268,3,FALSE))</f>
        <v>#DIV/0!</v>
      </c>
      <c r="CA149" s="51" t="e">
        <f>BN156*CA145/(HLOOKUP(CA144,workup!$B$266:$Q$268,2,FALSE)*BN140*(1)+HLOOKUP(CA144,workup!$B$266:$Q$268,3,FALSE))</f>
        <v>#DIV/0!</v>
      </c>
      <c r="CB149" s="51" t="e">
        <f>BN156*CB145/(HLOOKUP(CB144,workup!$B$266:$Q$268,2,FALSE)*BN140*(1)+HLOOKUP(CB144,workup!$B$266:$Q$268,3,FALSE))</f>
        <v>#DIV/0!</v>
      </c>
      <c r="CC149" s="51" t="e">
        <f>BN156*CC145/(HLOOKUP(CC144,workup!$B$266:$Q$268,2,FALSE)*BN140*(1)+HLOOKUP(CC144,workup!$B$266:$Q$268,3,FALSE))</f>
        <v>#DIV/0!</v>
      </c>
      <c r="CD149" s="51" t="e">
        <f>BN156*CD145/(HLOOKUP(CD144,workup!$B$266:$Q$268,2,FALSE)*BN140*(1)+HLOOKUP(CD144,workup!$B$266:$Q$268,3,FALSE))</f>
        <v>#DIV/0!</v>
      </c>
      <c r="CG149" s="215"/>
      <c r="CH149" s="216"/>
      <c r="CI149" s="199" t="s">
        <v>39</v>
      </c>
      <c r="CJ149" s="51" t="e">
        <f>CI156*CJ145/(HLOOKUP(CJ144,workup!$B$266:$Q$268,2,FALSE)*CI140*(1)+HLOOKUP(CJ144,workup!$B$266:$Q$268,3,FALSE))</f>
        <v>#DIV/0!</v>
      </c>
      <c r="CK149" s="51" t="e">
        <f>CI156*CK145/(HLOOKUP(CK144,workup!$B$266:$Q$268,2,FALSE)*CI140*(1)+HLOOKUP(CK144,workup!$B$266:$Q$268,3,FALSE))</f>
        <v>#DIV/0!</v>
      </c>
      <c r="CL149" s="51" t="e">
        <f>CI156*CL145/(HLOOKUP(CL144,workup!$B$266:$Q$268,2,FALSE)*CI140*(1)+HLOOKUP(CL144,workup!$B$266:$Q$268,3,FALSE))</f>
        <v>#DIV/0!</v>
      </c>
      <c r="CM149" s="51" t="e">
        <f>CI156*CM145/(HLOOKUP(CM144,workup!$B$266:$Q$268,2,FALSE)*CI140*(1)+HLOOKUP(CM144,workup!$B$266:$Q$268,3,FALSE))</f>
        <v>#DIV/0!</v>
      </c>
      <c r="CN149" s="51" t="e">
        <f>CI156*CN145/(HLOOKUP(CN144,workup!$B$266:$Q$268,2,FALSE)*CI140*(1)+HLOOKUP(CN144,workup!$B$266:$Q$268,3,FALSE))</f>
        <v>#DIV/0!</v>
      </c>
      <c r="CO149" s="51" t="e">
        <f>CI156*CO145/(HLOOKUP(CO144,workup!$B$266:$Q$268,2,FALSE)*CI140*(1)+HLOOKUP(CO144,workup!$B$266:$Q$268,3,FALSE))</f>
        <v>#DIV/0!</v>
      </c>
      <c r="CP149" s="51" t="e">
        <f>CI156*CP145/(HLOOKUP(CP144,workup!$B$266:$Q$268,2,FALSE)*CI140*(1)+HLOOKUP(CP144,workup!$B$266:$Q$268,3,FALSE))</f>
        <v>#DIV/0!</v>
      </c>
      <c r="CQ149" s="51" t="e">
        <f>CI156*CQ145/(HLOOKUP(CQ144,workup!$B$266:$Q$268,2,FALSE)*CI140*(1)+HLOOKUP(CQ144,workup!$B$266:$Q$268,3,FALSE))</f>
        <v>#DIV/0!</v>
      </c>
      <c r="CR149" s="51" t="e">
        <f>CI156*CR145/(HLOOKUP(CR144,workup!$B$266:$Q$268,2,FALSE)*CI140*(1)+HLOOKUP(CR144,workup!$B$266:$Q$268,3,FALSE))</f>
        <v>#DIV/0!</v>
      </c>
      <c r="CS149" s="51" t="e">
        <f>CI156*CS145/(HLOOKUP(CS144,workup!$B$266:$Q$268,2,FALSE)*CI140*(1)+HLOOKUP(CS144,workup!$B$266:$Q$268,3,FALSE))</f>
        <v>#DIV/0!</v>
      </c>
      <c r="CT149" s="51" t="e">
        <f>CI156*CT145/(HLOOKUP(CT144,workup!$B$266:$Q$268,2,FALSE)*CI140*(1)+HLOOKUP(CT144,workup!$B$266:$Q$268,3,FALSE))</f>
        <v>#DIV/0!</v>
      </c>
      <c r="CU149" s="51" t="e">
        <f>CI156*CU145/(HLOOKUP(CU144,workup!$B$266:$Q$268,2,FALSE)*CI140*(1)+HLOOKUP(CU144,workup!$B$266:$Q$268,3,FALSE))</f>
        <v>#DIV/0!</v>
      </c>
      <c r="CV149" s="51" t="e">
        <f>CI156*CV145/(HLOOKUP(CV144,workup!$B$266:$Q$268,2,FALSE)*CI140*(1)+HLOOKUP(CV144,workup!$B$266:$Q$268,3,FALSE))</f>
        <v>#DIV/0!</v>
      </c>
      <c r="CW149" s="51" t="e">
        <f>CI156*CW145/(HLOOKUP(CW144,workup!$B$266:$Q$268,2,FALSE)*CI140*(1)+HLOOKUP(CW144,workup!$B$266:$Q$268,3,FALSE))</f>
        <v>#DIV/0!</v>
      </c>
      <c r="CX149" s="51" t="e">
        <f>CI156*CX145/(HLOOKUP(CX144,workup!$B$266:$Q$268,2,FALSE)*CI140*(1)+HLOOKUP(CX144,workup!$B$266:$Q$268,3,FALSE))</f>
        <v>#DIV/0!</v>
      </c>
      <c r="CY149" s="51" t="e">
        <f>CI156*CY145/(HLOOKUP(CY144,workup!$B$266:$Q$268,2,FALSE)*CI140*(1)+HLOOKUP(CY144,workup!$B$266:$Q$268,3,FALSE))</f>
        <v>#DIV/0!</v>
      </c>
    </row>
    <row r="150" spans="1:103" ht="14.45" customHeight="1" x14ac:dyDescent="0.25">
      <c r="A150" s="215"/>
      <c r="B150" s="216"/>
      <c r="C150" s="200"/>
      <c r="D150" s="51">
        <f>C156*D146/(HLOOKUP(D144,workup!$B$266:$Q$268,2,FALSE)*C141*(1)+HLOOKUP(D144,workup!$B$266:$Q$268,3,FALSE))</f>
        <v>9.9747793537214025E-2</v>
      </c>
      <c r="E150" s="51">
        <f>C156*E146/(HLOOKUP(E144,workup!$B$266:$Q$268,2,FALSE)*C141*(1)+HLOOKUP(E144,workup!$B$266:$Q$268,3,FALSE))</f>
        <v>0.55141351179286335</v>
      </c>
      <c r="F150" s="51">
        <f>C156*F146/(HLOOKUP(F144,workup!$B$266:$Q$268,2,FALSE)*C141*(1)+HLOOKUP(F144,workup!$B$266:$Q$268,3,FALSE))</f>
        <v>1.5028263810335303E-3</v>
      </c>
      <c r="G150" s="51">
        <f>C156*G146/(HLOOKUP(G144,workup!$B$266:$Q$268,2,FALSE)*C141*(1)+HLOOKUP(G144,workup!$B$266:$Q$268,3,FALSE))</f>
        <v>1.2281622937255635E-2</v>
      </c>
      <c r="H150" s="51">
        <f>C156*H146/(HLOOKUP(H144,workup!$B$266:$Q$268,2,FALSE)*C141*(1)+HLOOKUP(H144,workup!$B$266:$Q$268,3,FALSE))</f>
        <v>6.9444526835886749E-4</v>
      </c>
      <c r="I150" s="51">
        <f>C156*I146/(HLOOKUP(I144,workup!$B$266:$Q$268,2,FALSE)*C141*(1)+HLOOKUP(I144,workup!$B$266:$Q$268,3,FALSE))</f>
        <v>4.3404582364794409E-5</v>
      </c>
      <c r="J150" s="51">
        <f>C156*J146/(HLOOKUP(J144,workup!$B$266:$Q$268,2,FALSE)*C141*(1)+HLOOKUP(J144,workup!$B$266:$Q$268,3,FALSE))</f>
        <v>4.6835487341732101E-3</v>
      </c>
      <c r="K150" s="51">
        <f>C156*K146/(HLOOKUP(K144,workup!$B$266:$Q$268,2,FALSE)*C141*(1)+HLOOKUP(K144,workup!$B$266:$Q$268,3,FALSE))</f>
        <v>0.26576890472837572</v>
      </c>
      <c r="L150" s="51">
        <f>C156*L146/(HLOOKUP(L144,workup!$B$266:$Q$268,2,FALSE)*C141*(1)+HLOOKUP(L144,workup!$B$266:$Q$268,3,FALSE))</f>
        <v>2.9407912119437853E-2</v>
      </c>
      <c r="M150" s="51">
        <f>C156*M146/(HLOOKUP(M144,workup!$B$266:$Q$268,2,FALSE)*C141*(1)+HLOOKUP(M144,workup!$B$266:$Q$268,3,FALSE))</f>
        <v>3.7093007299134067E-4</v>
      </c>
      <c r="N150" s="51">
        <f>C156*N146/(HLOOKUP(N144,workup!$B$266:$Q$268,2,FALSE)*C141*(1)+HLOOKUP(N144,workup!$B$266:$Q$268,3,FALSE))</f>
        <v>2.114567276532349E-4</v>
      </c>
      <c r="O150" s="51">
        <f>C156*O146/(HLOOKUP(O144,workup!$B$266:$Q$268,2,FALSE)*C141*(1)+HLOOKUP(O144,workup!$B$266:$Q$268,3,FALSE))</f>
        <v>3.2246884460996991E-5</v>
      </c>
      <c r="P150" s="51">
        <f>C156*P146/(HLOOKUP(P144,workup!$B$266:$Q$268,2,FALSE)*C141*(1)+HLOOKUP(P144,workup!$B$266:$Q$268,3,FALSE))</f>
        <v>7.1135943649969325E-5</v>
      </c>
      <c r="Q150" s="51">
        <f>C156*Q146/(HLOOKUP(Q144,workup!$B$266:$Q$268,2,FALSE)*C141*(1)+HLOOKUP(Q144,workup!$B$266:$Q$268,3,FALSE))</f>
        <v>5.0911651209021929E-5</v>
      </c>
      <c r="R150" s="51">
        <f>C156*R146/(HLOOKUP(R144,workup!$B$266:$Q$268,2,FALSE)*C141*(1)+HLOOKUP(R144,workup!$B$266:$Q$268,3,FALSE))</f>
        <v>1.9345056654017983E-5</v>
      </c>
      <c r="S150" s="51">
        <f>C156*S146/(HLOOKUP(S144,workup!$B$266:$Q$268,2,FALSE)*C141*(1)+HLOOKUP(S144,workup!$B$266:$Q$268,3,FALSE))</f>
        <v>0</v>
      </c>
      <c r="T150" s="25"/>
      <c r="V150" s="215"/>
      <c r="W150" s="216"/>
      <c r="X150" s="200"/>
      <c r="Y150" s="51" t="e">
        <f>X156*Y146/(HLOOKUP(Y144,workup!$B$266:$Q$268,2,FALSE)*X141*(1)+HLOOKUP(Y144,workup!$B$266:$Q$268,3,FALSE))</f>
        <v>#DIV/0!</v>
      </c>
      <c r="Z150" s="51" t="e">
        <f>X156*Z146/(HLOOKUP(Z144,workup!$B$266:$Q$268,2,FALSE)*X141*(1)+HLOOKUP(Z144,workup!$B$266:$Q$268,3,FALSE))</f>
        <v>#DIV/0!</v>
      </c>
      <c r="AA150" s="51" t="e">
        <f>X156*AA146/(HLOOKUP(AA144,workup!$B$266:$Q$268,2,FALSE)*X141*(1)+HLOOKUP(AA144,workup!$B$266:$Q$268,3,FALSE))</f>
        <v>#DIV/0!</v>
      </c>
      <c r="AB150" s="51" t="e">
        <f>X156*AB146/(HLOOKUP(AB144,workup!$B$266:$Q$268,2,FALSE)*X141*(1)+HLOOKUP(AB144,workup!$B$266:$Q$268,3,FALSE))</f>
        <v>#DIV/0!</v>
      </c>
      <c r="AC150" s="51" t="e">
        <f>X156*AC146/(HLOOKUP(AC144,workup!$B$266:$Q$268,2,FALSE)*X141*(1)+HLOOKUP(AC144,workup!$B$266:$Q$268,3,FALSE))</f>
        <v>#DIV/0!</v>
      </c>
      <c r="AD150" s="51" t="e">
        <f>X156*AD146/(HLOOKUP(AD144,workup!$B$266:$Q$268,2,FALSE)*X141*(1)+HLOOKUP(AD144,workup!$B$266:$Q$268,3,FALSE))</f>
        <v>#DIV/0!</v>
      </c>
      <c r="AE150" s="51" t="e">
        <f>X156*AE146/(HLOOKUP(AE144,workup!$B$266:$Q$268,2,FALSE)*X141*(1)+HLOOKUP(AE144,workup!$B$266:$Q$268,3,FALSE))</f>
        <v>#DIV/0!</v>
      </c>
      <c r="AF150" s="51" t="e">
        <f>X156*AF146/(HLOOKUP(AF144,workup!$B$266:$Q$268,2,FALSE)*X141*(1)+HLOOKUP(AF144,workup!$B$266:$Q$268,3,FALSE))</f>
        <v>#DIV/0!</v>
      </c>
      <c r="AG150" s="51" t="e">
        <f>X156*AG146/(HLOOKUP(AG144,workup!$B$266:$Q$268,2,FALSE)*X141*(1)+HLOOKUP(AG144,workup!$B$266:$Q$268,3,FALSE))</f>
        <v>#DIV/0!</v>
      </c>
      <c r="AH150" s="51" t="e">
        <f>X156*AH146/(HLOOKUP(AH144,workup!$B$266:$Q$268,2,FALSE)*X141*(1)+HLOOKUP(AH144,workup!$B$266:$Q$268,3,FALSE))</f>
        <v>#DIV/0!</v>
      </c>
      <c r="AI150" s="51" t="e">
        <f>X156*AI146/(HLOOKUP(AI144,workup!$B$266:$Q$268,2,FALSE)*X141*(1)+HLOOKUP(AI144,workup!$B$266:$Q$268,3,FALSE))</f>
        <v>#DIV/0!</v>
      </c>
      <c r="AJ150" s="51" t="e">
        <f>X156*AJ146/(HLOOKUP(AJ144,workup!$B$266:$Q$268,2,FALSE)*X141*(1)+HLOOKUP(AJ144,workup!$B$266:$Q$268,3,FALSE))</f>
        <v>#DIV/0!</v>
      </c>
      <c r="AK150" s="51" t="e">
        <f>X156*AK146/(HLOOKUP(AK144,workup!$B$266:$Q$268,2,FALSE)*X141*(1)+HLOOKUP(AK144,workup!$B$266:$Q$268,3,FALSE))</f>
        <v>#DIV/0!</v>
      </c>
      <c r="AL150" s="51" t="e">
        <f>X156*AL146/(HLOOKUP(AL144,workup!$B$266:$Q$268,2,FALSE)*X141*(1)+HLOOKUP(AL144,workup!$B$266:$Q$268,3,FALSE))</f>
        <v>#DIV/0!</v>
      </c>
      <c r="AM150" s="51" t="e">
        <f>X156*AM146/(HLOOKUP(AM144,workup!$B$266:$Q$268,2,FALSE)*X141*(1)+HLOOKUP(AM144,workup!$B$266:$Q$268,3,FALSE))</f>
        <v>#DIV/0!</v>
      </c>
      <c r="AN150" s="51" t="e">
        <f>X156*AN146/(HLOOKUP(AN144,workup!$B$266:$Q$268,2,FALSE)*X141*(1)+HLOOKUP(AN144,workup!$B$266:$Q$268,3,FALSE))</f>
        <v>#DIV/0!</v>
      </c>
      <c r="AQ150" s="215"/>
      <c r="AR150" s="216"/>
      <c r="AS150" s="200"/>
      <c r="AT150" s="51" t="e">
        <f>AS156*AT146/(HLOOKUP(AT144,workup!$B$266:$Q$268,2,FALSE)*AS141*(1)+HLOOKUP(AT144,workup!$B$266:$Q$268,3,FALSE))</f>
        <v>#DIV/0!</v>
      </c>
      <c r="AU150" s="51" t="e">
        <f>AS156*AU146/(HLOOKUP(AU144,workup!$B$266:$Q$268,2,FALSE)*AS141*(1)+HLOOKUP(AU144,workup!$B$266:$Q$268,3,FALSE))</f>
        <v>#DIV/0!</v>
      </c>
      <c r="AV150" s="51" t="e">
        <f>AS156*AV146/(HLOOKUP(AV144,workup!$B$266:$Q$268,2,FALSE)*AS141*(1)+HLOOKUP(AV144,workup!$B$266:$Q$268,3,FALSE))</f>
        <v>#DIV/0!</v>
      </c>
      <c r="AW150" s="51" t="e">
        <f>AS156*AW146/(HLOOKUP(AW144,workup!$B$266:$Q$268,2,FALSE)*AS141*(1)+HLOOKUP(AW144,workup!$B$266:$Q$268,3,FALSE))</f>
        <v>#DIV/0!</v>
      </c>
      <c r="AX150" s="51" t="e">
        <f>AS156*AX146/(HLOOKUP(AX144,workup!$B$266:$Q$268,2,FALSE)*AS141*(1)+HLOOKUP(AX144,workup!$B$266:$Q$268,3,FALSE))</f>
        <v>#DIV/0!</v>
      </c>
      <c r="AY150" s="51" t="e">
        <f>AS156*AY146/(HLOOKUP(AY144,workup!$B$266:$Q$268,2,FALSE)*AS141*(1)+HLOOKUP(AY144,workup!$B$266:$Q$268,3,FALSE))</f>
        <v>#DIV/0!</v>
      </c>
      <c r="AZ150" s="51" t="e">
        <f>AS156*AZ146/(HLOOKUP(AZ144,workup!$B$266:$Q$268,2,FALSE)*AS141*(1)+HLOOKUP(AZ144,workup!$B$266:$Q$268,3,FALSE))</f>
        <v>#DIV/0!</v>
      </c>
      <c r="BA150" s="51" t="e">
        <f>AS156*BA146/(HLOOKUP(BA144,workup!$B$266:$Q$268,2,FALSE)*AS141*(1)+HLOOKUP(BA144,workup!$B$266:$Q$268,3,FALSE))</f>
        <v>#DIV/0!</v>
      </c>
      <c r="BB150" s="51" t="e">
        <f>AS156*BB146/(HLOOKUP(BB144,workup!$B$266:$Q$268,2,FALSE)*AS141*(1)+HLOOKUP(BB144,workup!$B$266:$Q$268,3,FALSE))</f>
        <v>#DIV/0!</v>
      </c>
      <c r="BC150" s="51" t="e">
        <f>AS156*BC146/(HLOOKUP(BC144,workup!$B$266:$Q$268,2,FALSE)*AS141*(1)+HLOOKUP(BC144,workup!$B$266:$Q$268,3,FALSE))</f>
        <v>#DIV/0!</v>
      </c>
      <c r="BD150" s="51" t="e">
        <f>AS156*BD146/(HLOOKUP(BD144,workup!$B$266:$Q$268,2,FALSE)*AS141*(1)+HLOOKUP(BD144,workup!$B$266:$Q$268,3,FALSE))</f>
        <v>#DIV/0!</v>
      </c>
      <c r="BE150" s="51" t="e">
        <f>AS156*BE146/(HLOOKUP(BE144,workup!$B$266:$Q$268,2,FALSE)*AS141*(1)+HLOOKUP(BE144,workup!$B$266:$Q$268,3,FALSE))</f>
        <v>#DIV/0!</v>
      </c>
      <c r="BF150" s="51" t="e">
        <f>AS156*BF146/(HLOOKUP(BF144,workup!$B$266:$Q$268,2,FALSE)*AS141*(1)+HLOOKUP(BF144,workup!$B$266:$Q$268,3,FALSE))</f>
        <v>#DIV/0!</v>
      </c>
      <c r="BG150" s="51" t="e">
        <f>AS156*BG146/(HLOOKUP(BG144,workup!$B$266:$Q$268,2,FALSE)*AS141*(1)+HLOOKUP(BG144,workup!$B$266:$Q$268,3,FALSE))</f>
        <v>#DIV/0!</v>
      </c>
      <c r="BH150" s="51" t="e">
        <f>AS156*BH146/(HLOOKUP(BH144,workup!$B$266:$Q$268,2,FALSE)*AS141*(1)+HLOOKUP(BH144,workup!$B$266:$Q$268,3,FALSE))</f>
        <v>#DIV/0!</v>
      </c>
      <c r="BI150" s="51" t="e">
        <f>AS156*BI146/(HLOOKUP(BI144,workup!$B$266:$Q$268,2,FALSE)*AS141*(1)+HLOOKUP(BI144,workup!$B$266:$Q$268,3,FALSE))</f>
        <v>#DIV/0!</v>
      </c>
      <c r="BL150" s="215"/>
      <c r="BM150" s="216"/>
      <c r="BN150" s="200"/>
      <c r="BO150" s="51" t="e">
        <f>BN156*BO146/(HLOOKUP(BO144,workup!$B$266:$Q$268,2,FALSE)*BN141*(1)+HLOOKUP(BO144,workup!$B$266:$Q$268,3,FALSE))</f>
        <v>#DIV/0!</v>
      </c>
      <c r="BP150" s="51" t="e">
        <f>BN156*BP146/(HLOOKUP(BP144,workup!$B$266:$Q$268,2,FALSE)*BN141*(1)+HLOOKUP(BP144,workup!$B$266:$Q$268,3,FALSE))</f>
        <v>#DIV/0!</v>
      </c>
      <c r="BQ150" s="51" t="e">
        <f>BN156*BQ146/(HLOOKUP(BQ144,workup!$B$266:$Q$268,2,FALSE)*BN141*(1)+HLOOKUP(BQ144,workup!$B$266:$Q$268,3,FALSE))</f>
        <v>#DIV/0!</v>
      </c>
      <c r="BR150" s="51" t="e">
        <f>BN156*BR146/(HLOOKUP(BR144,workup!$B$266:$Q$268,2,FALSE)*BN141*(1)+HLOOKUP(BR144,workup!$B$266:$Q$268,3,FALSE))</f>
        <v>#DIV/0!</v>
      </c>
      <c r="BS150" s="51" t="e">
        <f>BN156*BS146/(HLOOKUP(BS144,workup!$B$266:$Q$268,2,FALSE)*BN141*(1)+HLOOKUP(BS144,workup!$B$266:$Q$268,3,FALSE))</f>
        <v>#DIV/0!</v>
      </c>
      <c r="BT150" s="51" t="e">
        <f>BN156*BT146/(HLOOKUP(BT144,workup!$B$266:$Q$268,2,FALSE)*BN141*(1)+HLOOKUP(BT144,workup!$B$266:$Q$268,3,FALSE))</f>
        <v>#DIV/0!</v>
      </c>
      <c r="BU150" s="51" t="e">
        <f>BN156*BU146/(HLOOKUP(BU144,workup!$B$266:$Q$268,2,FALSE)*BN141*(1)+HLOOKUP(BU144,workup!$B$266:$Q$268,3,FALSE))</f>
        <v>#DIV/0!</v>
      </c>
      <c r="BV150" s="51" t="e">
        <f>BN156*BV146/(HLOOKUP(BV144,workup!$B$266:$Q$268,2,FALSE)*BN141*(1)+HLOOKUP(BV144,workup!$B$266:$Q$268,3,FALSE))</f>
        <v>#DIV/0!</v>
      </c>
      <c r="BW150" s="51" t="e">
        <f>BN156*BW146/(HLOOKUP(BW144,workup!$B$266:$Q$268,2,FALSE)*BN141*(1)+HLOOKUP(BW144,workup!$B$266:$Q$268,3,FALSE))</f>
        <v>#DIV/0!</v>
      </c>
      <c r="BX150" s="51" t="e">
        <f>BN156*BX146/(HLOOKUP(BX144,workup!$B$266:$Q$268,2,FALSE)*BN141*(1)+HLOOKUP(BX144,workup!$B$266:$Q$268,3,FALSE))</f>
        <v>#DIV/0!</v>
      </c>
      <c r="BY150" s="51" t="e">
        <f>BN156*BY146/(HLOOKUP(BY144,workup!$B$266:$Q$268,2,FALSE)*BN141*(1)+HLOOKUP(BY144,workup!$B$266:$Q$268,3,FALSE))</f>
        <v>#DIV/0!</v>
      </c>
      <c r="BZ150" s="51" t="e">
        <f>BN156*BZ146/(HLOOKUP(BZ144,workup!$B$266:$Q$268,2,FALSE)*BN141*(1)+HLOOKUP(BZ144,workup!$B$266:$Q$268,3,FALSE))</f>
        <v>#DIV/0!</v>
      </c>
      <c r="CA150" s="51" t="e">
        <f>BN156*CA146/(HLOOKUP(CA144,workup!$B$266:$Q$268,2,FALSE)*BN141*(1)+HLOOKUP(CA144,workup!$B$266:$Q$268,3,FALSE))</f>
        <v>#DIV/0!</v>
      </c>
      <c r="CB150" s="51" t="e">
        <f>BN156*CB146/(HLOOKUP(CB144,workup!$B$266:$Q$268,2,FALSE)*BN141*(1)+HLOOKUP(CB144,workup!$B$266:$Q$268,3,FALSE))</f>
        <v>#DIV/0!</v>
      </c>
      <c r="CC150" s="51" t="e">
        <f>BN156*CC146/(HLOOKUP(CC144,workup!$B$266:$Q$268,2,FALSE)*BN141*(1)+HLOOKUP(CC144,workup!$B$266:$Q$268,3,FALSE))</f>
        <v>#DIV/0!</v>
      </c>
      <c r="CD150" s="51" t="e">
        <f>BN156*CD146/(HLOOKUP(CD144,workup!$B$266:$Q$268,2,FALSE)*BN141*(1)+HLOOKUP(CD144,workup!$B$266:$Q$268,3,FALSE))</f>
        <v>#DIV/0!</v>
      </c>
      <c r="CG150" s="215"/>
      <c r="CH150" s="216"/>
      <c r="CI150" s="200"/>
      <c r="CJ150" s="51" t="e">
        <f>CI156*CJ146/(HLOOKUP(CJ144,workup!$B$266:$Q$268,2,FALSE)*CI141*(1)+HLOOKUP(CJ144,workup!$B$266:$Q$268,3,FALSE))</f>
        <v>#DIV/0!</v>
      </c>
      <c r="CK150" s="51" t="e">
        <f>CI156*CK146/(HLOOKUP(CK144,workup!$B$266:$Q$268,2,FALSE)*CI141*(1)+HLOOKUP(CK144,workup!$B$266:$Q$268,3,FALSE))</f>
        <v>#DIV/0!</v>
      </c>
      <c r="CL150" s="51" t="e">
        <f>CI156*CL146/(HLOOKUP(CL144,workup!$B$266:$Q$268,2,FALSE)*CI141*(1)+HLOOKUP(CL144,workup!$B$266:$Q$268,3,FALSE))</f>
        <v>#DIV/0!</v>
      </c>
      <c r="CM150" s="51" t="e">
        <f>CI156*CM146/(HLOOKUP(CM144,workup!$B$266:$Q$268,2,FALSE)*CI141*(1)+HLOOKUP(CM144,workup!$B$266:$Q$268,3,FALSE))</f>
        <v>#DIV/0!</v>
      </c>
      <c r="CN150" s="51" t="e">
        <f>CI156*CN146/(HLOOKUP(CN144,workup!$B$266:$Q$268,2,FALSE)*CI141*(1)+HLOOKUP(CN144,workup!$B$266:$Q$268,3,FALSE))</f>
        <v>#DIV/0!</v>
      </c>
      <c r="CO150" s="51" t="e">
        <f>CI156*CO146/(HLOOKUP(CO144,workup!$B$266:$Q$268,2,FALSE)*CI141*(1)+HLOOKUP(CO144,workup!$B$266:$Q$268,3,FALSE))</f>
        <v>#DIV/0!</v>
      </c>
      <c r="CP150" s="51" t="e">
        <f>CI156*CP146/(HLOOKUP(CP144,workup!$B$266:$Q$268,2,FALSE)*CI141*(1)+HLOOKUP(CP144,workup!$B$266:$Q$268,3,FALSE))</f>
        <v>#DIV/0!</v>
      </c>
      <c r="CQ150" s="51" t="e">
        <f>CI156*CQ146/(HLOOKUP(CQ144,workup!$B$266:$Q$268,2,FALSE)*CI141*(1)+HLOOKUP(CQ144,workup!$B$266:$Q$268,3,FALSE))</f>
        <v>#DIV/0!</v>
      </c>
      <c r="CR150" s="51" t="e">
        <f>CI156*CR146/(HLOOKUP(CR144,workup!$B$266:$Q$268,2,FALSE)*CI141*(1)+HLOOKUP(CR144,workup!$B$266:$Q$268,3,FALSE))</f>
        <v>#DIV/0!</v>
      </c>
      <c r="CS150" s="51" t="e">
        <f>CI156*CS146/(HLOOKUP(CS144,workup!$B$266:$Q$268,2,FALSE)*CI141*(1)+HLOOKUP(CS144,workup!$B$266:$Q$268,3,FALSE))</f>
        <v>#DIV/0!</v>
      </c>
      <c r="CT150" s="51" t="e">
        <f>CI156*CT146/(HLOOKUP(CT144,workup!$B$266:$Q$268,2,FALSE)*CI141*(1)+HLOOKUP(CT144,workup!$B$266:$Q$268,3,FALSE))</f>
        <v>#DIV/0!</v>
      </c>
      <c r="CU150" s="51" t="e">
        <f>CI156*CU146/(HLOOKUP(CU144,workup!$B$266:$Q$268,2,FALSE)*CI141*(1)+HLOOKUP(CU144,workup!$B$266:$Q$268,3,FALSE))</f>
        <v>#DIV/0!</v>
      </c>
      <c r="CV150" s="51" t="e">
        <f>CI156*CV146/(HLOOKUP(CV144,workup!$B$266:$Q$268,2,FALSE)*CI141*(1)+HLOOKUP(CV144,workup!$B$266:$Q$268,3,FALSE))</f>
        <v>#DIV/0!</v>
      </c>
      <c r="CW150" s="51" t="e">
        <f>CI156*CW146/(HLOOKUP(CW144,workup!$B$266:$Q$268,2,FALSE)*CI141*(1)+HLOOKUP(CW144,workup!$B$266:$Q$268,3,FALSE))</f>
        <v>#DIV/0!</v>
      </c>
      <c r="CX150" s="51" t="e">
        <f>CI156*CX146/(HLOOKUP(CX144,workup!$B$266:$Q$268,2,FALSE)*CI141*(1)+HLOOKUP(CX144,workup!$B$266:$Q$268,3,FALSE))</f>
        <v>#DIV/0!</v>
      </c>
      <c r="CY150" s="51" t="e">
        <f>CI156*CY146/(HLOOKUP(CY144,workup!$B$266:$Q$268,2,FALSE)*CI141*(1)+HLOOKUP(CY144,workup!$B$266:$Q$268,3,FALSE))</f>
        <v>#DIV/0!</v>
      </c>
    </row>
    <row r="151" spans="1:103" ht="14.45" customHeight="1" x14ac:dyDescent="0.25">
      <c r="A151" s="215"/>
      <c r="B151" s="216"/>
      <c r="C151" s="201"/>
      <c r="D151" s="51">
        <f>C156*D147/(HLOOKUP(D144,workup!$B$266:$Q$268,2,FALSE)*C142*(1)+HLOOKUP(D144,workup!$B$266:$Q$268,3,FALSE))</f>
        <v>0.10088215790793723</v>
      </c>
      <c r="E151" s="51">
        <f>C156*E147/(HLOOKUP(E144,workup!$B$266:$Q$268,2,FALSE)*C142*(1)+HLOOKUP(E144,workup!$B$266:$Q$268,3,FALSE))</f>
        <v>0.55044509900828043</v>
      </c>
      <c r="F151" s="51">
        <f>C156*F147/(HLOOKUP(F144,workup!$B$266:$Q$268,2,FALSE)*C142*(1)+HLOOKUP(F144,workup!$B$266:$Q$268,3,FALSE))</f>
        <v>1.4843134135967993E-3</v>
      </c>
      <c r="G151" s="51">
        <f>C156*G147/(HLOOKUP(G144,workup!$B$266:$Q$268,2,FALSE)*C142*(1)+HLOOKUP(G144,workup!$B$266:$Q$268,3,FALSE))</f>
        <v>1.2170256547655876E-2</v>
      </c>
      <c r="H151" s="51">
        <f>C156*H147/(HLOOKUP(H144,workup!$B$266:$Q$268,2,FALSE)*C142*(1)+HLOOKUP(H144,workup!$B$266:$Q$268,3,FALSE))</f>
        <v>7.8739145503049508E-4</v>
      </c>
      <c r="I151" s="51">
        <f>C156*I147/(HLOOKUP(I144,workup!$B$266:$Q$268,2,FALSE)*C142*(1)+HLOOKUP(I144,workup!$B$266:$Q$268,3,FALSE))</f>
        <v>4.3336375799400333E-5</v>
      </c>
      <c r="J151" s="51">
        <f>C156*J147/(HLOOKUP(J144,workup!$B$266:$Q$268,2,FALSE)*C142*(1)+HLOOKUP(J144,workup!$B$266:$Q$268,3,FALSE))</f>
        <v>4.6566315351078873E-3</v>
      </c>
      <c r="K151" s="51">
        <f>C156*K147/(HLOOKUP(K144,workup!$B$266:$Q$268,2,FALSE)*C142*(1)+HLOOKUP(K144,workup!$B$266:$Q$268,3,FALSE))</f>
        <v>0.26538746211881481</v>
      </c>
      <c r="L151" s="51">
        <f>C156*L147/(HLOOKUP(L144,workup!$B$266:$Q$268,2,FALSE)*C142*(1)+HLOOKUP(L144,workup!$B$266:$Q$268,3,FALSE))</f>
        <v>2.9291145793520323E-2</v>
      </c>
      <c r="M151" s="51">
        <f>C156*M147/(HLOOKUP(M144,workup!$B$266:$Q$268,2,FALSE)*C142*(1)+HLOOKUP(M144,workup!$B$266:$Q$268,3,FALSE))</f>
        <v>3.73392721805432E-4</v>
      </c>
      <c r="N151" s="51">
        <f>C156*N147/(HLOOKUP(N144,workup!$B$266:$Q$268,2,FALSE)*C142*(1)+HLOOKUP(N144,workup!$B$266:$Q$268,3,FALSE))</f>
        <v>2.1074634318934488E-4</v>
      </c>
      <c r="O151" s="51">
        <f>C156*O147/(HLOOKUP(O144,workup!$B$266:$Q$268,2,FALSE)*C142*(1)+HLOOKUP(O144,workup!$B$266:$Q$268,3,FALSE))</f>
        <v>3.1426743192993841E-5</v>
      </c>
      <c r="P151" s="51">
        <f>C156*P147/(HLOOKUP(P144,workup!$B$266:$Q$268,2,FALSE)*C142*(1)+HLOOKUP(P144,workup!$B$266:$Q$268,3,FALSE))</f>
        <v>6.7093758523879127E-5</v>
      </c>
      <c r="Q151" s="51">
        <f>C156*Q147/(HLOOKUP(Q144,workup!$B$266:$Q$268,2,FALSE)*C142*(1)+HLOOKUP(Q144,workup!$B$266:$Q$268,3,FALSE))</f>
        <v>5.0948790407472289E-5</v>
      </c>
      <c r="R151" s="51">
        <f>C156*R147/(HLOOKUP(R144,workup!$B$266:$Q$268,2,FALSE)*C142*(1)+HLOOKUP(R144,workup!$B$266:$Q$268,3,FALSE))</f>
        <v>1.8188289895577876E-5</v>
      </c>
      <c r="S151" s="51">
        <f>C156*S147/(HLOOKUP(S144,workup!$B$266:$Q$268,2,FALSE)*C142*(1)+HLOOKUP(S144,workup!$B$266:$Q$268,3,FALSE))</f>
        <v>0</v>
      </c>
      <c r="T151" s="25"/>
      <c r="V151" s="215"/>
      <c r="W151" s="216"/>
      <c r="X151" s="201"/>
      <c r="Y151" s="51" t="e">
        <f>X156*Y147/(HLOOKUP(Y144,workup!$B$266:$Q$268,2,FALSE)*X142*(1)+HLOOKUP(Y144,workup!$B$266:$Q$268,3,FALSE))</f>
        <v>#DIV/0!</v>
      </c>
      <c r="Z151" s="51" t="e">
        <f>X156*Z147/(HLOOKUP(Z144,workup!$B$266:$Q$268,2,FALSE)*X142*(1)+HLOOKUP(Z144,workup!$B$266:$Q$268,3,FALSE))</f>
        <v>#DIV/0!</v>
      </c>
      <c r="AA151" s="51" t="e">
        <f>X156*AA147/(HLOOKUP(AA144,workup!$B$266:$Q$268,2,FALSE)*X142*(1)+HLOOKUP(AA144,workup!$B$266:$Q$268,3,FALSE))</f>
        <v>#DIV/0!</v>
      </c>
      <c r="AB151" s="51" t="e">
        <f>X156*AB147/(HLOOKUP(AB144,workup!$B$266:$Q$268,2,FALSE)*X142*(1)+HLOOKUP(AB144,workup!$B$266:$Q$268,3,FALSE))</f>
        <v>#DIV/0!</v>
      </c>
      <c r="AC151" s="51" t="e">
        <f>X156*AC147/(HLOOKUP(AC144,workup!$B$266:$Q$268,2,FALSE)*X142*(1)+HLOOKUP(AC144,workup!$B$266:$Q$268,3,FALSE))</f>
        <v>#DIV/0!</v>
      </c>
      <c r="AD151" s="51" t="e">
        <f>X156*AD147/(HLOOKUP(AD144,workup!$B$266:$Q$268,2,FALSE)*X142*(1)+HLOOKUP(AD144,workup!$B$266:$Q$268,3,FALSE))</f>
        <v>#DIV/0!</v>
      </c>
      <c r="AE151" s="51" t="e">
        <f>X156*AE147/(HLOOKUP(AE144,workup!$B$266:$Q$268,2,FALSE)*X142*(1)+HLOOKUP(AE144,workup!$B$266:$Q$268,3,FALSE))</f>
        <v>#DIV/0!</v>
      </c>
      <c r="AF151" s="51" t="e">
        <f>X156*AF147/(HLOOKUP(AF144,workup!$B$266:$Q$268,2,FALSE)*X142*(1)+HLOOKUP(AF144,workup!$B$266:$Q$268,3,FALSE))</f>
        <v>#DIV/0!</v>
      </c>
      <c r="AG151" s="51" t="e">
        <f>X156*AG147/(HLOOKUP(AG144,workup!$B$266:$Q$268,2,FALSE)*X142*(1)+HLOOKUP(AG144,workup!$B$266:$Q$268,3,FALSE))</f>
        <v>#DIV/0!</v>
      </c>
      <c r="AH151" s="51" t="e">
        <f>X156*AH147/(HLOOKUP(AH144,workup!$B$266:$Q$268,2,FALSE)*X142*(1)+HLOOKUP(AH144,workup!$B$266:$Q$268,3,FALSE))</f>
        <v>#DIV/0!</v>
      </c>
      <c r="AI151" s="51" t="e">
        <f>X156*AI147/(HLOOKUP(AI144,workup!$B$266:$Q$268,2,FALSE)*X142*(1)+HLOOKUP(AI144,workup!$B$266:$Q$268,3,FALSE))</f>
        <v>#DIV/0!</v>
      </c>
      <c r="AJ151" s="51" t="e">
        <f>X156*AJ147/(HLOOKUP(AJ144,workup!$B$266:$Q$268,2,FALSE)*X142*(1)+HLOOKUP(AJ144,workup!$B$266:$Q$268,3,FALSE))</f>
        <v>#DIV/0!</v>
      </c>
      <c r="AK151" s="51" t="e">
        <f>X156*AK147/(HLOOKUP(AK144,workup!$B$266:$Q$268,2,FALSE)*X142*(1)+HLOOKUP(AK144,workup!$B$266:$Q$268,3,FALSE))</f>
        <v>#DIV/0!</v>
      </c>
      <c r="AL151" s="51" t="e">
        <f>X156*AL147/(HLOOKUP(AL144,workup!$B$266:$Q$268,2,FALSE)*X142*(1)+HLOOKUP(AL144,workup!$B$266:$Q$268,3,FALSE))</f>
        <v>#DIV/0!</v>
      </c>
      <c r="AM151" s="51" t="e">
        <f>X156*AM147/(HLOOKUP(AM144,workup!$B$266:$Q$268,2,FALSE)*X142*(1)+HLOOKUP(AM144,workup!$B$266:$Q$268,3,FALSE))</f>
        <v>#DIV/0!</v>
      </c>
      <c r="AN151" s="51" t="e">
        <f>X156*AN147/(HLOOKUP(AN144,workup!$B$266:$Q$268,2,FALSE)*X142*(1)+HLOOKUP(AN144,workup!$B$266:$Q$268,3,FALSE))</f>
        <v>#DIV/0!</v>
      </c>
      <c r="AQ151" s="215"/>
      <c r="AR151" s="216"/>
      <c r="AS151" s="201"/>
      <c r="AT151" s="51" t="e">
        <f>AS156*AT147/(HLOOKUP(AT144,workup!$B$266:$Q$268,2,FALSE)*AS142*(1)+HLOOKUP(AT144,workup!$B$266:$Q$268,3,FALSE))</f>
        <v>#DIV/0!</v>
      </c>
      <c r="AU151" s="51" t="e">
        <f>AS156*AU147/(HLOOKUP(AU144,workup!$B$266:$Q$268,2,FALSE)*AS142*(1)+HLOOKUP(AU144,workup!$B$266:$Q$268,3,FALSE))</f>
        <v>#DIV/0!</v>
      </c>
      <c r="AV151" s="51" t="e">
        <f>AS156*AV147/(HLOOKUP(AV144,workup!$B$266:$Q$268,2,FALSE)*AS142*(1)+HLOOKUP(AV144,workup!$B$266:$Q$268,3,FALSE))</f>
        <v>#DIV/0!</v>
      </c>
      <c r="AW151" s="51" t="e">
        <f>AS156*AW147/(HLOOKUP(AW144,workup!$B$266:$Q$268,2,FALSE)*AS142*(1)+HLOOKUP(AW144,workup!$B$266:$Q$268,3,FALSE))</f>
        <v>#DIV/0!</v>
      </c>
      <c r="AX151" s="51" t="e">
        <f>AS156*AX147/(HLOOKUP(AX144,workup!$B$266:$Q$268,2,FALSE)*AS142*(1)+HLOOKUP(AX144,workup!$B$266:$Q$268,3,FALSE))</f>
        <v>#DIV/0!</v>
      </c>
      <c r="AY151" s="51" t="e">
        <f>AS156*AY147/(HLOOKUP(AY144,workup!$B$266:$Q$268,2,FALSE)*AS142*(1)+HLOOKUP(AY144,workup!$B$266:$Q$268,3,FALSE))</f>
        <v>#DIV/0!</v>
      </c>
      <c r="AZ151" s="51" t="e">
        <f>AS156*AZ147/(HLOOKUP(AZ144,workup!$B$266:$Q$268,2,FALSE)*AS142*(1)+HLOOKUP(AZ144,workup!$B$266:$Q$268,3,FALSE))</f>
        <v>#DIV/0!</v>
      </c>
      <c r="BA151" s="51" t="e">
        <f>AS156*BA147/(HLOOKUP(BA144,workup!$B$266:$Q$268,2,FALSE)*AS142*(1)+HLOOKUP(BA144,workup!$B$266:$Q$268,3,FALSE))</f>
        <v>#DIV/0!</v>
      </c>
      <c r="BB151" s="51" t="e">
        <f>AS156*BB147/(HLOOKUP(BB144,workup!$B$266:$Q$268,2,FALSE)*AS142*(1)+HLOOKUP(BB144,workup!$B$266:$Q$268,3,FALSE))</f>
        <v>#DIV/0!</v>
      </c>
      <c r="BC151" s="51" t="e">
        <f>AS156*BC147/(HLOOKUP(BC144,workup!$B$266:$Q$268,2,FALSE)*AS142*(1)+HLOOKUP(BC144,workup!$B$266:$Q$268,3,FALSE))</f>
        <v>#DIV/0!</v>
      </c>
      <c r="BD151" s="51" t="e">
        <f>AS156*BD147/(HLOOKUP(BD144,workup!$B$266:$Q$268,2,FALSE)*AS142*(1)+HLOOKUP(BD144,workup!$B$266:$Q$268,3,FALSE))</f>
        <v>#DIV/0!</v>
      </c>
      <c r="BE151" s="51" t="e">
        <f>AS156*BE147/(HLOOKUP(BE144,workup!$B$266:$Q$268,2,FALSE)*AS142*(1)+HLOOKUP(BE144,workup!$B$266:$Q$268,3,FALSE))</f>
        <v>#DIV/0!</v>
      </c>
      <c r="BF151" s="51" t="e">
        <f>AS156*BF147/(HLOOKUP(BF144,workup!$B$266:$Q$268,2,FALSE)*AS142*(1)+HLOOKUP(BF144,workup!$B$266:$Q$268,3,FALSE))</f>
        <v>#DIV/0!</v>
      </c>
      <c r="BG151" s="51" t="e">
        <f>AS156*BG147/(HLOOKUP(BG144,workup!$B$266:$Q$268,2,FALSE)*AS142*(1)+HLOOKUP(BG144,workup!$B$266:$Q$268,3,FALSE))</f>
        <v>#DIV/0!</v>
      </c>
      <c r="BH151" s="51" t="e">
        <f>AS156*BH147/(HLOOKUP(BH144,workup!$B$266:$Q$268,2,FALSE)*AS142*(1)+HLOOKUP(BH144,workup!$B$266:$Q$268,3,FALSE))</f>
        <v>#DIV/0!</v>
      </c>
      <c r="BI151" s="51" t="e">
        <f>AS156*BI147/(HLOOKUP(BI144,workup!$B$266:$Q$268,2,FALSE)*AS142*(1)+HLOOKUP(BI144,workup!$B$266:$Q$268,3,FALSE))</f>
        <v>#DIV/0!</v>
      </c>
      <c r="BL151" s="215"/>
      <c r="BM151" s="216"/>
      <c r="BN151" s="201"/>
      <c r="BO151" s="51" t="e">
        <f>BN156*BO147/(HLOOKUP(BO144,workup!$B$266:$Q$268,2,FALSE)*BN142*(1)+HLOOKUP(BO144,workup!$B$266:$Q$268,3,FALSE))</f>
        <v>#DIV/0!</v>
      </c>
      <c r="BP151" s="51" t="e">
        <f>BN156*BP147/(HLOOKUP(BP144,workup!$B$266:$Q$268,2,FALSE)*BN142*(1)+HLOOKUP(BP144,workup!$B$266:$Q$268,3,FALSE))</f>
        <v>#DIV/0!</v>
      </c>
      <c r="BQ151" s="51" t="e">
        <f>BN156*BQ147/(HLOOKUP(BQ144,workup!$B$266:$Q$268,2,FALSE)*BN142*(1)+HLOOKUP(BQ144,workup!$B$266:$Q$268,3,FALSE))</f>
        <v>#DIV/0!</v>
      </c>
      <c r="BR151" s="51" t="e">
        <f>BN156*BR147/(HLOOKUP(BR144,workup!$B$266:$Q$268,2,FALSE)*BN142*(1)+HLOOKUP(BR144,workup!$B$266:$Q$268,3,FALSE))</f>
        <v>#DIV/0!</v>
      </c>
      <c r="BS151" s="51" t="e">
        <f>BN156*BS147/(HLOOKUP(BS144,workup!$B$266:$Q$268,2,FALSE)*BN142*(1)+HLOOKUP(BS144,workup!$B$266:$Q$268,3,FALSE))</f>
        <v>#DIV/0!</v>
      </c>
      <c r="BT151" s="51" t="e">
        <f>BN156*BT147/(HLOOKUP(BT144,workup!$B$266:$Q$268,2,FALSE)*BN142*(1)+HLOOKUP(BT144,workup!$B$266:$Q$268,3,FALSE))</f>
        <v>#DIV/0!</v>
      </c>
      <c r="BU151" s="51" t="e">
        <f>BN156*BU147/(HLOOKUP(BU144,workup!$B$266:$Q$268,2,FALSE)*BN142*(1)+HLOOKUP(BU144,workup!$B$266:$Q$268,3,FALSE))</f>
        <v>#DIV/0!</v>
      </c>
      <c r="BV151" s="51" t="e">
        <f>BN156*BV147/(HLOOKUP(BV144,workup!$B$266:$Q$268,2,FALSE)*BN142*(1)+HLOOKUP(BV144,workup!$B$266:$Q$268,3,FALSE))</f>
        <v>#DIV/0!</v>
      </c>
      <c r="BW151" s="51" t="e">
        <f>BN156*BW147/(HLOOKUP(BW144,workup!$B$266:$Q$268,2,FALSE)*BN142*(1)+HLOOKUP(BW144,workup!$B$266:$Q$268,3,FALSE))</f>
        <v>#DIV/0!</v>
      </c>
      <c r="BX151" s="51" t="e">
        <f>BN156*BX147/(HLOOKUP(BX144,workup!$B$266:$Q$268,2,FALSE)*BN142*(1)+HLOOKUP(BX144,workup!$B$266:$Q$268,3,FALSE))</f>
        <v>#DIV/0!</v>
      </c>
      <c r="BY151" s="51" t="e">
        <f>BN156*BY147/(HLOOKUP(BY144,workup!$B$266:$Q$268,2,FALSE)*BN142*(1)+HLOOKUP(BY144,workup!$B$266:$Q$268,3,FALSE))</f>
        <v>#DIV/0!</v>
      </c>
      <c r="BZ151" s="51" t="e">
        <f>BN156*BZ147/(HLOOKUP(BZ144,workup!$B$266:$Q$268,2,FALSE)*BN142*(1)+HLOOKUP(BZ144,workup!$B$266:$Q$268,3,FALSE))</f>
        <v>#DIV/0!</v>
      </c>
      <c r="CA151" s="51" t="e">
        <f>BN156*CA147/(HLOOKUP(CA144,workup!$B$266:$Q$268,2,FALSE)*BN142*(1)+HLOOKUP(CA144,workup!$B$266:$Q$268,3,FALSE))</f>
        <v>#DIV/0!</v>
      </c>
      <c r="CB151" s="51" t="e">
        <f>BN156*CB147/(HLOOKUP(CB144,workup!$B$266:$Q$268,2,FALSE)*BN142*(1)+HLOOKUP(CB144,workup!$B$266:$Q$268,3,FALSE))</f>
        <v>#DIV/0!</v>
      </c>
      <c r="CC151" s="51" t="e">
        <f>BN156*CC147/(HLOOKUP(CC144,workup!$B$266:$Q$268,2,FALSE)*BN142*(1)+HLOOKUP(CC144,workup!$B$266:$Q$268,3,FALSE))</f>
        <v>#DIV/0!</v>
      </c>
      <c r="CD151" s="51" t="e">
        <f>BN156*CD147/(HLOOKUP(CD144,workup!$B$266:$Q$268,2,FALSE)*BN142*(1)+HLOOKUP(CD144,workup!$B$266:$Q$268,3,FALSE))</f>
        <v>#DIV/0!</v>
      </c>
      <c r="CG151" s="215"/>
      <c r="CH151" s="216"/>
      <c r="CI151" s="201"/>
      <c r="CJ151" s="51" t="e">
        <f>CI156*CJ147/(HLOOKUP(CJ144,workup!$B$266:$Q$268,2,FALSE)*CI142*(1)+HLOOKUP(CJ144,workup!$B$266:$Q$268,3,FALSE))</f>
        <v>#DIV/0!</v>
      </c>
      <c r="CK151" s="51" t="e">
        <f>CI156*CK147/(HLOOKUP(CK144,workup!$B$266:$Q$268,2,FALSE)*CI142*(1)+HLOOKUP(CK144,workup!$B$266:$Q$268,3,FALSE))</f>
        <v>#DIV/0!</v>
      </c>
      <c r="CL151" s="51" t="e">
        <f>CI156*CL147/(HLOOKUP(CL144,workup!$B$266:$Q$268,2,FALSE)*CI142*(1)+HLOOKUP(CL144,workup!$B$266:$Q$268,3,FALSE))</f>
        <v>#DIV/0!</v>
      </c>
      <c r="CM151" s="51" t="e">
        <f>CI156*CM147/(HLOOKUP(CM144,workup!$B$266:$Q$268,2,FALSE)*CI142*(1)+HLOOKUP(CM144,workup!$B$266:$Q$268,3,FALSE))</f>
        <v>#DIV/0!</v>
      </c>
      <c r="CN151" s="51" t="e">
        <f>CI156*CN147/(HLOOKUP(CN144,workup!$B$266:$Q$268,2,FALSE)*CI142*(1)+HLOOKUP(CN144,workup!$B$266:$Q$268,3,FALSE))</f>
        <v>#DIV/0!</v>
      </c>
      <c r="CO151" s="51" t="e">
        <f>CI156*CO147/(HLOOKUP(CO144,workup!$B$266:$Q$268,2,FALSE)*CI142*(1)+HLOOKUP(CO144,workup!$B$266:$Q$268,3,FALSE))</f>
        <v>#DIV/0!</v>
      </c>
      <c r="CP151" s="51" t="e">
        <f>CI156*CP147/(HLOOKUP(CP144,workup!$B$266:$Q$268,2,FALSE)*CI142*(1)+HLOOKUP(CP144,workup!$B$266:$Q$268,3,FALSE))</f>
        <v>#DIV/0!</v>
      </c>
      <c r="CQ151" s="51" t="e">
        <f>CI156*CQ147/(HLOOKUP(CQ144,workup!$B$266:$Q$268,2,FALSE)*CI142*(1)+HLOOKUP(CQ144,workup!$B$266:$Q$268,3,FALSE))</f>
        <v>#DIV/0!</v>
      </c>
      <c r="CR151" s="51" t="e">
        <f>CI156*CR147/(HLOOKUP(CR144,workup!$B$266:$Q$268,2,FALSE)*CI142*(1)+HLOOKUP(CR144,workup!$B$266:$Q$268,3,FALSE))</f>
        <v>#DIV/0!</v>
      </c>
      <c r="CS151" s="51" t="e">
        <f>CI156*CS147/(HLOOKUP(CS144,workup!$B$266:$Q$268,2,FALSE)*CI142*(1)+HLOOKUP(CS144,workup!$B$266:$Q$268,3,FALSE))</f>
        <v>#DIV/0!</v>
      </c>
      <c r="CT151" s="51" t="e">
        <f>CI156*CT147/(HLOOKUP(CT144,workup!$B$266:$Q$268,2,FALSE)*CI142*(1)+HLOOKUP(CT144,workup!$B$266:$Q$268,3,FALSE))</f>
        <v>#DIV/0!</v>
      </c>
      <c r="CU151" s="51" t="e">
        <f>CI156*CU147/(HLOOKUP(CU144,workup!$B$266:$Q$268,2,FALSE)*CI142*(1)+HLOOKUP(CU144,workup!$B$266:$Q$268,3,FALSE))</f>
        <v>#DIV/0!</v>
      </c>
      <c r="CV151" s="51" t="e">
        <f>CI156*CV147/(HLOOKUP(CV144,workup!$B$266:$Q$268,2,FALSE)*CI142*(1)+HLOOKUP(CV144,workup!$B$266:$Q$268,3,FALSE))</f>
        <v>#DIV/0!</v>
      </c>
      <c r="CW151" s="51" t="e">
        <f>CI156*CW147/(HLOOKUP(CW144,workup!$B$266:$Q$268,2,FALSE)*CI142*(1)+HLOOKUP(CW144,workup!$B$266:$Q$268,3,FALSE))</f>
        <v>#DIV/0!</v>
      </c>
      <c r="CX151" s="51" t="e">
        <f>CI156*CX147/(HLOOKUP(CX144,workup!$B$266:$Q$268,2,FALSE)*CI142*(1)+HLOOKUP(CX144,workup!$B$266:$Q$268,3,FALSE))</f>
        <v>#DIV/0!</v>
      </c>
      <c r="CY151" s="51" t="e">
        <f>CI156*CY147/(HLOOKUP(CY144,workup!$B$266:$Q$268,2,FALSE)*CI142*(1)+HLOOKUP(CY144,workup!$B$266:$Q$268,3,FALSE))</f>
        <v>#DIV/0!</v>
      </c>
    </row>
    <row r="152" spans="1:103" ht="14.45" customHeight="1" x14ac:dyDescent="0.25">
      <c r="A152" s="215"/>
      <c r="B152" s="216"/>
      <c r="C152" s="66" t="s">
        <v>43</v>
      </c>
      <c r="D152" s="54">
        <f>AVERAGE(D149:D151)</f>
        <v>9.9783604845680204E-2</v>
      </c>
      <c r="E152" s="54">
        <f t="shared" ref="E152" si="866">AVERAGE(E149:E151)</f>
        <v>0.55147492918205865</v>
      </c>
      <c r="F152" s="54">
        <f>AVERAGE(F149:F151)</f>
        <v>1.5003464000627352E-3</v>
      </c>
      <c r="G152" s="54">
        <f>AVERAGE(G149:G151)</f>
        <v>1.2290927109533825E-2</v>
      </c>
      <c r="H152" s="54">
        <f>AVERAGE(H149:H151)</f>
        <v>7.1344491808784244E-4</v>
      </c>
      <c r="I152" s="54">
        <f t="shared" ref="I152:J152" si="867">AVERAGE(I149:I151)</f>
        <v>4.3551374755533812E-5</v>
      </c>
      <c r="J152" s="54">
        <f t="shared" si="867"/>
        <v>4.6762739246170477E-3</v>
      </c>
      <c r="K152" s="54">
        <f>AVERAGE(K149:K151)</f>
        <v>0.26562794195070927</v>
      </c>
      <c r="L152" s="54">
        <f>AVERAGE(L149:L151)</f>
        <v>2.9374020975614729E-2</v>
      </c>
      <c r="M152" s="54">
        <f t="shared" ref="M152:S152" si="868">AVERAGE(M149:M151)</f>
        <v>3.7187486964423093E-4</v>
      </c>
      <c r="N152" s="54">
        <f t="shared" si="868"/>
        <v>2.1094402146199076E-4</v>
      </c>
      <c r="O152" s="54">
        <f t="shared" si="868"/>
        <v>3.1968015849166553E-5</v>
      </c>
      <c r="P152" s="54">
        <f t="shared" si="868"/>
        <v>6.9777340746918996E-5</v>
      </c>
      <c r="Q152" s="54">
        <f t="shared" si="868"/>
        <v>5.130745877769187E-5</v>
      </c>
      <c r="R152" s="54">
        <f t="shared" si="868"/>
        <v>1.9115587506474018E-5</v>
      </c>
      <c r="S152" s="55">
        <f t="shared" si="868"/>
        <v>0</v>
      </c>
      <c r="T152" s="25"/>
      <c r="V152" s="215"/>
      <c r="W152" s="216"/>
      <c r="X152" s="66" t="s">
        <v>43</v>
      </c>
      <c r="Y152" s="54" t="e">
        <f>AVERAGE(Y149:Y151)</f>
        <v>#DIV/0!</v>
      </c>
      <c r="Z152" s="54" t="e">
        <f t="shared" ref="Z152" si="869">AVERAGE(Z149:Z151)</f>
        <v>#DIV/0!</v>
      </c>
      <c r="AA152" s="54" t="e">
        <f>AVERAGE(AA149:AA151)</f>
        <v>#DIV/0!</v>
      </c>
      <c r="AB152" s="54" t="e">
        <f>AVERAGE(AB149:AB151)</f>
        <v>#DIV/0!</v>
      </c>
      <c r="AC152" s="54" t="e">
        <f>AVERAGE(AC149:AC151)</f>
        <v>#DIV/0!</v>
      </c>
      <c r="AD152" s="54" t="e">
        <f t="shared" ref="AD152:AE152" si="870">AVERAGE(AD149:AD151)</f>
        <v>#DIV/0!</v>
      </c>
      <c r="AE152" s="54" t="e">
        <f t="shared" si="870"/>
        <v>#DIV/0!</v>
      </c>
      <c r="AF152" s="54" t="e">
        <f>AVERAGE(AF149:AF151)</f>
        <v>#DIV/0!</v>
      </c>
      <c r="AG152" s="54" t="e">
        <f>AVERAGE(AG149:AG151)</f>
        <v>#DIV/0!</v>
      </c>
      <c r="AH152" s="54" t="e">
        <f t="shared" ref="AH152:AN152" si="871">AVERAGE(AH149:AH151)</f>
        <v>#DIV/0!</v>
      </c>
      <c r="AI152" s="54" t="e">
        <f t="shared" si="871"/>
        <v>#DIV/0!</v>
      </c>
      <c r="AJ152" s="54" t="e">
        <f t="shared" si="871"/>
        <v>#DIV/0!</v>
      </c>
      <c r="AK152" s="54" t="e">
        <f t="shared" si="871"/>
        <v>#DIV/0!</v>
      </c>
      <c r="AL152" s="54" t="e">
        <f t="shared" si="871"/>
        <v>#DIV/0!</v>
      </c>
      <c r="AM152" s="54" t="e">
        <f t="shared" si="871"/>
        <v>#DIV/0!</v>
      </c>
      <c r="AN152" s="55" t="e">
        <f t="shared" si="871"/>
        <v>#DIV/0!</v>
      </c>
      <c r="AQ152" s="215"/>
      <c r="AR152" s="216"/>
      <c r="AS152" s="66" t="s">
        <v>43</v>
      </c>
      <c r="AT152" s="54" t="e">
        <f>AVERAGE(AT149:AT151)</f>
        <v>#DIV/0!</v>
      </c>
      <c r="AU152" s="54" t="e">
        <f t="shared" ref="AU152" si="872">AVERAGE(AU149:AU151)</f>
        <v>#DIV/0!</v>
      </c>
      <c r="AV152" s="54" t="e">
        <f>AVERAGE(AV149:AV151)</f>
        <v>#DIV/0!</v>
      </c>
      <c r="AW152" s="54" t="e">
        <f>AVERAGE(AW149:AW151)</f>
        <v>#DIV/0!</v>
      </c>
      <c r="AX152" s="54" t="e">
        <f>AVERAGE(AX149:AX151)</f>
        <v>#DIV/0!</v>
      </c>
      <c r="AY152" s="54" t="e">
        <f t="shared" ref="AY152:AZ152" si="873">AVERAGE(AY149:AY151)</f>
        <v>#DIV/0!</v>
      </c>
      <c r="AZ152" s="54" t="e">
        <f t="shared" si="873"/>
        <v>#DIV/0!</v>
      </c>
      <c r="BA152" s="54" t="e">
        <f>AVERAGE(BA149:BA151)</f>
        <v>#DIV/0!</v>
      </c>
      <c r="BB152" s="54" t="e">
        <f>AVERAGE(BB149:BB151)</f>
        <v>#DIV/0!</v>
      </c>
      <c r="BC152" s="54" t="e">
        <f t="shared" ref="BC152:BI152" si="874">AVERAGE(BC149:BC151)</f>
        <v>#DIV/0!</v>
      </c>
      <c r="BD152" s="54" t="e">
        <f t="shared" si="874"/>
        <v>#DIV/0!</v>
      </c>
      <c r="BE152" s="54" t="e">
        <f t="shared" si="874"/>
        <v>#DIV/0!</v>
      </c>
      <c r="BF152" s="54" t="e">
        <f t="shared" si="874"/>
        <v>#DIV/0!</v>
      </c>
      <c r="BG152" s="54" t="e">
        <f t="shared" si="874"/>
        <v>#DIV/0!</v>
      </c>
      <c r="BH152" s="54" t="e">
        <f t="shared" si="874"/>
        <v>#DIV/0!</v>
      </c>
      <c r="BI152" s="55" t="e">
        <f t="shared" si="874"/>
        <v>#DIV/0!</v>
      </c>
      <c r="BL152" s="215"/>
      <c r="BM152" s="216"/>
      <c r="BN152" s="66" t="s">
        <v>43</v>
      </c>
      <c r="BO152" s="54" t="e">
        <f>AVERAGE(BO149:BO151)</f>
        <v>#DIV/0!</v>
      </c>
      <c r="BP152" s="54" t="e">
        <f t="shared" ref="BP152" si="875">AVERAGE(BP149:BP151)</f>
        <v>#DIV/0!</v>
      </c>
      <c r="BQ152" s="54" t="e">
        <f>AVERAGE(BQ149:BQ151)</f>
        <v>#DIV/0!</v>
      </c>
      <c r="BR152" s="54" t="e">
        <f>AVERAGE(BR149:BR151)</f>
        <v>#DIV/0!</v>
      </c>
      <c r="BS152" s="54" t="e">
        <f>AVERAGE(BS149:BS151)</f>
        <v>#DIV/0!</v>
      </c>
      <c r="BT152" s="54" t="e">
        <f t="shared" ref="BT152:BU152" si="876">AVERAGE(BT149:BT151)</f>
        <v>#DIV/0!</v>
      </c>
      <c r="BU152" s="54" t="e">
        <f t="shared" si="876"/>
        <v>#DIV/0!</v>
      </c>
      <c r="BV152" s="54" t="e">
        <f>AVERAGE(BV149:BV151)</f>
        <v>#DIV/0!</v>
      </c>
      <c r="BW152" s="54" t="e">
        <f>AVERAGE(BW149:BW151)</f>
        <v>#DIV/0!</v>
      </c>
      <c r="BX152" s="54" t="e">
        <f t="shared" ref="BX152:CD152" si="877">AVERAGE(BX149:BX151)</f>
        <v>#DIV/0!</v>
      </c>
      <c r="BY152" s="54" t="e">
        <f t="shared" si="877"/>
        <v>#DIV/0!</v>
      </c>
      <c r="BZ152" s="54" t="e">
        <f t="shared" si="877"/>
        <v>#DIV/0!</v>
      </c>
      <c r="CA152" s="54" t="e">
        <f t="shared" si="877"/>
        <v>#DIV/0!</v>
      </c>
      <c r="CB152" s="54" t="e">
        <f t="shared" si="877"/>
        <v>#DIV/0!</v>
      </c>
      <c r="CC152" s="54" t="e">
        <f t="shared" si="877"/>
        <v>#DIV/0!</v>
      </c>
      <c r="CD152" s="55" t="e">
        <f t="shared" si="877"/>
        <v>#DIV/0!</v>
      </c>
      <c r="CG152" s="215"/>
      <c r="CH152" s="216"/>
      <c r="CI152" s="66" t="s">
        <v>43</v>
      </c>
      <c r="CJ152" s="54" t="e">
        <f>AVERAGE(CJ149:CJ151)</f>
        <v>#DIV/0!</v>
      </c>
      <c r="CK152" s="54" t="e">
        <f t="shared" ref="CK152" si="878">AVERAGE(CK149:CK151)</f>
        <v>#DIV/0!</v>
      </c>
      <c r="CL152" s="54" t="e">
        <f>AVERAGE(CL149:CL151)</f>
        <v>#DIV/0!</v>
      </c>
      <c r="CM152" s="54" t="e">
        <f>AVERAGE(CM149:CM151)</f>
        <v>#DIV/0!</v>
      </c>
      <c r="CN152" s="54" t="e">
        <f>AVERAGE(CN149:CN151)</f>
        <v>#DIV/0!</v>
      </c>
      <c r="CO152" s="54" t="e">
        <f t="shared" ref="CO152:CP152" si="879">AVERAGE(CO149:CO151)</f>
        <v>#DIV/0!</v>
      </c>
      <c r="CP152" s="54" t="e">
        <f t="shared" si="879"/>
        <v>#DIV/0!</v>
      </c>
      <c r="CQ152" s="54" t="e">
        <f>AVERAGE(CQ149:CQ151)</f>
        <v>#DIV/0!</v>
      </c>
      <c r="CR152" s="54" t="e">
        <f>AVERAGE(CR149:CR151)</f>
        <v>#DIV/0!</v>
      </c>
      <c r="CS152" s="54" t="e">
        <f t="shared" ref="CS152:CY152" si="880">AVERAGE(CS149:CS151)</f>
        <v>#DIV/0!</v>
      </c>
      <c r="CT152" s="54" t="e">
        <f t="shared" si="880"/>
        <v>#DIV/0!</v>
      </c>
      <c r="CU152" s="54" t="e">
        <f t="shared" si="880"/>
        <v>#DIV/0!</v>
      </c>
      <c r="CV152" s="54" t="e">
        <f t="shared" si="880"/>
        <v>#DIV/0!</v>
      </c>
      <c r="CW152" s="54" t="e">
        <f t="shared" si="880"/>
        <v>#DIV/0!</v>
      </c>
      <c r="CX152" s="54" t="e">
        <f t="shared" si="880"/>
        <v>#DIV/0!</v>
      </c>
      <c r="CY152" s="55" t="e">
        <f t="shared" si="880"/>
        <v>#DIV/0!</v>
      </c>
    </row>
    <row r="153" spans="1:103" ht="14.45" customHeight="1" x14ac:dyDescent="0.25">
      <c r="A153" s="215"/>
      <c r="B153" s="216"/>
      <c r="C153" s="166" t="s">
        <v>45</v>
      </c>
      <c r="D153" s="191" t="s">
        <v>115</v>
      </c>
      <c r="E153" s="192"/>
      <c r="F153" s="188" t="s">
        <v>40</v>
      </c>
      <c r="G153" s="189"/>
      <c r="H153" s="190"/>
      <c r="I153" s="191" t="s">
        <v>55</v>
      </c>
      <c r="J153" s="193"/>
      <c r="K153" s="193"/>
      <c r="L153" s="193"/>
      <c r="M153" s="193"/>
      <c r="N153" s="193"/>
      <c r="O153" s="191" t="s">
        <v>102</v>
      </c>
      <c r="P153" s="192"/>
      <c r="Q153" s="191" t="s">
        <v>47</v>
      </c>
      <c r="R153" s="193"/>
      <c r="S153" s="194"/>
      <c r="T153" s="25"/>
      <c r="V153" s="215"/>
      <c r="W153" s="216"/>
      <c r="X153" s="166" t="s">
        <v>45</v>
      </c>
      <c r="Y153" s="191" t="s">
        <v>115</v>
      </c>
      <c r="Z153" s="192"/>
      <c r="AA153" s="188" t="s">
        <v>40</v>
      </c>
      <c r="AB153" s="189"/>
      <c r="AC153" s="190"/>
      <c r="AD153" s="191" t="s">
        <v>55</v>
      </c>
      <c r="AE153" s="193"/>
      <c r="AF153" s="193"/>
      <c r="AG153" s="193"/>
      <c r="AH153" s="193"/>
      <c r="AI153" s="193"/>
      <c r="AJ153" s="191" t="s">
        <v>102</v>
      </c>
      <c r="AK153" s="192"/>
      <c r="AL153" s="191" t="s">
        <v>47</v>
      </c>
      <c r="AM153" s="193"/>
      <c r="AN153" s="194"/>
      <c r="AQ153" s="215"/>
      <c r="AR153" s="216"/>
      <c r="AS153" s="166" t="s">
        <v>45</v>
      </c>
      <c r="AT153" s="191" t="s">
        <v>115</v>
      </c>
      <c r="AU153" s="192"/>
      <c r="AV153" s="188" t="s">
        <v>40</v>
      </c>
      <c r="AW153" s="189"/>
      <c r="AX153" s="190"/>
      <c r="AY153" s="191" t="s">
        <v>55</v>
      </c>
      <c r="AZ153" s="193"/>
      <c r="BA153" s="193"/>
      <c r="BB153" s="193"/>
      <c r="BC153" s="193"/>
      <c r="BD153" s="193"/>
      <c r="BE153" s="191" t="s">
        <v>102</v>
      </c>
      <c r="BF153" s="192"/>
      <c r="BG153" s="191" t="s">
        <v>47</v>
      </c>
      <c r="BH153" s="193"/>
      <c r="BI153" s="194"/>
      <c r="BL153" s="215"/>
      <c r="BM153" s="216"/>
      <c r="BN153" s="166" t="s">
        <v>45</v>
      </c>
      <c r="BO153" s="191" t="s">
        <v>115</v>
      </c>
      <c r="BP153" s="192"/>
      <c r="BQ153" s="188" t="s">
        <v>40</v>
      </c>
      <c r="BR153" s="189"/>
      <c r="BS153" s="190"/>
      <c r="BT153" s="191" t="s">
        <v>55</v>
      </c>
      <c r="BU153" s="193"/>
      <c r="BV153" s="193"/>
      <c r="BW153" s="193"/>
      <c r="BX153" s="193"/>
      <c r="BY153" s="193"/>
      <c r="BZ153" s="191" t="s">
        <v>102</v>
      </c>
      <c r="CA153" s="192"/>
      <c r="CB153" s="191" t="s">
        <v>47</v>
      </c>
      <c r="CC153" s="193"/>
      <c r="CD153" s="194"/>
      <c r="CG153" s="215"/>
      <c r="CH153" s="216"/>
      <c r="CI153" s="166" t="s">
        <v>45</v>
      </c>
      <c r="CJ153" s="191" t="s">
        <v>115</v>
      </c>
      <c r="CK153" s="192"/>
      <c r="CL153" s="188" t="s">
        <v>40</v>
      </c>
      <c r="CM153" s="189"/>
      <c r="CN153" s="190"/>
      <c r="CO153" s="191" t="s">
        <v>55</v>
      </c>
      <c r="CP153" s="193"/>
      <c r="CQ153" s="193"/>
      <c r="CR153" s="193"/>
      <c r="CS153" s="193"/>
      <c r="CT153" s="193"/>
      <c r="CU153" s="191" t="s">
        <v>102</v>
      </c>
      <c r="CV153" s="192"/>
      <c r="CW153" s="191" t="s">
        <v>47</v>
      </c>
      <c r="CX153" s="193"/>
      <c r="CY153" s="194"/>
    </row>
    <row r="154" spans="1:103" ht="14.45" customHeight="1" x14ac:dyDescent="0.25">
      <c r="A154" s="215"/>
      <c r="B154" s="216"/>
      <c r="C154" s="167"/>
      <c r="D154" s="34" t="s">
        <v>116</v>
      </c>
      <c r="E154" s="34" t="s">
        <v>112</v>
      </c>
      <c r="F154" s="34" t="s">
        <v>76</v>
      </c>
      <c r="G154" s="34" t="s">
        <v>77</v>
      </c>
      <c r="H154" s="34" t="s">
        <v>54</v>
      </c>
      <c r="I154" s="34" t="s">
        <v>64</v>
      </c>
      <c r="J154" s="34" t="s">
        <v>52</v>
      </c>
      <c r="K154" s="34" t="s">
        <v>53</v>
      </c>
      <c r="L154" s="34" t="s">
        <v>22</v>
      </c>
      <c r="M154" s="34" t="s">
        <v>23</v>
      </c>
      <c r="N154" s="34" t="s">
        <v>63</v>
      </c>
      <c r="O154" s="34" t="s">
        <v>110</v>
      </c>
      <c r="P154" s="34" t="s">
        <v>111</v>
      </c>
      <c r="Q154" s="34" t="s">
        <v>48</v>
      </c>
      <c r="R154" s="34" t="s">
        <v>49</v>
      </c>
      <c r="S154" s="13" t="s">
        <v>50</v>
      </c>
      <c r="T154" s="25"/>
      <c r="V154" s="215"/>
      <c r="W154" s="216"/>
      <c r="X154" s="167"/>
      <c r="Y154" s="34" t="s">
        <v>116</v>
      </c>
      <c r="Z154" s="34" t="s">
        <v>112</v>
      </c>
      <c r="AA154" s="34" t="s">
        <v>76</v>
      </c>
      <c r="AB154" s="34" t="s">
        <v>77</v>
      </c>
      <c r="AC154" s="34" t="s">
        <v>54</v>
      </c>
      <c r="AD154" s="34" t="s">
        <v>64</v>
      </c>
      <c r="AE154" s="34" t="s">
        <v>52</v>
      </c>
      <c r="AF154" s="34" t="s">
        <v>53</v>
      </c>
      <c r="AG154" s="34" t="s">
        <v>22</v>
      </c>
      <c r="AH154" s="34" t="s">
        <v>23</v>
      </c>
      <c r="AI154" s="34" t="s">
        <v>63</v>
      </c>
      <c r="AJ154" s="34" t="s">
        <v>110</v>
      </c>
      <c r="AK154" s="34" t="s">
        <v>111</v>
      </c>
      <c r="AL154" s="34" t="s">
        <v>48</v>
      </c>
      <c r="AM154" s="34" t="s">
        <v>49</v>
      </c>
      <c r="AN154" s="13" t="s">
        <v>50</v>
      </c>
      <c r="AQ154" s="215"/>
      <c r="AR154" s="216"/>
      <c r="AS154" s="167"/>
      <c r="AT154" s="34" t="s">
        <v>116</v>
      </c>
      <c r="AU154" s="34" t="s">
        <v>112</v>
      </c>
      <c r="AV154" s="34" t="s">
        <v>76</v>
      </c>
      <c r="AW154" s="34" t="s">
        <v>77</v>
      </c>
      <c r="AX154" s="34" t="s">
        <v>54</v>
      </c>
      <c r="AY154" s="34" t="s">
        <v>64</v>
      </c>
      <c r="AZ154" s="34" t="s">
        <v>52</v>
      </c>
      <c r="BA154" s="34" t="s">
        <v>53</v>
      </c>
      <c r="BB154" s="34" t="s">
        <v>22</v>
      </c>
      <c r="BC154" s="34" t="s">
        <v>23</v>
      </c>
      <c r="BD154" s="34" t="s">
        <v>63</v>
      </c>
      <c r="BE154" s="34" t="s">
        <v>110</v>
      </c>
      <c r="BF154" s="34" t="s">
        <v>111</v>
      </c>
      <c r="BG154" s="34" t="s">
        <v>48</v>
      </c>
      <c r="BH154" s="34" t="s">
        <v>49</v>
      </c>
      <c r="BI154" s="13" t="s">
        <v>50</v>
      </c>
      <c r="BL154" s="215"/>
      <c r="BM154" s="216"/>
      <c r="BN154" s="167"/>
      <c r="BO154" s="34" t="s">
        <v>116</v>
      </c>
      <c r="BP154" s="34" t="s">
        <v>112</v>
      </c>
      <c r="BQ154" s="34" t="s">
        <v>76</v>
      </c>
      <c r="BR154" s="34" t="s">
        <v>77</v>
      </c>
      <c r="BS154" s="34" t="s">
        <v>54</v>
      </c>
      <c r="BT154" s="34" t="s">
        <v>64</v>
      </c>
      <c r="BU154" s="34" t="s">
        <v>52</v>
      </c>
      <c r="BV154" s="34" t="s">
        <v>53</v>
      </c>
      <c r="BW154" s="34" t="s">
        <v>22</v>
      </c>
      <c r="BX154" s="34" t="s">
        <v>23</v>
      </c>
      <c r="BY154" s="34" t="s">
        <v>63</v>
      </c>
      <c r="BZ154" s="34" t="s">
        <v>110</v>
      </c>
      <c r="CA154" s="34" t="s">
        <v>111</v>
      </c>
      <c r="CB154" s="34" t="s">
        <v>48</v>
      </c>
      <c r="CC154" s="34" t="s">
        <v>49</v>
      </c>
      <c r="CD154" s="13" t="s">
        <v>50</v>
      </c>
      <c r="CG154" s="215"/>
      <c r="CH154" s="216"/>
      <c r="CI154" s="167"/>
      <c r="CJ154" s="34" t="s">
        <v>116</v>
      </c>
      <c r="CK154" s="34" t="s">
        <v>112</v>
      </c>
      <c r="CL154" s="34" t="s">
        <v>76</v>
      </c>
      <c r="CM154" s="34" t="s">
        <v>77</v>
      </c>
      <c r="CN154" s="34" t="s">
        <v>54</v>
      </c>
      <c r="CO154" s="34" t="s">
        <v>64</v>
      </c>
      <c r="CP154" s="34" t="s">
        <v>52</v>
      </c>
      <c r="CQ154" s="34" t="s">
        <v>53</v>
      </c>
      <c r="CR154" s="34" t="s">
        <v>22</v>
      </c>
      <c r="CS154" s="34" t="s">
        <v>23</v>
      </c>
      <c r="CT154" s="34" t="s">
        <v>63</v>
      </c>
      <c r="CU154" s="34" t="s">
        <v>110</v>
      </c>
      <c r="CV154" s="34" t="s">
        <v>111</v>
      </c>
      <c r="CW154" s="34" t="s">
        <v>48</v>
      </c>
      <c r="CX154" s="34" t="s">
        <v>49</v>
      </c>
      <c r="CY154" s="13" t="s">
        <v>50</v>
      </c>
    </row>
    <row r="155" spans="1:103" ht="14.45" customHeight="1" x14ac:dyDescent="0.25">
      <c r="A155" s="215"/>
      <c r="B155" s="216"/>
      <c r="C155" s="171" t="s">
        <v>38</v>
      </c>
      <c r="D155" s="184">
        <f>K149/D149</f>
        <v>2.691705184522124</v>
      </c>
      <c r="E155" s="10">
        <f>0.001*H140/D140</f>
        <v>10.489424400000003</v>
      </c>
      <c r="F155" s="9">
        <f>(K140-K145*C156)/K140</f>
        <v>0.13819002360554547</v>
      </c>
      <c r="G155" s="9">
        <f>(F149+G149+H149+2*I149+2*J149+3*L149+4*M149+4*N149+4*O149+4*P149+4*Q149+4*R149+4*S149)/(F149+G149+H149+2*I149+2*J149+3*L149+4*M149+4*N149+4*O149+4*P149+4*Q149+4*R149+4*S149+3*K149)</f>
        <v>0.12641219786945726</v>
      </c>
      <c r="H155" s="9">
        <f>(O140-D149)/O140</f>
        <v>0.33459368944740336</v>
      </c>
      <c r="I155" s="9">
        <f>(2*J149+3*L149)/(F149+G149+H149+2*I149+2*J149+3*L149+4*M149+4*N149+4*O149+4*P149+4*Q149+4*R149+4*S149-4*T155-4*U155)</f>
        <v>0.8718929591927822</v>
      </c>
      <c r="J155" s="9">
        <f>3*L149/(F149+G149+H149+2*I149+2*J149+3*L149+4*M149+4*N149+4*O149+4*P149+4*Q149+4*R149+4*S149-4*T155-4*U155)</f>
        <v>0.78816231916612201</v>
      </c>
      <c r="K155" s="9">
        <f>2*J149/(F149+G149+H149+2*I149+2*J149+3*L149+4*M149+4*N149+4*O149+4*P149+4*Q149+4*R149+4*S149-4*T155-4*U155)</f>
        <v>8.3730640026660252E-2</v>
      </c>
      <c r="L155" s="9">
        <f>G149/(F149+G149+H149+2*I149+2*J149+3*L149+4*M149+4*N149+4*O149+4*P149+4*Q149+4*R149+4*S149-4*T155-4*U155)</f>
        <v>0.11090739823750446</v>
      </c>
      <c r="M155" s="9">
        <f>H149/(F149+G149+H149+2*I149+2*J149+3*L149+4*M149+4*N149+4*O149+4*P149+4*Q149+4*R149+4*S149-4*T155-4*U155)</f>
        <v>5.8797907163138244E-3</v>
      </c>
      <c r="N155" s="9">
        <f>(G149+H149)/(F149+G149+H149+2*I149+2*J149+3*L149+4*M149+4*N149+4*O149+4*P149+4*Q149+4*R149+4*S149-4*T155-4*U155)</f>
        <v>0.1167871889538183</v>
      </c>
      <c r="O155" s="185">
        <f>60*E140*L149*42.01/(H140*0.001)</f>
        <v>7.3626331286618232</v>
      </c>
      <c r="P155" s="185">
        <f>E140*J149*28.05*60/(H140*0.001)</f>
        <v>0.78338156379019597</v>
      </c>
      <c r="Q155" s="124">
        <f>3*Q140+4*T155+4*U155</f>
        <v>0.9283719876073383</v>
      </c>
      <c r="R155" s="124">
        <f>(F149+G149+H149+2*I149+2*J149+3*L149+3*K149+4*M149+4*N149+4*O149+4*P149+4*Q149+4*R149+4*S149)</f>
        <v>0.91253835627124147</v>
      </c>
      <c r="S155" s="14">
        <f>(Q155-R155)/R155</f>
        <v>1.7351195407056916E-2</v>
      </c>
      <c r="T155" s="25">
        <f>M160/($K$267*0.3)</f>
        <v>5.2585897468974963E-4</v>
      </c>
      <c r="U155">
        <f>N160/($L$267*0.3)</f>
        <v>3.1477405048849802E-4</v>
      </c>
      <c r="V155" s="215"/>
      <c r="W155" s="216"/>
      <c r="X155" s="171" t="s">
        <v>38</v>
      </c>
      <c r="Y155" s="184" t="e">
        <f>AF149/Y149</f>
        <v>#DIV/0!</v>
      </c>
      <c r="Z155" s="10" t="e">
        <f>0.001*AC140/Y140</f>
        <v>#VALUE!</v>
      </c>
      <c r="AA155" s="9" t="e">
        <f>(AF140-AF145*X156)/AF140</f>
        <v>#DIV/0!</v>
      </c>
      <c r="AB155" s="9" t="e">
        <f>(AA149+AB149+AC149+2*AD149+2*AE149+3*AG149+4*AH149+4*AI149+4*AJ149+4*AK149+4*AL149+4*AM149+4*AN149)/(AA149+AB149+AC149+2*AD149+2*AE149+3*AG149+4*AH149+4*AI149+4*AJ149+4*AK149+4*AL149+4*AM149+4*AN149+3*AF149)</f>
        <v>#DIV/0!</v>
      </c>
      <c r="AC155" s="9" t="e">
        <f>(AJ140-Y149)/AJ140</f>
        <v>#DIV/0!</v>
      </c>
      <c r="AD155" s="9" t="e">
        <f>(2*AE149+3*AG149)/(AA149+AB149+AC149+2*AD149+2*AE149+3*AG149+4*AH149+4*AI149+4*AJ149+4*AK149+4*AL149+4*AM149+4*AN149)</f>
        <v>#DIV/0!</v>
      </c>
      <c r="AE155" s="9" t="e">
        <f>3*AG149/(AA149+AB149+AC149+2*AD149+2*AE149+3*AG149+4*AH149+4*AI149+4*AJ149+4*AK149+4*AL149+4*AM149+4*AN149)</f>
        <v>#DIV/0!</v>
      </c>
      <c r="AF155" s="9" t="e">
        <f>2*AE149/(AA149+AB149+AC149+2*AD149+2*AE149+3*AG149+4*AH149+4*AI149+4*AJ149+4*AK149+4*AL149+4*AM149+4*AN149)</f>
        <v>#DIV/0!</v>
      </c>
      <c r="AG155" s="9" t="e">
        <f>AB149/(AA149+AB149+AC149+2*AD149+2*AE149+3*AG149+4*AH149+4*AI149+4*AJ149+4*AK149+4*AL149+4*AM149+4*AN149)</f>
        <v>#DIV/0!</v>
      </c>
      <c r="AH155" s="9" t="e">
        <f>AC149/(AA149+AB149+AC149+2*AD149+2*AE149+3*AG149+4*AH149+4*AI149+4*AJ149+4*AK149+4*AL149+4*AM149+4*AN149)</f>
        <v>#DIV/0!</v>
      </c>
      <c r="AI155" s="9" t="e">
        <f>(AB149+AC149)/(AA149+AB149+AC149+2*AD149+2*AE149+3*AG149+4*AH149+4*AI149+4*AJ149+4*AK149+4*AL149+4*AM149+4*AN149)</f>
        <v>#DIV/0!</v>
      </c>
      <c r="AJ155" s="185" t="e">
        <f>60*Z140*AG149*42.01/(AC140*0.001)</f>
        <v>#VALUE!</v>
      </c>
      <c r="AK155" s="185" t="e">
        <f>Z140*AE149*28.05*60/(AC140*0.001)</f>
        <v>#VALUE!</v>
      </c>
      <c r="AL155" s="124">
        <f>3*AL140</f>
        <v>0.92500945550662539</v>
      </c>
      <c r="AM155" s="124" t="e">
        <f>(AA149+AB149+AC149+2*AD149+2*AE149+3*AG149+3*AF149+4*AH149+4*AI149+4*AJ149+4*AK149+4*AL149+4*AM149+4*AN149)</f>
        <v>#DIV/0!</v>
      </c>
      <c r="AN155" s="14" t="e">
        <f>(AL155-AM155)/AM155</f>
        <v>#DIV/0!</v>
      </c>
      <c r="AQ155" s="215"/>
      <c r="AR155" s="216"/>
      <c r="AS155" s="171" t="s">
        <v>38</v>
      </c>
      <c r="AT155" s="184" t="e">
        <f>BA149/AT149</f>
        <v>#DIV/0!</v>
      </c>
      <c r="AU155" s="10" t="e">
        <f>0.001*AX140/AT140</f>
        <v>#VALUE!</v>
      </c>
      <c r="AV155" s="9" t="e">
        <f>(BA140-BA145*AS156)/BA140</f>
        <v>#DIV/0!</v>
      </c>
      <c r="AW155" s="9" t="e">
        <f>(AV149+AW149+AX149+2*AY149+2*AZ149+3*BB149+4*BC149+4*BD149+4*BE149+4*BF149+4*BG149+4*BH149+4*BI149)/(AV149+AW149+AX149+2*AY149+2*AZ149+3*BB149+4*BC149+4*BD149+4*BE149+4*BF149+4*BG149+4*BH149+4*BI149+3*BA149)</f>
        <v>#DIV/0!</v>
      </c>
      <c r="AX155" s="9" t="e">
        <f>(BE140-AT149)/BE140</f>
        <v>#DIV/0!</v>
      </c>
      <c r="AY155" s="9" t="e">
        <f>(2*AZ149+3*BB149)/(AV149+AW149+AX149+2*AY149+2*AZ149+3*BB149+4*BC149+4*BD149+4*BE149+4*BF149+4*BG149+4*BH149+4*BI149)</f>
        <v>#DIV/0!</v>
      </c>
      <c r="AZ155" s="9" t="e">
        <f>3*BB149/(AV149+AW149+AX149+2*AY149+2*AZ149+3*BB149+4*BC149+4*BD149+4*BE149+4*BF149+4*BG149+4*BH149+4*BI149)</f>
        <v>#DIV/0!</v>
      </c>
      <c r="BA155" s="9" t="e">
        <f>2*AZ149/(AV149+AW149+AX149+2*AY149+2*AZ149+3*BB149+4*BC149+4*BD149+4*BE149+4*BF149+4*BG149+4*BH149+4*BI149)</f>
        <v>#DIV/0!</v>
      </c>
      <c r="BB155" s="9" t="e">
        <f>AW149/(AV149+AW149+AX149+2*AY149+2*AZ149+3*BB149+4*BC149+4*BD149+4*BE149+4*BF149+4*BG149+4*BH149+4*BI149)</f>
        <v>#DIV/0!</v>
      </c>
      <c r="BC155" s="9" t="e">
        <f>AX149/(AV149+AW149+AX149+2*AY149+2*AZ149+3*BB149+4*BC149+4*BD149+4*BE149+4*BF149+4*BG149+4*BH149+4*BI149)</f>
        <v>#DIV/0!</v>
      </c>
      <c r="BD155" s="9" t="e">
        <f>(AW149+AX149)/(AV149+AW149+AX149+2*AY149+2*AZ149+3*BB149+4*BC149+4*BD149+4*BE149+4*BF149+4*BG149+4*BH149+4*BI149)</f>
        <v>#DIV/0!</v>
      </c>
      <c r="BE155" s="185" t="e">
        <f>60*AU140*BB149*42.01/(AX140*0.001)</f>
        <v>#VALUE!</v>
      </c>
      <c r="BF155" s="185" t="e">
        <f>AU140*AZ149*28.05*60/(AX140*0.001)</f>
        <v>#VALUE!</v>
      </c>
      <c r="BG155" s="124">
        <f>3*BG140</f>
        <v>0.92500945550662539</v>
      </c>
      <c r="BH155" s="124" t="e">
        <f>(AV149+AW149+AX149+2*AY149+2*AZ149+3*BB149+3*BA149+4*BC149+4*BD149+4*BE149+4*BF149+4*BG149+4*BH149+4*BI149)</f>
        <v>#DIV/0!</v>
      </c>
      <c r="BI155" s="14" t="e">
        <f>(BG155-BH155)/BH155</f>
        <v>#DIV/0!</v>
      </c>
      <c r="BL155" s="215"/>
      <c r="BM155" s="216"/>
      <c r="BN155" s="171" t="s">
        <v>38</v>
      </c>
      <c r="BO155" s="184" t="e">
        <f>BV149/BO149</f>
        <v>#DIV/0!</v>
      </c>
      <c r="BP155" s="10" t="e">
        <f>0.001*BS140/BO140</f>
        <v>#VALUE!</v>
      </c>
      <c r="BQ155" s="9" t="e">
        <f>(BV140-BV145*BN156)/BV140</f>
        <v>#DIV/0!</v>
      </c>
      <c r="BR155" s="9" t="e">
        <f>(BQ149+BR149+BS149+2*BT149+2*BU149+3*BW149+4*BX149+4*BY149+4*BZ149+4*CA149+4*CB149+4*CC149+4*CD149)/(BQ149+BR149+BS149+2*BT149+2*BU149+3*BW149+4*BX149+4*BY149+4*BZ149+4*CA149+4*CB149+4*CC149+4*CD149+3*BV149)</f>
        <v>#DIV/0!</v>
      </c>
      <c r="BS155" s="9" t="e">
        <f>(BZ140-BO149)/BZ140</f>
        <v>#DIV/0!</v>
      </c>
      <c r="BT155" s="9" t="e">
        <f>(2*BU149+3*BW149)/(BQ149+BR149+BS149+2*BT149+2*BU149+3*BW149+4*BX149+4*BY149+4*BZ149+4*CA149+4*CB149+4*CC149+4*CD149)</f>
        <v>#DIV/0!</v>
      </c>
      <c r="BU155" s="9" t="e">
        <f>3*BW149/(BQ149+BR149+BS149+2*BT149+2*BU149+3*BW149+4*BX149+4*BY149+4*BZ149+4*CA149+4*CB149+4*CC149+4*CD149)</f>
        <v>#DIV/0!</v>
      </c>
      <c r="BV155" s="9" t="e">
        <f>2*BU149/(BQ149+BR149+BS149+2*BT149+2*BU149+3*BW149+4*BX149+4*BY149+4*BZ149+4*CA149+4*CB149+4*CC149+4*CD149)</f>
        <v>#DIV/0!</v>
      </c>
      <c r="BW155" s="9" t="e">
        <f>BR149/(BQ149+BR149+BS149+2*BT149+2*BU149+3*BW149+4*BX149+4*BY149+4*BZ149+4*CA149+4*CB149+4*CC149+4*CD149)</f>
        <v>#DIV/0!</v>
      </c>
      <c r="BX155" s="9" t="e">
        <f>BS149/(BQ149+BR149+BS149+2*BT149+2*BU149+3*BW149+4*BX149+4*BY149+4*BZ149+4*CA149+4*CB149+4*CC149+4*CD149)</f>
        <v>#DIV/0!</v>
      </c>
      <c r="BY155" s="9" t="e">
        <f>(BR149+BS149)/(BQ149+BR149+BS149+2*BT149+2*BU149+3*BW149+4*BX149+4*BY149+4*BZ149+4*CA149+4*CB149+4*CC149+4*CD149)</f>
        <v>#DIV/0!</v>
      </c>
      <c r="BZ155" s="185" t="e">
        <f>60*BP140*BW149*42.01/(BS140*0.001)</f>
        <v>#VALUE!</v>
      </c>
      <c r="CA155" s="185" t="e">
        <f>BP140*BU149*28.05*60/(BS140*0.001)</f>
        <v>#VALUE!</v>
      </c>
      <c r="CB155" s="124">
        <f>3*CB140</f>
        <v>0.92500945550662539</v>
      </c>
      <c r="CC155" s="124" t="e">
        <f>(BQ149+BR149+BS149+2*BT149+2*BU149+3*BW149+3*BV149+4*BX149+4*BY149+4*BZ149+4*CA149+4*CB149+4*CC149+4*CD149)</f>
        <v>#DIV/0!</v>
      </c>
      <c r="CD155" s="14" t="e">
        <f>(CB155-CC155)/CC155</f>
        <v>#DIV/0!</v>
      </c>
      <c r="CG155" s="215"/>
      <c r="CH155" s="216"/>
      <c r="CI155" s="171" t="s">
        <v>38</v>
      </c>
      <c r="CJ155" s="184" t="e">
        <f>CQ149/CJ149</f>
        <v>#DIV/0!</v>
      </c>
      <c r="CK155" s="10" t="e">
        <f>0.001*CN140/CJ140</f>
        <v>#VALUE!</v>
      </c>
      <c r="CL155" s="9" t="e">
        <f>(CQ140-CQ145*CI156)/CQ140</f>
        <v>#DIV/0!</v>
      </c>
      <c r="CM155" s="9" t="e">
        <f>(CL149+CM149+CN149+2*CO149+2*CP149+3*CR149+4*CS149+4*CT149+4*CU149+4*CV149+4*CW149+4*CX149+4*CY149)/(CL149+CM149+CN149+2*CO149+2*CP149+3*CR149+4*CS149+4*CT149+4*CU149+4*CV149+4*CW149+4*CX149+4*CY149+3*CQ149)</f>
        <v>#DIV/0!</v>
      </c>
      <c r="CN155" s="9" t="e">
        <f>(CU140-CJ149)/CU140</f>
        <v>#DIV/0!</v>
      </c>
      <c r="CO155" s="9" t="e">
        <f>(2*CP149+3*CR149)/(CL149+CM149+CN149+2*CO149+2*CP149+3*CR149+4*CS149+4*CT149+4*CU149+4*CV149+4*CW149+4*CX149+4*CY149)</f>
        <v>#DIV/0!</v>
      </c>
      <c r="CP155" s="9" t="e">
        <f>3*CR149/(CL149+CM149+CN149+2*CO149+2*CP149+3*CR149+4*CS149+4*CT149+4*CU149+4*CV149+4*CW149+4*CX149+4*CY149)</f>
        <v>#DIV/0!</v>
      </c>
      <c r="CQ155" s="9" t="e">
        <f>2*CP149/(CL149+CM149+CN149+2*CO149+2*CP149+3*CR149+4*CS149+4*CT149+4*CU149+4*CV149+4*CW149+4*CX149+4*CY149)</f>
        <v>#DIV/0!</v>
      </c>
      <c r="CR155" s="9" t="e">
        <f>CM149/(CL149+CM149+CN149+2*CO149+2*CP149+3*CR149+4*CS149+4*CT149+4*CU149+4*CV149+4*CW149+4*CX149+4*CY149)</f>
        <v>#DIV/0!</v>
      </c>
      <c r="CS155" s="9" t="e">
        <f>CN149/(CL149+CM149+CN149+2*CO149+2*CP149+3*CR149+4*CS149+4*CT149+4*CU149+4*CV149+4*CW149+4*CX149+4*CY149)</f>
        <v>#DIV/0!</v>
      </c>
      <c r="CT155" s="9" t="e">
        <f>(CM149+CN149)/(CL149+CM149+CN149+2*CO149+2*CP149+3*CR149+4*CS149+4*CT149+4*CU149+4*CV149+4*CW149+4*CX149+4*CY149)</f>
        <v>#DIV/0!</v>
      </c>
      <c r="CU155" s="185" t="e">
        <f>60*CK140*CR149*42.01/(CN140*0.001)</f>
        <v>#VALUE!</v>
      </c>
      <c r="CV155" s="185" t="e">
        <f>CK140*CP149*28.05*60/(CN140*0.001)</f>
        <v>#VALUE!</v>
      </c>
      <c r="CW155" s="124">
        <f>3*CW140</f>
        <v>0.92500945550662539</v>
      </c>
      <c r="CX155" s="124" t="e">
        <f>(CL149+CM149+CN149+2*CO149+2*CP149+3*CR149+3*CQ149+4*CS149+4*CT149+4*CU149+4*CV149+4*CW149+4*CX149+4*CY149)</f>
        <v>#DIV/0!</v>
      </c>
      <c r="CY155" s="14" t="e">
        <f>(CW155-CX155)/CX155</f>
        <v>#DIV/0!</v>
      </c>
    </row>
    <row r="156" spans="1:103" ht="14.45" customHeight="1" x14ac:dyDescent="0.25">
      <c r="A156" s="215"/>
      <c r="B156" s="216"/>
      <c r="C156" s="170">
        <f>J143/E148</f>
        <v>0.96029825531574164</v>
      </c>
      <c r="D156" s="184">
        <f t="shared" ref="D156:D157" si="881">K150/D150</f>
        <v>2.6644088586202397</v>
      </c>
      <c r="E156" s="10">
        <f t="shared" ref="E156:E157" si="882">0.001*H141/D141</f>
        <v>10.489424400000003</v>
      </c>
      <c r="F156" s="9">
        <f>(K141-K146*C156)/K141</f>
        <v>0.13824925444146369</v>
      </c>
      <c r="G156" s="9">
        <f>(F150+G150+H150+2*I150+2*J150+3*L150+4*M150+4*N150+4*O150+4*P150+4*Q150+4*R150+4*S150)/(F150+G150+H150+2*I150+2*J150+3*L150+4*M150+4*N150+4*O150+4*P150+4*Q150+4*R150+4*S150+3*K150)</f>
        <v>0.12622711101373923</v>
      </c>
      <c r="H156" s="9">
        <f t="shared" ref="H156:H157" si="883">(O141-D150)/O141</f>
        <v>0.32793127301663622</v>
      </c>
      <c r="I156" s="9">
        <f t="shared" ref="I156:I157" si="884">(2*J150+3*L150)/(F150+G150+H150+2*I150+2*J150+3*L150+4*M150+4*N150+4*O150+4*P150+4*Q150+4*R150+4*S150-4*T156-4*U156)</f>
        <v>0.8728737535518899</v>
      </c>
      <c r="J156" s="9">
        <f t="shared" ref="J156:J157" si="885">3*L150/(F150+G150+H150+2*I150+2*J150+3*L150+4*M150+4*N150+4*O150+4*P150+4*Q150+4*R150+4*S150-4*T156-4*U156)</f>
        <v>0.78909238591233677</v>
      </c>
      <c r="K156" s="9">
        <f t="shared" ref="K156:K157" si="886">2*J150/(F150+G150+H150+2*I150+2*J150+3*L150+4*M150+4*N150+4*O150+4*P150+4*Q150+4*R150+4*S150-4*T156-4*U156)</f>
        <v>8.3781367639553211E-2</v>
      </c>
      <c r="L156" s="9">
        <f t="shared" ref="L156:L157" si="887">G150/(F150+G150+H150+2*I150+2*J150+3*L150+4*M150+4*N150+4*O150+4*P150+4*Q150+4*R150+4*S150-4*T156-4*U156)</f>
        <v>0.10984952062191243</v>
      </c>
      <c r="M156" s="9">
        <f t="shared" ref="M156:M157" si="888">H150/(F150+G150+H150+2*I150+2*J150+3*L150+4*M150+4*N150+4*O150+4*P150+4*Q150+4*R150+4*S150-4*T156-4*U156)</f>
        <v>6.2112703033710718E-3</v>
      </c>
      <c r="N156" s="9">
        <f t="shared" ref="N156:N157" si="889">(G150+H150)/(F150+G150+H150+2*I150+2*J150+3*L150+4*M150+4*N150+4*O150+4*P150+4*Q150+4*R150+4*S150-4*T156-4*U156)</f>
        <v>0.1160607909252835</v>
      </c>
      <c r="O156" s="185">
        <f t="shared" ref="O156:O157" si="890">60*E141*L150*42.01/(H141*0.001)</f>
        <v>7.3588563749067619</v>
      </c>
      <c r="P156" s="185">
        <f t="shared" ref="P156:P157" si="891">E141*J150*28.05*60/(H141*0.001)</f>
        <v>0.78253066008309669</v>
      </c>
      <c r="Q156" s="124">
        <f t="shared" ref="Q156:Q157" si="892">3*Q141+4*T156+4*U156</f>
        <v>0.92859389667477688</v>
      </c>
      <c r="R156" s="124">
        <f t="shared" ref="R156:R157" si="893">(F150+G150+H150+2*I150+2*J150+3*L150+3*K150+4*M150+4*N150+4*O150+4*P150+4*Q150+4*R150+4*S150)</f>
        <v>0.91248735710963902</v>
      </c>
      <c r="S156" s="14">
        <f t="shared" ref="S156:S157" si="894">(Q156-R156)/R156</f>
        <v>1.7651246825113643E-2</v>
      </c>
      <c r="T156" s="25">
        <f t="shared" ref="T156:T157" si="895">M161/($K$267*0.3)</f>
        <v>5.2920787430016261E-4</v>
      </c>
      <c r="U156">
        <f t="shared" ref="U156:U157" si="896">N161/($L$267*0.3)</f>
        <v>3.1493662179261141E-4</v>
      </c>
      <c r="V156" s="215"/>
      <c r="W156" s="216"/>
      <c r="X156" s="170" t="e">
        <f>AE143/Z148</f>
        <v>#DIV/0!</v>
      </c>
      <c r="Y156" s="184" t="e">
        <f t="shared" ref="Y156:Y157" si="897">AF150/Y150</f>
        <v>#DIV/0!</v>
      </c>
      <c r="Z156" s="10" t="e">
        <f t="shared" ref="Z156:Z157" si="898">0.001*AC141/Y141</f>
        <v>#VALUE!</v>
      </c>
      <c r="AA156" s="9" t="e">
        <f>(AF141-AF146*X156)/AF141</f>
        <v>#DIV/0!</v>
      </c>
      <c r="AB156" s="9" t="e">
        <f>(AA150+AB150+AC150+2*AD150+2*AE150+3*AG150+4*AH150+4*AI150+4*AJ150+4*AK150+4*AL150+4*AM150+4*AN150)/(AA150+AB150+AC150+2*AD150+2*AE150+3*AG150+4*AH150+4*AI150+4*AJ150+4*AK150+4*AL150+4*AM150+4*AN150+3*AF150)</f>
        <v>#DIV/0!</v>
      </c>
      <c r="AC156" s="9" t="e">
        <f t="shared" ref="AC156:AC157" si="899">(AJ141-Y150)/AJ141</f>
        <v>#DIV/0!</v>
      </c>
      <c r="AD156" s="9" t="e">
        <f t="shared" ref="AD156:AD157" si="900">(2*AE150+3*AG150)/(AA150+AB150+AC150+2*AD150+2*AE150+3*AG150+4*AH150+4*AI150+4*AJ150+4*AK150+4*AL150+4*AM150+4*AN150)</f>
        <v>#DIV/0!</v>
      </c>
      <c r="AE156" s="9" t="e">
        <f>3*AG150/(AA150+AB150+AC150+2*AD150+2*AE150+3*AG150+4*AH150+4*AI150+4*AJ150+4*AK150+4*AL150+4*AM150+4*AN150)</f>
        <v>#DIV/0!</v>
      </c>
      <c r="AF156" s="9" t="e">
        <f t="shared" ref="AF156:AF157" si="901">2*AE150/(AA150+AB150+AC150+2*AD150+2*AE150+3*AG150+4*AH150+4*AI150+4*AJ150+4*AK150+4*AL150+4*AM150+4*AN150)</f>
        <v>#DIV/0!</v>
      </c>
      <c r="AG156" s="9" t="e">
        <f t="shared" ref="AG156:AG157" si="902">AB150/(AA150+AB150+AC150+2*AD150+2*AE150+3*AG150+4*AH150+4*AI150+4*AJ150+4*AK150+4*AL150+4*AM150+4*AN150)</f>
        <v>#DIV/0!</v>
      </c>
      <c r="AH156" s="9" t="e">
        <f t="shared" ref="AH156:AH157" si="903">AC150/(AA150+AB150+AC150+2*AD150+2*AE150+3*AG150+4*AH150+4*AI150+4*AJ150+4*AK150+4*AL150+4*AM150+4*AN150)</f>
        <v>#DIV/0!</v>
      </c>
      <c r="AI156" s="9" t="e">
        <f t="shared" ref="AI156:AI157" si="904">(AB150+AC150)/(AA150+AB150+AC150+2*AD150+2*AE150+3*AG150+4*AH150+4*AI150+4*AJ150+4*AK150+4*AL150+4*AM150+4*AN150)</f>
        <v>#DIV/0!</v>
      </c>
      <c r="AJ156" s="185" t="e">
        <f t="shared" ref="AJ156:AJ157" si="905">60*Z141*AG150*42.01/(AC141*0.001)</f>
        <v>#VALUE!</v>
      </c>
      <c r="AK156" s="185" t="e">
        <f t="shared" ref="AK156:AK157" si="906">Z141*AE150*28.05*60/(AC141*0.001)</f>
        <v>#VALUE!</v>
      </c>
      <c r="AL156" s="124">
        <f t="shared" ref="AL156:AL157" si="907">3*AL141</f>
        <v>0.9252173186904058</v>
      </c>
      <c r="AM156" s="124" t="e">
        <f t="shared" ref="AM156:AM157" si="908">(AA150+AB150+AC150+2*AD150+2*AE150+3*AG150+3*AF150+4*AH150+4*AI150+4*AJ150+4*AK150+4*AL150+4*AM150+4*AN150)</f>
        <v>#DIV/0!</v>
      </c>
      <c r="AN156" s="14" t="e">
        <f t="shared" ref="AN156:AN157" si="909">(AL156-AM156)/AM156</f>
        <v>#DIV/0!</v>
      </c>
      <c r="AQ156" s="215"/>
      <c r="AR156" s="216"/>
      <c r="AS156" s="170" t="e">
        <f>AZ143/AU148</f>
        <v>#DIV/0!</v>
      </c>
      <c r="AT156" s="184" t="e">
        <f t="shared" ref="AT156:AT157" si="910">BA150/AT150</f>
        <v>#DIV/0!</v>
      </c>
      <c r="AU156" s="10" t="e">
        <f t="shared" ref="AU156:AU157" si="911">0.001*AX141/AT141</f>
        <v>#VALUE!</v>
      </c>
      <c r="AV156" s="9" t="e">
        <f>(BA141-BA146*AS156)/BA141</f>
        <v>#DIV/0!</v>
      </c>
      <c r="AW156" s="9" t="e">
        <f>(AV150+AW150+AX150+2*AY150+2*AZ150+3*BB150+4*BC150+4*BD150+4*BE150+4*BF150+4*BG150+4*BH150+4*BI150)/(AV150+AW150+AX150+2*AY150+2*AZ150+3*BB150+4*BC150+4*BD150+4*BE150+4*BF150+4*BG150+4*BH150+4*BI150+3*BA150)</f>
        <v>#DIV/0!</v>
      </c>
      <c r="AX156" s="9" t="e">
        <f t="shared" ref="AX156:AX157" si="912">(BE141-AT150)/BE141</f>
        <v>#DIV/0!</v>
      </c>
      <c r="AY156" s="9" t="e">
        <f t="shared" ref="AY156:AY157" si="913">(2*AZ150+3*BB150)/(AV150+AW150+AX150+2*AY150+2*AZ150+3*BB150+4*BC150+4*BD150+4*BE150+4*BF150+4*BG150+4*BH150+4*BI150)</f>
        <v>#DIV/0!</v>
      </c>
      <c r="AZ156" s="9" t="e">
        <f>3*BB150/(AV150+AW150+AX150+2*AY150+2*AZ150+3*BB150+4*BC150+4*BD150+4*BE150+4*BF150+4*BG150+4*BH150+4*BI150)</f>
        <v>#DIV/0!</v>
      </c>
      <c r="BA156" s="9" t="e">
        <f t="shared" ref="BA156:BA157" si="914">2*AZ150/(AV150+AW150+AX150+2*AY150+2*AZ150+3*BB150+4*BC150+4*BD150+4*BE150+4*BF150+4*BG150+4*BH150+4*BI150)</f>
        <v>#DIV/0!</v>
      </c>
      <c r="BB156" s="9" t="e">
        <f t="shared" ref="BB156:BB157" si="915">AW150/(AV150+AW150+AX150+2*AY150+2*AZ150+3*BB150+4*BC150+4*BD150+4*BE150+4*BF150+4*BG150+4*BH150+4*BI150)</f>
        <v>#DIV/0!</v>
      </c>
      <c r="BC156" s="9" t="e">
        <f t="shared" ref="BC156:BC157" si="916">AX150/(AV150+AW150+AX150+2*AY150+2*AZ150+3*BB150+4*BC150+4*BD150+4*BE150+4*BF150+4*BG150+4*BH150+4*BI150)</f>
        <v>#DIV/0!</v>
      </c>
      <c r="BD156" s="9" t="e">
        <f t="shared" ref="BD156:BD157" si="917">(AW150+AX150)/(AV150+AW150+AX150+2*AY150+2*AZ150+3*BB150+4*BC150+4*BD150+4*BE150+4*BF150+4*BG150+4*BH150+4*BI150)</f>
        <v>#DIV/0!</v>
      </c>
      <c r="BE156" s="185" t="e">
        <f t="shared" ref="BE156:BE157" si="918">60*AU141*BB150*42.01/(AX141*0.001)</f>
        <v>#VALUE!</v>
      </c>
      <c r="BF156" s="185" t="e">
        <f t="shared" ref="BF156:BF157" si="919">AU141*AZ150*28.05*60/(AX141*0.001)</f>
        <v>#VALUE!</v>
      </c>
      <c r="BG156" s="124">
        <f t="shared" ref="BG156:BG157" si="920">3*BG141</f>
        <v>0.9252173186904058</v>
      </c>
      <c r="BH156" s="124" t="e">
        <f t="shared" ref="BH156:BH157" si="921">(AV150+AW150+AX150+2*AY150+2*AZ150+3*BB150+3*BA150+4*BC150+4*BD150+4*BE150+4*BF150+4*BG150+4*BH150+4*BI150)</f>
        <v>#DIV/0!</v>
      </c>
      <c r="BI156" s="14" t="e">
        <f t="shared" ref="BI156:BI157" si="922">(BG156-BH156)/BH156</f>
        <v>#DIV/0!</v>
      </c>
      <c r="BL156" s="215"/>
      <c r="BM156" s="216"/>
      <c r="BN156" s="170" t="e">
        <f>BU143/BP148</f>
        <v>#DIV/0!</v>
      </c>
      <c r="BO156" s="184" t="e">
        <f t="shared" ref="BO156:BO157" si="923">BV150/BO150</f>
        <v>#DIV/0!</v>
      </c>
      <c r="BP156" s="10" t="e">
        <f t="shared" ref="BP156:BP157" si="924">0.001*BS141/BO141</f>
        <v>#VALUE!</v>
      </c>
      <c r="BQ156" s="9" t="e">
        <f>(BV141-BV146*BN156)/BV141</f>
        <v>#DIV/0!</v>
      </c>
      <c r="BR156" s="9" t="e">
        <f>(BQ150+BR150+BS150+2*BT150+2*BU150+3*BW150+4*BX150+4*BY150+4*BZ150+4*CA150+4*CB150+4*CC150+4*CD150)/(BQ150+BR150+BS150+2*BT150+2*BU150+3*BW150+4*BX150+4*BY150+4*BZ150+4*CA150+4*CB150+4*CC150+4*CD150+3*BV150)</f>
        <v>#DIV/0!</v>
      </c>
      <c r="BS156" s="9" t="e">
        <f t="shared" ref="BS156:BS157" si="925">(BZ141-BO150)/BZ141</f>
        <v>#DIV/0!</v>
      </c>
      <c r="BT156" s="9" t="e">
        <f t="shared" ref="BT156:BT157" si="926">(2*BU150+3*BW150)/(BQ150+BR150+BS150+2*BT150+2*BU150+3*BW150+4*BX150+4*BY150+4*BZ150+4*CA150+4*CB150+4*CC150+4*CD150)</f>
        <v>#DIV/0!</v>
      </c>
      <c r="BU156" s="9" t="e">
        <f>3*BW150/(BQ150+BR150+BS150+2*BT150+2*BU150+3*BW150+4*BX150+4*BY150+4*BZ150+4*CA150+4*CB150+4*CC150+4*CD150)</f>
        <v>#DIV/0!</v>
      </c>
      <c r="BV156" s="9" t="e">
        <f t="shared" ref="BV156:BV157" si="927">2*BU150/(BQ150+BR150+BS150+2*BT150+2*BU150+3*BW150+4*BX150+4*BY150+4*BZ150+4*CA150+4*CB150+4*CC150+4*CD150)</f>
        <v>#DIV/0!</v>
      </c>
      <c r="BW156" s="9" t="e">
        <f t="shared" ref="BW156:BW157" si="928">BR150/(BQ150+BR150+BS150+2*BT150+2*BU150+3*BW150+4*BX150+4*BY150+4*BZ150+4*CA150+4*CB150+4*CC150+4*CD150)</f>
        <v>#DIV/0!</v>
      </c>
      <c r="BX156" s="9" t="e">
        <f t="shared" ref="BX156:BX157" si="929">BS150/(BQ150+BR150+BS150+2*BT150+2*BU150+3*BW150+4*BX150+4*BY150+4*BZ150+4*CA150+4*CB150+4*CC150+4*CD150)</f>
        <v>#DIV/0!</v>
      </c>
      <c r="BY156" s="9" t="e">
        <f t="shared" ref="BY156:BY157" si="930">(BR150+BS150)/(BQ150+BR150+BS150+2*BT150+2*BU150+3*BW150+4*BX150+4*BY150+4*BZ150+4*CA150+4*CB150+4*CC150+4*CD150)</f>
        <v>#DIV/0!</v>
      </c>
      <c r="BZ156" s="185" t="e">
        <f t="shared" ref="BZ156:BZ157" si="931">60*BP141*BW150*42.01/(BS141*0.001)</f>
        <v>#VALUE!</v>
      </c>
      <c r="CA156" s="185" t="e">
        <f t="shared" ref="CA156:CA157" si="932">BP141*BU150*28.05*60/(BS141*0.001)</f>
        <v>#VALUE!</v>
      </c>
      <c r="CB156" s="124">
        <f t="shared" ref="CB156:CB157" si="933">3*CB141</f>
        <v>0.9252173186904058</v>
      </c>
      <c r="CC156" s="124" t="e">
        <f t="shared" ref="CC156:CC157" si="934">(BQ150+BR150+BS150+2*BT150+2*BU150+3*BW150+3*BV150+4*BX150+4*BY150+4*BZ150+4*CA150+4*CB150+4*CC150+4*CD150)</f>
        <v>#DIV/0!</v>
      </c>
      <c r="CD156" s="14" t="e">
        <f t="shared" ref="CD156:CD157" si="935">(CB156-CC156)/CC156</f>
        <v>#DIV/0!</v>
      </c>
      <c r="CG156" s="215"/>
      <c r="CH156" s="216"/>
      <c r="CI156" s="170" t="e">
        <f>CP143/CK148</f>
        <v>#DIV/0!</v>
      </c>
      <c r="CJ156" s="184" t="e">
        <f t="shared" ref="CJ156:CJ157" si="936">CQ150/CJ150</f>
        <v>#DIV/0!</v>
      </c>
      <c r="CK156" s="10" t="e">
        <f t="shared" ref="CK156:CK157" si="937">0.001*CN141/CJ141</f>
        <v>#VALUE!</v>
      </c>
      <c r="CL156" s="9" t="e">
        <f>(CQ141-CQ146*CI156)/CQ141</f>
        <v>#DIV/0!</v>
      </c>
      <c r="CM156" s="9" t="e">
        <f>(CL150+CM150+CN150+2*CO150+2*CP150+3*CR150+4*CS150+4*CT150+4*CU150+4*CV150+4*CW150+4*CX150+4*CY150)/(CL150+CM150+CN150+2*CO150+2*CP150+3*CR150+4*CS150+4*CT150+4*CU150+4*CV150+4*CW150+4*CX150+4*CY150+3*CQ150)</f>
        <v>#DIV/0!</v>
      </c>
      <c r="CN156" s="9" t="e">
        <f t="shared" ref="CN156:CN157" si="938">(CU141-CJ150)/CU141</f>
        <v>#DIV/0!</v>
      </c>
      <c r="CO156" s="9" t="e">
        <f t="shared" ref="CO156:CO157" si="939">(2*CP150+3*CR150)/(CL150+CM150+CN150+2*CO150+2*CP150+3*CR150+4*CS150+4*CT150+4*CU150+4*CV150+4*CW150+4*CX150+4*CY150)</f>
        <v>#DIV/0!</v>
      </c>
      <c r="CP156" s="9" t="e">
        <f>3*CR150/(CL150+CM150+CN150+2*CO150+2*CP150+3*CR150+4*CS150+4*CT150+4*CU150+4*CV150+4*CW150+4*CX150+4*CY150)</f>
        <v>#DIV/0!</v>
      </c>
      <c r="CQ156" s="9" t="e">
        <f t="shared" ref="CQ156:CQ157" si="940">2*CP150/(CL150+CM150+CN150+2*CO150+2*CP150+3*CR150+4*CS150+4*CT150+4*CU150+4*CV150+4*CW150+4*CX150+4*CY150)</f>
        <v>#DIV/0!</v>
      </c>
      <c r="CR156" s="9" t="e">
        <f t="shared" ref="CR156:CR157" si="941">CM150/(CL150+CM150+CN150+2*CO150+2*CP150+3*CR150+4*CS150+4*CT150+4*CU150+4*CV150+4*CW150+4*CX150+4*CY150)</f>
        <v>#DIV/0!</v>
      </c>
      <c r="CS156" s="9" t="e">
        <f t="shared" ref="CS156:CS157" si="942">CN150/(CL150+CM150+CN150+2*CO150+2*CP150+3*CR150+4*CS150+4*CT150+4*CU150+4*CV150+4*CW150+4*CX150+4*CY150)</f>
        <v>#DIV/0!</v>
      </c>
      <c r="CT156" s="9" t="e">
        <f t="shared" ref="CT156:CT157" si="943">(CM150+CN150)/(CL150+CM150+CN150+2*CO150+2*CP150+3*CR150+4*CS150+4*CT150+4*CU150+4*CV150+4*CW150+4*CX150+4*CY150)</f>
        <v>#DIV/0!</v>
      </c>
      <c r="CU156" s="185" t="e">
        <f t="shared" ref="CU156:CU157" si="944">60*CK141*CR150*42.01/(CN141*0.001)</f>
        <v>#VALUE!</v>
      </c>
      <c r="CV156" s="185" t="e">
        <f t="shared" ref="CV156:CV157" si="945">CK141*CP150*28.05*60/(CN141*0.001)</f>
        <v>#VALUE!</v>
      </c>
      <c r="CW156" s="124">
        <f t="shared" ref="CW156:CW157" si="946">3*CW141</f>
        <v>0.9252173186904058</v>
      </c>
      <c r="CX156" s="124" t="e">
        <f t="shared" ref="CX156:CX157" si="947">(CL150+CM150+CN150+2*CO150+2*CP150+3*CR150+3*CQ150+4*CS150+4*CT150+4*CU150+4*CV150+4*CW150+4*CX150+4*CY150)</f>
        <v>#DIV/0!</v>
      </c>
      <c r="CY156" s="14" t="e">
        <f t="shared" ref="CY156:CY157" si="948">(CW156-CX156)/CX156</f>
        <v>#DIV/0!</v>
      </c>
    </row>
    <row r="157" spans="1:103" ht="14.45" customHeight="1" x14ac:dyDescent="0.25">
      <c r="A157" s="215"/>
      <c r="B157" s="216"/>
      <c r="C157" s="168"/>
      <c r="D157" s="184">
        <f t="shared" si="881"/>
        <v>2.6306679756097346</v>
      </c>
      <c r="E157" s="10">
        <f t="shared" si="882"/>
        <v>10.489424400000003</v>
      </c>
      <c r="F157" s="9">
        <f>(K142-K147*C156)/K142</f>
        <v>0.13940065230523249</v>
      </c>
      <c r="G157" s="9">
        <f t="shared" ref="G157" si="949">(F151+G151+H151+2*I151+2*J151+3*L151+4*M151+4*N151+4*O151+4*P151+4*Q151+4*R151+4*S151)/(F151+G151+H151+2*I151+2*J151+3*L151+4*M151+4*N151+4*O151+4*P151+4*Q151+4*R151+4*S151+3*K151)</f>
        <v>0.12594623124630319</v>
      </c>
      <c r="H157" s="9">
        <f t="shared" si="883"/>
        <v>0.32048423595859271</v>
      </c>
      <c r="I157" s="9">
        <f t="shared" si="884"/>
        <v>0.8730069671451931</v>
      </c>
      <c r="J157" s="9">
        <f t="shared" si="885"/>
        <v>0.78934795300598615</v>
      </c>
      <c r="K157" s="9">
        <f t="shared" si="886"/>
        <v>8.3659014139206955E-2</v>
      </c>
      <c r="L157" s="9">
        <f t="shared" si="887"/>
        <v>0.10932276441908023</v>
      </c>
      <c r="M157" s="9">
        <f t="shared" si="888"/>
        <v>7.072965981187597E-3</v>
      </c>
      <c r="N157" s="9">
        <f t="shared" si="889"/>
        <v>0.11639573040026782</v>
      </c>
      <c r="O157" s="185">
        <f t="shared" si="890"/>
        <v>7.3296374824412647</v>
      </c>
      <c r="P157" s="185">
        <f t="shared" si="891"/>
        <v>0.77803331528160302</v>
      </c>
      <c r="Q157" s="124">
        <f t="shared" si="892"/>
        <v>0.92852391978389737</v>
      </c>
      <c r="R157" s="124">
        <f t="shared" si="893"/>
        <v>0.91088490756316187</v>
      </c>
      <c r="S157" s="14">
        <f t="shared" si="894"/>
        <v>1.9364699177993994E-2</v>
      </c>
      <c r="T157" s="25">
        <f t="shared" si="895"/>
        <v>5.3366247839211549E-4</v>
      </c>
      <c r="U157">
        <f t="shared" si="896"/>
        <v>3.1594696425978557E-4</v>
      </c>
      <c r="V157" s="215"/>
      <c r="W157" s="216"/>
      <c r="X157" s="168"/>
      <c r="Y157" s="184" t="e">
        <f t="shared" si="897"/>
        <v>#DIV/0!</v>
      </c>
      <c r="Z157" s="10" t="e">
        <f t="shared" si="898"/>
        <v>#VALUE!</v>
      </c>
      <c r="AA157" s="9" t="e">
        <f>(AF142-AF147*X156)/AF142</f>
        <v>#DIV/0!</v>
      </c>
      <c r="AB157" s="9" t="e">
        <f t="shared" ref="AB157" si="950">(AA151+AB151+AC151+2*AD151+2*AE151+3*AG151+4*AH151+4*AI151+4*AJ151+4*AK151+4*AL151+4*AM151+4*AN151)/(AA151+AB151+AC151+2*AD151+2*AE151+3*AG151+4*AH151+4*AI151+4*AJ151+4*AK151+4*AL151+4*AM151+4*AN151+3*AF151)</f>
        <v>#DIV/0!</v>
      </c>
      <c r="AC157" s="9" t="e">
        <f t="shared" si="899"/>
        <v>#DIV/0!</v>
      </c>
      <c r="AD157" s="9" t="e">
        <f t="shared" si="900"/>
        <v>#DIV/0!</v>
      </c>
      <c r="AE157" s="9" t="e">
        <f t="shared" ref="AE157" si="951">3*AG151/(AA151+AB151+AC151+2*AD151+2*AE151+3*AG151+4*AH151+4*AI151+4*AJ151+4*AK151+4*AL151+4*AM151+4*AN151)</f>
        <v>#DIV/0!</v>
      </c>
      <c r="AF157" s="9" t="e">
        <f t="shared" si="901"/>
        <v>#DIV/0!</v>
      </c>
      <c r="AG157" s="9" t="e">
        <f t="shared" si="902"/>
        <v>#DIV/0!</v>
      </c>
      <c r="AH157" s="9" t="e">
        <f t="shared" si="903"/>
        <v>#DIV/0!</v>
      </c>
      <c r="AI157" s="9" t="e">
        <f t="shared" si="904"/>
        <v>#DIV/0!</v>
      </c>
      <c r="AJ157" s="185" t="e">
        <f t="shared" si="905"/>
        <v>#VALUE!</v>
      </c>
      <c r="AK157" s="185" t="e">
        <f t="shared" si="906"/>
        <v>#VALUE!</v>
      </c>
      <c r="AL157" s="124">
        <f t="shared" si="907"/>
        <v>0.9251254820132897</v>
      </c>
      <c r="AM157" s="124" t="e">
        <f t="shared" si="908"/>
        <v>#DIV/0!</v>
      </c>
      <c r="AN157" s="14" t="e">
        <f t="shared" si="909"/>
        <v>#DIV/0!</v>
      </c>
      <c r="AQ157" s="215"/>
      <c r="AR157" s="216"/>
      <c r="AS157" s="168"/>
      <c r="AT157" s="184" t="e">
        <f t="shared" si="910"/>
        <v>#DIV/0!</v>
      </c>
      <c r="AU157" s="10" t="e">
        <f t="shared" si="911"/>
        <v>#VALUE!</v>
      </c>
      <c r="AV157" s="9" t="e">
        <f>(BA142-BA147*AS156)/BA142</f>
        <v>#DIV/0!</v>
      </c>
      <c r="AW157" s="9" t="e">
        <f t="shared" ref="AW157" si="952">(AV151+AW151+AX151+2*AY151+2*AZ151+3*BB151+4*BC151+4*BD151+4*BE151+4*BF151+4*BG151+4*BH151+4*BI151)/(AV151+AW151+AX151+2*AY151+2*AZ151+3*BB151+4*BC151+4*BD151+4*BE151+4*BF151+4*BG151+4*BH151+4*BI151+3*BA151)</f>
        <v>#DIV/0!</v>
      </c>
      <c r="AX157" s="9" t="e">
        <f t="shared" si="912"/>
        <v>#DIV/0!</v>
      </c>
      <c r="AY157" s="9" t="e">
        <f t="shared" si="913"/>
        <v>#DIV/0!</v>
      </c>
      <c r="AZ157" s="9" t="e">
        <f t="shared" ref="AZ157" si="953">3*BB151/(AV151+AW151+AX151+2*AY151+2*AZ151+3*BB151+4*BC151+4*BD151+4*BE151+4*BF151+4*BG151+4*BH151+4*BI151)</f>
        <v>#DIV/0!</v>
      </c>
      <c r="BA157" s="9" t="e">
        <f t="shared" si="914"/>
        <v>#DIV/0!</v>
      </c>
      <c r="BB157" s="9" t="e">
        <f t="shared" si="915"/>
        <v>#DIV/0!</v>
      </c>
      <c r="BC157" s="9" t="e">
        <f t="shared" si="916"/>
        <v>#DIV/0!</v>
      </c>
      <c r="BD157" s="9" t="e">
        <f t="shared" si="917"/>
        <v>#DIV/0!</v>
      </c>
      <c r="BE157" s="185" t="e">
        <f t="shared" si="918"/>
        <v>#VALUE!</v>
      </c>
      <c r="BF157" s="185" t="e">
        <f t="shared" si="919"/>
        <v>#VALUE!</v>
      </c>
      <c r="BG157" s="124">
        <f t="shared" si="920"/>
        <v>0.9251254820132897</v>
      </c>
      <c r="BH157" s="124" t="e">
        <f t="shared" si="921"/>
        <v>#DIV/0!</v>
      </c>
      <c r="BI157" s="14" t="e">
        <f t="shared" si="922"/>
        <v>#DIV/0!</v>
      </c>
      <c r="BL157" s="215"/>
      <c r="BM157" s="216"/>
      <c r="BN157" s="168"/>
      <c r="BO157" s="184" t="e">
        <f t="shared" si="923"/>
        <v>#DIV/0!</v>
      </c>
      <c r="BP157" s="10" t="e">
        <f t="shared" si="924"/>
        <v>#VALUE!</v>
      </c>
      <c r="BQ157" s="9" t="e">
        <f>(BV142-BV147*BN156)/BV142</f>
        <v>#DIV/0!</v>
      </c>
      <c r="BR157" s="9" t="e">
        <f t="shared" ref="BR157" si="954">(BQ151+BR151+BS151+2*BT151+2*BU151+3*BW151+4*BX151+4*BY151+4*BZ151+4*CA151+4*CB151+4*CC151+4*CD151)/(BQ151+BR151+BS151+2*BT151+2*BU151+3*BW151+4*BX151+4*BY151+4*BZ151+4*CA151+4*CB151+4*CC151+4*CD151+3*BV151)</f>
        <v>#DIV/0!</v>
      </c>
      <c r="BS157" s="9" t="e">
        <f t="shared" si="925"/>
        <v>#DIV/0!</v>
      </c>
      <c r="BT157" s="9" t="e">
        <f t="shared" si="926"/>
        <v>#DIV/0!</v>
      </c>
      <c r="BU157" s="9" t="e">
        <f t="shared" ref="BU157" si="955">3*BW151/(BQ151+BR151+BS151+2*BT151+2*BU151+3*BW151+4*BX151+4*BY151+4*BZ151+4*CA151+4*CB151+4*CC151+4*CD151)</f>
        <v>#DIV/0!</v>
      </c>
      <c r="BV157" s="9" t="e">
        <f t="shared" si="927"/>
        <v>#DIV/0!</v>
      </c>
      <c r="BW157" s="9" t="e">
        <f t="shared" si="928"/>
        <v>#DIV/0!</v>
      </c>
      <c r="BX157" s="9" t="e">
        <f t="shared" si="929"/>
        <v>#DIV/0!</v>
      </c>
      <c r="BY157" s="9" t="e">
        <f t="shared" si="930"/>
        <v>#DIV/0!</v>
      </c>
      <c r="BZ157" s="185" t="e">
        <f t="shared" si="931"/>
        <v>#VALUE!</v>
      </c>
      <c r="CA157" s="185" t="e">
        <f t="shared" si="932"/>
        <v>#VALUE!</v>
      </c>
      <c r="CB157" s="124">
        <f t="shared" si="933"/>
        <v>0.9251254820132897</v>
      </c>
      <c r="CC157" s="124" t="e">
        <f t="shared" si="934"/>
        <v>#DIV/0!</v>
      </c>
      <c r="CD157" s="14" t="e">
        <f t="shared" si="935"/>
        <v>#DIV/0!</v>
      </c>
      <c r="CG157" s="215"/>
      <c r="CH157" s="216"/>
      <c r="CI157" s="168"/>
      <c r="CJ157" s="184" t="e">
        <f t="shared" si="936"/>
        <v>#DIV/0!</v>
      </c>
      <c r="CK157" s="10" t="e">
        <f t="shared" si="937"/>
        <v>#VALUE!</v>
      </c>
      <c r="CL157" s="9" t="e">
        <f>(CQ142-CQ147*CI156)/CQ142</f>
        <v>#DIV/0!</v>
      </c>
      <c r="CM157" s="9" t="e">
        <f t="shared" ref="CM157" si="956">(CL151+CM151+CN151+2*CO151+2*CP151+3*CR151+4*CS151+4*CT151+4*CU151+4*CV151+4*CW151+4*CX151+4*CY151)/(CL151+CM151+CN151+2*CO151+2*CP151+3*CR151+4*CS151+4*CT151+4*CU151+4*CV151+4*CW151+4*CX151+4*CY151+3*CQ151)</f>
        <v>#DIV/0!</v>
      </c>
      <c r="CN157" s="9" t="e">
        <f t="shared" si="938"/>
        <v>#DIV/0!</v>
      </c>
      <c r="CO157" s="9" t="e">
        <f t="shared" si="939"/>
        <v>#DIV/0!</v>
      </c>
      <c r="CP157" s="9" t="e">
        <f t="shared" ref="CP157" si="957">3*CR151/(CL151+CM151+CN151+2*CO151+2*CP151+3*CR151+4*CS151+4*CT151+4*CU151+4*CV151+4*CW151+4*CX151+4*CY151)</f>
        <v>#DIV/0!</v>
      </c>
      <c r="CQ157" s="9" t="e">
        <f t="shared" si="940"/>
        <v>#DIV/0!</v>
      </c>
      <c r="CR157" s="9" t="e">
        <f t="shared" si="941"/>
        <v>#DIV/0!</v>
      </c>
      <c r="CS157" s="9" t="e">
        <f t="shared" si="942"/>
        <v>#DIV/0!</v>
      </c>
      <c r="CT157" s="9" t="e">
        <f t="shared" si="943"/>
        <v>#DIV/0!</v>
      </c>
      <c r="CU157" s="185" t="e">
        <f t="shared" si="944"/>
        <v>#VALUE!</v>
      </c>
      <c r="CV157" s="185" t="e">
        <f t="shared" si="945"/>
        <v>#VALUE!</v>
      </c>
      <c r="CW157" s="124">
        <f t="shared" si="946"/>
        <v>0.9251254820132897</v>
      </c>
      <c r="CX157" s="124" t="e">
        <f t="shared" si="947"/>
        <v>#DIV/0!</v>
      </c>
      <c r="CY157" s="14" t="e">
        <f t="shared" si="948"/>
        <v>#DIV/0!</v>
      </c>
    </row>
    <row r="158" spans="1:103" ht="15" customHeight="1" thickBot="1" x14ac:dyDescent="0.3">
      <c r="A158" s="215"/>
      <c r="B158" s="216"/>
      <c r="C158" s="169" t="s">
        <v>43</v>
      </c>
      <c r="D158" s="68">
        <f t="shared" ref="D158:E158" si="958">AVERAGE(D155:D157)</f>
        <v>2.6622606729173661</v>
      </c>
      <c r="E158" s="68">
        <f t="shared" si="958"/>
        <v>10.489424400000003</v>
      </c>
      <c r="F158" s="69">
        <f>AVERAGE(F155:F157)</f>
        <v>0.13861331011741387</v>
      </c>
      <c r="G158" s="69">
        <f>AVERAGE(G155:G157)</f>
        <v>0.12619518004316657</v>
      </c>
      <c r="H158" s="69">
        <f>AVERAGE(H155:H157)</f>
        <v>0.32766973280754413</v>
      </c>
      <c r="I158" s="69">
        <f>AVERAGE(I155:I157)</f>
        <v>0.87259122662995503</v>
      </c>
      <c r="J158" s="69">
        <f>AVERAGE(J155:J157)</f>
        <v>0.78886755269481501</v>
      </c>
      <c r="K158" s="69">
        <f t="shared" ref="K158:M158" si="959">AVERAGE(K155:K157)</f>
        <v>8.372367393514013E-2</v>
      </c>
      <c r="L158" s="69">
        <f t="shared" si="959"/>
        <v>0.11002656109283238</v>
      </c>
      <c r="M158" s="69">
        <f t="shared" si="959"/>
        <v>6.3880090002908308E-3</v>
      </c>
      <c r="N158" s="69">
        <f>AVERAGE(N155:N157)</f>
        <v>0.11641457009312321</v>
      </c>
      <c r="O158" s="158">
        <f>AVERAGE(O155:O157)</f>
        <v>7.350375662003283</v>
      </c>
      <c r="P158" s="158">
        <f>AVERAGE(P155:P157)</f>
        <v>0.78131517971829856</v>
      </c>
      <c r="Q158" s="68">
        <f t="shared" ref="Q158:S158" si="960">AVERAGE(Q155:Q157)</f>
        <v>0.92849660135533751</v>
      </c>
      <c r="R158" s="68">
        <f t="shared" si="960"/>
        <v>0.91197020698134745</v>
      </c>
      <c r="S158" s="70">
        <f t="shared" si="960"/>
        <v>1.812238047005485E-2</v>
      </c>
      <c r="T158" s="25"/>
      <c r="V158" s="215"/>
      <c r="W158" s="216"/>
      <c r="X158" s="169" t="s">
        <v>43</v>
      </c>
      <c r="Y158" s="68" t="e">
        <f t="shared" ref="Y158:Z158" si="961">AVERAGE(Y155:Y157)</f>
        <v>#DIV/0!</v>
      </c>
      <c r="Z158" s="68" t="e">
        <f t="shared" si="961"/>
        <v>#VALUE!</v>
      </c>
      <c r="AA158" s="69" t="e">
        <f>AVERAGE(AA155:AA157)</f>
        <v>#DIV/0!</v>
      </c>
      <c r="AB158" s="69" t="e">
        <f>AVERAGE(AB155:AB157)</f>
        <v>#DIV/0!</v>
      </c>
      <c r="AC158" s="69" t="e">
        <f>AVERAGE(AC155:AC157)</f>
        <v>#DIV/0!</v>
      </c>
      <c r="AD158" s="69" t="e">
        <f>AVERAGE(AD155:AD157)</f>
        <v>#DIV/0!</v>
      </c>
      <c r="AE158" s="69" t="e">
        <f>AVERAGE(AE155:AE157)</f>
        <v>#DIV/0!</v>
      </c>
      <c r="AF158" s="69" t="e">
        <f t="shared" ref="AF158:AH158" si="962">AVERAGE(AF155:AF157)</f>
        <v>#DIV/0!</v>
      </c>
      <c r="AG158" s="69" t="e">
        <f t="shared" si="962"/>
        <v>#DIV/0!</v>
      </c>
      <c r="AH158" s="69" t="e">
        <f t="shared" si="962"/>
        <v>#DIV/0!</v>
      </c>
      <c r="AI158" s="69" t="e">
        <f>AVERAGE(AI155:AI157)</f>
        <v>#DIV/0!</v>
      </c>
      <c r="AJ158" s="158" t="e">
        <f>AVERAGE(AJ155:AJ157)</f>
        <v>#VALUE!</v>
      </c>
      <c r="AK158" s="158" t="e">
        <f>AVERAGE(AK155:AK157)</f>
        <v>#VALUE!</v>
      </c>
      <c r="AL158" s="68">
        <f t="shared" ref="AL158:AN158" si="963">AVERAGE(AL155:AL157)</f>
        <v>0.92511741873677356</v>
      </c>
      <c r="AM158" s="68" t="e">
        <f t="shared" si="963"/>
        <v>#DIV/0!</v>
      </c>
      <c r="AN158" s="70" t="e">
        <f t="shared" si="963"/>
        <v>#DIV/0!</v>
      </c>
      <c r="AQ158" s="215"/>
      <c r="AR158" s="216"/>
      <c r="AS158" s="169" t="s">
        <v>43</v>
      </c>
      <c r="AT158" s="68" t="e">
        <f t="shared" ref="AT158:AU158" si="964">AVERAGE(AT155:AT157)</f>
        <v>#DIV/0!</v>
      </c>
      <c r="AU158" s="68" t="e">
        <f t="shared" si="964"/>
        <v>#VALUE!</v>
      </c>
      <c r="AV158" s="69" t="e">
        <f>AVERAGE(AV155:AV157)</f>
        <v>#DIV/0!</v>
      </c>
      <c r="AW158" s="69" t="e">
        <f>AVERAGE(AW155:AW157)</f>
        <v>#DIV/0!</v>
      </c>
      <c r="AX158" s="69" t="e">
        <f>AVERAGE(AX155:AX157)</f>
        <v>#DIV/0!</v>
      </c>
      <c r="AY158" s="69" t="e">
        <f>AVERAGE(AY155:AY157)</f>
        <v>#DIV/0!</v>
      </c>
      <c r="AZ158" s="69" t="e">
        <f>AVERAGE(AZ155:AZ157)</f>
        <v>#DIV/0!</v>
      </c>
      <c r="BA158" s="69" t="e">
        <f t="shared" ref="BA158:BC158" si="965">AVERAGE(BA155:BA157)</f>
        <v>#DIV/0!</v>
      </c>
      <c r="BB158" s="69" t="e">
        <f t="shared" si="965"/>
        <v>#DIV/0!</v>
      </c>
      <c r="BC158" s="69" t="e">
        <f t="shared" si="965"/>
        <v>#DIV/0!</v>
      </c>
      <c r="BD158" s="69" t="e">
        <f>AVERAGE(BD155:BD157)</f>
        <v>#DIV/0!</v>
      </c>
      <c r="BE158" s="158" t="e">
        <f>AVERAGE(BE155:BE157)</f>
        <v>#VALUE!</v>
      </c>
      <c r="BF158" s="158" t="e">
        <f>AVERAGE(BF155:BF157)</f>
        <v>#VALUE!</v>
      </c>
      <c r="BG158" s="68">
        <f t="shared" ref="BG158:BI158" si="966">AVERAGE(BG155:BG157)</f>
        <v>0.92511741873677356</v>
      </c>
      <c r="BH158" s="68" t="e">
        <f t="shared" si="966"/>
        <v>#DIV/0!</v>
      </c>
      <c r="BI158" s="70" t="e">
        <f t="shared" si="966"/>
        <v>#DIV/0!</v>
      </c>
      <c r="BL158" s="215"/>
      <c r="BM158" s="216"/>
      <c r="BN158" s="169" t="s">
        <v>43</v>
      </c>
      <c r="BO158" s="68" t="e">
        <f t="shared" ref="BO158:BP158" si="967">AVERAGE(BO155:BO157)</f>
        <v>#DIV/0!</v>
      </c>
      <c r="BP158" s="68" t="e">
        <f t="shared" si="967"/>
        <v>#VALUE!</v>
      </c>
      <c r="BQ158" s="69" t="e">
        <f>AVERAGE(BQ155:BQ157)</f>
        <v>#DIV/0!</v>
      </c>
      <c r="BR158" s="69" t="e">
        <f>AVERAGE(BR155:BR157)</f>
        <v>#DIV/0!</v>
      </c>
      <c r="BS158" s="69" t="e">
        <f>AVERAGE(BS155:BS157)</f>
        <v>#DIV/0!</v>
      </c>
      <c r="BT158" s="69" t="e">
        <f>AVERAGE(BT155:BT157)</f>
        <v>#DIV/0!</v>
      </c>
      <c r="BU158" s="69" t="e">
        <f>AVERAGE(BU155:BU157)</f>
        <v>#DIV/0!</v>
      </c>
      <c r="BV158" s="69" t="e">
        <f t="shared" ref="BV158:BX158" si="968">AVERAGE(BV155:BV157)</f>
        <v>#DIV/0!</v>
      </c>
      <c r="BW158" s="69" t="e">
        <f t="shared" si="968"/>
        <v>#DIV/0!</v>
      </c>
      <c r="BX158" s="69" t="e">
        <f t="shared" si="968"/>
        <v>#DIV/0!</v>
      </c>
      <c r="BY158" s="69" t="e">
        <f>AVERAGE(BY155:BY157)</f>
        <v>#DIV/0!</v>
      </c>
      <c r="BZ158" s="158" t="e">
        <f>AVERAGE(BZ155:BZ157)</f>
        <v>#VALUE!</v>
      </c>
      <c r="CA158" s="158" t="e">
        <f>AVERAGE(CA155:CA157)</f>
        <v>#VALUE!</v>
      </c>
      <c r="CB158" s="68">
        <f t="shared" ref="CB158:CD158" si="969">AVERAGE(CB155:CB157)</f>
        <v>0.92511741873677356</v>
      </c>
      <c r="CC158" s="68" t="e">
        <f t="shared" si="969"/>
        <v>#DIV/0!</v>
      </c>
      <c r="CD158" s="70" t="e">
        <f t="shared" si="969"/>
        <v>#DIV/0!</v>
      </c>
      <c r="CG158" s="215"/>
      <c r="CH158" s="216"/>
      <c r="CI158" s="169" t="s">
        <v>43</v>
      </c>
      <c r="CJ158" s="68" t="e">
        <f t="shared" ref="CJ158:CK158" si="970">AVERAGE(CJ155:CJ157)</f>
        <v>#DIV/0!</v>
      </c>
      <c r="CK158" s="68" t="e">
        <f t="shared" si="970"/>
        <v>#VALUE!</v>
      </c>
      <c r="CL158" s="69" t="e">
        <f>AVERAGE(CL155:CL157)</f>
        <v>#DIV/0!</v>
      </c>
      <c r="CM158" s="69" t="e">
        <f>AVERAGE(CM155:CM157)</f>
        <v>#DIV/0!</v>
      </c>
      <c r="CN158" s="69" t="e">
        <f>AVERAGE(CN155:CN157)</f>
        <v>#DIV/0!</v>
      </c>
      <c r="CO158" s="69" t="e">
        <f>AVERAGE(CO155:CO157)</f>
        <v>#DIV/0!</v>
      </c>
      <c r="CP158" s="69" t="e">
        <f>AVERAGE(CP155:CP157)</f>
        <v>#DIV/0!</v>
      </c>
      <c r="CQ158" s="69" t="e">
        <f t="shared" ref="CQ158:CS158" si="971">AVERAGE(CQ155:CQ157)</f>
        <v>#DIV/0!</v>
      </c>
      <c r="CR158" s="69" t="e">
        <f t="shared" si="971"/>
        <v>#DIV/0!</v>
      </c>
      <c r="CS158" s="69" t="e">
        <f t="shared" si="971"/>
        <v>#DIV/0!</v>
      </c>
      <c r="CT158" s="69" t="e">
        <f>AVERAGE(CT155:CT157)</f>
        <v>#DIV/0!</v>
      </c>
      <c r="CU158" s="158" t="e">
        <f>AVERAGE(CU155:CU157)</f>
        <v>#VALUE!</v>
      </c>
      <c r="CV158" s="158" t="e">
        <f>AVERAGE(CV155:CV157)</f>
        <v>#VALUE!</v>
      </c>
      <c r="CW158" s="68">
        <f t="shared" ref="CW158:CY158" si="972">AVERAGE(CW155:CW157)</f>
        <v>0.92511741873677356</v>
      </c>
      <c r="CX158" s="68" t="e">
        <f t="shared" si="972"/>
        <v>#DIV/0!</v>
      </c>
      <c r="CY158" s="70" t="e">
        <f t="shared" si="972"/>
        <v>#DIV/0!</v>
      </c>
    </row>
    <row r="159" spans="1:103" x14ac:dyDescent="0.25">
      <c r="A159" s="74"/>
      <c r="B159" s="84" t="s">
        <v>20</v>
      </c>
      <c r="C159" s="84" t="s">
        <v>21</v>
      </c>
      <c r="D159" s="84" t="s">
        <v>3</v>
      </c>
      <c r="E159" s="84" t="s">
        <v>4</v>
      </c>
      <c r="F159" s="84" t="s">
        <v>5</v>
      </c>
      <c r="G159" s="84" t="s">
        <v>6</v>
      </c>
      <c r="H159" s="84" t="s">
        <v>7</v>
      </c>
      <c r="I159" s="84" t="s">
        <v>8</v>
      </c>
      <c r="J159" s="84" t="s">
        <v>9</v>
      </c>
      <c r="K159" s="84" t="s">
        <v>10</v>
      </c>
      <c r="L159" s="84" t="s">
        <v>11</v>
      </c>
      <c r="M159" s="84" t="s">
        <v>12</v>
      </c>
      <c r="N159" s="84" t="s">
        <v>13</v>
      </c>
      <c r="O159" s="84" t="s">
        <v>14</v>
      </c>
      <c r="P159" s="84" t="s">
        <v>15</v>
      </c>
      <c r="Q159" s="84" t="s">
        <v>16</v>
      </c>
      <c r="R159" s="84" t="s">
        <v>17</v>
      </c>
      <c r="S159" s="85" t="s">
        <v>18</v>
      </c>
      <c r="T159" s="25"/>
      <c r="V159" s="74"/>
      <c r="W159" s="84" t="s">
        <v>20</v>
      </c>
      <c r="X159" s="84" t="s">
        <v>21</v>
      </c>
      <c r="Y159" s="84" t="s">
        <v>3</v>
      </c>
      <c r="Z159" s="84" t="s">
        <v>4</v>
      </c>
      <c r="AA159" s="84" t="s">
        <v>5</v>
      </c>
      <c r="AB159" s="84" t="s">
        <v>6</v>
      </c>
      <c r="AC159" s="84" t="s">
        <v>7</v>
      </c>
      <c r="AD159" s="84" t="s">
        <v>8</v>
      </c>
      <c r="AE159" s="84" t="s">
        <v>9</v>
      </c>
      <c r="AF159" s="84" t="s">
        <v>10</v>
      </c>
      <c r="AG159" s="84" t="s">
        <v>11</v>
      </c>
      <c r="AH159" s="84" t="s">
        <v>12</v>
      </c>
      <c r="AI159" s="84" t="s">
        <v>13</v>
      </c>
      <c r="AJ159" s="84" t="s">
        <v>14</v>
      </c>
      <c r="AK159" s="84" t="s">
        <v>15</v>
      </c>
      <c r="AL159" s="84" t="s">
        <v>16</v>
      </c>
      <c r="AM159" s="84" t="s">
        <v>17</v>
      </c>
      <c r="AN159" s="85" t="s">
        <v>18</v>
      </c>
      <c r="AQ159" s="74"/>
      <c r="AR159" s="84" t="s">
        <v>20</v>
      </c>
      <c r="AS159" s="84" t="s">
        <v>21</v>
      </c>
      <c r="AT159" s="84" t="s">
        <v>3</v>
      </c>
      <c r="AU159" s="84" t="s">
        <v>4</v>
      </c>
      <c r="AV159" s="84" t="s">
        <v>5</v>
      </c>
      <c r="AW159" s="84" t="s">
        <v>6</v>
      </c>
      <c r="AX159" s="84" t="s">
        <v>7</v>
      </c>
      <c r="AY159" s="84" t="s">
        <v>8</v>
      </c>
      <c r="AZ159" s="84" t="s">
        <v>9</v>
      </c>
      <c r="BA159" s="84" t="s">
        <v>10</v>
      </c>
      <c r="BB159" s="84" t="s">
        <v>11</v>
      </c>
      <c r="BC159" s="84" t="s">
        <v>12</v>
      </c>
      <c r="BD159" s="84" t="s">
        <v>13</v>
      </c>
      <c r="BE159" s="84" t="s">
        <v>14</v>
      </c>
      <c r="BF159" s="84" t="s">
        <v>15</v>
      </c>
      <c r="BG159" s="84" t="s">
        <v>16</v>
      </c>
      <c r="BH159" s="84" t="s">
        <v>17</v>
      </c>
      <c r="BI159" s="85" t="s">
        <v>18</v>
      </c>
      <c r="BL159" s="74"/>
      <c r="BM159" s="84" t="s">
        <v>20</v>
      </c>
      <c r="BN159" s="84" t="s">
        <v>21</v>
      </c>
      <c r="BO159" s="84" t="s">
        <v>3</v>
      </c>
      <c r="BP159" s="84" t="s">
        <v>4</v>
      </c>
      <c r="BQ159" s="84" t="s">
        <v>5</v>
      </c>
      <c r="BR159" s="84" t="s">
        <v>6</v>
      </c>
      <c r="BS159" s="84" t="s">
        <v>7</v>
      </c>
      <c r="BT159" s="84" t="s">
        <v>8</v>
      </c>
      <c r="BU159" s="84" t="s">
        <v>9</v>
      </c>
      <c r="BV159" s="84" t="s">
        <v>10</v>
      </c>
      <c r="BW159" s="84" t="s">
        <v>11</v>
      </c>
      <c r="BX159" s="84" t="s">
        <v>12</v>
      </c>
      <c r="BY159" s="84" t="s">
        <v>13</v>
      </c>
      <c r="BZ159" s="84" t="s">
        <v>14</v>
      </c>
      <c r="CA159" s="84" t="s">
        <v>15</v>
      </c>
      <c r="CB159" s="84" t="s">
        <v>16</v>
      </c>
      <c r="CC159" s="84" t="s">
        <v>17</v>
      </c>
      <c r="CD159" s="85" t="s">
        <v>18</v>
      </c>
      <c r="CG159" s="74"/>
      <c r="CH159" s="84" t="s">
        <v>20</v>
      </c>
      <c r="CI159" s="84" t="s">
        <v>21</v>
      </c>
      <c r="CJ159" s="84" t="s">
        <v>3</v>
      </c>
      <c r="CK159" s="84" t="s">
        <v>4</v>
      </c>
      <c r="CL159" s="84" t="s">
        <v>5</v>
      </c>
      <c r="CM159" s="84" t="s">
        <v>6</v>
      </c>
      <c r="CN159" s="84" t="s">
        <v>7</v>
      </c>
      <c r="CO159" s="84" t="s">
        <v>8</v>
      </c>
      <c r="CP159" s="84" t="s">
        <v>9</v>
      </c>
      <c r="CQ159" s="84" t="s">
        <v>10</v>
      </c>
      <c r="CR159" s="84" t="s">
        <v>11</v>
      </c>
      <c r="CS159" s="84" t="s">
        <v>12</v>
      </c>
      <c r="CT159" s="84" t="s">
        <v>13</v>
      </c>
      <c r="CU159" s="84" t="s">
        <v>14</v>
      </c>
      <c r="CV159" s="84" t="s">
        <v>15</v>
      </c>
      <c r="CW159" s="84" t="s">
        <v>16</v>
      </c>
      <c r="CX159" s="84" t="s">
        <v>17</v>
      </c>
      <c r="CY159" s="85" t="s">
        <v>18</v>
      </c>
    </row>
    <row r="160" spans="1:103" x14ac:dyDescent="0.25">
      <c r="A160" s="75" t="s">
        <v>58</v>
      </c>
      <c r="B160" s="42" t="str">
        <f>'Data In'!G14</f>
        <v>034 bp</v>
      </c>
      <c r="C160" s="8" t="str">
        <f>'Data In'!H14</f>
        <v>Tue Jul 19 02:59:28 2022</v>
      </c>
      <c r="D160" s="8">
        <f>'Data In'!I14</f>
        <v>561696.43000000005</v>
      </c>
      <c r="E160" s="8">
        <f>'Data In'!J14</f>
        <v>2093432.02</v>
      </c>
      <c r="F160" s="8">
        <f>'Data In'!K14</f>
        <v>0</v>
      </c>
      <c r="G160" s="8">
        <f>'Data In'!L14</f>
        <v>0</v>
      </c>
      <c r="H160" s="8">
        <f>'Data In'!M14</f>
        <v>1144.925</v>
      </c>
      <c r="I160" s="8">
        <f>'Data In'!N14</f>
        <v>0</v>
      </c>
      <c r="J160" s="8">
        <f>'Data In'!O14</f>
        <v>0</v>
      </c>
      <c r="K160" s="8">
        <f>'Data In'!P14</f>
        <v>1289056.9850000001</v>
      </c>
      <c r="L160" s="8">
        <f>'Data In'!Q14</f>
        <v>0</v>
      </c>
      <c r="M160" s="8">
        <f>'Data In'!R14</f>
        <v>2316.11</v>
      </c>
      <c r="N160" s="8">
        <f>'Data In'!S14</f>
        <v>1442.4849999999999</v>
      </c>
      <c r="O160" s="8">
        <f>'Data In'!T14</f>
        <v>0</v>
      </c>
      <c r="P160" s="8">
        <f>'Data In'!U14</f>
        <v>0</v>
      </c>
      <c r="Q160" s="8">
        <f>'Data In'!V14</f>
        <v>0</v>
      </c>
      <c r="R160" s="8">
        <f>'Data In'!W14</f>
        <v>0</v>
      </c>
      <c r="S160" s="8">
        <f>'Data In'!X14</f>
        <v>0</v>
      </c>
      <c r="T160" s="25"/>
      <c r="V160" s="75" t="s">
        <v>58</v>
      </c>
      <c r="W160" s="42" t="str">
        <f>B160</f>
        <v>034 bp</v>
      </c>
      <c r="X160" s="8" t="str">
        <f t="shared" ref="X160:X162" si="973">C160</f>
        <v>Tue Jul 19 02:59:28 2022</v>
      </c>
      <c r="Y160" s="8">
        <f t="shared" ref="Y160:Y162" si="974">D160</f>
        <v>561696.43000000005</v>
      </c>
      <c r="Z160" s="8">
        <f t="shared" ref="Z160:Z162" si="975">E160</f>
        <v>2093432.02</v>
      </c>
      <c r="AA160" s="8">
        <f t="shared" ref="AA160:AA162" si="976">F160</f>
        <v>0</v>
      </c>
      <c r="AB160" s="8">
        <f t="shared" ref="AB160:AB162" si="977">G160</f>
        <v>0</v>
      </c>
      <c r="AC160" s="8">
        <f t="shared" ref="AC160:AC162" si="978">H160</f>
        <v>1144.925</v>
      </c>
      <c r="AD160" s="8">
        <f t="shared" ref="AD160:AD162" si="979">I160</f>
        <v>0</v>
      </c>
      <c r="AE160" s="8">
        <f t="shared" ref="AE160:AE162" si="980">J160</f>
        <v>0</v>
      </c>
      <c r="AF160" s="8">
        <f t="shared" ref="AF160:AF162" si="981">K160</f>
        <v>1289056.9850000001</v>
      </c>
      <c r="AG160" s="8">
        <f t="shared" ref="AG160:AG162" si="982">L160</f>
        <v>0</v>
      </c>
      <c r="AH160" s="8">
        <f t="shared" ref="AH160:AH162" si="983">M160</f>
        <v>2316.11</v>
      </c>
      <c r="AI160" s="8">
        <f t="shared" ref="AI160:AI162" si="984">N160</f>
        <v>1442.4849999999999</v>
      </c>
      <c r="AJ160" s="8">
        <f t="shared" ref="AJ160:AJ162" si="985">O160</f>
        <v>0</v>
      </c>
      <c r="AK160" s="8">
        <f t="shared" ref="AK160:AK162" si="986">P160</f>
        <v>0</v>
      </c>
      <c r="AL160" s="8">
        <f t="shared" ref="AL160:AL162" si="987">Q160</f>
        <v>0</v>
      </c>
      <c r="AM160" s="8">
        <f t="shared" ref="AM160:AM162" si="988">R160</f>
        <v>0</v>
      </c>
      <c r="AN160" s="8">
        <f t="shared" ref="AN160:AN162" si="989">S160</f>
        <v>0</v>
      </c>
      <c r="AQ160" s="75" t="s">
        <v>58</v>
      </c>
      <c r="AR160" s="42" t="str">
        <f>W160</f>
        <v>034 bp</v>
      </c>
      <c r="AS160" s="8" t="str">
        <f t="shared" ref="AS160:AS162" si="990">X160</f>
        <v>Tue Jul 19 02:59:28 2022</v>
      </c>
      <c r="AT160" s="8">
        <f t="shared" ref="AT160:AT162" si="991">Y160</f>
        <v>561696.43000000005</v>
      </c>
      <c r="AU160" s="8">
        <f t="shared" ref="AU160:AU162" si="992">Z160</f>
        <v>2093432.02</v>
      </c>
      <c r="AV160" s="8">
        <f t="shared" ref="AV160:AV162" si="993">AA160</f>
        <v>0</v>
      </c>
      <c r="AW160" s="8">
        <f t="shared" ref="AW160:AW162" si="994">AB160</f>
        <v>0</v>
      </c>
      <c r="AX160" s="8">
        <f t="shared" ref="AX160:AX162" si="995">AC160</f>
        <v>1144.925</v>
      </c>
      <c r="AY160" s="8">
        <f t="shared" ref="AY160:AY162" si="996">AD160</f>
        <v>0</v>
      </c>
      <c r="AZ160" s="8">
        <f t="shared" ref="AZ160:AZ162" si="997">AE160</f>
        <v>0</v>
      </c>
      <c r="BA160" s="8">
        <f t="shared" ref="BA160:BA162" si="998">AF160</f>
        <v>1289056.9850000001</v>
      </c>
      <c r="BB160" s="8">
        <f t="shared" ref="BB160:BB162" si="999">AG160</f>
        <v>0</v>
      </c>
      <c r="BC160" s="8">
        <f t="shared" ref="BC160:BC162" si="1000">AH160</f>
        <v>2316.11</v>
      </c>
      <c r="BD160" s="8">
        <f t="shared" ref="BD160:BD162" si="1001">AI160</f>
        <v>1442.4849999999999</v>
      </c>
      <c r="BE160" s="8">
        <f t="shared" ref="BE160:BE162" si="1002">AJ160</f>
        <v>0</v>
      </c>
      <c r="BF160" s="8">
        <f t="shared" ref="BF160:BF162" si="1003">AK160</f>
        <v>0</v>
      </c>
      <c r="BG160" s="8">
        <f t="shared" ref="BG160:BG162" si="1004">AL160</f>
        <v>0</v>
      </c>
      <c r="BH160" s="8">
        <f t="shared" ref="BH160:BH162" si="1005">AM160</f>
        <v>0</v>
      </c>
      <c r="BI160" s="8">
        <f t="shared" ref="BI160:BI162" si="1006">AN160</f>
        <v>0</v>
      </c>
      <c r="BL160" s="75" t="s">
        <v>58</v>
      </c>
      <c r="BM160" s="42" t="str">
        <f>AR160</f>
        <v>034 bp</v>
      </c>
      <c r="BN160" s="8" t="str">
        <f t="shared" ref="BN160:BN162" si="1007">AS160</f>
        <v>Tue Jul 19 02:59:28 2022</v>
      </c>
      <c r="BO160" s="8">
        <f t="shared" ref="BO160:BO162" si="1008">AT160</f>
        <v>561696.43000000005</v>
      </c>
      <c r="BP160" s="8">
        <f t="shared" ref="BP160:BP162" si="1009">AU160</f>
        <v>2093432.02</v>
      </c>
      <c r="BQ160" s="8">
        <f t="shared" ref="BQ160:BQ162" si="1010">AV160</f>
        <v>0</v>
      </c>
      <c r="BR160" s="8">
        <f t="shared" ref="BR160:BR162" si="1011">AW160</f>
        <v>0</v>
      </c>
      <c r="BS160" s="8">
        <f t="shared" ref="BS160:BS162" si="1012">AX160</f>
        <v>1144.925</v>
      </c>
      <c r="BT160" s="8">
        <f t="shared" ref="BT160:BT162" si="1013">AY160</f>
        <v>0</v>
      </c>
      <c r="BU160" s="8">
        <f t="shared" ref="BU160:BU162" si="1014">AZ160</f>
        <v>0</v>
      </c>
      <c r="BV160" s="8">
        <f t="shared" ref="BV160:BV162" si="1015">BA160</f>
        <v>1289056.9850000001</v>
      </c>
      <c r="BW160" s="8">
        <f t="shared" ref="BW160:BW162" si="1016">BB160</f>
        <v>0</v>
      </c>
      <c r="BX160" s="8">
        <f t="shared" ref="BX160:BX162" si="1017">BC160</f>
        <v>2316.11</v>
      </c>
      <c r="BY160" s="8">
        <f t="shared" ref="BY160:BY162" si="1018">BD160</f>
        <v>1442.4849999999999</v>
      </c>
      <c r="BZ160" s="8">
        <f t="shared" ref="BZ160:BZ162" si="1019">BE160</f>
        <v>0</v>
      </c>
      <c r="CA160" s="8">
        <f t="shared" ref="CA160:CA162" si="1020">BF160</f>
        <v>0</v>
      </c>
      <c r="CB160" s="8">
        <f t="shared" ref="CB160:CB162" si="1021">BG160</f>
        <v>0</v>
      </c>
      <c r="CC160" s="8">
        <f t="shared" ref="CC160:CC162" si="1022">BH160</f>
        <v>0</v>
      </c>
      <c r="CD160" s="8">
        <f t="shared" ref="CD160:CD162" si="1023">BI160</f>
        <v>0</v>
      </c>
      <c r="CG160" s="75" t="s">
        <v>58</v>
      </c>
      <c r="CH160" s="102" t="str">
        <f>BM160</f>
        <v>034 bp</v>
      </c>
      <c r="CI160" s="103" t="str">
        <f t="shared" ref="CI160:CI162" si="1024">BN160</f>
        <v>Tue Jul 19 02:59:28 2022</v>
      </c>
      <c r="CJ160" s="103">
        <f t="shared" ref="CJ160:CJ162" si="1025">BO160</f>
        <v>561696.43000000005</v>
      </c>
      <c r="CK160" s="103">
        <f t="shared" ref="CK160:CK162" si="1026">BP160</f>
        <v>2093432.02</v>
      </c>
      <c r="CL160" s="103">
        <f t="shared" ref="CL160:CL162" si="1027">BQ160</f>
        <v>0</v>
      </c>
      <c r="CM160" s="103">
        <f t="shared" ref="CM160:CM162" si="1028">BR160</f>
        <v>0</v>
      </c>
      <c r="CN160" s="103">
        <f t="shared" ref="CN160:CN162" si="1029">BS160</f>
        <v>1144.925</v>
      </c>
      <c r="CO160" s="103">
        <f t="shared" ref="CO160:CO162" si="1030">BT160</f>
        <v>0</v>
      </c>
      <c r="CP160" s="103">
        <f t="shared" ref="CP160:CP162" si="1031">BU160</f>
        <v>0</v>
      </c>
      <c r="CQ160" s="103">
        <f t="shared" ref="CQ160:CQ162" si="1032">BV160</f>
        <v>1289056.9850000001</v>
      </c>
      <c r="CR160" s="103">
        <f t="shared" ref="CR160:CR162" si="1033">BW160</f>
        <v>0</v>
      </c>
      <c r="CS160" s="103">
        <f t="shared" ref="CS160:CS162" si="1034">BX160</f>
        <v>2316.11</v>
      </c>
      <c r="CT160" s="103">
        <f t="shared" ref="CT160:CT162" si="1035">BY160</f>
        <v>1442.4849999999999</v>
      </c>
      <c r="CU160" s="103">
        <f t="shared" ref="CU160:CU162" si="1036">BZ160</f>
        <v>0</v>
      </c>
      <c r="CV160" s="103">
        <f t="shared" ref="CV160:CV162" si="1037">CA160</f>
        <v>0</v>
      </c>
      <c r="CW160" s="103">
        <f t="shared" ref="CW160:CW162" si="1038">CB160</f>
        <v>0</v>
      </c>
      <c r="CX160" s="103">
        <f t="shared" ref="CX160:CX162" si="1039">CC160</f>
        <v>0</v>
      </c>
      <c r="CY160" s="104">
        <f t="shared" ref="CY160:CY162" si="1040">CD160</f>
        <v>0</v>
      </c>
    </row>
    <row r="161" spans="1:103" x14ac:dyDescent="0.25">
      <c r="A161" s="75"/>
      <c r="B161" s="42" t="str">
        <f>'Data In'!G15</f>
        <v>034 bp</v>
      </c>
      <c r="C161" s="8" t="str">
        <f>'Data In'!H15</f>
        <v>Tue Jul 19 03:04:33 2022</v>
      </c>
      <c r="D161" s="8">
        <f>'Data In'!I15</f>
        <v>561913.21499999997</v>
      </c>
      <c r="E161" s="8">
        <f>'Data In'!J15</f>
        <v>2094517.96</v>
      </c>
      <c r="F161" s="8">
        <f>'Data In'!K15</f>
        <v>0</v>
      </c>
      <c r="G161" s="8">
        <f>'Data In'!L15</f>
        <v>0</v>
      </c>
      <c r="H161" s="8">
        <f>'Data In'!M15</f>
        <v>1151.1949999999999</v>
      </c>
      <c r="I161" s="8">
        <f>'Data In'!N15</f>
        <v>0</v>
      </c>
      <c r="J161" s="8">
        <f>'Data In'!O15</f>
        <v>0</v>
      </c>
      <c r="K161" s="8">
        <f>'Data In'!P15</f>
        <v>1289346.655</v>
      </c>
      <c r="L161" s="8">
        <f>'Data In'!Q15</f>
        <v>0</v>
      </c>
      <c r="M161" s="8">
        <f>'Data In'!R15</f>
        <v>2330.86</v>
      </c>
      <c r="N161" s="8">
        <f>'Data In'!S15</f>
        <v>1443.23</v>
      </c>
      <c r="O161" s="8">
        <f>'Data In'!T15</f>
        <v>0</v>
      </c>
      <c r="P161" s="8">
        <f>'Data In'!U15</f>
        <v>0</v>
      </c>
      <c r="Q161" s="8">
        <f>'Data In'!V15</f>
        <v>0</v>
      </c>
      <c r="R161" s="8">
        <f>'Data In'!W15</f>
        <v>0</v>
      </c>
      <c r="S161" s="8">
        <f>'Data In'!X15</f>
        <v>0</v>
      </c>
      <c r="T161" s="25"/>
      <c r="V161" s="75"/>
      <c r="W161" s="42" t="str">
        <f t="shared" ref="W161:W162" si="1041">B161</f>
        <v>034 bp</v>
      </c>
      <c r="X161" s="8" t="str">
        <f t="shared" si="973"/>
        <v>Tue Jul 19 03:04:33 2022</v>
      </c>
      <c r="Y161" s="8">
        <f t="shared" si="974"/>
        <v>561913.21499999997</v>
      </c>
      <c r="Z161" s="8">
        <f t="shared" si="975"/>
        <v>2094517.96</v>
      </c>
      <c r="AA161" s="8">
        <f t="shared" si="976"/>
        <v>0</v>
      </c>
      <c r="AB161" s="8">
        <f t="shared" si="977"/>
        <v>0</v>
      </c>
      <c r="AC161" s="8">
        <f t="shared" si="978"/>
        <v>1151.1949999999999</v>
      </c>
      <c r="AD161" s="8">
        <f t="shared" si="979"/>
        <v>0</v>
      </c>
      <c r="AE161" s="8">
        <f t="shared" si="980"/>
        <v>0</v>
      </c>
      <c r="AF161" s="8">
        <f t="shared" si="981"/>
        <v>1289346.655</v>
      </c>
      <c r="AG161" s="8">
        <f t="shared" si="982"/>
        <v>0</v>
      </c>
      <c r="AH161" s="8">
        <f t="shared" si="983"/>
        <v>2330.86</v>
      </c>
      <c r="AI161" s="8">
        <f t="shared" si="984"/>
        <v>1443.23</v>
      </c>
      <c r="AJ161" s="8">
        <f t="shared" si="985"/>
        <v>0</v>
      </c>
      <c r="AK161" s="8">
        <f t="shared" si="986"/>
        <v>0</v>
      </c>
      <c r="AL161" s="8">
        <f t="shared" si="987"/>
        <v>0</v>
      </c>
      <c r="AM161" s="8">
        <f t="shared" si="988"/>
        <v>0</v>
      </c>
      <c r="AN161" s="8">
        <f t="shared" si="989"/>
        <v>0</v>
      </c>
      <c r="AQ161" s="75"/>
      <c r="AR161" s="42" t="str">
        <f t="shared" ref="AR161:AR162" si="1042">W161</f>
        <v>034 bp</v>
      </c>
      <c r="AS161" s="8" t="str">
        <f t="shared" si="990"/>
        <v>Tue Jul 19 03:04:33 2022</v>
      </c>
      <c r="AT161" s="8">
        <f t="shared" si="991"/>
        <v>561913.21499999997</v>
      </c>
      <c r="AU161" s="8">
        <f t="shared" si="992"/>
        <v>2094517.96</v>
      </c>
      <c r="AV161" s="8">
        <f t="shared" si="993"/>
        <v>0</v>
      </c>
      <c r="AW161" s="8">
        <f t="shared" si="994"/>
        <v>0</v>
      </c>
      <c r="AX161" s="8">
        <f t="shared" si="995"/>
        <v>1151.1949999999999</v>
      </c>
      <c r="AY161" s="8">
        <f t="shared" si="996"/>
        <v>0</v>
      </c>
      <c r="AZ161" s="8">
        <f t="shared" si="997"/>
        <v>0</v>
      </c>
      <c r="BA161" s="8">
        <f t="shared" si="998"/>
        <v>1289346.655</v>
      </c>
      <c r="BB161" s="8">
        <f t="shared" si="999"/>
        <v>0</v>
      </c>
      <c r="BC161" s="8">
        <f t="shared" si="1000"/>
        <v>2330.86</v>
      </c>
      <c r="BD161" s="8">
        <f t="shared" si="1001"/>
        <v>1443.23</v>
      </c>
      <c r="BE161" s="8">
        <f t="shared" si="1002"/>
        <v>0</v>
      </c>
      <c r="BF161" s="8">
        <f t="shared" si="1003"/>
        <v>0</v>
      </c>
      <c r="BG161" s="8">
        <f t="shared" si="1004"/>
        <v>0</v>
      </c>
      <c r="BH161" s="8">
        <f t="shared" si="1005"/>
        <v>0</v>
      </c>
      <c r="BI161" s="8">
        <f t="shared" si="1006"/>
        <v>0</v>
      </c>
      <c r="BL161" s="75"/>
      <c r="BM161" s="42" t="str">
        <f t="shared" ref="BM161:BM162" si="1043">AR161</f>
        <v>034 bp</v>
      </c>
      <c r="BN161" s="8" t="str">
        <f t="shared" si="1007"/>
        <v>Tue Jul 19 03:04:33 2022</v>
      </c>
      <c r="BO161" s="8">
        <f t="shared" si="1008"/>
        <v>561913.21499999997</v>
      </c>
      <c r="BP161" s="8">
        <f t="shared" si="1009"/>
        <v>2094517.96</v>
      </c>
      <c r="BQ161" s="8">
        <f t="shared" si="1010"/>
        <v>0</v>
      </c>
      <c r="BR161" s="8">
        <f t="shared" si="1011"/>
        <v>0</v>
      </c>
      <c r="BS161" s="8">
        <f t="shared" si="1012"/>
        <v>1151.1949999999999</v>
      </c>
      <c r="BT161" s="8">
        <f t="shared" si="1013"/>
        <v>0</v>
      </c>
      <c r="BU161" s="8">
        <f t="shared" si="1014"/>
        <v>0</v>
      </c>
      <c r="BV161" s="8">
        <f t="shared" si="1015"/>
        <v>1289346.655</v>
      </c>
      <c r="BW161" s="8">
        <f t="shared" si="1016"/>
        <v>0</v>
      </c>
      <c r="BX161" s="8">
        <f t="shared" si="1017"/>
        <v>2330.86</v>
      </c>
      <c r="BY161" s="8">
        <f t="shared" si="1018"/>
        <v>1443.23</v>
      </c>
      <c r="BZ161" s="8">
        <f t="shared" si="1019"/>
        <v>0</v>
      </c>
      <c r="CA161" s="8">
        <f t="shared" si="1020"/>
        <v>0</v>
      </c>
      <c r="CB161" s="8">
        <f t="shared" si="1021"/>
        <v>0</v>
      </c>
      <c r="CC161" s="8">
        <f t="shared" si="1022"/>
        <v>0</v>
      </c>
      <c r="CD161" s="8">
        <f t="shared" si="1023"/>
        <v>0</v>
      </c>
      <c r="CG161" s="75"/>
      <c r="CH161" s="102" t="str">
        <f t="shared" ref="CH161:CH162" si="1044">BM161</f>
        <v>034 bp</v>
      </c>
      <c r="CI161" s="103" t="str">
        <f t="shared" si="1024"/>
        <v>Tue Jul 19 03:04:33 2022</v>
      </c>
      <c r="CJ161" s="103">
        <f t="shared" si="1025"/>
        <v>561913.21499999997</v>
      </c>
      <c r="CK161" s="103">
        <f t="shared" si="1026"/>
        <v>2094517.96</v>
      </c>
      <c r="CL161" s="103">
        <f t="shared" si="1027"/>
        <v>0</v>
      </c>
      <c r="CM161" s="103">
        <f t="shared" si="1028"/>
        <v>0</v>
      </c>
      <c r="CN161" s="103">
        <f t="shared" si="1029"/>
        <v>1151.1949999999999</v>
      </c>
      <c r="CO161" s="103">
        <f t="shared" si="1030"/>
        <v>0</v>
      </c>
      <c r="CP161" s="103">
        <f t="shared" si="1031"/>
        <v>0</v>
      </c>
      <c r="CQ161" s="103">
        <f t="shared" si="1032"/>
        <v>1289346.655</v>
      </c>
      <c r="CR161" s="103">
        <f t="shared" si="1033"/>
        <v>0</v>
      </c>
      <c r="CS161" s="103">
        <f t="shared" si="1034"/>
        <v>2330.86</v>
      </c>
      <c r="CT161" s="103">
        <f t="shared" si="1035"/>
        <v>1443.23</v>
      </c>
      <c r="CU161" s="103">
        <f t="shared" si="1036"/>
        <v>0</v>
      </c>
      <c r="CV161" s="103">
        <f t="shared" si="1037"/>
        <v>0</v>
      </c>
      <c r="CW161" s="103">
        <f t="shared" si="1038"/>
        <v>0</v>
      </c>
      <c r="CX161" s="103">
        <f t="shared" si="1039"/>
        <v>0</v>
      </c>
      <c r="CY161" s="104">
        <f t="shared" si="1040"/>
        <v>0</v>
      </c>
    </row>
    <row r="162" spans="1:103" x14ac:dyDescent="0.25">
      <c r="A162" s="75"/>
      <c r="B162" s="42" t="str">
        <f>'Data In'!G16</f>
        <v>034 bp</v>
      </c>
      <c r="C162" s="8" t="str">
        <f>'Data In'!H16</f>
        <v>Tue Jul 19 03:09:30 2022</v>
      </c>
      <c r="D162" s="8">
        <f>'Data In'!I16</f>
        <v>562075.25</v>
      </c>
      <c r="E162" s="8">
        <f>'Data In'!J16</f>
        <v>2094984.2250000001</v>
      </c>
      <c r="F162" s="8">
        <f>'Data In'!K16</f>
        <v>0</v>
      </c>
      <c r="G162" s="8">
        <f>'Data In'!L16</f>
        <v>0</v>
      </c>
      <c r="H162" s="8">
        <f>'Data In'!M16</f>
        <v>1110.925</v>
      </c>
      <c r="I162" s="8">
        <f>'Data In'!N16</f>
        <v>0</v>
      </c>
      <c r="J162" s="8">
        <f>'Data In'!O16</f>
        <v>0</v>
      </c>
      <c r="K162" s="8">
        <f>'Data In'!P16</f>
        <v>1289218.675</v>
      </c>
      <c r="L162" s="8">
        <f>'Data In'!Q16</f>
        <v>0</v>
      </c>
      <c r="M162" s="8">
        <f>'Data In'!R16</f>
        <v>2350.48</v>
      </c>
      <c r="N162" s="8">
        <f>'Data In'!S16</f>
        <v>1447.86</v>
      </c>
      <c r="O162" s="8">
        <f>'Data In'!T16</f>
        <v>0</v>
      </c>
      <c r="P162" s="8">
        <f>'Data In'!U16</f>
        <v>0</v>
      </c>
      <c r="Q162" s="8">
        <f>'Data In'!V16</f>
        <v>0</v>
      </c>
      <c r="R162" s="8">
        <f>'Data In'!W16</f>
        <v>0</v>
      </c>
      <c r="S162" s="8">
        <f>'Data In'!X16</f>
        <v>0</v>
      </c>
      <c r="T162" s="25"/>
      <c r="V162" s="75"/>
      <c r="W162" s="42" t="str">
        <f t="shared" si="1041"/>
        <v>034 bp</v>
      </c>
      <c r="X162" s="8" t="str">
        <f t="shared" si="973"/>
        <v>Tue Jul 19 03:09:30 2022</v>
      </c>
      <c r="Y162" s="8">
        <f t="shared" si="974"/>
        <v>562075.25</v>
      </c>
      <c r="Z162" s="8">
        <f t="shared" si="975"/>
        <v>2094984.2250000001</v>
      </c>
      <c r="AA162" s="8">
        <f t="shared" si="976"/>
        <v>0</v>
      </c>
      <c r="AB162" s="8">
        <f t="shared" si="977"/>
        <v>0</v>
      </c>
      <c r="AC162" s="8">
        <f t="shared" si="978"/>
        <v>1110.925</v>
      </c>
      <c r="AD162" s="8">
        <f t="shared" si="979"/>
        <v>0</v>
      </c>
      <c r="AE162" s="8">
        <f t="shared" si="980"/>
        <v>0</v>
      </c>
      <c r="AF162" s="8">
        <f t="shared" si="981"/>
        <v>1289218.675</v>
      </c>
      <c r="AG162" s="8">
        <f t="shared" si="982"/>
        <v>0</v>
      </c>
      <c r="AH162" s="8">
        <f t="shared" si="983"/>
        <v>2350.48</v>
      </c>
      <c r="AI162" s="8">
        <f t="shared" si="984"/>
        <v>1447.86</v>
      </c>
      <c r="AJ162" s="8">
        <f t="shared" si="985"/>
        <v>0</v>
      </c>
      <c r="AK162" s="8">
        <f t="shared" si="986"/>
        <v>0</v>
      </c>
      <c r="AL162" s="8">
        <f t="shared" si="987"/>
        <v>0</v>
      </c>
      <c r="AM162" s="8">
        <f t="shared" si="988"/>
        <v>0</v>
      </c>
      <c r="AN162" s="8">
        <f t="shared" si="989"/>
        <v>0</v>
      </c>
      <c r="AQ162" s="75"/>
      <c r="AR162" s="42" t="str">
        <f t="shared" si="1042"/>
        <v>034 bp</v>
      </c>
      <c r="AS162" s="8" t="str">
        <f t="shared" si="990"/>
        <v>Tue Jul 19 03:09:30 2022</v>
      </c>
      <c r="AT162" s="8">
        <f t="shared" si="991"/>
        <v>562075.25</v>
      </c>
      <c r="AU162" s="8">
        <f t="shared" si="992"/>
        <v>2094984.2250000001</v>
      </c>
      <c r="AV162" s="8">
        <f t="shared" si="993"/>
        <v>0</v>
      </c>
      <c r="AW162" s="8">
        <f t="shared" si="994"/>
        <v>0</v>
      </c>
      <c r="AX162" s="8">
        <f t="shared" si="995"/>
        <v>1110.925</v>
      </c>
      <c r="AY162" s="8">
        <f t="shared" si="996"/>
        <v>0</v>
      </c>
      <c r="AZ162" s="8">
        <f t="shared" si="997"/>
        <v>0</v>
      </c>
      <c r="BA162" s="8">
        <f t="shared" si="998"/>
        <v>1289218.675</v>
      </c>
      <c r="BB162" s="8">
        <f t="shared" si="999"/>
        <v>0</v>
      </c>
      <c r="BC162" s="8">
        <f t="shared" si="1000"/>
        <v>2350.48</v>
      </c>
      <c r="BD162" s="8">
        <f t="shared" si="1001"/>
        <v>1447.86</v>
      </c>
      <c r="BE162" s="8">
        <f t="shared" si="1002"/>
        <v>0</v>
      </c>
      <c r="BF162" s="8">
        <f t="shared" si="1003"/>
        <v>0</v>
      </c>
      <c r="BG162" s="8">
        <f t="shared" si="1004"/>
        <v>0</v>
      </c>
      <c r="BH162" s="8">
        <f t="shared" si="1005"/>
        <v>0</v>
      </c>
      <c r="BI162" s="8">
        <f t="shared" si="1006"/>
        <v>0</v>
      </c>
      <c r="BL162" s="75"/>
      <c r="BM162" s="42" t="str">
        <f t="shared" si="1043"/>
        <v>034 bp</v>
      </c>
      <c r="BN162" s="8" t="str">
        <f t="shared" si="1007"/>
        <v>Tue Jul 19 03:09:30 2022</v>
      </c>
      <c r="BO162" s="8">
        <f t="shared" si="1008"/>
        <v>562075.25</v>
      </c>
      <c r="BP162" s="8">
        <f t="shared" si="1009"/>
        <v>2094984.2250000001</v>
      </c>
      <c r="BQ162" s="8">
        <f t="shared" si="1010"/>
        <v>0</v>
      </c>
      <c r="BR162" s="8">
        <f t="shared" si="1011"/>
        <v>0</v>
      </c>
      <c r="BS162" s="8">
        <f t="shared" si="1012"/>
        <v>1110.925</v>
      </c>
      <c r="BT162" s="8">
        <f t="shared" si="1013"/>
        <v>0</v>
      </c>
      <c r="BU162" s="8">
        <f t="shared" si="1014"/>
        <v>0</v>
      </c>
      <c r="BV162" s="8">
        <f t="shared" si="1015"/>
        <v>1289218.675</v>
      </c>
      <c r="BW162" s="8">
        <f t="shared" si="1016"/>
        <v>0</v>
      </c>
      <c r="BX162" s="8">
        <f t="shared" si="1017"/>
        <v>2350.48</v>
      </c>
      <c r="BY162" s="8">
        <f t="shared" si="1018"/>
        <v>1447.86</v>
      </c>
      <c r="BZ162" s="8">
        <f t="shared" si="1019"/>
        <v>0</v>
      </c>
      <c r="CA162" s="8">
        <f t="shared" si="1020"/>
        <v>0</v>
      </c>
      <c r="CB162" s="8">
        <f t="shared" si="1021"/>
        <v>0</v>
      </c>
      <c r="CC162" s="8">
        <f t="shared" si="1022"/>
        <v>0</v>
      </c>
      <c r="CD162" s="8">
        <f t="shared" si="1023"/>
        <v>0</v>
      </c>
      <c r="CG162" s="75"/>
      <c r="CH162" s="102" t="str">
        <f t="shared" si="1044"/>
        <v>034 bp</v>
      </c>
      <c r="CI162" s="103" t="str">
        <f t="shared" si="1024"/>
        <v>Tue Jul 19 03:09:30 2022</v>
      </c>
      <c r="CJ162" s="103">
        <f t="shared" si="1025"/>
        <v>562075.25</v>
      </c>
      <c r="CK162" s="103">
        <f t="shared" si="1026"/>
        <v>2094984.2250000001</v>
      </c>
      <c r="CL162" s="103">
        <f t="shared" si="1027"/>
        <v>0</v>
      </c>
      <c r="CM162" s="103">
        <f t="shared" si="1028"/>
        <v>0</v>
      </c>
      <c r="CN162" s="103">
        <f t="shared" si="1029"/>
        <v>1110.925</v>
      </c>
      <c r="CO162" s="103">
        <f t="shared" si="1030"/>
        <v>0</v>
      </c>
      <c r="CP162" s="103">
        <f t="shared" si="1031"/>
        <v>0</v>
      </c>
      <c r="CQ162" s="103">
        <f t="shared" si="1032"/>
        <v>1289218.675</v>
      </c>
      <c r="CR162" s="103">
        <f t="shared" si="1033"/>
        <v>0</v>
      </c>
      <c r="CS162" s="103">
        <f t="shared" si="1034"/>
        <v>2350.48</v>
      </c>
      <c r="CT162" s="103">
        <f t="shared" si="1035"/>
        <v>1447.86</v>
      </c>
      <c r="CU162" s="103">
        <f t="shared" si="1036"/>
        <v>0</v>
      </c>
      <c r="CV162" s="103">
        <f t="shared" si="1037"/>
        <v>0</v>
      </c>
      <c r="CW162" s="103">
        <f t="shared" si="1038"/>
        <v>0</v>
      </c>
      <c r="CX162" s="103">
        <f t="shared" si="1039"/>
        <v>0</v>
      </c>
      <c r="CY162" s="104">
        <f t="shared" si="1040"/>
        <v>0</v>
      </c>
    </row>
    <row r="163" spans="1:103" x14ac:dyDescent="0.25">
      <c r="A163" s="75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8"/>
      <c r="T163" s="25"/>
      <c r="V163" s="75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8"/>
      <c r="AQ163" s="75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8"/>
      <c r="BL163" s="75"/>
      <c r="BM163" s="87"/>
      <c r="BN163" s="87"/>
      <c r="BO163" s="87"/>
      <c r="BP163" s="87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7"/>
      <c r="CC163" s="87"/>
      <c r="CD163" s="88"/>
      <c r="CG163" s="75"/>
      <c r="CH163" s="87"/>
      <c r="CI163" s="87"/>
      <c r="CJ163" s="87"/>
      <c r="CK163" s="87"/>
      <c r="CL163" s="87"/>
      <c r="CM163" s="87"/>
      <c r="CN163" s="87"/>
      <c r="CO163" s="87"/>
      <c r="CP163" s="87"/>
      <c r="CQ163" s="87"/>
      <c r="CR163" s="87"/>
      <c r="CS163" s="87"/>
      <c r="CT163" s="87"/>
      <c r="CU163" s="87"/>
      <c r="CV163" s="87"/>
      <c r="CW163" s="87"/>
      <c r="CX163" s="87"/>
      <c r="CY163" s="88"/>
    </row>
    <row r="164" spans="1:103" x14ac:dyDescent="0.25">
      <c r="A164" s="75" t="s">
        <v>59</v>
      </c>
      <c r="B164" s="122" t="str">
        <f>'Data In'!G45</f>
        <v>034 475C 40-120mL 2p5-5 pOzO2 0-10pCO2</v>
      </c>
      <c r="C164" s="8" t="str">
        <f>'Data In'!H45</f>
        <v>Mon Jul 18 09:23:27 2022</v>
      </c>
      <c r="D164" s="8">
        <f>'Data In'!I45</f>
        <v>389208.61</v>
      </c>
      <c r="E164" s="8">
        <f>'Data In'!J45</f>
        <v>2185212.3250000002</v>
      </c>
      <c r="F164" s="8">
        <f>'Data In'!K45</f>
        <v>5575.4250000000002</v>
      </c>
      <c r="G164" s="8">
        <f>'Data In'!L45</f>
        <v>54293.714999999997</v>
      </c>
      <c r="H164" s="8">
        <f>'Data In'!M45</f>
        <v>6466.05</v>
      </c>
      <c r="I164" s="8">
        <f>'Data In'!N45</f>
        <v>148.08000000000001</v>
      </c>
      <c r="J164" s="8">
        <f>'Data In'!O45</f>
        <v>15485.275</v>
      </c>
      <c r="K164" s="8">
        <f>'Data In'!P45</f>
        <v>1156851.18</v>
      </c>
      <c r="L164" s="8">
        <f>'Data In'!Q45</f>
        <v>115788.22</v>
      </c>
      <c r="M164" s="8">
        <f>'Data In'!R45</f>
        <v>1702.9849999999999</v>
      </c>
      <c r="N164" s="8">
        <f>'Data In'!S45</f>
        <v>1005.135</v>
      </c>
      <c r="O164" s="8">
        <f>'Data In'!T45</f>
        <v>156.60499999999999</v>
      </c>
      <c r="P164" s="8">
        <f>'Data In'!U45</f>
        <v>338.34500000000003</v>
      </c>
      <c r="Q164" s="8">
        <f>'Data In'!V45</f>
        <v>252.32499999999999</v>
      </c>
      <c r="R164" s="8">
        <f>'Data In'!W45</f>
        <v>98.144999999999996</v>
      </c>
      <c r="S164" s="8">
        <f>'Data In'!X45</f>
        <v>0</v>
      </c>
      <c r="T164" s="25"/>
      <c r="V164" s="75" t="s">
        <v>59</v>
      </c>
      <c r="W164" s="122">
        <f>'Data In'!G74</f>
        <v>0</v>
      </c>
      <c r="X164" s="8">
        <f>'Data In'!H74</f>
        <v>0</v>
      </c>
      <c r="Y164" s="8">
        <f>'Data In'!I74</f>
        <v>0</v>
      </c>
      <c r="Z164" s="8">
        <f>'Data In'!J74</f>
        <v>0</v>
      </c>
      <c r="AA164" s="8">
        <f>'Data In'!K74</f>
        <v>0</v>
      </c>
      <c r="AB164" s="8">
        <f>'Data In'!L74</f>
        <v>0</v>
      </c>
      <c r="AC164" s="8">
        <f>'Data In'!M74</f>
        <v>0</v>
      </c>
      <c r="AD164" s="8">
        <f>'Data In'!N74</f>
        <v>0</v>
      </c>
      <c r="AE164" s="8">
        <f>'Data In'!O74</f>
        <v>0</v>
      </c>
      <c r="AF164" s="8">
        <f>'Data In'!P74</f>
        <v>0</v>
      </c>
      <c r="AG164" s="8">
        <f>'Data In'!Q74</f>
        <v>0</v>
      </c>
      <c r="AH164" s="8">
        <f>'Data In'!R74</f>
        <v>0</v>
      </c>
      <c r="AI164" s="8">
        <f>'Data In'!S74</f>
        <v>0</v>
      </c>
      <c r="AJ164" s="8">
        <f>'Data In'!T74</f>
        <v>0</v>
      </c>
      <c r="AK164" s="8">
        <f>'Data In'!U74</f>
        <v>0</v>
      </c>
      <c r="AL164" s="8">
        <f>'Data In'!V74</f>
        <v>0</v>
      </c>
      <c r="AM164" s="8">
        <f>'Data In'!W74</f>
        <v>0</v>
      </c>
      <c r="AN164" s="8">
        <f>'Data In'!X74</f>
        <v>0</v>
      </c>
      <c r="AQ164" s="75" t="s">
        <v>59</v>
      </c>
      <c r="AR164" s="122">
        <f>'Data In'!G103</f>
        <v>0</v>
      </c>
      <c r="AS164" s="8">
        <f>'Data In'!H103</f>
        <v>0</v>
      </c>
      <c r="AT164" s="8">
        <f>'Data In'!I103</f>
        <v>0</v>
      </c>
      <c r="AU164" s="8">
        <f>'Data In'!J103</f>
        <v>0</v>
      </c>
      <c r="AV164" s="8">
        <f>'Data In'!K103</f>
        <v>0</v>
      </c>
      <c r="AW164" s="8">
        <f>'Data In'!L103</f>
        <v>0</v>
      </c>
      <c r="AX164" s="8">
        <f>'Data In'!M103</f>
        <v>0</v>
      </c>
      <c r="AY164" s="8">
        <f>'Data In'!N103</f>
        <v>0</v>
      </c>
      <c r="AZ164" s="8">
        <f>'Data In'!O103</f>
        <v>0</v>
      </c>
      <c r="BA164" s="8">
        <f>'Data In'!P103</f>
        <v>0</v>
      </c>
      <c r="BB164" s="8">
        <f>'Data In'!Q103</f>
        <v>0</v>
      </c>
      <c r="BC164" s="8">
        <f>'Data In'!R103</f>
        <v>0</v>
      </c>
      <c r="BD164" s="8">
        <f>'Data In'!S103</f>
        <v>0</v>
      </c>
      <c r="BE164" s="8">
        <f>'Data In'!T103</f>
        <v>0</v>
      </c>
      <c r="BF164" s="8">
        <f>'Data In'!U103</f>
        <v>0</v>
      </c>
      <c r="BG164" s="8">
        <f>'Data In'!V103</f>
        <v>0</v>
      </c>
      <c r="BH164" s="8">
        <f>'Data In'!W103</f>
        <v>0</v>
      </c>
      <c r="BI164" s="8">
        <f>'Data In'!X103</f>
        <v>0</v>
      </c>
      <c r="BL164" s="75" t="s">
        <v>59</v>
      </c>
      <c r="BM164" s="122">
        <f>'Data In'!G132</f>
        <v>0</v>
      </c>
      <c r="BN164" s="8">
        <f>'Data In'!H132</f>
        <v>0</v>
      </c>
      <c r="BO164" s="8">
        <f>'Data In'!I132</f>
        <v>0</v>
      </c>
      <c r="BP164" s="8">
        <f>'Data In'!J132</f>
        <v>0</v>
      </c>
      <c r="BQ164" s="8">
        <f>'Data In'!K132</f>
        <v>0</v>
      </c>
      <c r="BR164" s="8">
        <f>'Data In'!L132</f>
        <v>0</v>
      </c>
      <c r="BS164" s="8">
        <f>'Data In'!M132</f>
        <v>0</v>
      </c>
      <c r="BT164" s="8">
        <f>'Data In'!N132</f>
        <v>0</v>
      </c>
      <c r="BU164" s="8">
        <f>'Data In'!O132</f>
        <v>0</v>
      </c>
      <c r="BV164" s="8">
        <f>'Data In'!P132</f>
        <v>0</v>
      </c>
      <c r="BW164" s="8">
        <f>'Data In'!Q132</f>
        <v>0</v>
      </c>
      <c r="BX164" s="8">
        <f>'Data In'!R132</f>
        <v>0</v>
      </c>
      <c r="BY164" s="8">
        <f>'Data In'!S132</f>
        <v>0</v>
      </c>
      <c r="BZ164" s="8">
        <f>'Data In'!T132</f>
        <v>0</v>
      </c>
      <c r="CA164" s="8">
        <f>'Data In'!U132</f>
        <v>0</v>
      </c>
      <c r="CB164" s="8">
        <f>'Data In'!V132</f>
        <v>0</v>
      </c>
      <c r="CC164" s="8">
        <f>'Data In'!W132</f>
        <v>0</v>
      </c>
      <c r="CD164" s="8">
        <f>'Data In'!X132</f>
        <v>0</v>
      </c>
      <c r="CG164" s="75" t="s">
        <v>59</v>
      </c>
      <c r="CH164" s="102">
        <f>'Data In'!G161</f>
        <v>0</v>
      </c>
      <c r="CI164" s="103">
        <f>'Data In'!H161</f>
        <v>0</v>
      </c>
      <c r="CJ164" s="103">
        <f>'Data In'!I161</f>
        <v>0</v>
      </c>
      <c r="CK164" s="103">
        <f>'Data In'!J161</f>
        <v>0</v>
      </c>
      <c r="CL164" s="103">
        <f>'Data In'!K161</f>
        <v>0</v>
      </c>
      <c r="CM164" s="103">
        <f>'Data In'!L161</f>
        <v>0</v>
      </c>
      <c r="CN164" s="103">
        <f>'Data In'!M161</f>
        <v>0</v>
      </c>
      <c r="CO164" s="103">
        <f>'Data In'!N161</f>
        <v>0</v>
      </c>
      <c r="CP164" s="103">
        <f>'Data In'!O161</f>
        <v>0</v>
      </c>
      <c r="CQ164" s="103">
        <f>'Data In'!P161</f>
        <v>0</v>
      </c>
      <c r="CR164" s="103">
        <f>'Data In'!Q161</f>
        <v>0</v>
      </c>
      <c r="CS164" s="103">
        <f>'Data In'!R161</f>
        <v>0</v>
      </c>
      <c r="CT164" s="103">
        <f>'Data In'!S161</f>
        <v>0</v>
      </c>
      <c r="CU164" s="103">
        <f>'Data In'!T161</f>
        <v>0</v>
      </c>
      <c r="CV164" s="103">
        <f>'Data In'!U161</f>
        <v>0</v>
      </c>
      <c r="CW164" s="103">
        <f>'Data In'!V161</f>
        <v>0</v>
      </c>
      <c r="CX164" s="103">
        <f>'Data In'!W161</f>
        <v>0</v>
      </c>
      <c r="CY164" s="103">
        <f>'Data In'!X161</f>
        <v>0</v>
      </c>
    </row>
    <row r="165" spans="1:103" x14ac:dyDescent="0.25">
      <c r="A165" s="75"/>
      <c r="B165" s="122" t="str">
        <f>'Data In'!G46</f>
        <v>034 475C 40-120mL 2p5-5 pOzO2 0-10pCO2</v>
      </c>
      <c r="C165" s="8" t="str">
        <f>'Data In'!H46</f>
        <v>Mon Jul 18 09:28:25 2022</v>
      </c>
      <c r="D165" s="8">
        <f>'Data In'!I46</f>
        <v>393257.3</v>
      </c>
      <c r="E165" s="8">
        <f>'Data In'!J46</f>
        <v>2180653.9249999998</v>
      </c>
      <c r="F165" s="8">
        <f>'Data In'!K46</f>
        <v>5534.6450000000004</v>
      </c>
      <c r="G165" s="8">
        <f>'Data In'!L46</f>
        <v>53684.904999999999</v>
      </c>
      <c r="H165" s="8">
        <f>'Data In'!M46</f>
        <v>6819.03</v>
      </c>
      <c r="I165" s="8">
        <f>'Data In'!N46</f>
        <v>146.36500000000001</v>
      </c>
      <c r="J165" s="8">
        <f>'Data In'!O46</f>
        <v>15468.455</v>
      </c>
      <c r="K165" s="8">
        <f>'Data In'!P46</f>
        <v>1157031.615</v>
      </c>
      <c r="L165" s="8">
        <f>'Data In'!Q46</f>
        <v>115728.825</v>
      </c>
      <c r="M165" s="8">
        <f>'Data In'!R46</f>
        <v>1701.28</v>
      </c>
      <c r="N165" s="8">
        <f>'Data In'!S46</f>
        <v>1009.085</v>
      </c>
      <c r="O165" s="8">
        <f>'Data In'!T46</f>
        <v>156.685</v>
      </c>
      <c r="P165" s="8">
        <f>'Data In'!U46</f>
        <v>338.505</v>
      </c>
      <c r="Q165" s="8">
        <f>'Data In'!V46</f>
        <v>246.75</v>
      </c>
      <c r="R165" s="8">
        <f>'Data In'!W46</f>
        <v>95.825000000000003</v>
      </c>
      <c r="S165" s="8">
        <f>'Data In'!X46</f>
        <v>0</v>
      </c>
      <c r="T165" s="25"/>
      <c r="V165" s="75"/>
      <c r="W165" s="122">
        <f>'Data In'!G75</f>
        <v>0</v>
      </c>
      <c r="X165" s="8">
        <f>'Data In'!H75</f>
        <v>0</v>
      </c>
      <c r="Y165" s="8">
        <f>'Data In'!I75</f>
        <v>0</v>
      </c>
      <c r="Z165" s="8">
        <f>'Data In'!J75</f>
        <v>0</v>
      </c>
      <c r="AA165" s="8">
        <f>'Data In'!K75</f>
        <v>0</v>
      </c>
      <c r="AB165" s="8">
        <f>'Data In'!L75</f>
        <v>0</v>
      </c>
      <c r="AC165" s="8">
        <f>'Data In'!M75</f>
        <v>0</v>
      </c>
      <c r="AD165" s="8">
        <f>'Data In'!N75</f>
        <v>0</v>
      </c>
      <c r="AE165" s="8">
        <f>'Data In'!O75</f>
        <v>0</v>
      </c>
      <c r="AF165" s="8">
        <f>'Data In'!P75</f>
        <v>0</v>
      </c>
      <c r="AG165" s="8">
        <f>'Data In'!Q75</f>
        <v>0</v>
      </c>
      <c r="AH165" s="8">
        <f>'Data In'!R75</f>
        <v>0</v>
      </c>
      <c r="AI165" s="8">
        <f>'Data In'!S75</f>
        <v>0</v>
      </c>
      <c r="AJ165" s="8">
        <f>'Data In'!T75</f>
        <v>0</v>
      </c>
      <c r="AK165" s="8">
        <f>'Data In'!U75</f>
        <v>0</v>
      </c>
      <c r="AL165" s="8">
        <f>'Data In'!V75</f>
        <v>0</v>
      </c>
      <c r="AM165" s="8">
        <f>'Data In'!W75</f>
        <v>0</v>
      </c>
      <c r="AN165" s="8">
        <f>'Data In'!X75</f>
        <v>0</v>
      </c>
      <c r="AQ165" s="75"/>
      <c r="AR165" s="122">
        <f>'Data In'!G104</f>
        <v>0</v>
      </c>
      <c r="AS165" s="8">
        <f>'Data In'!H104</f>
        <v>0</v>
      </c>
      <c r="AT165" s="8">
        <f>'Data In'!I104</f>
        <v>0</v>
      </c>
      <c r="AU165" s="8">
        <f>'Data In'!J104</f>
        <v>0</v>
      </c>
      <c r="AV165" s="8">
        <f>'Data In'!K104</f>
        <v>0</v>
      </c>
      <c r="AW165" s="8">
        <f>'Data In'!L104</f>
        <v>0</v>
      </c>
      <c r="AX165" s="8">
        <f>'Data In'!M104</f>
        <v>0</v>
      </c>
      <c r="AY165" s="8">
        <f>'Data In'!N104</f>
        <v>0</v>
      </c>
      <c r="AZ165" s="8">
        <f>'Data In'!O104</f>
        <v>0</v>
      </c>
      <c r="BA165" s="8">
        <f>'Data In'!P104</f>
        <v>0</v>
      </c>
      <c r="BB165" s="8">
        <f>'Data In'!Q104</f>
        <v>0</v>
      </c>
      <c r="BC165" s="8">
        <f>'Data In'!R104</f>
        <v>0</v>
      </c>
      <c r="BD165" s="8">
        <f>'Data In'!S104</f>
        <v>0</v>
      </c>
      <c r="BE165" s="8">
        <f>'Data In'!T104</f>
        <v>0</v>
      </c>
      <c r="BF165" s="8">
        <f>'Data In'!U104</f>
        <v>0</v>
      </c>
      <c r="BG165" s="8">
        <f>'Data In'!V104</f>
        <v>0</v>
      </c>
      <c r="BH165" s="8">
        <f>'Data In'!W104</f>
        <v>0</v>
      </c>
      <c r="BI165" s="8">
        <f>'Data In'!X104</f>
        <v>0</v>
      </c>
      <c r="BL165" s="75"/>
      <c r="BM165" s="122">
        <f>'Data In'!G133</f>
        <v>0</v>
      </c>
      <c r="BN165" s="8">
        <f>'Data In'!H133</f>
        <v>0</v>
      </c>
      <c r="BO165" s="8">
        <f>'Data In'!I133</f>
        <v>0</v>
      </c>
      <c r="BP165" s="8">
        <f>'Data In'!J133</f>
        <v>0</v>
      </c>
      <c r="BQ165" s="8">
        <f>'Data In'!K133</f>
        <v>0</v>
      </c>
      <c r="BR165" s="8">
        <f>'Data In'!L133</f>
        <v>0</v>
      </c>
      <c r="BS165" s="8">
        <f>'Data In'!M133</f>
        <v>0</v>
      </c>
      <c r="BT165" s="8">
        <f>'Data In'!N133</f>
        <v>0</v>
      </c>
      <c r="BU165" s="8">
        <f>'Data In'!O133</f>
        <v>0</v>
      </c>
      <c r="BV165" s="8">
        <f>'Data In'!P133</f>
        <v>0</v>
      </c>
      <c r="BW165" s="8">
        <f>'Data In'!Q133</f>
        <v>0</v>
      </c>
      <c r="BX165" s="8">
        <f>'Data In'!R133</f>
        <v>0</v>
      </c>
      <c r="BY165" s="8">
        <f>'Data In'!S133</f>
        <v>0</v>
      </c>
      <c r="BZ165" s="8">
        <f>'Data In'!T133</f>
        <v>0</v>
      </c>
      <c r="CA165" s="8">
        <f>'Data In'!U133</f>
        <v>0</v>
      </c>
      <c r="CB165" s="8">
        <f>'Data In'!V133</f>
        <v>0</v>
      </c>
      <c r="CC165" s="8">
        <f>'Data In'!W133</f>
        <v>0</v>
      </c>
      <c r="CD165" s="8">
        <f>'Data In'!X133</f>
        <v>0</v>
      </c>
      <c r="CG165" s="75"/>
      <c r="CH165" s="102">
        <f>'Data In'!G162</f>
        <v>0</v>
      </c>
      <c r="CI165" s="103">
        <f>'Data In'!H162</f>
        <v>0</v>
      </c>
      <c r="CJ165" s="103">
        <f>'Data In'!I162</f>
        <v>0</v>
      </c>
      <c r="CK165" s="103">
        <f>'Data In'!J162</f>
        <v>0</v>
      </c>
      <c r="CL165" s="103">
        <f>'Data In'!K162</f>
        <v>0</v>
      </c>
      <c r="CM165" s="103">
        <f>'Data In'!L162</f>
        <v>0</v>
      </c>
      <c r="CN165" s="103">
        <f>'Data In'!M162</f>
        <v>0</v>
      </c>
      <c r="CO165" s="103">
        <f>'Data In'!N162</f>
        <v>0</v>
      </c>
      <c r="CP165" s="103">
        <f>'Data In'!O162</f>
        <v>0</v>
      </c>
      <c r="CQ165" s="103">
        <f>'Data In'!P162</f>
        <v>0</v>
      </c>
      <c r="CR165" s="103">
        <f>'Data In'!Q162</f>
        <v>0</v>
      </c>
      <c r="CS165" s="103">
        <f>'Data In'!R162</f>
        <v>0</v>
      </c>
      <c r="CT165" s="103">
        <f>'Data In'!S162</f>
        <v>0</v>
      </c>
      <c r="CU165" s="103">
        <f>'Data In'!T162</f>
        <v>0</v>
      </c>
      <c r="CV165" s="103">
        <f>'Data In'!U162</f>
        <v>0</v>
      </c>
      <c r="CW165" s="103">
        <f>'Data In'!V162</f>
        <v>0</v>
      </c>
      <c r="CX165" s="103">
        <f>'Data In'!W162</f>
        <v>0</v>
      </c>
      <c r="CY165" s="103">
        <f>'Data In'!X162</f>
        <v>0</v>
      </c>
    </row>
    <row r="166" spans="1:103" x14ac:dyDescent="0.25">
      <c r="A166" s="75"/>
      <c r="B166" s="122" t="str">
        <f>'Data In'!G47</f>
        <v>034 475C 40-120mL 2p5-5 pOzO2 0-10pCO2</v>
      </c>
      <c r="C166" s="8" t="str">
        <f>'Data In'!H47</f>
        <v>Mon Jul 18 09:33:23 2022</v>
      </c>
      <c r="D166" s="8">
        <f>'Data In'!I47</f>
        <v>397729.55</v>
      </c>
      <c r="E166" s="8">
        <f>'Data In'!J47</f>
        <v>2176824.1800000002</v>
      </c>
      <c r="F166" s="8">
        <f>'Data In'!K47</f>
        <v>5466.4650000000001</v>
      </c>
      <c r="G166" s="8">
        <f>'Data In'!L47</f>
        <v>53198.105000000003</v>
      </c>
      <c r="H166" s="8">
        <f>'Data In'!M47</f>
        <v>7731.7049999999999</v>
      </c>
      <c r="I166" s="8">
        <f>'Data In'!N47</f>
        <v>146.13499999999999</v>
      </c>
      <c r="J166" s="8">
        <f>'Data In'!O47</f>
        <v>15379.555</v>
      </c>
      <c r="K166" s="8">
        <f>'Data In'!P47</f>
        <v>1155370.9950000001</v>
      </c>
      <c r="L166" s="8">
        <f>'Data In'!Q47</f>
        <v>115269.315</v>
      </c>
      <c r="M166" s="8">
        <f>'Data In'!R47</f>
        <v>1712.575</v>
      </c>
      <c r="N166" s="8">
        <f>'Data In'!S47</f>
        <v>1005.6950000000001</v>
      </c>
      <c r="O166" s="8">
        <f>'Data In'!T47</f>
        <v>152.69999999999999</v>
      </c>
      <c r="P166" s="8">
        <f>'Data In'!U47</f>
        <v>319.27</v>
      </c>
      <c r="Q166" s="8">
        <f>'Data In'!V47</f>
        <v>246.93</v>
      </c>
      <c r="R166" s="8">
        <f>'Data In'!W47</f>
        <v>90.094999999999999</v>
      </c>
      <c r="S166" s="8">
        <f>'Data In'!X47</f>
        <v>0</v>
      </c>
      <c r="T166" s="25"/>
      <c r="V166" s="75"/>
      <c r="W166" s="122">
        <f>'Data In'!G76</f>
        <v>0</v>
      </c>
      <c r="X166" s="8">
        <f>'Data In'!H76</f>
        <v>0</v>
      </c>
      <c r="Y166" s="8">
        <f>'Data In'!I76</f>
        <v>0</v>
      </c>
      <c r="Z166" s="8">
        <f>'Data In'!J76</f>
        <v>0</v>
      </c>
      <c r="AA166" s="8">
        <f>'Data In'!K76</f>
        <v>0</v>
      </c>
      <c r="AB166" s="8">
        <f>'Data In'!L76</f>
        <v>0</v>
      </c>
      <c r="AC166" s="8">
        <f>'Data In'!M76</f>
        <v>0</v>
      </c>
      <c r="AD166" s="8">
        <f>'Data In'!N76</f>
        <v>0</v>
      </c>
      <c r="AE166" s="8">
        <f>'Data In'!O76</f>
        <v>0</v>
      </c>
      <c r="AF166" s="8">
        <f>'Data In'!P76</f>
        <v>0</v>
      </c>
      <c r="AG166" s="8">
        <f>'Data In'!Q76</f>
        <v>0</v>
      </c>
      <c r="AH166" s="8">
        <f>'Data In'!R76</f>
        <v>0</v>
      </c>
      <c r="AI166" s="8">
        <f>'Data In'!S76</f>
        <v>0</v>
      </c>
      <c r="AJ166" s="8">
        <f>'Data In'!T76</f>
        <v>0</v>
      </c>
      <c r="AK166" s="8">
        <f>'Data In'!U76</f>
        <v>0</v>
      </c>
      <c r="AL166" s="8">
        <f>'Data In'!V76</f>
        <v>0</v>
      </c>
      <c r="AM166" s="8">
        <f>'Data In'!W76</f>
        <v>0</v>
      </c>
      <c r="AN166" s="8">
        <f>'Data In'!X76</f>
        <v>0</v>
      </c>
      <c r="AQ166" s="75"/>
      <c r="AR166" s="122">
        <f>'Data In'!G105</f>
        <v>0</v>
      </c>
      <c r="AS166" s="8">
        <f>'Data In'!H105</f>
        <v>0</v>
      </c>
      <c r="AT166" s="8">
        <f>'Data In'!I105</f>
        <v>0</v>
      </c>
      <c r="AU166" s="8">
        <f>'Data In'!J105</f>
        <v>0</v>
      </c>
      <c r="AV166" s="8">
        <f>'Data In'!K105</f>
        <v>0</v>
      </c>
      <c r="AW166" s="8">
        <f>'Data In'!L105</f>
        <v>0</v>
      </c>
      <c r="AX166" s="8">
        <f>'Data In'!M105</f>
        <v>0</v>
      </c>
      <c r="AY166" s="8">
        <f>'Data In'!N105</f>
        <v>0</v>
      </c>
      <c r="AZ166" s="8">
        <f>'Data In'!O105</f>
        <v>0</v>
      </c>
      <c r="BA166" s="8">
        <f>'Data In'!P105</f>
        <v>0</v>
      </c>
      <c r="BB166" s="8">
        <f>'Data In'!Q105</f>
        <v>0</v>
      </c>
      <c r="BC166" s="8">
        <f>'Data In'!R105</f>
        <v>0</v>
      </c>
      <c r="BD166" s="8">
        <f>'Data In'!S105</f>
        <v>0</v>
      </c>
      <c r="BE166" s="8">
        <f>'Data In'!T105</f>
        <v>0</v>
      </c>
      <c r="BF166" s="8">
        <f>'Data In'!U105</f>
        <v>0</v>
      </c>
      <c r="BG166" s="8">
        <f>'Data In'!V105</f>
        <v>0</v>
      </c>
      <c r="BH166" s="8">
        <f>'Data In'!W105</f>
        <v>0</v>
      </c>
      <c r="BI166" s="8">
        <f>'Data In'!X105</f>
        <v>0</v>
      </c>
      <c r="BL166" s="75"/>
      <c r="BM166" s="122">
        <f>'Data In'!G134</f>
        <v>0</v>
      </c>
      <c r="BN166" s="8">
        <f>'Data In'!H134</f>
        <v>0</v>
      </c>
      <c r="BO166" s="8">
        <f>'Data In'!I134</f>
        <v>0</v>
      </c>
      <c r="BP166" s="8">
        <f>'Data In'!J134</f>
        <v>0</v>
      </c>
      <c r="BQ166" s="8">
        <f>'Data In'!K134</f>
        <v>0</v>
      </c>
      <c r="BR166" s="8">
        <f>'Data In'!L134</f>
        <v>0</v>
      </c>
      <c r="BS166" s="8">
        <f>'Data In'!M134</f>
        <v>0</v>
      </c>
      <c r="BT166" s="8">
        <f>'Data In'!N134</f>
        <v>0</v>
      </c>
      <c r="BU166" s="8">
        <f>'Data In'!O134</f>
        <v>0</v>
      </c>
      <c r="BV166" s="8">
        <f>'Data In'!P134</f>
        <v>0</v>
      </c>
      <c r="BW166" s="8">
        <f>'Data In'!Q134</f>
        <v>0</v>
      </c>
      <c r="BX166" s="8">
        <f>'Data In'!R134</f>
        <v>0</v>
      </c>
      <c r="BY166" s="8">
        <f>'Data In'!S134</f>
        <v>0</v>
      </c>
      <c r="BZ166" s="8">
        <f>'Data In'!T134</f>
        <v>0</v>
      </c>
      <c r="CA166" s="8">
        <f>'Data In'!U134</f>
        <v>0</v>
      </c>
      <c r="CB166" s="8">
        <f>'Data In'!V134</f>
        <v>0</v>
      </c>
      <c r="CC166" s="8">
        <f>'Data In'!W134</f>
        <v>0</v>
      </c>
      <c r="CD166" s="8">
        <f>'Data In'!X134</f>
        <v>0</v>
      </c>
      <c r="CG166" s="75"/>
      <c r="CH166" s="102">
        <f>'Data In'!G163</f>
        <v>0</v>
      </c>
      <c r="CI166" s="103">
        <f>'Data In'!H163</f>
        <v>0</v>
      </c>
      <c r="CJ166" s="103">
        <f>'Data In'!I163</f>
        <v>0</v>
      </c>
      <c r="CK166" s="103">
        <f>'Data In'!J163</f>
        <v>0</v>
      </c>
      <c r="CL166" s="103">
        <f>'Data In'!K163</f>
        <v>0</v>
      </c>
      <c r="CM166" s="103">
        <f>'Data In'!L163</f>
        <v>0</v>
      </c>
      <c r="CN166" s="103">
        <f>'Data In'!M163</f>
        <v>0</v>
      </c>
      <c r="CO166" s="103">
        <f>'Data In'!N163</f>
        <v>0</v>
      </c>
      <c r="CP166" s="103">
        <f>'Data In'!O163</f>
        <v>0</v>
      </c>
      <c r="CQ166" s="103">
        <f>'Data In'!P163</f>
        <v>0</v>
      </c>
      <c r="CR166" s="103">
        <f>'Data In'!Q163</f>
        <v>0</v>
      </c>
      <c r="CS166" s="103">
        <f>'Data In'!R163</f>
        <v>0</v>
      </c>
      <c r="CT166" s="103">
        <f>'Data In'!S163</f>
        <v>0</v>
      </c>
      <c r="CU166" s="103">
        <f>'Data In'!T163</f>
        <v>0</v>
      </c>
      <c r="CV166" s="103">
        <f>'Data In'!U163</f>
        <v>0</v>
      </c>
      <c r="CW166" s="103">
        <f>'Data In'!V163</f>
        <v>0</v>
      </c>
      <c r="CX166" s="103">
        <f>'Data In'!W163</f>
        <v>0</v>
      </c>
      <c r="CY166" s="103">
        <f>'Data In'!X163</f>
        <v>0</v>
      </c>
    </row>
    <row r="167" spans="1:103" ht="15.75" thickBot="1" x14ac:dyDescent="0.3">
      <c r="A167" s="78"/>
      <c r="B167" s="89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1"/>
      <c r="T167" s="25"/>
      <c r="V167" s="78"/>
      <c r="W167" s="89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1"/>
      <c r="AQ167" s="78"/>
      <c r="AR167" s="89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1"/>
      <c r="BL167" s="78"/>
      <c r="BM167" s="89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1"/>
      <c r="CG167" s="78"/>
      <c r="CH167" s="89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  <c r="CS167" s="90"/>
      <c r="CT167" s="90"/>
      <c r="CU167" s="90"/>
      <c r="CV167" s="90"/>
      <c r="CW167" s="90"/>
      <c r="CX167" s="90"/>
      <c r="CY167" s="91"/>
    </row>
    <row r="168" spans="1:103" ht="14.45" customHeight="1" x14ac:dyDescent="0.25">
      <c r="A168" s="209" t="str">
        <f>F169&amp;"C " &amp; G169 &amp; "mL/min"</f>
        <v>475C 120mL/min</v>
      </c>
      <c r="B168" s="210"/>
      <c r="C168" s="162" t="s">
        <v>106</v>
      </c>
      <c r="D168" s="11" t="s">
        <v>113</v>
      </c>
      <c r="E168" s="11" t="s">
        <v>114</v>
      </c>
      <c r="F168" s="11" t="s">
        <v>62</v>
      </c>
      <c r="G168" s="11" t="s">
        <v>61</v>
      </c>
      <c r="H168" s="11" t="s">
        <v>100</v>
      </c>
      <c r="I168" s="12" t="s">
        <v>3</v>
      </c>
      <c r="J168" s="12" t="s">
        <v>4</v>
      </c>
      <c r="K168" s="12" t="s">
        <v>10</v>
      </c>
      <c r="L168" s="12" t="s">
        <v>5</v>
      </c>
      <c r="M168" s="12" t="s">
        <v>12</v>
      </c>
      <c r="N168" s="12" t="s">
        <v>13</v>
      </c>
      <c r="O168" s="12" t="s">
        <v>3</v>
      </c>
      <c r="P168" s="12" t="s">
        <v>4</v>
      </c>
      <c r="Q168" s="12" t="s">
        <v>10</v>
      </c>
      <c r="R168" s="12" t="s">
        <v>5</v>
      </c>
      <c r="S168" s="58" t="s">
        <v>56</v>
      </c>
      <c r="T168" s="25"/>
      <c r="V168" s="209" t="str">
        <f>AA169&amp;"C " &amp; AB169 &amp; "mL/min"</f>
        <v>C mL/min</v>
      </c>
      <c r="W168" s="210"/>
      <c r="X168" s="162" t="s">
        <v>106</v>
      </c>
      <c r="Y168" s="11" t="s">
        <v>113</v>
      </c>
      <c r="Z168" s="11" t="s">
        <v>114</v>
      </c>
      <c r="AA168" s="11" t="s">
        <v>62</v>
      </c>
      <c r="AB168" s="11" t="s">
        <v>61</v>
      </c>
      <c r="AC168" s="11" t="s">
        <v>100</v>
      </c>
      <c r="AD168" s="12" t="s">
        <v>3</v>
      </c>
      <c r="AE168" s="12" t="s">
        <v>4</v>
      </c>
      <c r="AF168" s="12" t="s">
        <v>10</v>
      </c>
      <c r="AG168" s="12" t="s">
        <v>5</v>
      </c>
      <c r="AH168" s="12" t="s">
        <v>12</v>
      </c>
      <c r="AI168" s="12" t="s">
        <v>13</v>
      </c>
      <c r="AJ168" s="12" t="s">
        <v>3</v>
      </c>
      <c r="AK168" s="12" t="s">
        <v>4</v>
      </c>
      <c r="AL168" s="12" t="s">
        <v>10</v>
      </c>
      <c r="AM168" s="12" t="s">
        <v>5</v>
      </c>
      <c r="AN168" s="58" t="s">
        <v>56</v>
      </c>
      <c r="AQ168" s="209" t="str">
        <f>AV169&amp;"C " &amp; AW169 &amp; "mL/min"</f>
        <v>C mL/min</v>
      </c>
      <c r="AR168" s="210"/>
      <c r="AS168" s="162" t="s">
        <v>106</v>
      </c>
      <c r="AT168" s="11" t="s">
        <v>113</v>
      </c>
      <c r="AU168" s="11" t="s">
        <v>114</v>
      </c>
      <c r="AV168" s="11" t="s">
        <v>62</v>
      </c>
      <c r="AW168" s="11" t="s">
        <v>61</v>
      </c>
      <c r="AX168" s="11" t="s">
        <v>100</v>
      </c>
      <c r="AY168" s="12" t="s">
        <v>3</v>
      </c>
      <c r="AZ168" s="12" t="s">
        <v>4</v>
      </c>
      <c r="BA168" s="12" t="s">
        <v>10</v>
      </c>
      <c r="BB168" s="12" t="s">
        <v>5</v>
      </c>
      <c r="BC168" s="12" t="s">
        <v>12</v>
      </c>
      <c r="BD168" s="12" t="s">
        <v>13</v>
      </c>
      <c r="BE168" s="12" t="s">
        <v>3</v>
      </c>
      <c r="BF168" s="12" t="s">
        <v>4</v>
      </c>
      <c r="BG168" s="12" t="s">
        <v>10</v>
      </c>
      <c r="BH168" s="12" t="s">
        <v>5</v>
      </c>
      <c r="BI168" s="58" t="s">
        <v>56</v>
      </c>
      <c r="BL168" s="209" t="str">
        <f>BQ169&amp;"C " &amp; BR169 &amp; "mL/min"</f>
        <v>C mL/min</v>
      </c>
      <c r="BM168" s="210"/>
      <c r="BN168" s="162" t="s">
        <v>106</v>
      </c>
      <c r="BO168" s="11" t="s">
        <v>113</v>
      </c>
      <c r="BP168" s="11" t="s">
        <v>114</v>
      </c>
      <c r="BQ168" s="11" t="s">
        <v>62</v>
      </c>
      <c r="BR168" s="11" t="s">
        <v>61</v>
      </c>
      <c r="BS168" s="11" t="s">
        <v>100</v>
      </c>
      <c r="BT168" s="12" t="s">
        <v>3</v>
      </c>
      <c r="BU168" s="12" t="s">
        <v>4</v>
      </c>
      <c r="BV168" s="12" t="s">
        <v>10</v>
      </c>
      <c r="BW168" s="12" t="s">
        <v>5</v>
      </c>
      <c r="BX168" s="12" t="s">
        <v>12</v>
      </c>
      <c r="BY168" s="12" t="s">
        <v>13</v>
      </c>
      <c r="BZ168" s="12" t="s">
        <v>3</v>
      </c>
      <c r="CA168" s="12" t="s">
        <v>4</v>
      </c>
      <c r="CB168" s="12" t="s">
        <v>10</v>
      </c>
      <c r="CC168" s="12" t="s">
        <v>5</v>
      </c>
      <c r="CD168" s="58" t="s">
        <v>56</v>
      </c>
      <c r="CG168" s="209" t="str">
        <f>CL169&amp;"C " &amp; CM169 &amp; "mL/min"</f>
        <v>0C mL/min</v>
      </c>
      <c r="CH168" s="210"/>
      <c r="CI168" s="162" t="s">
        <v>106</v>
      </c>
      <c r="CJ168" s="11" t="s">
        <v>113</v>
      </c>
      <c r="CK168" s="11" t="s">
        <v>114</v>
      </c>
      <c r="CL168" s="11" t="s">
        <v>62</v>
      </c>
      <c r="CM168" s="11" t="s">
        <v>61</v>
      </c>
      <c r="CN168" s="11" t="s">
        <v>100</v>
      </c>
      <c r="CO168" s="12" t="s">
        <v>3</v>
      </c>
      <c r="CP168" s="12" t="s">
        <v>4</v>
      </c>
      <c r="CQ168" s="12" t="s">
        <v>10</v>
      </c>
      <c r="CR168" s="12" t="s">
        <v>5</v>
      </c>
      <c r="CS168" s="12" t="s">
        <v>12</v>
      </c>
      <c r="CT168" s="12" t="s">
        <v>13</v>
      </c>
      <c r="CU168" s="12" t="s">
        <v>3</v>
      </c>
      <c r="CV168" s="12" t="s">
        <v>4</v>
      </c>
      <c r="CW168" s="12" t="s">
        <v>10</v>
      </c>
      <c r="CX168" s="12" t="s">
        <v>5</v>
      </c>
      <c r="CY168" s="58" t="s">
        <v>56</v>
      </c>
    </row>
    <row r="169" spans="1:103" ht="14.45" customHeight="1" x14ac:dyDescent="0.25">
      <c r="A169" s="211"/>
      <c r="B169" s="212"/>
      <c r="C169" s="163">
        <v>0.3</v>
      </c>
      <c r="D169" s="161">
        <f>G169*0.001 / (0.0821*273)</f>
        <v>5.3539639410528561E-3</v>
      </c>
      <c r="E169" s="5">
        <f>D169/C185</f>
        <v>5.5147248316730528E-3</v>
      </c>
      <c r="F169" s="5">
        <f>F140</f>
        <v>475</v>
      </c>
      <c r="G169" s="5">
        <f>'Data In'!E49</f>
        <v>120</v>
      </c>
      <c r="H169" s="5">
        <f>H140</f>
        <v>46.800000000000004</v>
      </c>
      <c r="I169" s="47">
        <f t="shared" ref="I169:I171" si="1045">D189</f>
        <v>563329.33499999996</v>
      </c>
      <c r="J169" s="47">
        <f t="shared" ref="J169:J171" si="1046">E189</f>
        <v>2106268.9350000001</v>
      </c>
      <c r="K169" s="47">
        <f>K189</f>
        <v>1279397.19</v>
      </c>
      <c r="L169" s="48">
        <f>F189</f>
        <v>0</v>
      </c>
      <c r="M169" s="47">
        <f t="shared" ref="M169:N169" si="1047">M189</f>
        <v>2312.9</v>
      </c>
      <c r="N169" s="47">
        <f t="shared" si="1047"/>
        <v>1437.32</v>
      </c>
      <c r="O169" s="36">
        <f>I169/(HLOOKUP(O168,workup!$B$266:$Q$268,2,FALSE)*C169+(HLOOKUP(O168,workup!$B$266:$Q$268,3,FALSE)))</f>
        <v>0.14879307946101408</v>
      </c>
      <c r="P169" s="36">
        <f>J169/(HLOOKUP(P168,workup!$B$266:$Q$268,2,FALSE)*C169+(HLOOKUP(P168,workup!$B$266:$Q$268,3,FALSE)))</f>
        <v>0.55462359171760345</v>
      </c>
      <c r="Q169" s="36">
        <f>K169/(HLOOKUP(Q168,workup!$B$266:$Q$268,2,FALSE)*C169+(HLOOKUP(Q168,workup!$B$266:$Q$268,3,FALSE)))</f>
        <v>0.30602590675968872</v>
      </c>
      <c r="R169" s="36">
        <f>L169/(HLOOKUP(R168,workup!$B$266:$Q$268,2,FALSE)*C169+(HLOOKUP(R168,workup!$B$266:$Q$268,3,FALSE)))</f>
        <v>0</v>
      </c>
      <c r="S169" s="59">
        <f>SUM(O169:R169)</f>
        <v>1.0094425779383063</v>
      </c>
      <c r="T169" s="25"/>
      <c r="V169" s="211"/>
      <c r="W169" s="212"/>
      <c r="X169" s="163">
        <f>X140</f>
        <v>0.3</v>
      </c>
      <c r="Y169" s="161" t="e">
        <f>AB169*0.001 / (0.0821*273)</f>
        <v>#VALUE!</v>
      </c>
      <c r="Z169" s="5" t="e">
        <f>Y169/X185</f>
        <v>#VALUE!</v>
      </c>
      <c r="AA169" s="5" t="str">
        <f>AA140</f>
        <v/>
      </c>
      <c r="AB169" s="5" t="str">
        <f>'Data In'!E78</f>
        <v/>
      </c>
      <c r="AC169" s="5">
        <f>AC140</f>
        <v>46.800000000000004</v>
      </c>
      <c r="AD169" s="47">
        <f t="shared" ref="AD169:AD171" si="1048">Y189</f>
        <v>563329.33499999996</v>
      </c>
      <c r="AE169" s="47">
        <f t="shared" ref="AE169:AE171" si="1049">Z189</f>
        <v>2106268.9350000001</v>
      </c>
      <c r="AF169" s="47">
        <f>AF189</f>
        <v>1279397.19</v>
      </c>
      <c r="AG169" s="48">
        <f>AA189</f>
        <v>0</v>
      </c>
      <c r="AH169" s="47">
        <f t="shared" ref="AH169:AI169" si="1050">AH189</f>
        <v>2312.9</v>
      </c>
      <c r="AI169" s="47">
        <f t="shared" si="1050"/>
        <v>1437.32</v>
      </c>
      <c r="AJ169" s="36">
        <f>AD169/(HLOOKUP(AJ168,workup!$B$266:$Q$268,2,FALSE)*X169+(HLOOKUP(AJ168,workup!$B$266:$Q$268,3,FALSE)))</f>
        <v>0.14879307946101408</v>
      </c>
      <c r="AK169" s="36">
        <f>AE169/(HLOOKUP(AK168,workup!$B$266:$Q$268,2,FALSE)*X169+(HLOOKUP(AK168,workup!$B$266:$Q$268,3,FALSE)))</f>
        <v>0.55462359171760345</v>
      </c>
      <c r="AL169" s="36">
        <f>AF169/(HLOOKUP(AL168,workup!$B$266:$Q$268,2,FALSE)*X169+(HLOOKUP(AL168,workup!$B$266:$Q$268,3,FALSE)))</f>
        <v>0.30602590675968872</v>
      </c>
      <c r="AM169" s="36">
        <f>AG169/(HLOOKUP(AM168,workup!$B$266:$Q$268,2,FALSE)*X169+(HLOOKUP(AM168,workup!$B$266:$Q$268,3,FALSE)))</f>
        <v>0</v>
      </c>
      <c r="AN169" s="59">
        <f>SUM(AJ169:AM169)</f>
        <v>1.0094425779383063</v>
      </c>
      <c r="AQ169" s="211"/>
      <c r="AR169" s="212"/>
      <c r="AS169" s="163">
        <v>0.6</v>
      </c>
      <c r="AT169" s="161" t="e">
        <f>AW169*0.001 / (0.0821*273)</f>
        <v>#VALUE!</v>
      </c>
      <c r="AU169" s="5" t="e">
        <f>AT169/AS185</f>
        <v>#VALUE!</v>
      </c>
      <c r="AV169" s="5" t="str">
        <f>AV140</f>
        <v/>
      </c>
      <c r="AW169" s="5" t="str">
        <f>'Data In'!E107</f>
        <v/>
      </c>
      <c r="AX169" s="5">
        <f>AX140</f>
        <v>46.800000000000004</v>
      </c>
      <c r="AY169" s="47">
        <f t="shared" ref="AY169:AY171" si="1051">AT189</f>
        <v>563329.33499999996</v>
      </c>
      <c r="AZ169" s="47">
        <f t="shared" ref="AZ169:AZ171" si="1052">AU189</f>
        <v>2106268.9350000001</v>
      </c>
      <c r="BA169" s="47">
        <f>BA189</f>
        <v>1279397.19</v>
      </c>
      <c r="BB169" s="48">
        <f>AV189</f>
        <v>0</v>
      </c>
      <c r="BC169" s="47">
        <f t="shared" ref="BC169:BD169" si="1053">BC189</f>
        <v>2312.9</v>
      </c>
      <c r="BD169" s="47">
        <f t="shared" si="1053"/>
        <v>1437.32</v>
      </c>
      <c r="BE169" s="36">
        <f>AY169/(HLOOKUP(BE168,workup!$B$266:$Q$268,2,FALSE)*AS169+(HLOOKUP(BE168,workup!$B$266:$Q$268,3,FALSE)))</f>
        <v>7.4396539730507041E-2</v>
      </c>
      <c r="BF169" s="36">
        <f>AZ169/(HLOOKUP(BF168,workup!$B$266:$Q$268,2,FALSE)*AS169+(HLOOKUP(BF168,workup!$B$266:$Q$268,3,FALSE)))</f>
        <v>0.27731179585880172</v>
      </c>
      <c r="BG169" s="36">
        <f>BA169/(HLOOKUP(BG168,workup!$B$266:$Q$268,2,FALSE)*AS169+(HLOOKUP(BG168,workup!$B$266:$Q$268,3,FALSE)))</f>
        <v>0.15301295337984436</v>
      </c>
      <c r="BH169" s="36">
        <f>BB169/(HLOOKUP(BH168,workup!$B$266:$Q$268,2,FALSE)*AS169+(HLOOKUP(BH168,workup!$B$266:$Q$268,3,FALSE)))</f>
        <v>0</v>
      </c>
      <c r="BI169" s="59">
        <f>SUM(BE169:BH169)</f>
        <v>0.50472128896915314</v>
      </c>
      <c r="BL169" s="211"/>
      <c r="BM169" s="212"/>
      <c r="BN169" s="163">
        <f>BN53</f>
        <v>0.3</v>
      </c>
      <c r="BO169" s="161" t="e">
        <f>BR169*0.001 / (0.0821*273)</f>
        <v>#VALUE!</v>
      </c>
      <c r="BP169" s="5" t="e">
        <f>BO169/BN185</f>
        <v>#VALUE!</v>
      </c>
      <c r="BQ169" s="5" t="str">
        <f>BQ140</f>
        <v/>
      </c>
      <c r="BR169" s="5" t="str">
        <f>'Data In'!E136</f>
        <v/>
      </c>
      <c r="BS169" s="5">
        <f>BS140</f>
        <v>46.800000000000004</v>
      </c>
      <c r="BT169" s="47">
        <f t="shared" ref="BT169:BT171" si="1054">BO189</f>
        <v>563329.33499999996</v>
      </c>
      <c r="BU169" s="47">
        <f t="shared" ref="BU169:BU171" si="1055">BP189</f>
        <v>2106268.9350000001</v>
      </c>
      <c r="BV169" s="47">
        <f>BV189</f>
        <v>1279397.19</v>
      </c>
      <c r="BW169" s="48">
        <f>BQ189</f>
        <v>0</v>
      </c>
      <c r="BX169" s="47">
        <f t="shared" ref="BX169:BY169" si="1056">BX189</f>
        <v>2312.9</v>
      </c>
      <c r="BY169" s="47">
        <f t="shared" si="1056"/>
        <v>1437.32</v>
      </c>
      <c r="BZ169" s="36">
        <f>BT169/(HLOOKUP(BZ168,workup!$B$266:$Q$268,2,FALSE)*BN169+(HLOOKUP(BZ168,workup!$B$266:$Q$268,3,FALSE)))</f>
        <v>0.14879307946101408</v>
      </c>
      <c r="CA169" s="36">
        <f>BU169/(HLOOKUP(CA168,workup!$B$266:$Q$268,2,FALSE)*BN169+(HLOOKUP(CA168,workup!$B$266:$Q$268,3,FALSE)))</f>
        <v>0.55462359171760345</v>
      </c>
      <c r="CB169" s="36">
        <f>BV169/(HLOOKUP(CB168,workup!$B$266:$Q$268,2,FALSE)*BN169+(HLOOKUP(CB168,workup!$B$266:$Q$268,3,FALSE)))</f>
        <v>0.30602590675968872</v>
      </c>
      <c r="CC169" s="36">
        <f>BW169/(HLOOKUP(CC168,workup!$B$266:$Q$268,2,FALSE)*BN169+(HLOOKUP(CC168,workup!$B$266:$Q$268,3,FALSE)))</f>
        <v>0</v>
      </c>
      <c r="CD169" s="59">
        <f>SUM(BZ169:CC169)</f>
        <v>1.0094425779383063</v>
      </c>
      <c r="CG169" s="211"/>
      <c r="CH169" s="212"/>
      <c r="CI169" s="163">
        <f>CI140</f>
        <v>0.3</v>
      </c>
      <c r="CJ169" s="161" t="e">
        <f>CM169*0.001 / (0.0821*273)</f>
        <v>#VALUE!</v>
      </c>
      <c r="CK169" s="5" t="e">
        <f>CJ169/CI185</f>
        <v>#VALUE!</v>
      </c>
      <c r="CL169" s="5">
        <f>CL140</f>
        <v>0</v>
      </c>
      <c r="CM169" s="5" t="str">
        <f>'Data In'!E165</f>
        <v/>
      </c>
      <c r="CN169" s="5">
        <f>CN140</f>
        <v>46.800000000000004</v>
      </c>
      <c r="CO169" s="47">
        <f t="shared" ref="CO169:CO171" si="1057">CJ189</f>
        <v>563329.33499999996</v>
      </c>
      <c r="CP169" s="47">
        <f t="shared" ref="CP169:CP171" si="1058">CK189</f>
        <v>2106268.9350000001</v>
      </c>
      <c r="CQ169" s="47">
        <f>CQ189</f>
        <v>1279397.19</v>
      </c>
      <c r="CR169" s="48">
        <f>CL189</f>
        <v>0</v>
      </c>
      <c r="CS169" s="47">
        <f t="shared" ref="CS169:CT169" si="1059">CS189</f>
        <v>2312.9</v>
      </c>
      <c r="CT169" s="47">
        <f t="shared" si="1059"/>
        <v>1437.32</v>
      </c>
      <c r="CU169" s="36">
        <f>CO169/(HLOOKUP(CU168,workup!$B$266:$Q$268,2,FALSE)*CI169+(HLOOKUP(CU168,workup!$B$266:$Q$268,3,FALSE)))</f>
        <v>0.14879307946101408</v>
      </c>
      <c r="CV169" s="36">
        <f>CP169/(HLOOKUP(CV168,workup!$B$266:$Q$268,2,FALSE)*CI169+(HLOOKUP(CV168,workup!$B$266:$Q$268,3,FALSE)))</f>
        <v>0.55462359171760345</v>
      </c>
      <c r="CW169" s="36">
        <f>CQ169/(HLOOKUP(CW168,workup!$B$266:$Q$268,2,FALSE)*CI169+(HLOOKUP(CW168,workup!$B$266:$Q$268,3,FALSE)))</f>
        <v>0.30602590675968872</v>
      </c>
      <c r="CX169" s="36">
        <f>CR169/(HLOOKUP(CX168,workup!$B$266:$Q$268,2,FALSE)*CI169+(HLOOKUP(CX168,workup!$B$266:$Q$268,3,FALSE)))</f>
        <v>0</v>
      </c>
      <c r="CY169" s="59">
        <f>SUM(CU169:CX169)</f>
        <v>1.0094425779383063</v>
      </c>
    </row>
    <row r="170" spans="1:103" ht="14.45" customHeight="1" x14ac:dyDescent="0.25">
      <c r="A170" s="211"/>
      <c r="B170" s="212"/>
      <c r="C170" s="164">
        <f>C169</f>
        <v>0.3</v>
      </c>
      <c r="D170" s="161">
        <f t="shared" ref="D170:D171" si="1060">G170*0.001 / (0.0821*273)</f>
        <v>5.3539639410528561E-3</v>
      </c>
      <c r="E170" s="5">
        <f>D169/C185</f>
        <v>5.5147248316730528E-3</v>
      </c>
      <c r="F170" s="159"/>
      <c r="G170" s="5">
        <f>G169</f>
        <v>120</v>
      </c>
      <c r="H170" s="5">
        <f>H169</f>
        <v>46.800000000000004</v>
      </c>
      <c r="I170" s="47">
        <f t="shared" si="1045"/>
        <v>564693.89</v>
      </c>
      <c r="J170" s="47">
        <f t="shared" si="1046"/>
        <v>2106701.81</v>
      </c>
      <c r="K170" s="47">
        <f>K190</f>
        <v>1279119.415</v>
      </c>
      <c r="L170" s="48">
        <f>F190</f>
        <v>0</v>
      </c>
      <c r="M170" s="47">
        <f t="shared" ref="M170:N170" si="1061">M190</f>
        <v>2328.0050000000001</v>
      </c>
      <c r="N170" s="47">
        <f t="shared" si="1061"/>
        <v>1451.75</v>
      </c>
      <c r="O170" s="36">
        <f>I170/(HLOOKUP(O168,workup!$B$266:$Q$268,2,FALSE)*C170+(HLOOKUP(O168,workup!$B$266:$Q$268,3,FALSE)))</f>
        <v>0.14915350155858501</v>
      </c>
      <c r="P170" s="36">
        <f>J170/(HLOOKUP(P168,workup!$B$266:$Q$268,2,FALSE)*C170+(HLOOKUP(P168,workup!$B$266:$Q$268,3,FALSE)))</f>
        <v>0.55473757653847566</v>
      </c>
      <c r="Q170" s="36">
        <f>K170/(HLOOKUP(Q168,workup!$B$266:$Q$268,2,FALSE)*C170+(HLOOKUP(Q168,workup!$B$266:$Q$268,3,FALSE)))</f>
        <v>0.30595946426089743</v>
      </c>
      <c r="R170" s="36">
        <f>L170/(HLOOKUP(R168,workup!$B$266:$Q$268,2,FALSE)*C170+(HLOOKUP(R168,workup!$B$266:$Q$268,3,FALSE)))</f>
        <v>0</v>
      </c>
      <c r="S170" s="59">
        <f t="shared" ref="S170:S171" si="1062">SUM(O170:R170)</f>
        <v>1.009850542357958</v>
      </c>
      <c r="T170" s="25"/>
      <c r="V170" s="211"/>
      <c r="W170" s="212"/>
      <c r="X170" s="164">
        <f>X169</f>
        <v>0.3</v>
      </c>
      <c r="Y170" s="161" t="e">
        <f t="shared" ref="Y170:Y171" si="1063">AB170*0.001 / (0.0821*273)</f>
        <v>#VALUE!</v>
      </c>
      <c r="Z170" s="5" t="e">
        <f>Y169/X185</f>
        <v>#VALUE!</v>
      </c>
      <c r="AA170" s="159"/>
      <c r="AB170" s="5" t="str">
        <f>AB169</f>
        <v/>
      </c>
      <c r="AC170" s="5">
        <f>AC169</f>
        <v>46.800000000000004</v>
      </c>
      <c r="AD170" s="47">
        <f t="shared" si="1048"/>
        <v>564693.89</v>
      </c>
      <c r="AE170" s="47">
        <f t="shared" si="1049"/>
        <v>2106701.81</v>
      </c>
      <c r="AF170" s="47">
        <f>AF190</f>
        <v>1279119.415</v>
      </c>
      <c r="AG170" s="48">
        <f>AA190</f>
        <v>0</v>
      </c>
      <c r="AH170" s="47">
        <f t="shared" ref="AH170:AI170" si="1064">AH190</f>
        <v>2328.0050000000001</v>
      </c>
      <c r="AI170" s="47">
        <f t="shared" si="1064"/>
        <v>1451.75</v>
      </c>
      <c r="AJ170" s="36">
        <f>AD170/(HLOOKUP(AJ168,workup!$B$266:$Q$268,2,FALSE)*X170+(HLOOKUP(AJ168,workup!$B$266:$Q$268,3,FALSE)))</f>
        <v>0.14915350155858501</v>
      </c>
      <c r="AK170" s="36">
        <f>AE170/(HLOOKUP(AK168,workup!$B$266:$Q$268,2,FALSE)*X170+(HLOOKUP(AK168,workup!$B$266:$Q$268,3,FALSE)))</f>
        <v>0.55473757653847566</v>
      </c>
      <c r="AL170" s="36">
        <f>AF170/(HLOOKUP(AL168,workup!$B$266:$Q$268,2,FALSE)*X170+(HLOOKUP(AL168,workup!$B$266:$Q$268,3,FALSE)))</f>
        <v>0.30595946426089743</v>
      </c>
      <c r="AM170" s="36">
        <f>AG170/(HLOOKUP(AM168,workup!$B$266:$Q$268,2,FALSE)*X170+(HLOOKUP(AM168,workup!$B$266:$Q$268,3,FALSE)))</f>
        <v>0</v>
      </c>
      <c r="AN170" s="59">
        <f t="shared" ref="AN170:AN171" si="1065">SUM(AJ170:AM170)</f>
        <v>1.009850542357958</v>
      </c>
      <c r="AQ170" s="211"/>
      <c r="AR170" s="212"/>
      <c r="AS170" s="164">
        <f>AS169</f>
        <v>0.6</v>
      </c>
      <c r="AT170" s="161" t="e">
        <f t="shared" ref="AT170:AT171" si="1066">AW170*0.001 / (0.0821*273)</f>
        <v>#VALUE!</v>
      </c>
      <c r="AU170" s="5" t="e">
        <f>AT169/AS185</f>
        <v>#VALUE!</v>
      </c>
      <c r="AV170" s="159"/>
      <c r="AW170" s="5" t="str">
        <f>AW169</f>
        <v/>
      </c>
      <c r="AX170" s="5">
        <f>AX169</f>
        <v>46.800000000000004</v>
      </c>
      <c r="AY170" s="47">
        <f t="shared" si="1051"/>
        <v>564693.89</v>
      </c>
      <c r="AZ170" s="47">
        <f t="shared" si="1052"/>
        <v>2106701.81</v>
      </c>
      <c r="BA170" s="47">
        <f>BA190</f>
        <v>1279119.415</v>
      </c>
      <c r="BB170" s="48">
        <f>AV190</f>
        <v>0</v>
      </c>
      <c r="BC170" s="47">
        <f t="shared" ref="BC170:BD170" si="1067">BC190</f>
        <v>2328.0050000000001</v>
      </c>
      <c r="BD170" s="47">
        <f t="shared" si="1067"/>
        <v>1451.75</v>
      </c>
      <c r="BE170" s="36">
        <f>AY170/(HLOOKUP(BE168,workup!$B$266:$Q$268,2,FALSE)*AS170+(HLOOKUP(BE168,workup!$B$266:$Q$268,3,FALSE)))</f>
        <v>7.4576750779292503E-2</v>
      </c>
      <c r="BF170" s="36">
        <f>AZ170/(HLOOKUP(BF168,workup!$B$266:$Q$268,2,FALSE)*AS170+(HLOOKUP(BF168,workup!$B$266:$Q$268,3,FALSE)))</f>
        <v>0.27736878826923783</v>
      </c>
      <c r="BG170" s="36">
        <f>BA170/(HLOOKUP(BG168,workup!$B$266:$Q$268,2,FALSE)*AS170+(HLOOKUP(BG168,workup!$B$266:$Q$268,3,FALSE)))</f>
        <v>0.15297973213044871</v>
      </c>
      <c r="BH170" s="36">
        <f>BB170/(HLOOKUP(BH168,workup!$B$266:$Q$268,2,FALSE)*AS170+(HLOOKUP(BH168,workup!$B$266:$Q$268,3,FALSE)))</f>
        <v>0</v>
      </c>
      <c r="BI170" s="59">
        <f t="shared" ref="BI170:BI171" si="1068">SUM(BE170:BH170)</f>
        <v>0.50492527117897901</v>
      </c>
      <c r="BL170" s="211"/>
      <c r="BM170" s="212"/>
      <c r="BN170" s="164">
        <f>BN169</f>
        <v>0.3</v>
      </c>
      <c r="BO170" s="161" t="e">
        <f t="shared" ref="BO170:BO171" si="1069">BR170*0.001 / (0.0821*273)</f>
        <v>#VALUE!</v>
      </c>
      <c r="BP170" s="5" t="e">
        <f>BO169/BN185</f>
        <v>#VALUE!</v>
      </c>
      <c r="BQ170" s="159"/>
      <c r="BR170" s="5" t="str">
        <f>BR169</f>
        <v/>
      </c>
      <c r="BS170" s="5">
        <f>BS169</f>
        <v>46.800000000000004</v>
      </c>
      <c r="BT170" s="47">
        <f t="shared" si="1054"/>
        <v>564693.89</v>
      </c>
      <c r="BU170" s="47">
        <f t="shared" si="1055"/>
        <v>2106701.81</v>
      </c>
      <c r="BV170" s="47">
        <f>BV190</f>
        <v>1279119.415</v>
      </c>
      <c r="BW170" s="48">
        <f>BQ190</f>
        <v>0</v>
      </c>
      <c r="BX170" s="47">
        <f t="shared" ref="BX170:BY170" si="1070">BX190</f>
        <v>2328.0050000000001</v>
      </c>
      <c r="BY170" s="47">
        <f t="shared" si="1070"/>
        <v>1451.75</v>
      </c>
      <c r="BZ170" s="36">
        <f>BT170/(HLOOKUP(BZ168,workup!$B$266:$Q$268,2,FALSE)*BN170+(HLOOKUP(BZ168,workup!$B$266:$Q$268,3,FALSE)))</f>
        <v>0.14915350155858501</v>
      </c>
      <c r="CA170" s="36">
        <f>BU170/(HLOOKUP(CA168,workup!$B$266:$Q$268,2,FALSE)*BN170+(HLOOKUP(CA168,workup!$B$266:$Q$268,3,FALSE)))</f>
        <v>0.55473757653847566</v>
      </c>
      <c r="CB170" s="36">
        <f>BV170/(HLOOKUP(CB168,workup!$B$266:$Q$268,2,FALSE)*BN170+(HLOOKUP(CB168,workup!$B$266:$Q$268,3,FALSE)))</f>
        <v>0.30595946426089743</v>
      </c>
      <c r="CC170" s="36">
        <f>BW170/(HLOOKUP(CC168,workup!$B$266:$Q$268,2,FALSE)*BN170+(HLOOKUP(CC168,workup!$B$266:$Q$268,3,FALSE)))</f>
        <v>0</v>
      </c>
      <c r="CD170" s="59">
        <f t="shared" ref="CD170:CD171" si="1071">SUM(BZ170:CC170)</f>
        <v>1.009850542357958</v>
      </c>
      <c r="CG170" s="211"/>
      <c r="CH170" s="212"/>
      <c r="CI170" s="164">
        <f>CI169</f>
        <v>0.3</v>
      </c>
      <c r="CJ170" s="161" t="e">
        <f t="shared" ref="CJ170:CJ171" si="1072">CM170*0.001 / (0.0821*273)</f>
        <v>#VALUE!</v>
      </c>
      <c r="CK170" s="5" t="e">
        <f>CJ169/CI185</f>
        <v>#VALUE!</v>
      </c>
      <c r="CL170" s="159"/>
      <c r="CM170" s="5" t="str">
        <f>CM169</f>
        <v/>
      </c>
      <c r="CN170" s="5">
        <f>CN169</f>
        <v>46.800000000000004</v>
      </c>
      <c r="CO170" s="47">
        <f t="shared" si="1057"/>
        <v>564693.89</v>
      </c>
      <c r="CP170" s="47">
        <f t="shared" si="1058"/>
        <v>2106701.81</v>
      </c>
      <c r="CQ170" s="47">
        <f>CQ190</f>
        <v>1279119.415</v>
      </c>
      <c r="CR170" s="48">
        <f>CL190</f>
        <v>0</v>
      </c>
      <c r="CS170" s="47">
        <f t="shared" ref="CS170:CT170" si="1073">CS190</f>
        <v>2328.0050000000001</v>
      </c>
      <c r="CT170" s="47">
        <f t="shared" si="1073"/>
        <v>1451.75</v>
      </c>
      <c r="CU170" s="36">
        <f>CO170/(HLOOKUP(CU168,workup!$B$266:$Q$268,2,FALSE)*CI170+(HLOOKUP(CU168,workup!$B$266:$Q$268,3,FALSE)))</f>
        <v>0.14915350155858501</v>
      </c>
      <c r="CV170" s="36">
        <f>CP170/(HLOOKUP(CV168,workup!$B$266:$Q$268,2,FALSE)*CI170+(HLOOKUP(CV168,workup!$B$266:$Q$268,3,FALSE)))</f>
        <v>0.55473757653847566</v>
      </c>
      <c r="CW170" s="36">
        <f>CQ170/(HLOOKUP(CW168,workup!$B$266:$Q$268,2,FALSE)*CI170+(HLOOKUP(CW168,workup!$B$266:$Q$268,3,FALSE)))</f>
        <v>0.30595946426089743</v>
      </c>
      <c r="CX170" s="36">
        <f>CR170/(HLOOKUP(CX168,workup!$B$266:$Q$268,2,FALSE)*CI170+(HLOOKUP(CX168,workup!$B$266:$Q$268,3,FALSE)))</f>
        <v>0</v>
      </c>
      <c r="CY170" s="59">
        <f t="shared" ref="CY170:CY171" si="1074">SUM(CU170:CX170)</f>
        <v>1.009850542357958</v>
      </c>
    </row>
    <row r="171" spans="1:103" ht="14.45" customHeight="1" x14ac:dyDescent="0.25">
      <c r="A171" s="211"/>
      <c r="B171" s="212"/>
      <c r="C171" s="164">
        <f>C169</f>
        <v>0.3</v>
      </c>
      <c r="D171" s="161">
        <f t="shared" si="1060"/>
        <v>5.3539639410528561E-3</v>
      </c>
      <c r="E171" s="5">
        <f>D169/C185</f>
        <v>5.5147248316730528E-3</v>
      </c>
      <c r="F171" s="160"/>
      <c r="G171" s="5">
        <f>G170</f>
        <v>120</v>
      </c>
      <c r="H171" s="5">
        <f>H170</f>
        <v>46.800000000000004</v>
      </c>
      <c r="I171" s="47">
        <f t="shared" si="1045"/>
        <v>565091.09</v>
      </c>
      <c r="J171" s="47">
        <f t="shared" si="1046"/>
        <v>2102869.4649999999</v>
      </c>
      <c r="K171" s="47">
        <f>K191</f>
        <v>1278270.3049999999</v>
      </c>
      <c r="L171" s="48">
        <f>F191</f>
        <v>0</v>
      </c>
      <c r="M171" s="47">
        <f t="shared" ref="M171:N171" si="1075">M191</f>
        <v>2326.4650000000001</v>
      </c>
      <c r="N171" s="47">
        <f t="shared" si="1075"/>
        <v>1453.9549999999999</v>
      </c>
      <c r="O171" s="36">
        <f>I171/(HLOOKUP(O168,workup!$B$266:$Q$268,2,FALSE)*C171+(HLOOKUP(O168,workup!$B$266:$Q$268,3,FALSE)))</f>
        <v>0.14925841463072584</v>
      </c>
      <c r="P171" s="36">
        <f>J171/(HLOOKUP(P168,workup!$B$266:$Q$268,2,FALSE)*C171+(HLOOKUP(P168,workup!$B$266:$Q$268,3,FALSE)))</f>
        <v>0.55372844189603687</v>
      </c>
      <c r="Q171" s="36">
        <f>K171/(HLOOKUP(Q168,workup!$B$266:$Q$268,2,FALSE)*C171+(HLOOKUP(Q168,workup!$B$266:$Q$268,3,FALSE)))</f>
        <v>0.30575636106533016</v>
      </c>
      <c r="R171" s="36">
        <f>L171/(HLOOKUP(R168,workup!$B$266:$Q$268,2,FALSE)*C171+(HLOOKUP(R168,workup!$B$266:$Q$268,3,FALSE)))</f>
        <v>0</v>
      </c>
      <c r="S171" s="59">
        <f t="shared" si="1062"/>
        <v>1.008743217592093</v>
      </c>
      <c r="T171" s="25"/>
      <c r="V171" s="211"/>
      <c r="W171" s="212"/>
      <c r="X171" s="164">
        <f>X169</f>
        <v>0.3</v>
      </c>
      <c r="Y171" s="161" t="e">
        <f t="shared" si="1063"/>
        <v>#VALUE!</v>
      </c>
      <c r="Z171" s="5" t="e">
        <f>Y169/X185</f>
        <v>#VALUE!</v>
      </c>
      <c r="AA171" s="160"/>
      <c r="AB171" s="5" t="str">
        <f>AB170</f>
        <v/>
      </c>
      <c r="AC171" s="5">
        <f>AC170</f>
        <v>46.800000000000004</v>
      </c>
      <c r="AD171" s="47">
        <f t="shared" si="1048"/>
        <v>565091.09</v>
      </c>
      <c r="AE171" s="47">
        <f t="shared" si="1049"/>
        <v>2102869.4649999999</v>
      </c>
      <c r="AF171" s="47">
        <f>AF191</f>
        <v>1278270.3049999999</v>
      </c>
      <c r="AG171" s="48">
        <f>AA191</f>
        <v>0</v>
      </c>
      <c r="AH171" s="47">
        <f t="shared" ref="AH171:AI171" si="1076">AH191</f>
        <v>2326.4650000000001</v>
      </c>
      <c r="AI171" s="47">
        <f t="shared" si="1076"/>
        <v>1453.9549999999999</v>
      </c>
      <c r="AJ171" s="36">
        <f>AD171/(HLOOKUP(AJ168,workup!$B$266:$Q$268,2,FALSE)*X171+(HLOOKUP(AJ168,workup!$B$266:$Q$268,3,FALSE)))</f>
        <v>0.14925841463072584</v>
      </c>
      <c r="AK171" s="36">
        <f>AE171/(HLOOKUP(AK168,workup!$B$266:$Q$268,2,FALSE)*X171+(HLOOKUP(AK168,workup!$B$266:$Q$268,3,FALSE)))</f>
        <v>0.55372844189603687</v>
      </c>
      <c r="AL171" s="36">
        <f>AF171/(HLOOKUP(AL168,workup!$B$266:$Q$268,2,FALSE)*X171+(HLOOKUP(AL168,workup!$B$266:$Q$268,3,FALSE)))</f>
        <v>0.30575636106533016</v>
      </c>
      <c r="AM171" s="36">
        <f>AG171/(HLOOKUP(AM168,workup!$B$266:$Q$268,2,FALSE)*X171+(HLOOKUP(AM168,workup!$B$266:$Q$268,3,FALSE)))</f>
        <v>0</v>
      </c>
      <c r="AN171" s="59">
        <f t="shared" si="1065"/>
        <v>1.008743217592093</v>
      </c>
      <c r="AQ171" s="211"/>
      <c r="AR171" s="212"/>
      <c r="AS171" s="164">
        <f>AS169</f>
        <v>0.6</v>
      </c>
      <c r="AT171" s="161" t="e">
        <f t="shared" si="1066"/>
        <v>#VALUE!</v>
      </c>
      <c r="AU171" s="5" t="e">
        <f>AT169/AS185</f>
        <v>#VALUE!</v>
      </c>
      <c r="AV171" s="160"/>
      <c r="AW171" s="5" t="str">
        <f>AW170</f>
        <v/>
      </c>
      <c r="AX171" s="5">
        <f>AX170</f>
        <v>46.800000000000004</v>
      </c>
      <c r="AY171" s="47">
        <f t="shared" si="1051"/>
        <v>565091.09</v>
      </c>
      <c r="AZ171" s="47">
        <f t="shared" si="1052"/>
        <v>2102869.4649999999</v>
      </c>
      <c r="BA171" s="47">
        <f>BA191</f>
        <v>1278270.3049999999</v>
      </c>
      <c r="BB171" s="48">
        <f>AV191</f>
        <v>0</v>
      </c>
      <c r="BC171" s="47">
        <f t="shared" ref="BC171:BD171" si="1077">BC191</f>
        <v>2326.4650000000001</v>
      </c>
      <c r="BD171" s="47">
        <f t="shared" si="1077"/>
        <v>1453.9549999999999</v>
      </c>
      <c r="BE171" s="36">
        <f>AY171/(HLOOKUP(BE168,workup!$B$266:$Q$268,2,FALSE)*AS171+(HLOOKUP(BE168,workup!$B$266:$Q$268,3,FALSE)))</f>
        <v>7.4629207315362919E-2</v>
      </c>
      <c r="BF171" s="36">
        <f>AZ171/(HLOOKUP(BF168,workup!$B$266:$Q$268,2,FALSE)*AS171+(HLOOKUP(BF168,workup!$B$266:$Q$268,3,FALSE)))</f>
        <v>0.27686422094801844</v>
      </c>
      <c r="BG171" s="36">
        <f>BA171/(HLOOKUP(BG168,workup!$B$266:$Q$268,2,FALSE)*AS171+(HLOOKUP(BG168,workup!$B$266:$Q$268,3,FALSE)))</f>
        <v>0.15287818053266508</v>
      </c>
      <c r="BH171" s="36">
        <f>BB171/(HLOOKUP(BH168,workup!$B$266:$Q$268,2,FALSE)*AS171+(HLOOKUP(BH168,workup!$B$266:$Q$268,3,FALSE)))</f>
        <v>0</v>
      </c>
      <c r="BI171" s="59">
        <f t="shared" si="1068"/>
        <v>0.50437160879604648</v>
      </c>
      <c r="BL171" s="211"/>
      <c r="BM171" s="212"/>
      <c r="BN171" s="164">
        <f>BN169</f>
        <v>0.3</v>
      </c>
      <c r="BO171" s="161" t="e">
        <f t="shared" si="1069"/>
        <v>#VALUE!</v>
      </c>
      <c r="BP171" s="5" t="e">
        <f>BO169/BN185</f>
        <v>#VALUE!</v>
      </c>
      <c r="BQ171" s="160"/>
      <c r="BR171" s="5" t="str">
        <f>BR170</f>
        <v/>
      </c>
      <c r="BS171" s="5">
        <f>BS170</f>
        <v>46.800000000000004</v>
      </c>
      <c r="BT171" s="47">
        <f t="shared" si="1054"/>
        <v>565091.09</v>
      </c>
      <c r="BU171" s="47">
        <f t="shared" si="1055"/>
        <v>2102869.4649999999</v>
      </c>
      <c r="BV171" s="47">
        <f>BV191</f>
        <v>1278270.3049999999</v>
      </c>
      <c r="BW171" s="48">
        <f>BQ191</f>
        <v>0</v>
      </c>
      <c r="BX171" s="47">
        <f t="shared" ref="BX171:BY171" si="1078">BX191</f>
        <v>2326.4650000000001</v>
      </c>
      <c r="BY171" s="47">
        <f t="shared" si="1078"/>
        <v>1453.9549999999999</v>
      </c>
      <c r="BZ171" s="36">
        <f>BT171/(HLOOKUP(BZ168,workup!$B$266:$Q$268,2,FALSE)*BN171+(HLOOKUP(BZ168,workup!$B$266:$Q$268,3,FALSE)))</f>
        <v>0.14925841463072584</v>
      </c>
      <c r="CA171" s="36">
        <f>BU171/(HLOOKUP(CA168,workup!$B$266:$Q$268,2,FALSE)*BN171+(HLOOKUP(CA168,workup!$B$266:$Q$268,3,FALSE)))</f>
        <v>0.55372844189603687</v>
      </c>
      <c r="CB171" s="36">
        <f>BV171/(HLOOKUP(CB168,workup!$B$266:$Q$268,2,FALSE)*BN171+(HLOOKUP(CB168,workup!$B$266:$Q$268,3,FALSE)))</f>
        <v>0.30575636106533016</v>
      </c>
      <c r="CC171" s="36">
        <f>BW171/(HLOOKUP(CC168,workup!$B$266:$Q$268,2,FALSE)*BN171+(HLOOKUP(CC168,workup!$B$266:$Q$268,3,FALSE)))</f>
        <v>0</v>
      </c>
      <c r="CD171" s="59">
        <f t="shared" si="1071"/>
        <v>1.008743217592093</v>
      </c>
      <c r="CG171" s="211"/>
      <c r="CH171" s="212"/>
      <c r="CI171" s="164">
        <f>CI169</f>
        <v>0.3</v>
      </c>
      <c r="CJ171" s="161" t="e">
        <f t="shared" si="1072"/>
        <v>#VALUE!</v>
      </c>
      <c r="CK171" s="5" t="e">
        <f>CJ169/CI185</f>
        <v>#VALUE!</v>
      </c>
      <c r="CL171" s="160"/>
      <c r="CM171" s="5" t="str">
        <f>CM170</f>
        <v/>
      </c>
      <c r="CN171" s="5">
        <f>CN170</f>
        <v>46.800000000000004</v>
      </c>
      <c r="CO171" s="47">
        <f t="shared" si="1057"/>
        <v>565091.09</v>
      </c>
      <c r="CP171" s="47">
        <f t="shared" si="1058"/>
        <v>2102869.4649999999</v>
      </c>
      <c r="CQ171" s="47">
        <f>CQ191</f>
        <v>1278270.3049999999</v>
      </c>
      <c r="CR171" s="48">
        <f>CL191</f>
        <v>0</v>
      </c>
      <c r="CS171" s="47">
        <f t="shared" ref="CS171:CT171" si="1079">CS191</f>
        <v>2326.4650000000001</v>
      </c>
      <c r="CT171" s="47">
        <f t="shared" si="1079"/>
        <v>1453.9549999999999</v>
      </c>
      <c r="CU171" s="36">
        <f>CO171/(HLOOKUP(CU168,workup!$B$266:$Q$268,2,FALSE)*CI171+(HLOOKUP(CU168,workup!$B$266:$Q$268,3,FALSE)))</f>
        <v>0.14925841463072584</v>
      </c>
      <c r="CV171" s="36">
        <f>CP171/(HLOOKUP(CV168,workup!$B$266:$Q$268,2,FALSE)*CI171+(HLOOKUP(CV168,workup!$B$266:$Q$268,3,FALSE)))</f>
        <v>0.55372844189603687</v>
      </c>
      <c r="CW171" s="36">
        <f>CQ171/(HLOOKUP(CW168,workup!$B$266:$Q$268,2,FALSE)*CI171+(HLOOKUP(CW168,workup!$B$266:$Q$268,3,FALSE)))</f>
        <v>0.30575636106533016</v>
      </c>
      <c r="CX171" s="36">
        <f>CR171/(HLOOKUP(CX168,workup!$B$266:$Q$268,2,FALSE)*CI171+(HLOOKUP(CX168,workup!$B$266:$Q$268,3,FALSE)))</f>
        <v>0</v>
      </c>
      <c r="CY171" s="59">
        <f t="shared" si="1074"/>
        <v>1.008743217592093</v>
      </c>
    </row>
    <row r="172" spans="1:103" ht="14.45" customHeight="1" x14ac:dyDescent="0.25">
      <c r="A172" s="211"/>
      <c r="B172" s="212"/>
      <c r="C172" s="45"/>
      <c r="D172" s="45"/>
      <c r="E172" s="45"/>
      <c r="F172" s="45"/>
      <c r="G172" s="45"/>
      <c r="H172" s="35" t="s">
        <v>43</v>
      </c>
      <c r="I172" s="49">
        <f>AVERAGE(I169:I171)</f>
        <v>564371.43833333335</v>
      </c>
      <c r="J172" s="49">
        <f t="shared" ref="J172:S172" si="1080">AVERAGE(J169:J171)</f>
        <v>2105280.0699999998</v>
      </c>
      <c r="K172" s="49">
        <f t="shared" si="1080"/>
        <v>1278928.97</v>
      </c>
      <c r="L172" s="49">
        <f t="shared" si="1080"/>
        <v>0</v>
      </c>
      <c r="M172" s="49">
        <f t="shared" si="1080"/>
        <v>2322.4566666666669</v>
      </c>
      <c r="N172" s="49">
        <f t="shared" si="1080"/>
        <v>1447.675</v>
      </c>
      <c r="O172" s="46">
        <f t="shared" si="1080"/>
        <v>0.14906833188344162</v>
      </c>
      <c r="P172" s="46">
        <f t="shared" si="1080"/>
        <v>0.55436320338403866</v>
      </c>
      <c r="Q172" s="46">
        <f t="shared" si="1080"/>
        <v>0.30591391069530544</v>
      </c>
      <c r="R172" s="46">
        <f t="shared" si="1080"/>
        <v>0</v>
      </c>
      <c r="S172" s="60">
        <f t="shared" si="1080"/>
        <v>1.0093454459627857</v>
      </c>
      <c r="T172" s="25"/>
      <c r="V172" s="211"/>
      <c r="W172" s="212"/>
      <c r="X172" s="45"/>
      <c r="Y172" s="45"/>
      <c r="Z172" s="45"/>
      <c r="AA172" s="45"/>
      <c r="AB172" s="45"/>
      <c r="AC172" s="35" t="s">
        <v>43</v>
      </c>
      <c r="AD172" s="49">
        <f>AVERAGE(AD169:AD171)</f>
        <v>564371.43833333335</v>
      </c>
      <c r="AE172" s="49">
        <f t="shared" ref="AE172:AN172" si="1081">AVERAGE(AE169:AE171)</f>
        <v>2105280.0699999998</v>
      </c>
      <c r="AF172" s="49">
        <f t="shared" si="1081"/>
        <v>1278928.97</v>
      </c>
      <c r="AG172" s="49">
        <f t="shared" si="1081"/>
        <v>0</v>
      </c>
      <c r="AH172" s="49">
        <f t="shared" si="1081"/>
        <v>2322.4566666666669</v>
      </c>
      <c r="AI172" s="49">
        <f t="shared" si="1081"/>
        <v>1447.675</v>
      </c>
      <c r="AJ172" s="46">
        <f t="shared" si="1081"/>
        <v>0.14906833188344162</v>
      </c>
      <c r="AK172" s="46">
        <f t="shared" si="1081"/>
        <v>0.55436320338403866</v>
      </c>
      <c r="AL172" s="46">
        <f t="shared" si="1081"/>
        <v>0.30591391069530544</v>
      </c>
      <c r="AM172" s="46">
        <f t="shared" si="1081"/>
        <v>0</v>
      </c>
      <c r="AN172" s="60">
        <f t="shared" si="1081"/>
        <v>1.0093454459627857</v>
      </c>
      <c r="AQ172" s="211"/>
      <c r="AR172" s="212"/>
      <c r="AS172" s="45"/>
      <c r="AT172" s="45"/>
      <c r="AU172" s="45"/>
      <c r="AV172" s="45"/>
      <c r="AW172" s="45"/>
      <c r="AX172" s="35" t="s">
        <v>43</v>
      </c>
      <c r="AY172" s="49">
        <f>AVERAGE(AY169:AY171)</f>
        <v>564371.43833333335</v>
      </c>
      <c r="AZ172" s="49">
        <f t="shared" ref="AZ172:BI172" si="1082">AVERAGE(AZ169:AZ171)</f>
        <v>2105280.0699999998</v>
      </c>
      <c r="BA172" s="49">
        <f t="shared" si="1082"/>
        <v>1278928.97</v>
      </c>
      <c r="BB172" s="49">
        <f t="shared" si="1082"/>
        <v>0</v>
      </c>
      <c r="BC172" s="49">
        <f t="shared" si="1082"/>
        <v>2322.4566666666669</v>
      </c>
      <c r="BD172" s="49">
        <f t="shared" si="1082"/>
        <v>1447.675</v>
      </c>
      <c r="BE172" s="46">
        <f t="shared" si="1082"/>
        <v>7.4534165941720812E-2</v>
      </c>
      <c r="BF172" s="46">
        <f t="shared" si="1082"/>
        <v>0.27718160169201933</v>
      </c>
      <c r="BG172" s="46">
        <f t="shared" si="1082"/>
        <v>0.15295695534765272</v>
      </c>
      <c r="BH172" s="46">
        <f t="shared" si="1082"/>
        <v>0</v>
      </c>
      <c r="BI172" s="60">
        <f t="shared" si="1082"/>
        <v>0.50467272298139287</v>
      </c>
      <c r="BL172" s="211"/>
      <c r="BM172" s="212"/>
      <c r="BN172" s="45"/>
      <c r="BO172" s="45"/>
      <c r="BP172" s="45"/>
      <c r="BQ172" s="45"/>
      <c r="BR172" s="45"/>
      <c r="BS172" s="35" t="s">
        <v>43</v>
      </c>
      <c r="BT172" s="49">
        <f>AVERAGE(BT169:BT171)</f>
        <v>564371.43833333335</v>
      </c>
      <c r="BU172" s="49">
        <f t="shared" ref="BU172:CD172" si="1083">AVERAGE(BU169:BU171)</f>
        <v>2105280.0699999998</v>
      </c>
      <c r="BV172" s="49">
        <f t="shared" si="1083"/>
        <v>1278928.97</v>
      </c>
      <c r="BW172" s="49">
        <f t="shared" si="1083"/>
        <v>0</v>
      </c>
      <c r="BX172" s="49">
        <f t="shared" si="1083"/>
        <v>2322.4566666666669</v>
      </c>
      <c r="BY172" s="49">
        <f t="shared" si="1083"/>
        <v>1447.675</v>
      </c>
      <c r="BZ172" s="46">
        <f t="shared" si="1083"/>
        <v>0.14906833188344162</v>
      </c>
      <c r="CA172" s="46">
        <f t="shared" si="1083"/>
        <v>0.55436320338403866</v>
      </c>
      <c r="CB172" s="46">
        <f t="shared" si="1083"/>
        <v>0.30591391069530544</v>
      </c>
      <c r="CC172" s="46">
        <f t="shared" si="1083"/>
        <v>0</v>
      </c>
      <c r="CD172" s="60">
        <f t="shared" si="1083"/>
        <v>1.0093454459627857</v>
      </c>
      <c r="CG172" s="211"/>
      <c r="CH172" s="212"/>
      <c r="CI172" s="45"/>
      <c r="CJ172" s="45"/>
      <c r="CK172" s="45"/>
      <c r="CL172" s="45"/>
      <c r="CM172" s="45"/>
      <c r="CN172" s="35" t="s">
        <v>43</v>
      </c>
      <c r="CO172" s="49">
        <f>AVERAGE(CO169:CO171)</f>
        <v>564371.43833333335</v>
      </c>
      <c r="CP172" s="49">
        <f t="shared" ref="CP172:CY172" si="1084">AVERAGE(CP169:CP171)</f>
        <v>2105280.0699999998</v>
      </c>
      <c r="CQ172" s="49">
        <f t="shared" si="1084"/>
        <v>1278928.97</v>
      </c>
      <c r="CR172" s="49">
        <f t="shared" si="1084"/>
        <v>0</v>
      </c>
      <c r="CS172" s="49">
        <f t="shared" si="1084"/>
        <v>2322.4566666666669</v>
      </c>
      <c r="CT172" s="49">
        <f t="shared" si="1084"/>
        <v>1447.675</v>
      </c>
      <c r="CU172" s="46">
        <f t="shared" si="1084"/>
        <v>0.14906833188344162</v>
      </c>
      <c r="CV172" s="46">
        <f t="shared" si="1084"/>
        <v>0.55436320338403866</v>
      </c>
      <c r="CW172" s="46">
        <f t="shared" si="1084"/>
        <v>0.30591391069530544</v>
      </c>
      <c r="CX172" s="46">
        <f t="shared" si="1084"/>
        <v>0</v>
      </c>
      <c r="CY172" s="60">
        <f t="shared" si="1084"/>
        <v>1.0093454459627857</v>
      </c>
    </row>
    <row r="173" spans="1:103" ht="14.45" customHeight="1" x14ac:dyDescent="0.25">
      <c r="A173" s="211"/>
      <c r="B173" s="212"/>
      <c r="C173" s="65" t="s">
        <v>44</v>
      </c>
      <c r="D173" s="4" t="str">
        <f t="shared" ref="D173:S173" si="1085">D188</f>
        <v>oxygen</v>
      </c>
      <c r="E173" s="4" t="str">
        <f t="shared" si="1085"/>
        <v>nitrogen</v>
      </c>
      <c r="F173" s="4" t="str">
        <f t="shared" si="1085"/>
        <v>methane</v>
      </c>
      <c r="G173" s="4" t="str">
        <f t="shared" si="1085"/>
        <v>carbon monoxide</v>
      </c>
      <c r="H173" s="4" t="str">
        <f t="shared" si="1085"/>
        <v>carbon dioxide</v>
      </c>
      <c r="I173" s="4" t="str">
        <f t="shared" si="1085"/>
        <v>ethane</v>
      </c>
      <c r="J173" s="4" t="str">
        <f t="shared" si="1085"/>
        <v>ethylene</v>
      </c>
      <c r="K173" s="4" t="str">
        <f t="shared" si="1085"/>
        <v>propane</v>
      </c>
      <c r="L173" s="4" t="str">
        <f t="shared" si="1085"/>
        <v>propylene</v>
      </c>
      <c r="M173" s="4" t="str">
        <f t="shared" si="1085"/>
        <v>isobutane</v>
      </c>
      <c r="N173" s="4" t="str">
        <f t="shared" si="1085"/>
        <v>n-butane</v>
      </c>
      <c r="O173" s="4" t="str">
        <f t="shared" si="1085"/>
        <v>trans-2-butene</v>
      </c>
      <c r="P173" s="4" t="str">
        <f t="shared" si="1085"/>
        <v>1-butene</v>
      </c>
      <c r="Q173" s="4" t="str">
        <f t="shared" si="1085"/>
        <v>isobutene</v>
      </c>
      <c r="R173" s="4" t="str">
        <f t="shared" si="1085"/>
        <v>cis-2-butene</v>
      </c>
      <c r="S173" s="61" t="str">
        <f t="shared" si="1085"/>
        <v>1,3-butadiene</v>
      </c>
      <c r="T173" s="25"/>
      <c r="V173" s="211"/>
      <c r="W173" s="212"/>
      <c r="X173" s="65" t="s">
        <v>44</v>
      </c>
      <c r="Y173" s="4" t="str">
        <f t="shared" ref="Y173:AN173" si="1086">Y188</f>
        <v>oxygen</v>
      </c>
      <c r="Z173" s="4" t="str">
        <f t="shared" si="1086"/>
        <v>nitrogen</v>
      </c>
      <c r="AA173" s="4" t="str">
        <f t="shared" si="1086"/>
        <v>methane</v>
      </c>
      <c r="AB173" s="4" t="str">
        <f t="shared" si="1086"/>
        <v>carbon monoxide</v>
      </c>
      <c r="AC173" s="4" t="str">
        <f t="shared" si="1086"/>
        <v>carbon dioxide</v>
      </c>
      <c r="AD173" s="4" t="str">
        <f t="shared" si="1086"/>
        <v>ethane</v>
      </c>
      <c r="AE173" s="4" t="str">
        <f t="shared" si="1086"/>
        <v>ethylene</v>
      </c>
      <c r="AF173" s="4" t="str">
        <f t="shared" si="1086"/>
        <v>propane</v>
      </c>
      <c r="AG173" s="4" t="str">
        <f t="shared" si="1086"/>
        <v>propylene</v>
      </c>
      <c r="AH173" s="4" t="str">
        <f t="shared" si="1086"/>
        <v>isobutane</v>
      </c>
      <c r="AI173" s="4" t="str">
        <f t="shared" si="1086"/>
        <v>n-butane</v>
      </c>
      <c r="AJ173" s="4" t="str">
        <f t="shared" si="1086"/>
        <v>trans-2-butene</v>
      </c>
      <c r="AK173" s="4" t="str">
        <f t="shared" si="1086"/>
        <v>1-butene</v>
      </c>
      <c r="AL173" s="4" t="str">
        <f t="shared" si="1086"/>
        <v>isobutene</v>
      </c>
      <c r="AM173" s="4" t="str">
        <f t="shared" si="1086"/>
        <v>cis-2-butene</v>
      </c>
      <c r="AN173" s="61" t="str">
        <f t="shared" si="1086"/>
        <v>1,3-butadiene</v>
      </c>
      <c r="AQ173" s="211"/>
      <c r="AR173" s="212"/>
      <c r="AS173" s="65" t="s">
        <v>44</v>
      </c>
      <c r="AT173" s="4" t="str">
        <f t="shared" ref="AT173:BI173" si="1087">AT188</f>
        <v>oxygen</v>
      </c>
      <c r="AU173" s="4" t="str">
        <f t="shared" si="1087"/>
        <v>nitrogen</v>
      </c>
      <c r="AV173" s="4" t="str">
        <f t="shared" si="1087"/>
        <v>methane</v>
      </c>
      <c r="AW173" s="4" t="str">
        <f t="shared" si="1087"/>
        <v>carbon monoxide</v>
      </c>
      <c r="AX173" s="4" t="str">
        <f t="shared" si="1087"/>
        <v>carbon dioxide</v>
      </c>
      <c r="AY173" s="4" t="str">
        <f t="shared" si="1087"/>
        <v>ethane</v>
      </c>
      <c r="AZ173" s="4" t="str">
        <f t="shared" si="1087"/>
        <v>ethylene</v>
      </c>
      <c r="BA173" s="4" t="str">
        <f t="shared" si="1087"/>
        <v>propane</v>
      </c>
      <c r="BB173" s="4" t="str">
        <f t="shared" si="1087"/>
        <v>propylene</v>
      </c>
      <c r="BC173" s="4" t="str">
        <f t="shared" si="1087"/>
        <v>isobutane</v>
      </c>
      <c r="BD173" s="4" t="str">
        <f t="shared" si="1087"/>
        <v>n-butane</v>
      </c>
      <c r="BE173" s="4" t="str">
        <f t="shared" si="1087"/>
        <v>trans-2-butene</v>
      </c>
      <c r="BF173" s="4" t="str">
        <f t="shared" si="1087"/>
        <v>1-butene</v>
      </c>
      <c r="BG173" s="4" t="str">
        <f t="shared" si="1087"/>
        <v>isobutene</v>
      </c>
      <c r="BH173" s="4" t="str">
        <f t="shared" si="1087"/>
        <v>cis-2-butene</v>
      </c>
      <c r="BI173" s="61" t="str">
        <f t="shared" si="1087"/>
        <v>1,3-butadiene</v>
      </c>
      <c r="BL173" s="211"/>
      <c r="BM173" s="212"/>
      <c r="BN173" s="65" t="s">
        <v>44</v>
      </c>
      <c r="BO173" s="4" t="str">
        <f t="shared" ref="BO173:CD173" si="1088">BO188</f>
        <v>oxygen</v>
      </c>
      <c r="BP173" s="4" t="str">
        <f t="shared" si="1088"/>
        <v>nitrogen</v>
      </c>
      <c r="BQ173" s="4" t="str">
        <f t="shared" si="1088"/>
        <v>methane</v>
      </c>
      <c r="BR173" s="4" t="str">
        <f t="shared" si="1088"/>
        <v>carbon monoxide</v>
      </c>
      <c r="BS173" s="4" t="str">
        <f t="shared" si="1088"/>
        <v>carbon dioxide</v>
      </c>
      <c r="BT173" s="4" t="str">
        <f t="shared" si="1088"/>
        <v>ethane</v>
      </c>
      <c r="BU173" s="4" t="str">
        <f t="shared" si="1088"/>
        <v>ethylene</v>
      </c>
      <c r="BV173" s="4" t="str">
        <f t="shared" si="1088"/>
        <v>propane</v>
      </c>
      <c r="BW173" s="4" t="str">
        <f t="shared" si="1088"/>
        <v>propylene</v>
      </c>
      <c r="BX173" s="4" t="str">
        <f t="shared" si="1088"/>
        <v>isobutane</v>
      </c>
      <c r="BY173" s="4" t="str">
        <f t="shared" si="1088"/>
        <v>n-butane</v>
      </c>
      <c r="BZ173" s="4" t="str">
        <f t="shared" si="1088"/>
        <v>trans-2-butene</v>
      </c>
      <c r="CA173" s="4" t="str">
        <f t="shared" si="1088"/>
        <v>1-butene</v>
      </c>
      <c r="CB173" s="4" t="str">
        <f t="shared" si="1088"/>
        <v>isobutene</v>
      </c>
      <c r="CC173" s="4" t="str">
        <f t="shared" si="1088"/>
        <v>cis-2-butene</v>
      </c>
      <c r="CD173" s="61" t="str">
        <f t="shared" si="1088"/>
        <v>1,3-butadiene</v>
      </c>
      <c r="CG173" s="211"/>
      <c r="CH173" s="212"/>
      <c r="CI173" s="65" t="s">
        <v>44</v>
      </c>
      <c r="CJ173" s="4" t="str">
        <f t="shared" ref="CJ173:CY173" si="1089">CJ188</f>
        <v>oxygen</v>
      </c>
      <c r="CK173" s="4" t="str">
        <f t="shared" si="1089"/>
        <v>nitrogen</v>
      </c>
      <c r="CL173" s="4" t="str">
        <f t="shared" si="1089"/>
        <v>methane</v>
      </c>
      <c r="CM173" s="4" t="str">
        <f t="shared" si="1089"/>
        <v>carbon monoxide</v>
      </c>
      <c r="CN173" s="4" t="str">
        <f t="shared" si="1089"/>
        <v>carbon dioxide</v>
      </c>
      <c r="CO173" s="4" t="str">
        <f t="shared" si="1089"/>
        <v>ethane</v>
      </c>
      <c r="CP173" s="4" t="str">
        <f t="shared" si="1089"/>
        <v>ethylene</v>
      </c>
      <c r="CQ173" s="4" t="str">
        <f t="shared" si="1089"/>
        <v>propane</v>
      </c>
      <c r="CR173" s="4" t="str">
        <f t="shared" si="1089"/>
        <v>propylene</v>
      </c>
      <c r="CS173" s="4" t="str">
        <f t="shared" si="1089"/>
        <v>isobutane</v>
      </c>
      <c r="CT173" s="4" t="str">
        <f t="shared" si="1089"/>
        <v>n-butane</v>
      </c>
      <c r="CU173" s="4" t="str">
        <f t="shared" si="1089"/>
        <v>trans-2-butene</v>
      </c>
      <c r="CV173" s="4" t="str">
        <f t="shared" si="1089"/>
        <v>1-butene</v>
      </c>
      <c r="CW173" s="4" t="str">
        <f t="shared" si="1089"/>
        <v>isobutene</v>
      </c>
      <c r="CX173" s="4" t="str">
        <f t="shared" si="1089"/>
        <v>cis-2-butene</v>
      </c>
      <c r="CY173" s="61" t="str">
        <f t="shared" si="1089"/>
        <v>1,3-butadiene</v>
      </c>
    </row>
    <row r="174" spans="1:103" ht="14.45" customHeight="1" x14ac:dyDescent="0.25">
      <c r="A174" s="211"/>
      <c r="B174" s="212"/>
      <c r="C174" s="199" t="s">
        <v>37</v>
      </c>
      <c r="D174" s="50">
        <f t="shared" ref="D174:S174" si="1090">D193</f>
        <v>438938.76</v>
      </c>
      <c r="E174" s="50">
        <f t="shared" si="1090"/>
        <v>2164331.29</v>
      </c>
      <c r="F174" s="50">
        <f t="shared" si="1090"/>
        <v>3352.9250000000002</v>
      </c>
      <c r="G174" s="50">
        <f t="shared" si="1090"/>
        <v>34604.044999999998</v>
      </c>
      <c r="H174" s="50">
        <f t="shared" si="1090"/>
        <v>4642.17</v>
      </c>
      <c r="I174" s="50">
        <f t="shared" si="1090"/>
        <v>75.010000000000005</v>
      </c>
      <c r="J174" s="50">
        <f t="shared" si="1090"/>
        <v>10338.014999999999</v>
      </c>
      <c r="K174" s="50">
        <f t="shared" si="1090"/>
        <v>1182701.9350000001</v>
      </c>
      <c r="L174" s="50">
        <f t="shared" si="1090"/>
        <v>86322.61</v>
      </c>
      <c r="M174" s="50">
        <f t="shared" si="1090"/>
        <v>1766.875</v>
      </c>
      <c r="N174" s="50">
        <f t="shared" si="1090"/>
        <v>1048.4849999999999</v>
      </c>
      <c r="O174" s="50">
        <f t="shared" si="1090"/>
        <v>98.435000000000002</v>
      </c>
      <c r="P174" s="50">
        <f t="shared" si="1090"/>
        <v>180.66</v>
      </c>
      <c r="Q174" s="50">
        <f t="shared" si="1090"/>
        <v>190.91</v>
      </c>
      <c r="R174" s="50">
        <f t="shared" si="1090"/>
        <v>56.475000000000001</v>
      </c>
      <c r="S174" s="62">
        <f t="shared" si="1090"/>
        <v>0</v>
      </c>
      <c r="T174" s="25"/>
      <c r="V174" s="211"/>
      <c r="W174" s="212"/>
      <c r="X174" s="199" t="s">
        <v>37</v>
      </c>
      <c r="Y174" s="50">
        <f t="shared" ref="Y174:AN174" si="1091">Y193</f>
        <v>0</v>
      </c>
      <c r="Z174" s="50">
        <f t="shared" si="1091"/>
        <v>0</v>
      </c>
      <c r="AA174" s="50">
        <f t="shared" si="1091"/>
        <v>0</v>
      </c>
      <c r="AB174" s="50">
        <f t="shared" si="1091"/>
        <v>0</v>
      </c>
      <c r="AC174" s="50">
        <f t="shared" si="1091"/>
        <v>0</v>
      </c>
      <c r="AD174" s="50">
        <f t="shared" si="1091"/>
        <v>0</v>
      </c>
      <c r="AE174" s="50">
        <f t="shared" si="1091"/>
        <v>0</v>
      </c>
      <c r="AF174" s="50">
        <f t="shared" si="1091"/>
        <v>0</v>
      </c>
      <c r="AG174" s="50">
        <f t="shared" si="1091"/>
        <v>0</v>
      </c>
      <c r="AH174" s="50">
        <f t="shared" si="1091"/>
        <v>0</v>
      </c>
      <c r="AI174" s="50">
        <f t="shared" si="1091"/>
        <v>0</v>
      </c>
      <c r="AJ174" s="50">
        <f t="shared" si="1091"/>
        <v>0</v>
      </c>
      <c r="AK174" s="50">
        <f t="shared" si="1091"/>
        <v>0</v>
      </c>
      <c r="AL174" s="50">
        <f t="shared" si="1091"/>
        <v>0</v>
      </c>
      <c r="AM174" s="50">
        <f t="shared" si="1091"/>
        <v>0</v>
      </c>
      <c r="AN174" s="62">
        <f t="shared" si="1091"/>
        <v>0</v>
      </c>
      <c r="AQ174" s="211"/>
      <c r="AR174" s="212"/>
      <c r="AS174" s="199" t="s">
        <v>37</v>
      </c>
      <c r="AT174" s="50">
        <f t="shared" ref="AT174:BI174" si="1092">AT193</f>
        <v>0</v>
      </c>
      <c r="AU174" s="50">
        <f t="shared" si="1092"/>
        <v>0</v>
      </c>
      <c r="AV174" s="50">
        <f t="shared" si="1092"/>
        <v>0</v>
      </c>
      <c r="AW174" s="50">
        <f t="shared" si="1092"/>
        <v>0</v>
      </c>
      <c r="AX174" s="50">
        <f t="shared" si="1092"/>
        <v>0</v>
      </c>
      <c r="AY174" s="50">
        <f t="shared" si="1092"/>
        <v>0</v>
      </c>
      <c r="AZ174" s="50">
        <f t="shared" si="1092"/>
        <v>0</v>
      </c>
      <c r="BA174" s="50">
        <f t="shared" si="1092"/>
        <v>0</v>
      </c>
      <c r="BB174" s="50">
        <f t="shared" si="1092"/>
        <v>0</v>
      </c>
      <c r="BC174" s="50">
        <f t="shared" si="1092"/>
        <v>0</v>
      </c>
      <c r="BD174" s="50">
        <f t="shared" si="1092"/>
        <v>0</v>
      </c>
      <c r="BE174" s="50">
        <f t="shared" si="1092"/>
        <v>0</v>
      </c>
      <c r="BF174" s="50">
        <f t="shared" si="1092"/>
        <v>0</v>
      </c>
      <c r="BG174" s="50">
        <f t="shared" si="1092"/>
        <v>0</v>
      </c>
      <c r="BH174" s="50">
        <f t="shared" si="1092"/>
        <v>0</v>
      </c>
      <c r="BI174" s="62">
        <f t="shared" si="1092"/>
        <v>0</v>
      </c>
      <c r="BL174" s="211"/>
      <c r="BM174" s="212"/>
      <c r="BN174" s="199" t="s">
        <v>37</v>
      </c>
      <c r="BO174" s="50">
        <f t="shared" ref="BO174:CD174" si="1093">BO193</f>
        <v>0</v>
      </c>
      <c r="BP174" s="50">
        <f t="shared" si="1093"/>
        <v>0</v>
      </c>
      <c r="BQ174" s="50">
        <f t="shared" si="1093"/>
        <v>0</v>
      </c>
      <c r="BR174" s="50">
        <f t="shared" si="1093"/>
        <v>0</v>
      </c>
      <c r="BS174" s="50">
        <f t="shared" si="1093"/>
        <v>0</v>
      </c>
      <c r="BT174" s="50">
        <f t="shared" si="1093"/>
        <v>0</v>
      </c>
      <c r="BU174" s="50">
        <f t="shared" si="1093"/>
        <v>0</v>
      </c>
      <c r="BV174" s="50">
        <f t="shared" si="1093"/>
        <v>0</v>
      </c>
      <c r="BW174" s="50">
        <f t="shared" si="1093"/>
        <v>0</v>
      </c>
      <c r="BX174" s="50">
        <f t="shared" si="1093"/>
        <v>0</v>
      </c>
      <c r="BY174" s="50">
        <f t="shared" si="1093"/>
        <v>0</v>
      </c>
      <c r="BZ174" s="50">
        <f t="shared" si="1093"/>
        <v>0</v>
      </c>
      <c r="CA174" s="50">
        <f t="shared" si="1093"/>
        <v>0</v>
      </c>
      <c r="CB174" s="50">
        <f t="shared" si="1093"/>
        <v>0</v>
      </c>
      <c r="CC174" s="50">
        <f t="shared" si="1093"/>
        <v>0</v>
      </c>
      <c r="CD174" s="62">
        <f t="shared" si="1093"/>
        <v>0</v>
      </c>
      <c r="CG174" s="211"/>
      <c r="CH174" s="212"/>
      <c r="CI174" s="199" t="s">
        <v>37</v>
      </c>
      <c r="CJ174" s="50">
        <f t="shared" ref="CJ174:CY174" si="1094">CJ193</f>
        <v>0</v>
      </c>
      <c r="CK174" s="50">
        <f t="shared" si="1094"/>
        <v>0</v>
      </c>
      <c r="CL174" s="50">
        <f t="shared" si="1094"/>
        <v>0</v>
      </c>
      <c r="CM174" s="50">
        <f t="shared" si="1094"/>
        <v>0</v>
      </c>
      <c r="CN174" s="50">
        <f t="shared" si="1094"/>
        <v>0</v>
      </c>
      <c r="CO174" s="50">
        <f t="shared" si="1094"/>
        <v>0</v>
      </c>
      <c r="CP174" s="50">
        <f t="shared" si="1094"/>
        <v>0</v>
      </c>
      <c r="CQ174" s="50">
        <f t="shared" si="1094"/>
        <v>0</v>
      </c>
      <c r="CR174" s="50">
        <f t="shared" si="1094"/>
        <v>0</v>
      </c>
      <c r="CS174" s="50">
        <f t="shared" si="1094"/>
        <v>0</v>
      </c>
      <c r="CT174" s="50">
        <f t="shared" si="1094"/>
        <v>0</v>
      </c>
      <c r="CU174" s="50">
        <f t="shared" si="1094"/>
        <v>0</v>
      </c>
      <c r="CV174" s="50">
        <f t="shared" si="1094"/>
        <v>0</v>
      </c>
      <c r="CW174" s="50">
        <f t="shared" si="1094"/>
        <v>0</v>
      </c>
      <c r="CX174" s="50">
        <f t="shared" si="1094"/>
        <v>0</v>
      </c>
      <c r="CY174" s="62">
        <f t="shared" si="1094"/>
        <v>0</v>
      </c>
    </row>
    <row r="175" spans="1:103" ht="14.45" customHeight="1" x14ac:dyDescent="0.25">
      <c r="A175" s="211"/>
      <c r="B175" s="212"/>
      <c r="C175" s="200"/>
      <c r="D175" s="50">
        <f t="shared" ref="D175:S175" si="1095">D194</f>
        <v>433940.37</v>
      </c>
      <c r="E175" s="50">
        <f t="shared" si="1095"/>
        <v>2166565.5750000002</v>
      </c>
      <c r="F175" s="50">
        <f t="shared" si="1095"/>
        <v>3808.37</v>
      </c>
      <c r="G175" s="50">
        <f t="shared" si="1095"/>
        <v>39848.555</v>
      </c>
      <c r="H175" s="50">
        <f t="shared" si="1095"/>
        <v>5646.2749999999996</v>
      </c>
      <c r="I175" s="50">
        <f t="shared" si="1095"/>
        <v>94.65</v>
      </c>
      <c r="J175" s="50">
        <f t="shared" si="1095"/>
        <v>11344.41</v>
      </c>
      <c r="K175" s="50">
        <f t="shared" si="1095"/>
        <v>1173751.1950000001</v>
      </c>
      <c r="L175" s="50">
        <f t="shared" si="1095"/>
        <v>91560.964999999997</v>
      </c>
      <c r="M175" s="50">
        <f t="shared" si="1095"/>
        <v>1741.8</v>
      </c>
      <c r="N175" s="50">
        <f t="shared" si="1095"/>
        <v>1034.6500000000001</v>
      </c>
      <c r="O175" s="50">
        <f t="shared" si="1095"/>
        <v>93.254999999999995</v>
      </c>
      <c r="P175" s="50">
        <f t="shared" si="1095"/>
        <v>239.29499999999999</v>
      </c>
      <c r="Q175" s="50">
        <f t="shared" si="1095"/>
        <v>194.49</v>
      </c>
      <c r="R175" s="50">
        <f t="shared" si="1095"/>
        <v>67.915000000000006</v>
      </c>
      <c r="S175" s="62">
        <f t="shared" si="1095"/>
        <v>0</v>
      </c>
      <c r="T175" s="25"/>
      <c r="V175" s="211"/>
      <c r="W175" s="212"/>
      <c r="X175" s="200"/>
      <c r="Y175" s="50">
        <f t="shared" ref="Y175:AN175" si="1096">Y194</f>
        <v>0</v>
      </c>
      <c r="Z175" s="50">
        <f t="shared" si="1096"/>
        <v>0</v>
      </c>
      <c r="AA175" s="50">
        <f t="shared" si="1096"/>
        <v>0</v>
      </c>
      <c r="AB175" s="50">
        <f t="shared" si="1096"/>
        <v>0</v>
      </c>
      <c r="AC175" s="50">
        <f t="shared" si="1096"/>
        <v>0</v>
      </c>
      <c r="AD175" s="50">
        <f t="shared" si="1096"/>
        <v>0</v>
      </c>
      <c r="AE175" s="50">
        <f t="shared" si="1096"/>
        <v>0</v>
      </c>
      <c r="AF175" s="50">
        <f t="shared" si="1096"/>
        <v>0</v>
      </c>
      <c r="AG175" s="50">
        <f t="shared" si="1096"/>
        <v>0</v>
      </c>
      <c r="AH175" s="50">
        <f t="shared" si="1096"/>
        <v>0</v>
      </c>
      <c r="AI175" s="50">
        <f t="shared" si="1096"/>
        <v>0</v>
      </c>
      <c r="AJ175" s="50">
        <f t="shared" si="1096"/>
        <v>0</v>
      </c>
      <c r="AK175" s="50">
        <f t="shared" si="1096"/>
        <v>0</v>
      </c>
      <c r="AL175" s="50">
        <f t="shared" si="1096"/>
        <v>0</v>
      </c>
      <c r="AM175" s="50">
        <f t="shared" si="1096"/>
        <v>0</v>
      </c>
      <c r="AN175" s="62">
        <f t="shared" si="1096"/>
        <v>0</v>
      </c>
      <c r="AQ175" s="211"/>
      <c r="AR175" s="212"/>
      <c r="AS175" s="200"/>
      <c r="AT175" s="50">
        <f t="shared" ref="AT175:BI175" si="1097">AT194</f>
        <v>0</v>
      </c>
      <c r="AU175" s="50">
        <f t="shared" si="1097"/>
        <v>0</v>
      </c>
      <c r="AV175" s="50">
        <f t="shared" si="1097"/>
        <v>0</v>
      </c>
      <c r="AW175" s="50">
        <f t="shared" si="1097"/>
        <v>0</v>
      </c>
      <c r="AX175" s="50">
        <f t="shared" si="1097"/>
        <v>0</v>
      </c>
      <c r="AY175" s="50">
        <f t="shared" si="1097"/>
        <v>0</v>
      </c>
      <c r="AZ175" s="50">
        <f t="shared" si="1097"/>
        <v>0</v>
      </c>
      <c r="BA175" s="50">
        <f t="shared" si="1097"/>
        <v>0</v>
      </c>
      <c r="BB175" s="50">
        <f t="shared" si="1097"/>
        <v>0</v>
      </c>
      <c r="BC175" s="50">
        <f t="shared" si="1097"/>
        <v>0</v>
      </c>
      <c r="BD175" s="50">
        <f t="shared" si="1097"/>
        <v>0</v>
      </c>
      <c r="BE175" s="50">
        <f t="shared" si="1097"/>
        <v>0</v>
      </c>
      <c r="BF175" s="50">
        <f t="shared" si="1097"/>
        <v>0</v>
      </c>
      <c r="BG175" s="50">
        <f t="shared" si="1097"/>
        <v>0</v>
      </c>
      <c r="BH175" s="50">
        <f t="shared" si="1097"/>
        <v>0</v>
      </c>
      <c r="BI175" s="62">
        <f t="shared" si="1097"/>
        <v>0</v>
      </c>
      <c r="BL175" s="211"/>
      <c r="BM175" s="212"/>
      <c r="BN175" s="200"/>
      <c r="BO175" s="50">
        <f t="shared" ref="BO175:CD175" si="1098">BO194</f>
        <v>0</v>
      </c>
      <c r="BP175" s="50">
        <f t="shared" si="1098"/>
        <v>0</v>
      </c>
      <c r="BQ175" s="50">
        <f t="shared" si="1098"/>
        <v>0</v>
      </c>
      <c r="BR175" s="50">
        <f t="shared" si="1098"/>
        <v>0</v>
      </c>
      <c r="BS175" s="50">
        <f t="shared" si="1098"/>
        <v>0</v>
      </c>
      <c r="BT175" s="50">
        <f t="shared" si="1098"/>
        <v>0</v>
      </c>
      <c r="BU175" s="50">
        <f t="shared" si="1098"/>
        <v>0</v>
      </c>
      <c r="BV175" s="50">
        <f t="shared" si="1098"/>
        <v>0</v>
      </c>
      <c r="BW175" s="50">
        <f t="shared" si="1098"/>
        <v>0</v>
      </c>
      <c r="BX175" s="50">
        <f t="shared" si="1098"/>
        <v>0</v>
      </c>
      <c r="BY175" s="50">
        <f t="shared" si="1098"/>
        <v>0</v>
      </c>
      <c r="BZ175" s="50">
        <f t="shared" si="1098"/>
        <v>0</v>
      </c>
      <c r="CA175" s="50">
        <f t="shared" si="1098"/>
        <v>0</v>
      </c>
      <c r="CB175" s="50">
        <f t="shared" si="1098"/>
        <v>0</v>
      </c>
      <c r="CC175" s="50">
        <f t="shared" si="1098"/>
        <v>0</v>
      </c>
      <c r="CD175" s="62">
        <f t="shared" si="1098"/>
        <v>0</v>
      </c>
      <c r="CG175" s="211"/>
      <c r="CH175" s="212"/>
      <c r="CI175" s="200"/>
      <c r="CJ175" s="50">
        <f t="shared" ref="CJ175:CY175" si="1099">CJ194</f>
        <v>0</v>
      </c>
      <c r="CK175" s="50">
        <f t="shared" si="1099"/>
        <v>0</v>
      </c>
      <c r="CL175" s="50">
        <f t="shared" si="1099"/>
        <v>0</v>
      </c>
      <c r="CM175" s="50">
        <f t="shared" si="1099"/>
        <v>0</v>
      </c>
      <c r="CN175" s="50">
        <f t="shared" si="1099"/>
        <v>0</v>
      </c>
      <c r="CO175" s="50">
        <f t="shared" si="1099"/>
        <v>0</v>
      </c>
      <c r="CP175" s="50">
        <f t="shared" si="1099"/>
        <v>0</v>
      </c>
      <c r="CQ175" s="50">
        <f t="shared" si="1099"/>
        <v>0</v>
      </c>
      <c r="CR175" s="50">
        <f t="shared" si="1099"/>
        <v>0</v>
      </c>
      <c r="CS175" s="50">
        <f t="shared" si="1099"/>
        <v>0</v>
      </c>
      <c r="CT175" s="50">
        <f t="shared" si="1099"/>
        <v>0</v>
      </c>
      <c r="CU175" s="50">
        <f t="shared" si="1099"/>
        <v>0</v>
      </c>
      <c r="CV175" s="50">
        <f t="shared" si="1099"/>
        <v>0</v>
      </c>
      <c r="CW175" s="50">
        <f t="shared" si="1099"/>
        <v>0</v>
      </c>
      <c r="CX175" s="50">
        <f t="shared" si="1099"/>
        <v>0</v>
      </c>
      <c r="CY175" s="62">
        <f t="shared" si="1099"/>
        <v>0</v>
      </c>
    </row>
    <row r="176" spans="1:103" ht="14.45" customHeight="1" x14ac:dyDescent="0.25">
      <c r="A176" s="211"/>
      <c r="B176" s="212"/>
      <c r="C176" s="201"/>
      <c r="D176" s="50">
        <f t="shared" ref="D176:S176" si="1100">D195</f>
        <v>426627.53499999997</v>
      </c>
      <c r="E176" s="50">
        <f t="shared" si="1100"/>
        <v>2174586.0299999998</v>
      </c>
      <c r="F176" s="50">
        <f t="shared" si="1100"/>
        <v>3885.2550000000001</v>
      </c>
      <c r="G176" s="50">
        <f t="shared" si="1100"/>
        <v>40734.47</v>
      </c>
      <c r="H176" s="50">
        <f t="shared" si="1100"/>
        <v>4105.335</v>
      </c>
      <c r="I176" s="50">
        <f t="shared" si="1100"/>
        <v>95.334999999999994</v>
      </c>
      <c r="J176" s="50">
        <f t="shared" si="1100"/>
        <v>11585.81</v>
      </c>
      <c r="K176" s="50">
        <f t="shared" si="1100"/>
        <v>1179365.6850000001</v>
      </c>
      <c r="L176" s="50">
        <f t="shared" si="1100"/>
        <v>93057.154999999999</v>
      </c>
      <c r="M176" s="50">
        <f t="shared" si="1100"/>
        <v>1745.9749999999999</v>
      </c>
      <c r="N176" s="50">
        <f t="shared" si="1100"/>
        <v>1044.8499999999999</v>
      </c>
      <c r="O176" s="50">
        <f t="shared" si="1100"/>
        <v>107.345</v>
      </c>
      <c r="P176" s="50">
        <f t="shared" si="1100"/>
        <v>209.97499999999999</v>
      </c>
      <c r="Q176" s="50">
        <f t="shared" si="1100"/>
        <v>217.21</v>
      </c>
      <c r="R176" s="50">
        <f t="shared" si="1100"/>
        <v>63.244999999999997</v>
      </c>
      <c r="S176" s="62">
        <f t="shared" si="1100"/>
        <v>0</v>
      </c>
      <c r="T176" s="25"/>
      <c r="V176" s="211"/>
      <c r="W176" s="212"/>
      <c r="X176" s="201"/>
      <c r="Y176" s="50">
        <f t="shared" ref="Y176:AN176" si="1101">Y195</f>
        <v>0</v>
      </c>
      <c r="Z176" s="50">
        <f t="shared" si="1101"/>
        <v>0</v>
      </c>
      <c r="AA176" s="50">
        <f t="shared" si="1101"/>
        <v>0</v>
      </c>
      <c r="AB176" s="50">
        <f t="shared" si="1101"/>
        <v>0</v>
      </c>
      <c r="AC176" s="50">
        <f t="shared" si="1101"/>
        <v>0</v>
      </c>
      <c r="AD176" s="50">
        <f t="shared" si="1101"/>
        <v>0</v>
      </c>
      <c r="AE176" s="50">
        <f t="shared" si="1101"/>
        <v>0</v>
      </c>
      <c r="AF176" s="50">
        <f t="shared" si="1101"/>
        <v>0</v>
      </c>
      <c r="AG176" s="50">
        <f t="shared" si="1101"/>
        <v>0</v>
      </c>
      <c r="AH176" s="50">
        <f t="shared" si="1101"/>
        <v>0</v>
      </c>
      <c r="AI176" s="50">
        <f t="shared" si="1101"/>
        <v>0</v>
      </c>
      <c r="AJ176" s="50">
        <f t="shared" si="1101"/>
        <v>0</v>
      </c>
      <c r="AK176" s="50">
        <f t="shared" si="1101"/>
        <v>0</v>
      </c>
      <c r="AL176" s="50">
        <f t="shared" si="1101"/>
        <v>0</v>
      </c>
      <c r="AM176" s="50">
        <f t="shared" si="1101"/>
        <v>0</v>
      </c>
      <c r="AN176" s="62">
        <f t="shared" si="1101"/>
        <v>0</v>
      </c>
      <c r="AQ176" s="211"/>
      <c r="AR176" s="212"/>
      <c r="AS176" s="201"/>
      <c r="AT176" s="50">
        <f t="shared" ref="AT176:BI176" si="1102">AT195</f>
        <v>0</v>
      </c>
      <c r="AU176" s="50">
        <f t="shared" si="1102"/>
        <v>0</v>
      </c>
      <c r="AV176" s="50">
        <f t="shared" si="1102"/>
        <v>0</v>
      </c>
      <c r="AW176" s="50">
        <f t="shared" si="1102"/>
        <v>0</v>
      </c>
      <c r="AX176" s="50">
        <f t="shared" si="1102"/>
        <v>0</v>
      </c>
      <c r="AY176" s="50">
        <f t="shared" si="1102"/>
        <v>0</v>
      </c>
      <c r="AZ176" s="50">
        <f t="shared" si="1102"/>
        <v>0</v>
      </c>
      <c r="BA176" s="50">
        <f t="shared" si="1102"/>
        <v>0</v>
      </c>
      <c r="BB176" s="50">
        <f t="shared" si="1102"/>
        <v>0</v>
      </c>
      <c r="BC176" s="50">
        <f t="shared" si="1102"/>
        <v>0</v>
      </c>
      <c r="BD176" s="50">
        <f t="shared" si="1102"/>
        <v>0</v>
      </c>
      <c r="BE176" s="50">
        <f t="shared" si="1102"/>
        <v>0</v>
      </c>
      <c r="BF176" s="50">
        <f t="shared" si="1102"/>
        <v>0</v>
      </c>
      <c r="BG176" s="50">
        <f t="shared" si="1102"/>
        <v>0</v>
      </c>
      <c r="BH176" s="50">
        <f t="shared" si="1102"/>
        <v>0</v>
      </c>
      <c r="BI176" s="62">
        <f t="shared" si="1102"/>
        <v>0</v>
      </c>
      <c r="BL176" s="211"/>
      <c r="BM176" s="212"/>
      <c r="BN176" s="201"/>
      <c r="BO176" s="50">
        <f t="shared" ref="BO176:CD176" si="1103">BO195</f>
        <v>0</v>
      </c>
      <c r="BP176" s="50">
        <f t="shared" si="1103"/>
        <v>0</v>
      </c>
      <c r="BQ176" s="50">
        <f t="shared" si="1103"/>
        <v>0</v>
      </c>
      <c r="BR176" s="50">
        <f t="shared" si="1103"/>
        <v>0</v>
      </c>
      <c r="BS176" s="50">
        <f t="shared" si="1103"/>
        <v>0</v>
      </c>
      <c r="BT176" s="50">
        <f t="shared" si="1103"/>
        <v>0</v>
      </c>
      <c r="BU176" s="50">
        <f t="shared" si="1103"/>
        <v>0</v>
      </c>
      <c r="BV176" s="50">
        <f t="shared" si="1103"/>
        <v>0</v>
      </c>
      <c r="BW176" s="50">
        <f t="shared" si="1103"/>
        <v>0</v>
      </c>
      <c r="BX176" s="50">
        <f t="shared" si="1103"/>
        <v>0</v>
      </c>
      <c r="BY176" s="50">
        <f t="shared" si="1103"/>
        <v>0</v>
      </c>
      <c r="BZ176" s="50">
        <f t="shared" si="1103"/>
        <v>0</v>
      </c>
      <c r="CA176" s="50">
        <f t="shared" si="1103"/>
        <v>0</v>
      </c>
      <c r="CB176" s="50">
        <f t="shared" si="1103"/>
        <v>0</v>
      </c>
      <c r="CC176" s="50">
        <f t="shared" si="1103"/>
        <v>0</v>
      </c>
      <c r="CD176" s="62">
        <f t="shared" si="1103"/>
        <v>0</v>
      </c>
      <c r="CG176" s="211"/>
      <c r="CH176" s="212"/>
      <c r="CI176" s="201"/>
      <c r="CJ176" s="50">
        <f t="shared" ref="CJ176:CY176" si="1104">CJ195</f>
        <v>0</v>
      </c>
      <c r="CK176" s="50">
        <f t="shared" si="1104"/>
        <v>0</v>
      </c>
      <c r="CL176" s="50">
        <f t="shared" si="1104"/>
        <v>0</v>
      </c>
      <c r="CM176" s="50">
        <f t="shared" si="1104"/>
        <v>0</v>
      </c>
      <c r="CN176" s="50">
        <f t="shared" si="1104"/>
        <v>0</v>
      </c>
      <c r="CO176" s="50">
        <f t="shared" si="1104"/>
        <v>0</v>
      </c>
      <c r="CP176" s="50">
        <f t="shared" si="1104"/>
        <v>0</v>
      </c>
      <c r="CQ176" s="50">
        <f t="shared" si="1104"/>
        <v>0</v>
      </c>
      <c r="CR176" s="50">
        <f t="shared" si="1104"/>
        <v>0</v>
      </c>
      <c r="CS176" s="50">
        <f t="shared" si="1104"/>
        <v>0</v>
      </c>
      <c r="CT176" s="50">
        <f t="shared" si="1104"/>
        <v>0</v>
      </c>
      <c r="CU176" s="50">
        <f t="shared" si="1104"/>
        <v>0</v>
      </c>
      <c r="CV176" s="50">
        <f t="shared" si="1104"/>
        <v>0</v>
      </c>
      <c r="CW176" s="50">
        <f t="shared" si="1104"/>
        <v>0</v>
      </c>
      <c r="CX176" s="50">
        <f t="shared" si="1104"/>
        <v>0</v>
      </c>
      <c r="CY176" s="62">
        <f t="shared" si="1104"/>
        <v>0</v>
      </c>
    </row>
    <row r="177" spans="1:103" ht="14.45" customHeight="1" x14ac:dyDescent="0.25">
      <c r="A177" s="211"/>
      <c r="B177" s="212"/>
      <c r="C177" s="66" t="s">
        <v>43</v>
      </c>
      <c r="D177" s="52">
        <f>AVERAGE(D174:D176)</f>
        <v>433168.88833333337</v>
      </c>
      <c r="E177" s="52">
        <f t="shared" ref="E177" si="1105">AVERAGE(E174:E176)</f>
        <v>2168494.2983333333</v>
      </c>
      <c r="F177" s="52">
        <f>AVERAGE(F174:F176)</f>
        <v>3682.1833333333329</v>
      </c>
      <c r="G177" s="52">
        <f>AVERAGE(G174:G176)</f>
        <v>38395.69</v>
      </c>
      <c r="H177" s="52">
        <f>AVERAGE(H174:H176)</f>
        <v>4797.9266666666663</v>
      </c>
      <c r="I177" s="52">
        <f t="shared" ref="I177:J177" si="1106">AVERAGE(I174:I176)</f>
        <v>88.331666666666663</v>
      </c>
      <c r="J177" s="52">
        <f t="shared" si="1106"/>
        <v>11089.411666666667</v>
      </c>
      <c r="K177" s="52">
        <f>AVERAGE(K174:K176)</f>
        <v>1178606.2716666667</v>
      </c>
      <c r="L177" s="52">
        <f>AVERAGE(L174:L176)</f>
        <v>90313.57666666666</v>
      </c>
      <c r="M177" s="52">
        <f t="shared" ref="M177:S177" si="1107">AVERAGE(M174:M176)</f>
        <v>1751.55</v>
      </c>
      <c r="N177" s="52">
        <f t="shared" si="1107"/>
        <v>1042.6616666666666</v>
      </c>
      <c r="O177" s="52">
        <f t="shared" si="1107"/>
        <v>99.678333333333327</v>
      </c>
      <c r="P177" s="52">
        <f t="shared" si="1107"/>
        <v>209.97666666666666</v>
      </c>
      <c r="Q177" s="52">
        <f t="shared" si="1107"/>
        <v>200.87</v>
      </c>
      <c r="R177" s="52">
        <f t="shared" si="1107"/>
        <v>62.545000000000009</v>
      </c>
      <c r="S177" s="53">
        <f t="shared" si="1107"/>
        <v>0</v>
      </c>
      <c r="T177" s="25"/>
      <c r="V177" s="211"/>
      <c r="W177" s="212"/>
      <c r="X177" s="66" t="s">
        <v>43</v>
      </c>
      <c r="Y177" s="52">
        <f>AVERAGE(Y174:Y176)</f>
        <v>0</v>
      </c>
      <c r="Z177" s="52">
        <f t="shared" ref="Z177" si="1108">AVERAGE(Z174:Z176)</f>
        <v>0</v>
      </c>
      <c r="AA177" s="52">
        <f>AVERAGE(AA174:AA176)</f>
        <v>0</v>
      </c>
      <c r="AB177" s="52">
        <f>AVERAGE(AB174:AB176)</f>
        <v>0</v>
      </c>
      <c r="AC177" s="52">
        <f>AVERAGE(AC174:AC176)</f>
        <v>0</v>
      </c>
      <c r="AD177" s="52">
        <f t="shared" ref="AD177:AE177" si="1109">AVERAGE(AD174:AD176)</f>
        <v>0</v>
      </c>
      <c r="AE177" s="52">
        <f t="shared" si="1109"/>
        <v>0</v>
      </c>
      <c r="AF177" s="52">
        <f>AVERAGE(AF174:AF176)</f>
        <v>0</v>
      </c>
      <c r="AG177" s="52">
        <f>AVERAGE(AG174:AG176)</f>
        <v>0</v>
      </c>
      <c r="AH177" s="52">
        <f t="shared" ref="AH177:AN177" si="1110">AVERAGE(AH174:AH176)</f>
        <v>0</v>
      </c>
      <c r="AI177" s="52">
        <f t="shared" si="1110"/>
        <v>0</v>
      </c>
      <c r="AJ177" s="52">
        <f t="shared" si="1110"/>
        <v>0</v>
      </c>
      <c r="AK177" s="52">
        <f t="shared" si="1110"/>
        <v>0</v>
      </c>
      <c r="AL177" s="52">
        <f t="shared" si="1110"/>
        <v>0</v>
      </c>
      <c r="AM177" s="52">
        <f t="shared" si="1110"/>
        <v>0</v>
      </c>
      <c r="AN177" s="53">
        <f t="shared" si="1110"/>
        <v>0</v>
      </c>
      <c r="AQ177" s="211"/>
      <c r="AR177" s="212"/>
      <c r="AS177" s="66" t="s">
        <v>43</v>
      </c>
      <c r="AT177" s="52">
        <f>AVERAGE(AT174:AT176)</f>
        <v>0</v>
      </c>
      <c r="AU177" s="52">
        <f t="shared" ref="AU177" si="1111">AVERAGE(AU174:AU176)</f>
        <v>0</v>
      </c>
      <c r="AV177" s="52">
        <f>AVERAGE(AV174:AV176)</f>
        <v>0</v>
      </c>
      <c r="AW177" s="52">
        <f>AVERAGE(AW174:AW176)</f>
        <v>0</v>
      </c>
      <c r="AX177" s="52">
        <f>AVERAGE(AX174:AX176)</f>
        <v>0</v>
      </c>
      <c r="AY177" s="52">
        <f t="shared" ref="AY177:AZ177" si="1112">AVERAGE(AY174:AY176)</f>
        <v>0</v>
      </c>
      <c r="AZ177" s="52">
        <f t="shared" si="1112"/>
        <v>0</v>
      </c>
      <c r="BA177" s="52">
        <f>AVERAGE(BA174:BA176)</f>
        <v>0</v>
      </c>
      <c r="BB177" s="52">
        <f>AVERAGE(BB174:BB176)</f>
        <v>0</v>
      </c>
      <c r="BC177" s="52">
        <f t="shared" ref="BC177:BI177" si="1113">AVERAGE(BC174:BC176)</f>
        <v>0</v>
      </c>
      <c r="BD177" s="52">
        <f t="shared" si="1113"/>
        <v>0</v>
      </c>
      <c r="BE177" s="52">
        <f t="shared" si="1113"/>
        <v>0</v>
      </c>
      <c r="BF177" s="52">
        <f t="shared" si="1113"/>
        <v>0</v>
      </c>
      <c r="BG177" s="52">
        <f t="shared" si="1113"/>
        <v>0</v>
      </c>
      <c r="BH177" s="52">
        <f t="shared" si="1113"/>
        <v>0</v>
      </c>
      <c r="BI177" s="53">
        <f t="shared" si="1113"/>
        <v>0</v>
      </c>
      <c r="BL177" s="211"/>
      <c r="BM177" s="212"/>
      <c r="BN177" s="66" t="s">
        <v>43</v>
      </c>
      <c r="BO177" s="52">
        <f>AVERAGE(BO174:BO176)</f>
        <v>0</v>
      </c>
      <c r="BP177" s="52">
        <f t="shared" ref="BP177" si="1114">AVERAGE(BP174:BP176)</f>
        <v>0</v>
      </c>
      <c r="BQ177" s="52">
        <f>AVERAGE(BQ174:BQ176)</f>
        <v>0</v>
      </c>
      <c r="BR177" s="52">
        <f>AVERAGE(BR174:BR176)</f>
        <v>0</v>
      </c>
      <c r="BS177" s="52">
        <f>AVERAGE(BS174:BS176)</f>
        <v>0</v>
      </c>
      <c r="BT177" s="52">
        <f t="shared" ref="BT177:BU177" si="1115">AVERAGE(BT174:BT176)</f>
        <v>0</v>
      </c>
      <c r="BU177" s="52">
        <f t="shared" si="1115"/>
        <v>0</v>
      </c>
      <c r="BV177" s="52">
        <f>AVERAGE(BV174:BV176)</f>
        <v>0</v>
      </c>
      <c r="BW177" s="52">
        <f>AVERAGE(BW174:BW176)</f>
        <v>0</v>
      </c>
      <c r="BX177" s="52">
        <f t="shared" ref="BX177:CD177" si="1116">AVERAGE(BX174:BX176)</f>
        <v>0</v>
      </c>
      <c r="BY177" s="52">
        <f t="shared" si="1116"/>
        <v>0</v>
      </c>
      <c r="BZ177" s="52">
        <f t="shared" si="1116"/>
        <v>0</v>
      </c>
      <c r="CA177" s="52">
        <f t="shared" si="1116"/>
        <v>0</v>
      </c>
      <c r="CB177" s="52">
        <f t="shared" si="1116"/>
        <v>0</v>
      </c>
      <c r="CC177" s="52">
        <f t="shared" si="1116"/>
        <v>0</v>
      </c>
      <c r="CD177" s="53">
        <f t="shared" si="1116"/>
        <v>0</v>
      </c>
      <c r="CG177" s="211"/>
      <c r="CH177" s="212"/>
      <c r="CI177" s="66" t="s">
        <v>43</v>
      </c>
      <c r="CJ177" s="52">
        <f>AVERAGE(CJ174:CJ176)</f>
        <v>0</v>
      </c>
      <c r="CK177" s="52">
        <f t="shared" ref="CK177" si="1117">AVERAGE(CK174:CK176)</f>
        <v>0</v>
      </c>
      <c r="CL177" s="52">
        <f>AVERAGE(CL174:CL176)</f>
        <v>0</v>
      </c>
      <c r="CM177" s="52">
        <f>AVERAGE(CM174:CM176)</f>
        <v>0</v>
      </c>
      <c r="CN177" s="52">
        <f>AVERAGE(CN174:CN176)</f>
        <v>0</v>
      </c>
      <c r="CO177" s="52">
        <f t="shared" ref="CO177:CP177" si="1118">AVERAGE(CO174:CO176)</f>
        <v>0</v>
      </c>
      <c r="CP177" s="52">
        <f t="shared" si="1118"/>
        <v>0</v>
      </c>
      <c r="CQ177" s="52">
        <f>AVERAGE(CQ174:CQ176)</f>
        <v>0</v>
      </c>
      <c r="CR177" s="52">
        <f>AVERAGE(CR174:CR176)</f>
        <v>0</v>
      </c>
      <c r="CS177" s="52">
        <f t="shared" ref="CS177:CY177" si="1119">AVERAGE(CS174:CS176)</f>
        <v>0</v>
      </c>
      <c r="CT177" s="52">
        <f t="shared" si="1119"/>
        <v>0</v>
      </c>
      <c r="CU177" s="52">
        <f t="shared" si="1119"/>
        <v>0</v>
      </c>
      <c r="CV177" s="52">
        <f t="shared" si="1119"/>
        <v>0</v>
      </c>
      <c r="CW177" s="52">
        <f t="shared" si="1119"/>
        <v>0</v>
      </c>
      <c r="CX177" s="52">
        <f t="shared" si="1119"/>
        <v>0</v>
      </c>
      <c r="CY177" s="53">
        <f t="shared" si="1119"/>
        <v>0</v>
      </c>
    </row>
    <row r="178" spans="1:103" ht="14.45" customHeight="1" x14ac:dyDescent="0.25">
      <c r="A178" s="211"/>
      <c r="B178" s="212"/>
      <c r="C178" s="199" t="s">
        <v>39</v>
      </c>
      <c r="D178" s="51">
        <f>C185*D174/(HLOOKUP(D173,workup!$B$266:$Q$268,2,FALSE)*C169*(1)+HLOOKUP(D173,workup!$B$266:$Q$268,3,FALSE))</f>
        <v>0.11255787664252768</v>
      </c>
      <c r="E178" s="51">
        <f>C185*E174/(HLOOKUP(E173,workup!$B$266:$Q$268,2,FALSE)*C169*(1)+HLOOKUP(E173,workup!$B$266:$Q$268,3,FALSE))</f>
        <v>0.55329895403961793</v>
      </c>
      <c r="F178" s="51">
        <f>C185*F174/(HLOOKUP(F173,workup!$B$266:$Q$268,2,FALSE)*C169*(1)+HLOOKUP(F173,workup!$B$266:$Q$268,3,FALSE))</f>
        <v>9.2042484719778847E-4</v>
      </c>
      <c r="G178" s="51">
        <f>C185*G174/(HLOOKUP(G173,workup!$B$266:$Q$268,2,FALSE)*C169*(1)+HLOOKUP(G173,workup!$B$266:$Q$268,3,FALSE))</f>
        <v>8.003425261897618E-3</v>
      </c>
      <c r="H178" s="51">
        <f>C185*H174/(HLOOKUP(H173,workup!$B$266:$Q$268,2,FALSE)*C169*(1)+HLOOKUP(H173,workup!$B$266:$Q$268,3,FALSE))</f>
        <v>4.7794939634356645E-4</v>
      </c>
      <c r="I178" s="51">
        <f>C185*I174/(HLOOKUP(I173,workup!$B$266:$Q$268,2,FALSE)*C169*(1)+HLOOKUP(I173,workup!$B$266:$Q$268,3,FALSE))</f>
        <v>2.2488628228729992E-5</v>
      </c>
      <c r="J178" s="51">
        <f>C185*J174/(HLOOKUP(J173,workup!$B$266:$Q$268,2,FALSE)*C169*(1)+HLOOKUP(J173,workup!$B$266:$Q$268,3,FALSE))</f>
        <v>3.1645409364698548E-3</v>
      </c>
      <c r="K178" s="51">
        <f>C185*K174/(HLOOKUP(K173,workup!$B$266:$Q$268,2,FALSE)*C169*(1)+HLOOKUP(K173,workup!$B$266:$Q$268,3,FALSE))</f>
        <v>0.27465006290956717</v>
      </c>
      <c r="L178" s="51">
        <f>C185*L174/(HLOOKUP(L173,workup!$B$266:$Q$268,2,FALSE)*C169*(1)+HLOOKUP(L173,workup!$B$266:$Q$268,3,FALSE))</f>
        <v>2.2176482691101864E-2</v>
      </c>
      <c r="M178" s="51">
        <f>C185*M174/(HLOOKUP(M173,workup!$B$266:$Q$268,2,FALSE)*C169*(1)+HLOOKUP(M173,workup!$B$266:$Q$268,3,FALSE))</f>
        <v>3.8946418747754289E-4</v>
      </c>
      <c r="N178" s="51">
        <f>C185*N174/(HLOOKUP(N173,workup!$B$266:$Q$268,2,FALSE)*C169*(1)+HLOOKUP(N173,workup!$B$266:$Q$268,3,FALSE))</f>
        <v>2.2212704189209905E-4</v>
      </c>
      <c r="O178" s="51">
        <f>C185*O174/(HLOOKUP(O173,workup!$B$266:$Q$268,2,FALSE)*C169*(1)+HLOOKUP(O173,workup!$B$266:$Q$268,3,FALSE))</f>
        <v>2.0481197240288219E-5</v>
      </c>
      <c r="P178" s="51">
        <f>C185*P174/(HLOOKUP(P173,workup!$B$266:$Q$268,2,FALSE)*C169*(1)+HLOOKUP(P173,workup!$B$266:$Q$268,3,FALSE))</f>
        <v>3.8382341897273987E-5</v>
      </c>
      <c r="Q178" s="51">
        <f>C185*Q174/(HLOOKUP(Q173,workup!$B$266:$Q$268,2,FALSE)*C169*(1)+HLOOKUP(Q173,workup!$B$266:$Q$268,3,FALSE))</f>
        <v>3.9823016497947046E-5</v>
      </c>
      <c r="R178" s="51">
        <f>C185*R174/(HLOOKUP(R173,workup!$B$266:$Q$268,2,FALSE)*C169*(1)+HLOOKUP(R173,workup!$B$266:$Q$268,3,FALSE))</f>
        <v>1.1526378383752819E-5</v>
      </c>
      <c r="S178" s="51">
        <f>C185*S174/(HLOOKUP(S173,workup!$B$266:$Q$268,2,FALSE)*C169*(1)+HLOOKUP(S173,workup!$B$266:$Q$268,3,FALSE))</f>
        <v>0</v>
      </c>
      <c r="T178" s="186">
        <f>SUM(D178:S178)</f>
        <v>0.97599400951634108</v>
      </c>
      <c r="V178" s="211"/>
      <c r="W178" s="212"/>
      <c r="X178" s="199" t="s">
        <v>39</v>
      </c>
      <c r="Y178" s="51" t="e">
        <f>X185*Y174/(HLOOKUP(Y173,workup!$B$266:$Q$268,2,FALSE)*X169*(1)+HLOOKUP(Y173,workup!$B$266:$Q$268,3,FALSE))</f>
        <v>#DIV/0!</v>
      </c>
      <c r="Z178" s="51" t="e">
        <f>X185*Z174/(HLOOKUP(Z173,workup!$B$266:$Q$268,2,FALSE)*X169*(1)+HLOOKUP(Z173,workup!$B$266:$Q$268,3,FALSE))</f>
        <v>#DIV/0!</v>
      </c>
      <c r="AA178" s="51" t="e">
        <f>X185*AA174/(HLOOKUP(AA173,workup!$B$266:$Q$268,2,FALSE)*X169*(1)+HLOOKUP(AA173,workup!$B$266:$Q$268,3,FALSE))</f>
        <v>#DIV/0!</v>
      </c>
      <c r="AB178" s="51" t="e">
        <f>X185*AB174/(HLOOKUP(AB173,workup!$B$266:$Q$268,2,FALSE)*X169*(1)+HLOOKUP(AB173,workup!$B$266:$Q$268,3,FALSE))</f>
        <v>#DIV/0!</v>
      </c>
      <c r="AC178" s="51" t="e">
        <f>X185*AC174/(HLOOKUP(AC173,workup!$B$266:$Q$268,2,FALSE)*X169*(1)+HLOOKUP(AC173,workup!$B$266:$Q$268,3,FALSE))</f>
        <v>#DIV/0!</v>
      </c>
      <c r="AD178" s="51" t="e">
        <f>X185*AD174/(HLOOKUP(AD173,workup!$B$266:$Q$268,2,FALSE)*X169*(1)+HLOOKUP(AD173,workup!$B$266:$Q$268,3,FALSE))</f>
        <v>#DIV/0!</v>
      </c>
      <c r="AE178" s="51" t="e">
        <f>X185*AE174/(HLOOKUP(AE173,workup!$B$266:$Q$268,2,FALSE)*X169*(1)+HLOOKUP(AE173,workup!$B$266:$Q$268,3,FALSE))</f>
        <v>#DIV/0!</v>
      </c>
      <c r="AF178" s="51" t="e">
        <f>X185*AF174/(HLOOKUP(AF173,workup!$B$266:$Q$268,2,FALSE)*X169*(1)+HLOOKUP(AF173,workup!$B$266:$Q$268,3,FALSE))</f>
        <v>#DIV/0!</v>
      </c>
      <c r="AG178" s="51" t="e">
        <f>X185*AG174/(HLOOKUP(AG173,workup!$B$266:$Q$268,2,FALSE)*X169*(1)+HLOOKUP(AG173,workup!$B$266:$Q$268,3,FALSE))</f>
        <v>#DIV/0!</v>
      </c>
      <c r="AH178" s="51" t="e">
        <f>X185*AH174/(HLOOKUP(AH173,workup!$B$266:$Q$268,2,FALSE)*X169*(1)+HLOOKUP(AH173,workup!$B$266:$Q$268,3,FALSE))</f>
        <v>#DIV/0!</v>
      </c>
      <c r="AI178" s="51" t="e">
        <f>X185*AI174/(HLOOKUP(AI173,workup!$B$266:$Q$268,2,FALSE)*X169*(1)+HLOOKUP(AI173,workup!$B$266:$Q$268,3,FALSE))</f>
        <v>#DIV/0!</v>
      </c>
      <c r="AJ178" s="51" t="e">
        <f>X185*AJ174/(HLOOKUP(AJ173,workup!$B$266:$Q$268,2,FALSE)*X169*(1)+HLOOKUP(AJ173,workup!$B$266:$Q$268,3,FALSE))</f>
        <v>#DIV/0!</v>
      </c>
      <c r="AK178" s="51" t="e">
        <f>X185*AK174/(HLOOKUP(AK173,workup!$B$266:$Q$268,2,FALSE)*X169*(1)+HLOOKUP(AK173,workup!$B$266:$Q$268,3,FALSE))</f>
        <v>#DIV/0!</v>
      </c>
      <c r="AL178" s="51" t="e">
        <f>X185*AL174/(HLOOKUP(AL173,workup!$B$266:$Q$268,2,FALSE)*X169*(1)+HLOOKUP(AL173,workup!$B$266:$Q$268,3,FALSE))</f>
        <v>#DIV/0!</v>
      </c>
      <c r="AM178" s="51" t="e">
        <f>X185*AM174/(HLOOKUP(AM173,workup!$B$266:$Q$268,2,FALSE)*X169*(1)+HLOOKUP(AM173,workup!$B$266:$Q$268,3,FALSE))</f>
        <v>#DIV/0!</v>
      </c>
      <c r="AN178" s="51" t="e">
        <f>X185*AN174/(HLOOKUP(AN173,workup!$B$266:$Q$268,2,FALSE)*X169*(1)+HLOOKUP(AN173,workup!$B$266:$Q$268,3,FALSE))</f>
        <v>#DIV/0!</v>
      </c>
      <c r="AQ178" s="211"/>
      <c r="AR178" s="212"/>
      <c r="AS178" s="199" t="s">
        <v>39</v>
      </c>
      <c r="AT178" s="51" t="e">
        <f>AS185*AT174/(HLOOKUP(AT173,workup!$B$266:$Q$268,2,FALSE)*AS169*(1)+HLOOKUP(AT173,workup!$B$266:$Q$268,3,FALSE))</f>
        <v>#DIV/0!</v>
      </c>
      <c r="AU178" s="51" t="e">
        <f>AS185*AU174/(HLOOKUP(AU173,workup!$B$266:$Q$268,2,FALSE)*AS169*(1)+HLOOKUP(AU173,workup!$B$266:$Q$268,3,FALSE))</f>
        <v>#DIV/0!</v>
      </c>
      <c r="AV178" s="51" t="e">
        <f>AS185*AV174/(HLOOKUP(AV173,workup!$B$266:$Q$268,2,FALSE)*AS169*(1)+HLOOKUP(AV173,workup!$B$266:$Q$268,3,FALSE))</f>
        <v>#DIV/0!</v>
      </c>
      <c r="AW178" s="51" t="e">
        <f>AS185*AW174/(HLOOKUP(AW173,workup!$B$266:$Q$268,2,FALSE)*AS169*(1)+HLOOKUP(AW173,workup!$B$266:$Q$268,3,FALSE))</f>
        <v>#DIV/0!</v>
      </c>
      <c r="AX178" s="51" t="e">
        <f>AS185*AX174/(HLOOKUP(AX173,workup!$B$266:$Q$268,2,FALSE)*AS169*(1)+HLOOKUP(AX173,workup!$B$266:$Q$268,3,FALSE))</f>
        <v>#DIV/0!</v>
      </c>
      <c r="AY178" s="51" t="e">
        <f>AS185*AY174/(HLOOKUP(AY173,workup!$B$266:$Q$268,2,FALSE)*AS169*(1)+HLOOKUP(AY173,workup!$B$266:$Q$268,3,FALSE))</f>
        <v>#DIV/0!</v>
      </c>
      <c r="AZ178" s="51" t="e">
        <f>AS185*AZ174/(HLOOKUP(AZ173,workup!$B$266:$Q$268,2,FALSE)*AS169*(1)+HLOOKUP(AZ173,workup!$B$266:$Q$268,3,FALSE))</f>
        <v>#DIV/0!</v>
      </c>
      <c r="BA178" s="51" t="e">
        <f>AS185*BA174/(HLOOKUP(BA173,workup!$B$266:$Q$268,2,FALSE)*AS169*(1)+HLOOKUP(BA173,workup!$B$266:$Q$268,3,FALSE))</f>
        <v>#DIV/0!</v>
      </c>
      <c r="BB178" s="51" t="e">
        <f>AS185*BB174/(HLOOKUP(BB173,workup!$B$266:$Q$268,2,FALSE)*AS169*(1)+HLOOKUP(BB173,workup!$B$266:$Q$268,3,FALSE))</f>
        <v>#DIV/0!</v>
      </c>
      <c r="BC178" s="51" t="e">
        <f>AS185*BC174/(HLOOKUP(BC173,workup!$B$266:$Q$268,2,FALSE)*AS169*(1)+HLOOKUP(BC173,workup!$B$266:$Q$268,3,FALSE))</f>
        <v>#DIV/0!</v>
      </c>
      <c r="BD178" s="51" t="e">
        <f>AS185*BD174/(HLOOKUP(BD173,workup!$B$266:$Q$268,2,FALSE)*AS169*(1)+HLOOKUP(BD173,workup!$B$266:$Q$268,3,FALSE))</f>
        <v>#DIV/0!</v>
      </c>
      <c r="BE178" s="51" t="e">
        <f>AS185*BE174/(HLOOKUP(BE173,workup!$B$266:$Q$268,2,FALSE)*AS169*(1)+HLOOKUP(BE173,workup!$B$266:$Q$268,3,FALSE))</f>
        <v>#DIV/0!</v>
      </c>
      <c r="BF178" s="51" t="e">
        <f>AS185*BF174/(HLOOKUP(BF173,workup!$B$266:$Q$268,2,FALSE)*AS169*(1)+HLOOKUP(BF173,workup!$B$266:$Q$268,3,FALSE))</f>
        <v>#DIV/0!</v>
      </c>
      <c r="BG178" s="51" t="e">
        <f>AS185*BG174/(HLOOKUP(BG173,workup!$B$266:$Q$268,2,FALSE)*AS169*(1)+HLOOKUP(BG173,workup!$B$266:$Q$268,3,FALSE))</f>
        <v>#DIV/0!</v>
      </c>
      <c r="BH178" s="51" t="e">
        <f>AS185*BH174/(HLOOKUP(BH173,workup!$B$266:$Q$268,2,FALSE)*AS169*(1)+HLOOKUP(BH173,workup!$B$266:$Q$268,3,FALSE))</f>
        <v>#DIV/0!</v>
      </c>
      <c r="BI178" s="51" t="e">
        <f>AS185*BI174/(HLOOKUP(BI173,workup!$B$266:$Q$268,2,FALSE)*AS169*(1)+HLOOKUP(BI173,workup!$B$266:$Q$268,3,FALSE))</f>
        <v>#DIV/0!</v>
      </c>
      <c r="BL178" s="211"/>
      <c r="BM178" s="212"/>
      <c r="BN178" s="199" t="s">
        <v>39</v>
      </c>
      <c r="BO178" s="51" t="e">
        <f>BN185*BO174/(HLOOKUP(BO173,workup!$B$266:$Q$268,2,FALSE)*BN169*(1)+HLOOKUP(BO173,workup!$B$266:$Q$268,3,FALSE))</f>
        <v>#DIV/0!</v>
      </c>
      <c r="BP178" s="51" t="e">
        <f>BN185*BP174/(HLOOKUP(BP173,workup!$B$266:$Q$268,2,FALSE)*BN169*(1)+HLOOKUP(BP173,workup!$B$266:$Q$268,3,FALSE))</f>
        <v>#DIV/0!</v>
      </c>
      <c r="BQ178" s="51" t="e">
        <f>BN185*BQ174/(HLOOKUP(BQ173,workup!$B$266:$Q$268,2,FALSE)*BN169*(1)+HLOOKUP(BQ173,workup!$B$266:$Q$268,3,FALSE))</f>
        <v>#DIV/0!</v>
      </c>
      <c r="BR178" s="51" t="e">
        <f>BN185*BR174/(HLOOKUP(BR173,workup!$B$266:$Q$268,2,FALSE)*BN169*(1)+HLOOKUP(BR173,workup!$B$266:$Q$268,3,FALSE))</f>
        <v>#DIV/0!</v>
      </c>
      <c r="BS178" s="51" t="e">
        <f>BN185*BS174/(HLOOKUP(BS173,workup!$B$266:$Q$268,2,FALSE)*BN169*(1)+HLOOKUP(BS173,workup!$B$266:$Q$268,3,FALSE))</f>
        <v>#DIV/0!</v>
      </c>
      <c r="BT178" s="51" t="e">
        <f>BN185*BT174/(HLOOKUP(BT173,workup!$B$266:$Q$268,2,FALSE)*BN169*(1)+HLOOKUP(BT173,workup!$B$266:$Q$268,3,FALSE))</f>
        <v>#DIV/0!</v>
      </c>
      <c r="BU178" s="51" t="e">
        <f>BN185*BU174/(HLOOKUP(BU173,workup!$B$266:$Q$268,2,FALSE)*BN169*(1)+HLOOKUP(BU173,workup!$B$266:$Q$268,3,FALSE))</f>
        <v>#DIV/0!</v>
      </c>
      <c r="BV178" s="51" t="e">
        <f>BN185*BV174/(HLOOKUP(BV173,workup!$B$266:$Q$268,2,FALSE)*BN169*(1)+HLOOKUP(BV173,workup!$B$266:$Q$268,3,FALSE))</f>
        <v>#DIV/0!</v>
      </c>
      <c r="BW178" s="51" t="e">
        <f>BN185*BW174/(HLOOKUP(BW173,workup!$B$266:$Q$268,2,FALSE)*BN169*(1)+HLOOKUP(BW173,workup!$B$266:$Q$268,3,FALSE))</f>
        <v>#DIV/0!</v>
      </c>
      <c r="BX178" s="51" t="e">
        <f>BN185*BX174/(HLOOKUP(BX173,workup!$B$266:$Q$268,2,FALSE)*BN169*(1)+HLOOKUP(BX173,workup!$B$266:$Q$268,3,FALSE))</f>
        <v>#DIV/0!</v>
      </c>
      <c r="BY178" s="51" t="e">
        <f>BN185*BY174/(HLOOKUP(BY173,workup!$B$266:$Q$268,2,FALSE)*BN169*(1)+HLOOKUP(BY173,workup!$B$266:$Q$268,3,FALSE))</f>
        <v>#DIV/0!</v>
      </c>
      <c r="BZ178" s="51" t="e">
        <f>BN185*BZ174/(HLOOKUP(BZ173,workup!$B$266:$Q$268,2,FALSE)*BN169*(1)+HLOOKUP(BZ173,workup!$B$266:$Q$268,3,FALSE))</f>
        <v>#DIV/0!</v>
      </c>
      <c r="CA178" s="51" t="e">
        <f>BN185*CA174/(HLOOKUP(CA173,workup!$B$266:$Q$268,2,FALSE)*BN169*(1)+HLOOKUP(CA173,workup!$B$266:$Q$268,3,FALSE))</f>
        <v>#DIV/0!</v>
      </c>
      <c r="CB178" s="51" t="e">
        <f>BN185*CB174/(HLOOKUP(CB173,workup!$B$266:$Q$268,2,FALSE)*BN169*(1)+HLOOKUP(CB173,workup!$B$266:$Q$268,3,FALSE))</f>
        <v>#DIV/0!</v>
      </c>
      <c r="CC178" s="51" t="e">
        <f>BN185*CC174/(HLOOKUP(CC173,workup!$B$266:$Q$268,2,FALSE)*BN169*(1)+HLOOKUP(CC173,workup!$B$266:$Q$268,3,FALSE))</f>
        <v>#DIV/0!</v>
      </c>
      <c r="CD178" s="51" t="e">
        <f>BN185*CD174/(HLOOKUP(CD173,workup!$B$266:$Q$268,2,FALSE)*BN169*(1)+HLOOKUP(CD173,workup!$B$266:$Q$268,3,FALSE))</f>
        <v>#DIV/0!</v>
      </c>
      <c r="CG178" s="211"/>
      <c r="CH178" s="212"/>
      <c r="CI178" s="199" t="s">
        <v>39</v>
      </c>
      <c r="CJ178" s="51" t="e">
        <f>CI185*CJ174/(HLOOKUP(CJ173,workup!$B$266:$Q$268,2,FALSE)*CI169*(1)+HLOOKUP(CJ173,workup!$B$266:$Q$268,3,FALSE))</f>
        <v>#DIV/0!</v>
      </c>
      <c r="CK178" s="51" t="e">
        <f>CI185*CK174/(HLOOKUP(CK173,workup!$B$266:$Q$268,2,FALSE)*CI169*(1)+HLOOKUP(CK173,workup!$B$266:$Q$268,3,FALSE))</f>
        <v>#DIV/0!</v>
      </c>
      <c r="CL178" s="51" t="e">
        <f>CI185*CL174/(HLOOKUP(CL173,workup!$B$266:$Q$268,2,FALSE)*CI169*(1)+HLOOKUP(CL173,workup!$B$266:$Q$268,3,FALSE))</f>
        <v>#DIV/0!</v>
      </c>
      <c r="CM178" s="51" t="e">
        <f>CI185*CM174/(HLOOKUP(CM173,workup!$B$266:$Q$268,2,FALSE)*CI169*(1)+HLOOKUP(CM173,workup!$B$266:$Q$268,3,FALSE))</f>
        <v>#DIV/0!</v>
      </c>
      <c r="CN178" s="51" t="e">
        <f>CI185*CN174/(HLOOKUP(CN173,workup!$B$266:$Q$268,2,FALSE)*CI169*(1)+HLOOKUP(CN173,workup!$B$266:$Q$268,3,FALSE))</f>
        <v>#DIV/0!</v>
      </c>
      <c r="CO178" s="51" t="e">
        <f>CI185*CO174/(HLOOKUP(CO173,workup!$B$266:$Q$268,2,FALSE)*CI169*(1)+HLOOKUP(CO173,workup!$B$266:$Q$268,3,FALSE))</f>
        <v>#DIV/0!</v>
      </c>
      <c r="CP178" s="51" t="e">
        <f>CI185*CP174/(HLOOKUP(CP173,workup!$B$266:$Q$268,2,FALSE)*CI169*(1)+HLOOKUP(CP173,workup!$B$266:$Q$268,3,FALSE))</f>
        <v>#DIV/0!</v>
      </c>
      <c r="CQ178" s="51" t="e">
        <f>CI185*CQ174/(HLOOKUP(CQ173,workup!$B$266:$Q$268,2,FALSE)*CI169*(1)+HLOOKUP(CQ173,workup!$B$266:$Q$268,3,FALSE))</f>
        <v>#DIV/0!</v>
      </c>
      <c r="CR178" s="51" t="e">
        <f>CI185*CR174/(HLOOKUP(CR173,workup!$B$266:$Q$268,2,FALSE)*CI169*(1)+HLOOKUP(CR173,workup!$B$266:$Q$268,3,FALSE))</f>
        <v>#DIV/0!</v>
      </c>
      <c r="CS178" s="51" t="e">
        <f>CI185*CS174/(HLOOKUP(CS173,workup!$B$266:$Q$268,2,FALSE)*CI169*(1)+HLOOKUP(CS173,workup!$B$266:$Q$268,3,FALSE))</f>
        <v>#DIV/0!</v>
      </c>
      <c r="CT178" s="51" t="e">
        <f>CI185*CT174/(HLOOKUP(CT173,workup!$B$266:$Q$268,2,FALSE)*CI169*(1)+HLOOKUP(CT173,workup!$B$266:$Q$268,3,FALSE))</f>
        <v>#DIV/0!</v>
      </c>
      <c r="CU178" s="51" t="e">
        <f>CI185*CU174/(HLOOKUP(CU173,workup!$B$266:$Q$268,2,FALSE)*CI169*(1)+HLOOKUP(CU173,workup!$B$266:$Q$268,3,FALSE))</f>
        <v>#DIV/0!</v>
      </c>
      <c r="CV178" s="51" t="e">
        <f>CI185*CV174/(HLOOKUP(CV173,workup!$B$266:$Q$268,2,FALSE)*CI169*(1)+HLOOKUP(CV173,workup!$B$266:$Q$268,3,FALSE))</f>
        <v>#DIV/0!</v>
      </c>
      <c r="CW178" s="51" t="e">
        <f>CI185*CW174/(HLOOKUP(CW173,workup!$B$266:$Q$268,2,FALSE)*CI169*(1)+HLOOKUP(CW173,workup!$B$266:$Q$268,3,FALSE))</f>
        <v>#DIV/0!</v>
      </c>
      <c r="CX178" s="51" t="e">
        <f>CI185*CX174/(HLOOKUP(CX173,workup!$B$266:$Q$268,2,FALSE)*CI169*(1)+HLOOKUP(CX173,workup!$B$266:$Q$268,3,FALSE))</f>
        <v>#DIV/0!</v>
      </c>
      <c r="CY178" s="51" t="e">
        <f>CI185*CY174/(HLOOKUP(CY173,workup!$B$266:$Q$268,2,FALSE)*CI169*(1)+HLOOKUP(CY173,workup!$B$266:$Q$268,3,FALSE))</f>
        <v>#DIV/0!</v>
      </c>
    </row>
    <row r="179" spans="1:103" ht="14.45" customHeight="1" x14ac:dyDescent="0.25">
      <c r="A179" s="211"/>
      <c r="B179" s="212"/>
      <c r="C179" s="200"/>
      <c r="D179" s="51">
        <f>C185*D175/(HLOOKUP(D173,workup!$B$266:$Q$268,2,FALSE)*C170*(1)+HLOOKUP(D173,workup!$B$266:$Q$268,3,FALSE))</f>
        <v>0.11127613026626497</v>
      </c>
      <c r="E179" s="51">
        <f>C185*E175/(HLOOKUP(E173,workup!$B$266:$Q$268,2,FALSE)*C170*(1)+HLOOKUP(E173,workup!$B$266:$Q$268,3,FALSE))</f>
        <v>0.55387013626076798</v>
      </c>
      <c r="F179" s="51">
        <f>C185*F175/(HLOOKUP(F173,workup!$B$266:$Q$268,2,FALSE)*C170*(1)+HLOOKUP(F173,workup!$B$266:$Q$268,3,FALSE))</f>
        <v>1.0454508750785184E-3</v>
      </c>
      <c r="G179" s="51">
        <f>C185*G175/(HLOOKUP(G173,workup!$B$266:$Q$268,2,FALSE)*C170*(1)+HLOOKUP(G173,workup!$B$266:$Q$268,3,FALSE))</f>
        <v>9.216406109086861E-3</v>
      </c>
      <c r="H179" s="51">
        <f>C185*H175/(HLOOKUP(H173,workup!$B$266:$Q$268,2,FALSE)*C170*(1)+HLOOKUP(H173,workup!$B$266:$Q$268,3,FALSE))</f>
        <v>5.8133022440793214E-4</v>
      </c>
      <c r="I179" s="51">
        <f>C185*I175/(HLOOKUP(I173,workup!$B$266:$Q$268,2,FALSE)*C170*(1)+HLOOKUP(I173,workup!$B$266:$Q$268,3,FALSE))</f>
        <v>2.8376865242624897E-5</v>
      </c>
      <c r="J179" s="51">
        <f>C185*J175/(HLOOKUP(J173,workup!$B$266:$Q$268,2,FALSE)*C170*(1)+HLOOKUP(J173,workup!$B$266:$Q$268,3,FALSE))</f>
        <v>3.4726057028450804E-3</v>
      </c>
      <c r="K179" s="51">
        <f>C185*K175/(HLOOKUP(K173,workup!$B$266:$Q$268,2,FALSE)*C170*(1)+HLOOKUP(K173,workup!$B$266:$Q$268,3,FALSE))</f>
        <v>0.27257149921457569</v>
      </c>
      <c r="L179" s="51">
        <f>C185*L175/(HLOOKUP(L173,workup!$B$266:$Q$268,2,FALSE)*C170*(1)+HLOOKUP(L173,workup!$B$266:$Q$268,3,FALSE))</f>
        <v>2.3522228481079096E-2</v>
      </c>
      <c r="M179" s="51">
        <f>C185*M175/(HLOOKUP(M173,workup!$B$266:$Q$268,2,FALSE)*C170*(1)+HLOOKUP(M173,workup!$B$266:$Q$268,3,FALSE))</f>
        <v>3.8393701973732391E-4</v>
      </c>
      <c r="N179" s="51">
        <f>C185*N175/(HLOOKUP(N173,workup!$B$266:$Q$268,2,FALSE)*C170*(1)+HLOOKUP(N173,workup!$B$266:$Q$268,3,FALSE))</f>
        <v>2.1919602463903664E-4</v>
      </c>
      <c r="O179" s="51">
        <f>C185*O175/(HLOOKUP(O173,workup!$B$266:$Q$268,2,FALSE)*C170*(1)+HLOOKUP(O173,workup!$B$266:$Q$268,3,FALSE))</f>
        <v>1.9403403755199651E-5</v>
      </c>
      <c r="P179" s="51">
        <f>C185*P175/(HLOOKUP(P173,workup!$B$266:$Q$268,2,FALSE)*C170*(1)+HLOOKUP(P173,workup!$B$266:$Q$268,3,FALSE))</f>
        <v>5.0839712743873455E-5</v>
      </c>
      <c r="Q179" s="51">
        <f>C185*Q175/(HLOOKUP(Q173,workup!$B$266:$Q$268,2,FALSE)*C170*(1)+HLOOKUP(Q173,workup!$B$266:$Q$268,3,FALSE))</f>
        <v>4.0569789317928459E-5</v>
      </c>
      <c r="R179" s="51">
        <f>C185*R175/(HLOOKUP(R173,workup!$B$266:$Q$268,2,FALSE)*C170*(1)+HLOOKUP(R173,workup!$B$266:$Q$268,3,FALSE))</f>
        <v>1.3861248126296109E-5</v>
      </c>
      <c r="S179" s="51">
        <f>C185*S175/(HLOOKUP(S173,workup!$B$266:$Q$268,2,FALSE)*C170*(1)+HLOOKUP(S173,workup!$B$266:$Q$268,3,FALSE))</f>
        <v>0</v>
      </c>
      <c r="T179" s="25"/>
      <c r="V179" s="211"/>
      <c r="W179" s="212"/>
      <c r="X179" s="200"/>
      <c r="Y179" s="51" t="e">
        <f>X185*Y175/(HLOOKUP(Y173,workup!$B$266:$Q$268,2,FALSE)*X170*(1)+HLOOKUP(Y173,workup!$B$266:$Q$268,3,FALSE))</f>
        <v>#DIV/0!</v>
      </c>
      <c r="Z179" s="51" t="e">
        <f>X185*Z175/(HLOOKUP(Z173,workup!$B$266:$Q$268,2,FALSE)*X170*(1)+HLOOKUP(Z173,workup!$B$266:$Q$268,3,FALSE))</f>
        <v>#DIV/0!</v>
      </c>
      <c r="AA179" s="51" t="e">
        <f>X185*AA175/(HLOOKUP(AA173,workup!$B$266:$Q$268,2,FALSE)*X170*(1)+HLOOKUP(AA173,workup!$B$266:$Q$268,3,FALSE))</f>
        <v>#DIV/0!</v>
      </c>
      <c r="AB179" s="51" t="e">
        <f>X185*AB175/(HLOOKUP(AB173,workup!$B$266:$Q$268,2,FALSE)*X170*(1)+HLOOKUP(AB173,workup!$B$266:$Q$268,3,FALSE))</f>
        <v>#DIV/0!</v>
      </c>
      <c r="AC179" s="51" t="e">
        <f>X185*AC175/(HLOOKUP(AC173,workup!$B$266:$Q$268,2,FALSE)*X170*(1)+HLOOKUP(AC173,workup!$B$266:$Q$268,3,FALSE))</f>
        <v>#DIV/0!</v>
      </c>
      <c r="AD179" s="51" t="e">
        <f>X185*AD175/(HLOOKUP(AD173,workup!$B$266:$Q$268,2,FALSE)*X170*(1)+HLOOKUP(AD173,workup!$B$266:$Q$268,3,FALSE))</f>
        <v>#DIV/0!</v>
      </c>
      <c r="AE179" s="51" t="e">
        <f>X185*AE175/(HLOOKUP(AE173,workup!$B$266:$Q$268,2,FALSE)*X170*(1)+HLOOKUP(AE173,workup!$B$266:$Q$268,3,FALSE))</f>
        <v>#DIV/0!</v>
      </c>
      <c r="AF179" s="51" t="e">
        <f>X185*AF175/(HLOOKUP(AF173,workup!$B$266:$Q$268,2,FALSE)*X170*(1)+HLOOKUP(AF173,workup!$B$266:$Q$268,3,FALSE))</f>
        <v>#DIV/0!</v>
      </c>
      <c r="AG179" s="51" t="e">
        <f>X185*AG175/(HLOOKUP(AG173,workup!$B$266:$Q$268,2,FALSE)*X170*(1)+HLOOKUP(AG173,workup!$B$266:$Q$268,3,FALSE))</f>
        <v>#DIV/0!</v>
      </c>
      <c r="AH179" s="51" t="e">
        <f>X185*AH175/(HLOOKUP(AH173,workup!$B$266:$Q$268,2,FALSE)*X170*(1)+HLOOKUP(AH173,workup!$B$266:$Q$268,3,FALSE))</f>
        <v>#DIV/0!</v>
      </c>
      <c r="AI179" s="51" t="e">
        <f>X185*AI175/(HLOOKUP(AI173,workup!$B$266:$Q$268,2,FALSE)*X170*(1)+HLOOKUP(AI173,workup!$B$266:$Q$268,3,FALSE))</f>
        <v>#DIV/0!</v>
      </c>
      <c r="AJ179" s="51" t="e">
        <f>X185*AJ175/(HLOOKUP(AJ173,workup!$B$266:$Q$268,2,FALSE)*X170*(1)+HLOOKUP(AJ173,workup!$B$266:$Q$268,3,FALSE))</f>
        <v>#DIV/0!</v>
      </c>
      <c r="AK179" s="51" t="e">
        <f>X185*AK175/(HLOOKUP(AK173,workup!$B$266:$Q$268,2,FALSE)*X170*(1)+HLOOKUP(AK173,workup!$B$266:$Q$268,3,FALSE))</f>
        <v>#DIV/0!</v>
      </c>
      <c r="AL179" s="51" t="e">
        <f>X185*AL175/(HLOOKUP(AL173,workup!$B$266:$Q$268,2,FALSE)*X170*(1)+HLOOKUP(AL173,workup!$B$266:$Q$268,3,FALSE))</f>
        <v>#DIV/0!</v>
      </c>
      <c r="AM179" s="51" t="e">
        <f>X185*AM175/(HLOOKUP(AM173,workup!$B$266:$Q$268,2,FALSE)*X170*(1)+HLOOKUP(AM173,workup!$B$266:$Q$268,3,FALSE))</f>
        <v>#DIV/0!</v>
      </c>
      <c r="AN179" s="51" t="e">
        <f>X185*AN175/(HLOOKUP(AN173,workup!$B$266:$Q$268,2,FALSE)*X170*(1)+HLOOKUP(AN173,workup!$B$266:$Q$268,3,FALSE))</f>
        <v>#DIV/0!</v>
      </c>
      <c r="AQ179" s="211"/>
      <c r="AR179" s="212"/>
      <c r="AS179" s="200"/>
      <c r="AT179" s="51" t="e">
        <f>AS185*AT175/(HLOOKUP(AT173,workup!$B$266:$Q$268,2,FALSE)*AS170*(1)+HLOOKUP(AT173,workup!$B$266:$Q$268,3,FALSE))</f>
        <v>#DIV/0!</v>
      </c>
      <c r="AU179" s="51" t="e">
        <f>AS185*AU175/(HLOOKUP(AU173,workup!$B$266:$Q$268,2,FALSE)*AS170*(1)+HLOOKUP(AU173,workup!$B$266:$Q$268,3,FALSE))</f>
        <v>#DIV/0!</v>
      </c>
      <c r="AV179" s="51" t="e">
        <f>AS185*AV175/(HLOOKUP(AV173,workup!$B$266:$Q$268,2,FALSE)*AS170*(1)+HLOOKUP(AV173,workup!$B$266:$Q$268,3,FALSE))</f>
        <v>#DIV/0!</v>
      </c>
      <c r="AW179" s="51" t="e">
        <f>AS185*AW175/(HLOOKUP(AW173,workup!$B$266:$Q$268,2,FALSE)*AS170*(1)+HLOOKUP(AW173,workup!$B$266:$Q$268,3,FALSE))</f>
        <v>#DIV/0!</v>
      </c>
      <c r="AX179" s="51" t="e">
        <f>AS185*AX175/(HLOOKUP(AX173,workup!$B$266:$Q$268,2,FALSE)*AS170*(1)+HLOOKUP(AX173,workup!$B$266:$Q$268,3,FALSE))</f>
        <v>#DIV/0!</v>
      </c>
      <c r="AY179" s="51" t="e">
        <f>AS185*AY175/(HLOOKUP(AY173,workup!$B$266:$Q$268,2,FALSE)*AS170*(1)+HLOOKUP(AY173,workup!$B$266:$Q$268,3,FALSE))</f>
        <v>#DIV/0!</v>
      </c>
      <c r="AZ179" s="51" t="e">
        <f>AS185*AZ175/(HLOOKUP(AZ173,workup!$B$266:$Q$268,2,FALSE)*AS170*(1)+HLOOKUP(AZ173,workup!$B$266:$Q$268,3,FALSE))</f>
        <v>#DIV/0!</v>
      </c>
      <c r="BA179" s="51" t="e">
        <f>AS185*BA175/(HLOOKUP(BA173,workup!$B$266:$Q$268,2,FALSE)*AS170*(1)+HLOOKUP(BA173,workup!$B$266:$Q$268,3,FALSE))</f>
        <v>#DIV/0!</v>
      </c>
      <c r="BB179" s="51" t="e">
        <f>AS185*BB175/(HLOOKUP(BB173,workup!$B$266:$Q$268,2,FALSE)*AS170*(1)+HLOOKUP(BB173,workup!$B$266:$Q$268,3,FALSE))</f>
        <v>#DIV/0!</v>
      </c>
      <c r="BC179" s="51" t="e">
        <f>AS185*BC175/(HLOOKUP(BC173,workup!$B$266:$Q$268,2,FALSE)*AS170*(1)+HLOOKUP(BC173,workup!$B$266:$Q$268,3,FALSE))</f>
        <v>#DIV/0!</v>
      </c>
      <c r="BD179" s="51" t="e">
        <f>AS185*BD175/(HLOOKUP(BD173,workup!$B$266:$Q$268,2,FALSE)*AS170*(1)+HLOOKUP(BD173,workup!$B$266:$Q$268,3,FALSE))</f>
        <v>#DIV/0!</v>
      </c>
      <c r="BE179" s="51" t="e">
        <f>AS185*BE175/(HLOOKUP(BE173,workup!$B$266:$Q$268,2,FALSE)*AS170*(1)+HLOOKUP(BE173,workup!$B$266:$Q$268,3,FALSE))</f>
        <v>#DIV/0!</v>
      </c>
      <c r="BF179" s="51" t="e">
        <f>AS185*BF175/(HLOOKUP(BF173,workup!$B$266:$Q$268,2,FALSE)*AS170*(1)+HLOOKUP(BF173,workup!$B$266:$Q$268,3,FALSE))</f>
        <v>#DIV/0!</v>
      </c>
      <c r="BG179" s="51" t="e">
        <f>AS185*BG175/(HLOOKUP(BG173,workup!$B$266:$Q$268,2,FALSE)*AS170*(1)+HLOOKUP(BG173,workup!$B$266:$Q$268,3,FALSE))</f>
        <v>#DIV/0!</v>
      </c>
      <c r="BH179" s="51" t="e">
        <f>AS185*BH175/(HLOOKUP(BH173,workup!$B$266:$Q$268,2,FALSE)*AS170*(1)+HLOOKUP(BH173,workup!$B$266:$Q$268,3,FALSE))</f>
        <v>#DIV/0!</v>
      </c>
      <c r="BI179" s="51" t="e">
        <f>AS185*BI175/(HLOOKUP(BI173,workup!$B$266:$Q$268,2,FALSE)*AS170*(1)+HLOOKUP(BI173,workup!$B$266:$Q$268,3,FALSE))</f>
        <v>#DIV/0!</v>
      </c>
      <c r="BL179" s="211"/>
      <c r="BM179" s="212"/>
      <c r="BN179" s="200"/>
      <c r="BO179" s="51" t="e">
        <f>BN185*BO175/(HLOOKUP(BO173,workup!$B$266:$Q$268,2,FALSE)*BN170*(1)+HLOOKUP(BO173,workup!$B$266:$Q$268,3,FALSE))</f>
        <v>#DIV/0!</v>
      </c>
      <c r="BP179" s="51" t="e">
        <f>BN185*BP175/(HLOOKUP(BP173,workup!$B$266:$Q$268,2,FALSE)*BN170*(1)+HLOOKUP(BP173,workup!$B$266:$Q$268,3,FALSE))</f>
        <v>#DIV/0!</v>
      </c>
      <c r="BQ179" s="51" t="e">
        <f>BN185*BQ175/(HLOOKUP(BQ173,workup!$B$266:$Q$268,2,FALSE)*BN170*(1)+HLOOKUP(BQ173,workup!$B$266:$Q$268,3,FALSE))</f>
        <v>#DIV/0!</v>
      </c>
      <c r="BR179" s="51" t="e">
        <f>BN185*BR175/(HLOOKUP(BR173,workup!$B$266:$Q$268,2,FALSE)*BN170*(1)+HLOOKUP(BR173,workup!$B$266:$Q$268,3,FALSE))</f>
        <v>#DIV/0!</v>
      </c>
      <c r="BS179" s="51" t="e">
        <f>BN185*BS175/(HLOOKUP(BS173,workup!$B$266:$Q$268,2,FALSE)*BN170*(1)+HLOOKUP(BS173,workup!$B$266:$Q$268,3,FALSE))</f>
        <v>#DIV/0!</v>
      </c>
      <c r="BT179" s="51" t="e">
        <f>BN185*BT175/(HLOOKUP(BT173,workup!$B$266:$Q$268,2,FALSE)*BN170*(1)+HLOOKUP(BT173,workup!$B$266:$Q$268,3,FALSE))</f>
        <v>#DIV/0!</v>
      </c>
      <c r="BU179" s="51" t="e">
        <f>BN185*BU175/(HLOOKUP(BU173,workup!$B$266:$Q$268,2,FALSE)*BN170*(1)+HLOOKUP(BU173,workup!$B$266:$Q$268,3,FALSE))</f>
        <v>#DIV/0!</v>
      </c>
      <c r="BV179" s="51" t="e">
        <f>BN185*BV175/(HLOOKUP(BV173,workup!$B$266:$Q$268,2,FALSE)*BN170*(1)+HLOOKUP(BV173,workup!$B$266:$Q$268,3,FALSE))</f>
        <v>#DIV/0!</v>
      </c>
      <c r="BW179" s="51" t="e">
        <f>BN185*BW175/(HLOOKUP(BW173,workup!$B$266:$Q$268,2,FALSE)*BN170*(1)+HLOOKUP(BW173,workup!$B$266:$Q$268,3,FALSE))</f>
        <v>#DIV/0!</v>
      </c>
      <c r="BX179" s="51" t="e">
        <f>BN185*BX175/(HLOOKUP(BX173,workup!$B$266:$Q$268,2,FALSE)*BN170*(1)+HLOOKUP(BX173,workup!$B$266:$Q$268,3,FALSE))</f>
        <v>#DIV/0!</v>
      </c>
      <c r="BY179" s="51" t="e">
        <f>BN185*BY175/(HLOOKUP(BY173,workup!$B$266:$Q$268,2,FALSE)*BN170*(1)+HLOOKUP(BY173,workup!$B$266:$Q$268,3,FALSE))</f>
        <v>#DIV/0!</v>
      </c>
      <c r="BZ179" s="51" t="e">
        <f>BN185*BZ175/(HLOOKUP(BZ173,workup!$B$266:$Q$268,2,FALSE)*BN170*(1)+HLOOKUP(BZ173,workup!$B$266:$Q$268,3,FALSE))</f>
        <v>#DIV/0!</v>
      </c>
      <c r="CA179" s="51" t="e">
        <f>BN185*CA175/(HLOOKUP(CA173,workup!$B$266:$Q$268,2,FALSE)*BN170*(1)+HLOOKUP(CA173,workup!$B$266:$Q$268,3,FALSE))</f>
        <v>#DIV/0!</v>
      </c>
      <c r="CB179" s="51" t="e">
        <f>BN185*CB175/(HLOOKUP(CB173,workup!$B$266:$Q$268,2,FALSE)*BN170*(1)+HLOOKUP(CB173,workup!$B$266:$Q$268,3,FALSE))</f>
        <v>#DIV/0!</v>
      </c>
      <c r="CC179" s="51" t="e">
        <f>BN185*CC175/(HLOOKUP(CC173,workup!$B$266:$Q$268,2,FALSE)*BN170*(1)+HLOOKUP(CC173,workup!$B$266:$Q$268,3,FALSE))</f>
        <v>#DIV/0!</v>
      </c>
      <c r="CD179" s="51" t="e">
        <f>BN185*CD175/(HLOOKUP(CD173,workup!$B$266:$Q$268,2,FALSE)*BN170*(1)+HLOOKUP(CD173,workup!$B$266:$Q$268,3,FALSE))</f>
        <v>#DIV/0!</v>
      </c>
      <c r="CG179" s="211"/>
      <c r="CH179" s="212"/>
      <c r="CI179" s="200"/>
      <c r="CJ179" s="51" t="e">
        <f>CI185*CJ175/(HLOOKUP(CJ173,workup!$B$266:$Q$268,2,FALSE)*CI170*(1)+HLOOKUP(CJ173,workup!$B$266:$Q$268,3,FALSE))</f>
        <v>#DIV/0!</v>
      </c>
      <c r="CK179" s="51" t="e">
        <f>CI185*CK175/(HLOOKUP(CK173,workup!$B$266:$Q$268,2,FALSE)*CI170*(1)+HLOOKUP(CK173,workup!$B$266:$Q$268,3,FALSE))</f>
        <v>#DIV/0!</v>
      </c>
      <c r="CL179" s="51" t="e">
        <f>CI185*CL175/(HLOOKUP(CL173,workup!$B$266:$Q$268,2,FALSE)*CI170*(1)+HLOOKUP(CL173,workup!$B$266:$Q$268,3,FALSE))</f>
        <v>#DIV/0!</v>
      </c>
      <c r="CM179" s="51" t="e">
        <f>CI185*CM175/(HLOOKUP(CM173,workup!$B$266:$Q$268,2,FALSE)*CI170*(1)+HLOOKUP(CM173,workup!$B$266:$Q$268,3,FALSE))</f>
        <v>#DIV/0!</v>
      </c>
      <c r="CN179" s="51" t="e">
        <f>CI185*CN175/(HLOOKUP(CN173,workup!$B$266:$Q$268,2,FALSE)*CI170*(1)+HLOOKUP(CN173,workup!$B$266:$Q$268,3,FALSE))</f>
        <v>#DIV/0!</v>
      </c>
      <c r="CO179" s="51" t="e">
        <f>CI185*CO175/(HLOOKUP(CO173,workup!$B$266:$Q$268,2,FALSE)*CI170*(1)+HLOOKUP(CO173,workup!$B$266:$Q$268,3,FALSE))</f>
        <v>#DIV/0!</v>
      </c>
      <c r="CP179" s="51" t="e">
        <f>CI185*CP175/(HLOOKUP(CP173,workup!$B$266:$Q$268,2,FALSE)*CI170*(1)+HLOOKUP(CP173,workup!$B$266:$Q$268,3,FALSE))</f>
        <v>#DIV/0!</v>
      </c>
      <c r="CQ179" s="51" t="e">
        <f>CI185*CQ175/(HLOOKUP(CQ173,workup!$B$266:$Q$268,2,FALSE)*CI170*(1)+HLOOKUP(CQ173,workup!$B$266:$Q$268,3,FALSE))</f>
        <v>#DIV/0!</v>
      </c>
      <c r="CR179" s="51" t="e">
        <f>CI185*CR175/(HLOOKUP(CR173,workup!$B$266:$Q$268,2,FALSE)*CI170*(1)+HLOOKUP(CR173,workup!$B$266:$Q$268,3,FALSE))</f>
        <v>#DIV/0!</v>
      </c>
      <c r="CS179" s="51" t="e">
        <f>CI185*CS175/(HLOOKUP(CS173,workup!$B$266:$Q$268,2,FALSE)*CI170*(1)+HLOOKUP(CS173,workup!$B$266:$Q$268,3,FALSE))</f>
        <v>#DIV/0!</v>
      </c>
      <c r="CT179" s="51" t="e">
        <f>CI185*CT175/(HLOOKUP(CT173,workup!$B$266:$Q$268,2,FALSE)*CI170*(1)+HLOOKUP(CT173,workup!$B$266:$Q$268,3,FALSE))</f>
        <v>#DIV/0!</v>
      </c>
      <c r="CU179" s="51" t="e">
        <f>CI185*CU175/(HLOOKUP(CU173,workup!$B$266:$Q$268,2,FALSE)*CI170*(1)+HLOOKUP(CU173,workup!$B$266:$Q$268,3,FALSE))</f>
        <v>#DIV/0!</v>
      </c>
      <c r="CV179" s="51" t="e">
        <f>CI185*CV175/(HLOOKUP(CV173,workup!$B$266:$Q$268,2,FALSE)*CI170*(1)+HLOOKUP(CV173,workup!$B$266:$Q$268,3,FALSE))</f>
        <v>#DIV/0!</v>
      </c>
      <c r="CW179" s="51" t="e">
        <f>CI185*CW175/(HLOOKUP(CW173,workup!$B$266:$Q$268,2,FALSE)*CI170*(1)+HLOOKUP(CW173,workup!$B$266:$Q$268,3,FALSE))</f>
        <v>#DIV/0!</v>
      </c>
      <c r="CX179" s="51" t="e">
        <f>CI185*CX175/(HLOOKUP(CX173,workup!$B$266:$Q$268,2,FALSE)*CI170*(1)+HLOOKUP(CX173,workup!$B$266:$Q$268,3,FALSE))</f>
        <v>#DIV/0!</v>
      </c>
      <c r="CY179" s="51" t="e">
        <f>CI185*CY175/(HLOOKUP(CY173,workup!$B$266:$Q$268,2,FALSE)*CI170*(1)+HLOOKUP(CY173,workup!$B$266:$Q$268,3,FALSE))</f>
        <v>#DIV/0!</v>
      </c>
    </row>
    <row r="180" spans="1:103" ht="14.45" customHeight="1" x14ac:dyDescent="0.25">
      <c r="A180" s="211"/>
      <c r="B180" s="212"/>
      <c r="C180" s="201"/>
      <c r="D180" s="51">
        <f>C185*D176/(HLOOKUP(D173,workup!$B$266:$Q$268,2,FALSE)*C171*(1)+HLOOKUP(D173,workup!$B$266:$Q$268,3,FALSE))</f>
        <v>0.10940088648547615</v>
      </c>
      <c r="E180" s="51">
        <f>C185*E176/(HLOOKUP(E173,workup!$B$266:$Q$268,2,FALSE)*C171*(1)+HLOOKUP(E173,workup!$B$266:$Q$268,3,FALSE))</f>
        <v>0.55592051985172997</v>
      </c>
      <c r="F180" s="51">
        <f>C185*F176/(HLOOKUP(F173,workup!$B$266:$Q$268,2,FALSE)*C171*(1)+HLOOKUP(F173,workup!$B$266:$Q$268,3,FALSE))</f>
        <v>1.0665568838251506E-3</v>
      </c>
      <c r="G180" s="51">
        <f>C185*G176/(HLOOKUP(G173,workup!$B$266:$Q$268,2,FALSE)*C171*(1)+HLOOKUP(G173,workup!$B$266:$Q$268,3,FALSE))</f>
        <v>9.4213056949848124E-3</v>
      </c>
      <c r="H180" s="51">
        <f>C185*H176/(HLOOKUP(H173,workup!$B$266:$Q$268,2,FALSE)*C171*(1)+HLOOKUP(H173,workup!$B$266:$Q$268,3,FALSE))</f>
        <v>4.226778392514956E-4</v>
      </c>
      <c r="I180" s="51">
        <f>C185*I176/(HLOOKUP(I173,workup!$B$266:$Q$268,2,FALSE)*C171*(1)+HLOOKUP(I173,workup!$B$266:$Q$268,3,FALSE))</f>
        <v>2.8582233997946581E-5</v>
      </c>
      <c r="J180" s="51">
        <f>C185*J176/(HLOOKUP(J173,workup!$B$266:$Q$268,2,FALSE)*C171*(1)+HLOOKUP(J173,workup!$B$266:$Q$268,3,FALSE))</f>
        <v>3.5464999835231235E-3</v>
      </c>
      <c r="K180" s="51">
        <f>C185*K176/(HLOOKUP(K173,workup!$B$266:$Q$268,2,FALSE)*C171*(1)+HLOOKUP(K173,workup!$B$266:$Q$268,3,FALSE))</f>
        <v>0.27387531041676599</v>
      </c>
      <c r="L180" s="51">
        <f>C185*L176/(HLOOKUP(L173,workup!$B$266:$Q$268,2,FALSE)*C171*(1)+HLOOKUP(L173,workup!$B$266:$Q$268,3,FALSE))</f>
        <v>2.3906603231073329E-2</v>
      </c>
      <c r="M180" s="51">
        <f>C185*M176/(HLOOKUP(M173,workup!$B$266:$Q$268,2,FALSE)*C171*(1)+HLOOKUP(M173,workup!$B$266:$Q$268,3,FALSE))</f>
        <v>3.8485729592138831E-4</v>
      </c>
      <c r="N180" s="51">
        <f>C185*N176/(HLOOKUP(N173,workup!$B$266:$Q$268,2,FALSE)*C171*(1)+HLOOKUP(N173,workup!$B$266:$Q$268,3,FALSE))</f>
        <v>2.2135694809268582E-4</v>
      </c>
      <c r="O180" s="51">
        <f>C185*O176/(HLOOKUP(O173,workup!$B$266:$Q$268,2,FALSE)*C171*(1)+HLOOKUP(O173,workup!$B$266:$Q$268,3,FALSE))</f>
        <v>2.2335085261936694E-5</v>
      </c>
      <c r="P180" s="51">
        <f>C185*P176/(HLOOKUP(P173,workup!$B$266:$Q$268,2,FALSE)*C171*(1)+HLOOKUP(P173,workup!$B$266:$Q$268,3,FALSE))</f>
        <v>4.4610496180007232E-5</v>
      </c>
      <c r="Q180" s="51">
        <f>C185*Q176/(HLOOKUP(Q173,workup!$B$266:$Q$268,2,FALSE)*C171*(1)+HLOOKUP(Q173,workup!$B$266:$Q$268,3,FALSE))</f>
        <v>4.5309084979933365E-5</v>
      </c>
      <c r="R180" s="51">
        <f>C185*R176/(HLOOKUP(R173,workup!$B$266:$Q$268,2,FALSE)*C171*(1)+HLOOKUP(R173,workup!$B$266:$Q$268,3,FALSE))</f>
        <v>1.2908115110764886E-5</v>
      </c>
      <c r="S180" s="51">
        <f>C185*S176/(HLOOKUP(S173,workup!$B$266:$Q$268,2,FALSE)*C171*(1)+HLOOKUP(S173,workup!$B$266:$Q$268,3,FALSE))</f>
        <v>0</v>
      </c>
      <c r="T180" s="25"/>
      <c r="V180" s="211"/>
      <c r="W180" s="212"/>
      <c r="X180" s="201"/>
      <c r="Y180" s="51" t="e">
        <f>X185*Y176/(HLOOKUP(Y173,workup!$B$266:$Q$268,2,FALSE)*X171*(1)+HLOOKUP(Y173,workup!$B$266:$Q$268,3,FALSE))</f>
        <v>#DIV/0!</v>
      </c>
      <c r="Z180" s="51" t="e">
        <f>X185*Z176/(HLOOKUP(Z173,workup!$B$266:$Q$268,2,FALSE)*X171*(1)+HLOOKUP(Z173,workup!$B$266:$Q$268,3,FALSE))</f>
        <v>#DIV/0!</v>
      </c>
      <c r="AA180" s="51" t="e">
        <f>X185*AA176/(HLOOKUP(AA173,workup!$B$266:$Q$268,2,FALSE)*X171*(1)+HLOOKUP(AA173,workup!$B$266:$Q$268,3,FALSE))</f>
        <v>#DIV/0!</v>
      </c>
      <c r="AB180" s="51" t="e">
        <f>X185*AB176/(HLOOKUP(AB173,workup!$B$266:$Q$268,2,FALSE)*X171*(1)+HLOOKUP(AB173,workup!$B$266:$Q$268,3,FALSE))</f>
        <v>#DIV/0!</v>
      </c>
      <c r="AC180" s="51" t="e">
        <f>X185*AC176/(HLOOKUP(AC173,workup!$B$266:$Q$268,2,FALSE)*X171*(1)+HLOOKUP(AC173,workup!$B$266:$Q$268,3,FALSE))</f>
        <v>#DIV/0!</v>
      </c>
      <c r="AD180" s="51" t="e">
        <f>X185*AD176/(HLOOKUP(AD173,workup!$B$266:$Q$268,2,FALSE)*X171*(1)+HLOOKUP(AD173,workup!$B$266:$Q$268,3,FALSE))</f>
        <v>#DIV/0!</v>
      </c>
      <c r="AE180" s="51" t="e">
        <f>X185*AE176/(HLOOKUP(AE173,workup!$B$266:$Q$268,2,FALSE)*X171*(1)+HLOOKUP(AE173,workup!$B$266:$Q$268,3,FALSE))</f>
        <v>#DIV/0!</v>
      </c>
      <c r="AF180" s="51" t="e">
        <f>X185*AF176/(HLOOKUP(AF173,workup!$B$266:$Q$268,2,FALSE)*X171*(1)+HLOOKUP(AF173,workup!$B$266:$Q$268,3,FALSE))</f>
        <v>#DIV/0!</v>
      </c>
      <c r="AG180" s="51" t="e">
        <f>X185*AG176/(HLOOKUP(AG173,workup!$B$266:$Q$268,2,FALSE)*X171*(1)+HLOOKUP(AG173,workup!$B$266:$Q$268,3,FALSE))</f>
        <v>#DIV/0!</v>
      </c>
      <c r="AH180" s="51" t="e">
        <f>X185*AH176/(HLOOKUP(AH173,workup!$B$266:$Q$268,2,FALSE)*X171*(1)+HLOOKUP(AH173,workup!$B$266:$Q$268,3,FALSE))</f>
        <v>#DIV/0!</v>
      </c>
      <c r="AI180" s="51" t="e">
        <f>X185*AI176/(HLOOKUP(AI173,workup!$B$266:$Q$268,2,FALSE)*X171*(1)+HLOOKUP(AI173,workup!$B$266:$Q$268,3,FALSE))</f>
        <v>#DIV/0!</v>
      </c>
      <c r="AJ180" s="51" t="e">
        <f>X185*AJ176/(HLOOKUP(AJ173,workup!$B$266:$Q$268,2,FALSE)*X171*(1)+HLOOKUP(AJ173,workup!$B$266:$Q$268,3,FALSE))</f>
        <v>#DIV/0!</v>
      </c>
      <c r="AK180" s="51" t="e">
        <f>X185*AK176/(HLOOKUP(AK173,workup!$B$266:$Q$268,2,FALSE)*X171*(1)+HLOOKUP(AK173,workup!$B$266:$Q$268,3,FALSE))</f>
        <v>#DIV/0!</v>
      </c>
      <c r="AL180" s="51" t="e">
        <f>X185*AL176/(HLOOKUP(AL173,workup!$B$266:$Q$268,2,FALSE)*X171*(1)+HLOOKUP(AL173,workup!$B$266:$Q$268,3,FALSE))</f>
        <v>#DIV/0!</v>
      </c>
      <c r="AM180" s="51" t="e">
        <f>X185*AM176/(HLOOKUP(AM173,workup!$B$266:$Q$268,2,FALSE)*X171*(1)+HLOOKUP(AM173,workup!$B$266:$Q$268,3,FALSE))</f>
        <v>#DIV/0!</v>
      </c>
      <c r="AN180" s="51" t="e">
        <f>X185*AN176/(HLOOKUP(AN173,workup!$B$266:$Q$268,2,FALSE)*X171*(1)+HLOOKUP(AN173,workup!$B$266:$Q$268,3,FALSE))</f>
        <v>#DIV/0!</v>
      </c>
      <c r="AQ180" s="211"/>
      <c r="AR180" s="212"/>
      <c r="AS180" s="201"/>
      <c r="AT180" s="51" t="e">
        <f>AS185*AT176/(HLOOKUP(AT173,workup!$B$266:$Q$268,2,FALSE)*AS171*(1)+HLOOKUP(AT173,workup!$B$266:$Q$268,3,FALSE))</f>
        <v>#DIV/0!</v>
      </c>
      <c r="AU180" s="51" t="e">
        <f>AS185*AU176/(HLOOKUP(AU173,workup!$B$266:$Q$268,2,FALSE)*AS171*(1)+HLOOKUP(AU173,workup!$B$266:$Q$268,3,FALSE))</f>
        <v>#DIV/0!</v>
      </c>
      <c r="AV180" s="51" t="e">
        <f>AS185*AV176/(HLOOKUP(AV173,workup!$B$266:$Q$268,2,FALSE)*AS171*(1)+HLOOKUP(AV173,workup!$B$266:$Q$268,3,FALSE))</f>
        <v>#DIV/0!</v>
      </c>
      <c r="AW180" s="51" t="e">
        <f>AS185*AW176/(HLOOKUP(AW173,workup!$B$266:$Q$268,2,FALSE)*AS171*(1)+HLOOKUP(AW173,workup!$B$266:$Q$268,3,FALSE))</f>
        <v>#DIV/0!</v>
      </c>
      <c r="AX180" s="51" t="e">
        <f>AS185*AX176/(HLOOKUP(AX173,workup!$B$266:$Q$268,2,FALSE)*AS171*(1)+HLOOKUP(AX173,workup!$B$266:$Q$268,3,FALSE))</f>
        <v>#DIV/0!</v>
      </c>
      <c r="AY180" s="51" t="e">
        <f>AS185*AY176/(HLOOKUP(AY173,workup!$B$266:$Q$268,2,FALSE)*AS171*(1)+HLOOKUP(AY173,workup!$B$266:$Q$268,3,FALSE))</f>
        <v>#DIV/0!</v>
      </c>
      <c r="AZ180" s="51" t="e">
        <f>AS185*AZ176/(HLOOKUP(AZ173,workup!$B$266:$Q$268,2,FALSE)*AS171*(1)+HLOOKUP(AZ173,workup!$B$266:$Q$268,3,FALSE))</f>
        <v>#DIV/0!</v>
      </c>
      <c r="BA180" s="51" t="e">
        <f>AS185*BA176/(HLOOKUP(BA173,workup!$B$266:$Q$268,2,FALSE)*AS171*(1)+HLOOKUP(BA173,workup!$B$266:$Q$268,3,FALSE))</f>
        <v>#DIV/0!</v>
      </c>
      <c r="BB180" s="51" t="e">
        <f>AS185*BB176/(HLOOKUP(BB173,workup!$B$266:$Q$268,2,FALSE)*AS171*(1)+HLOOKUP(BB173,workup!$B$266:$Q$268,3,FALSE))</f>
        <v>#DIV/0!</v>
      </c>
      <c r="BC180" s="51" t="e">
        <f>AS185*BC176/(HLOOKUP(BC173,workup!$B$266:$Q$268,2,FALSE)*AS171*(1)+HLOOKUP(BC173,workup!$B$266:$Q$268,3,FALSE))</f>
        <v>#DIV/0!</v>
      </c>
      <c r="BD180" s="51" t="e">
        <f>AS185*BD176/(HLOOKUP(BD173,workup!$B$266:$Q$268,2,FALSE)*AS171*(1)+HLOOKUP(BD173,workup!$B$266:$Q$268,3,FALSE))</f>
        <v>#DIV/0!</v>
      </c>
      <c r="BE180" s="51" t="e">
        <f>AS185*BE176/(HLOOKUP(BE173,workup!$B$266:$Q$268,2,FALSE)*AS171*(1)+HLOOKUP(BE173,workup!$B$266:$Q$268,3,FALSE))</f>
        <v>#DIV/0!</v>
      </c>
      <c r="BF180" s="51" t="e">
        <f>AS185*BF176/(HLOOKUP(BF173,workup!$B$266:$Q$268,2,FALSE)*AS171*(1)+HLOOKUP(BF173,workup!$B$266:$Q$268,3,FALSE))</f>
        <v>#DIV/0!</v>
      </c>
      <c r="BG180" s="51" t="e">
        <f>AS185*BG176/(HLOOKUP(BG173,workup!$B$266:$Q$268,2,FALSE)*AS171*(1)+HLOOKUP(BG173,workup!$B$266:$Q$268,3,FALSE))</f>
        <v>#DIV/0!</v>
      </c>
      <c r="BH180" s="51" t="e">
        <f>AS185*BH176/(HLOOKUP(BH173,workup!$B$266:$Q$268,2,FALSE)*AS171*(1)+HLOOKUP(BH173,workup!$B$266:$Q$268,3,FALSE))</f>
        <v>#DIV/0!</v>
      </c>
      <c r="BI180" s="51" t="e">
        <f>AS185*BI176/(HLOOKUP(BI173,workup!$B$266:$Q$268,2,FALSE)*AS171*(1)+HLOOKUP(BI173,workup!$B$266:$Q$268,3,FALSE))</f>
        <v>#DIV/0!</v>
      </c>
      <c r="BL180" s="211"/>
      <c r="BM180" s="212"/>
      <c r="BN180" s="201"/>
      <c r="BO180" s="51" t="e">
        <f>BN185*BO176/(HLOOKUP(BO173,workup!$B$266:$Q$268,2,FALSE)*BN171*(1)+HLOOKUP(BO173,workup!$B$266:$Q$268,3,FALSE))</f>
        <v>#DIV/0!</v>
      </c>
      <c r="BP180" s="51" t="e">
        <f>BN185*BP176/(HLOOKUP(BP173,workup!$B$266:$Q$268,2,FALSE)*BN171*(1)+HLOOKUP(BP173,workup!$B$266:$Q$268,3,FALSE))</f>
        <v>#DIV/0!</v>
      </c>
      <c r="BQ180" s="51" t="e">
        <f>BN185*BQ176/(HLOOKUP(BQ173,workup!$B$266:$Q$268,2,FALSE)*BN171*(1)+HLOOKUP(BQ173,workup!$B$266:$Q$268,3,FALSE))</f>
        <v>#DIV/0!</v>
      </c>
      <c r="BR180" s="51" t="e">
        <f>BN185*BR176/(HLOOKUP(BR173,workup!$B$266:$Q$268,2,FALSE)*BN171*(1)+HLOOKUP(BR173,workup!$B$266:$Q$268,3,FALSE))</f>
        <v>#DIV/0!</v>
      </c>
      <c r="BS180" s="51" t="e">
        <f>BN185*BS176/(HLOOKUP(BS173,workup!$B$266:$Q$268,2,FALSE)*BN171*(1)+HLOOKUP(BS173,workup!$B$266:$Q$268,3,FALSE))</f>
        <v>#DIV/0!</v>
      </c>
      <c r="BT180" s="51" t="e">
        <f>BN185*BT176/(HLOOKUP(BT173,workup!$B$266:$Q$268,2,FALSE)*BN171*(1)+HLOOKUP(BT173,workup!$B$266:$Q$268,3,FALSE))</f>
        <v>#DIV/0!</v>
      </c>
      <c r="BU180" s="51" t="e">
        <f>BN185*BU176/(HLOOKUP(BU173,workup!$B$266:$Q$268,2,FALSE)*BN171*(1)+HLOOKUP(BU173,workup!$B$266:$Q$268,3,FALSE))</f>
        <v>#DIV/0!</v>
      </c>
      <c r="BV180" s="51" t="e">
        <f>BN185*BV176/(HLOOKUP(BV173,workup!$B$266:$Q$268,2,FALSE)*BN171*(1)+HLOOKUP(BV173,workup!$B$266:$Q$268,3,FALSE))</f>
        <v>#DIV/0!</v>
      </c>
      <c r="BW180" s="51" t="e">
        <f>BN185*BW176/(HLOOKUP(BW173,workup!$B$266:$Q$268,2,FALSE)*BN171*(1)+HLOOKUP(BW173,workup!$B$266:$Q$268,3,FALSE))</f>
        <v>#DIV/0!</v>
      </c>
      <c r="BX180" s="51" t="e">
        <f>BN185*BX176/(HLOOKUP(BX173,workup!$B$266:$Q$268,2,FALSE)*BN171*(1)+HLOOKUP(BX173,workup!$B$266:$Q$268,3,FALSE))</f>
        <v>#DIV/0!</v>
      </c>
      <c r="BY180" s="51" t="e">
        <f>BN185*BY176/(HLOOKUP(BY173,workup!$B$266:$Q$268,2,FALSE)*BN171*(1)+HLOOKUP(BY173,workup!$B$266:$Q$268,3,FALSE))</f>
        <v>#DIV/0!</v>
      </c>
      <c r="BZ180" s="51" t="e">
        <f>BN185*BZ176/(HLOOKUP(BZ173,workup!$B$266:$Q$268,2,FALSE)*BN171*(1)+HLOOKUP(BZ173,workup!$B$266:$Q$268,3,FALSE))</f>
        <v>#DIV/0!</v>
      </c>
      <c r="CA180" s="51" t="e">
        <f>BN185*CA176/(HLOOKUP(CA173,workup!$B$266:$Q$268,2,FALSE)*BN171*(1)+HLOOKUP(CA173,workup!$B$266:$Q$268,3,FALSE))</f>
        <v>#DIV/0!</v>
      </c>
      <c r="CB180" s="51" t="e">
        <f>BN185*CB176/(HLOOKUP(CB173,workup!$B$266:$Q$268,2,FALSE)*BN171*(1)+HLOOKUP(CB173,workup!$B$266:$Q$268,3,FALSE))</f>
        <v>#DIV/0!</v>
      </c>
      <c r="CC180" s="51" t="e">
        <f>BN185*CC176/(HLOOKUP(CC173,workup!$B$266:$Q$268,2,FALSE)*BN171*(1)+HLOOKUP(CC173,workup!$B$266:$Q$268,3,FALSE))</f>
        <v>#DIV/0!</v>
      </c>
      <c r="CD180" s="51" t="e">
        <f>BN185*CD176/(HLOOKUP(CD173,workup!$B$266:$Q$268,2,FALSE)*BN171*(1)+HLOOKUP(CD173,workup!$B$266:$Q$268,3,FALSE))</f>
        <v>#DIV/0!</v>
      </c>
      <c r="CG180" s="211"/>
      <c r="CH180" s="212"/>
      <c r="CI180" s="201"/>
      <c r="CJ180" s="51" t="e">
        <f>CI185*CJ176/(HLOOKUP(CJ173,workup!$B$266:$Q$268,2,FALSE)*CI171*(1)+HLOOKUP(CJ173,workup!$B$266:$Q$268,3,FALSE))</f>
        <v>#DIV/0!</v>
      </c>
      <c r="CK180" s="51" t="e">
        <f>CI185*CK176/(HLOOKUP(CK173,workup!$B$266:$Q$268,2,FALSE)*CI171*(1)+HLOOKUP(CK173,workup!$B$266:$Q$268,3,FALSE))</f>
        <v>#DIV/0!</v>
      </c>
      <c r="CL180" s="51" t="e">
        <f>CI185*CL176/(HLOOKUP(CL173,workup!$B$266:$Q$268,2,FALSE)*CI171*(1)+HLOOKUP(CL173,workup!$B$266:$Q$268,3,FALSE))</f>
        <v>#DIV/0!</v>
      </c>
      <c r="CM180" s="51" t="e">
        <f>CI185*CM176/(HLOOKUP(CM173,workup!$B$266:$Q$268,2,FALSE)*CI171*(1)+HLOOKUP(CM173,workup!$B$266:$Q$268,3,FALSE))</f>
        <v>#DIV/0!</v>
      </c>
      <c r="CN180" s="51" t="e">
        <f>CI185*CN176/(HLOOKUP(CN173,workup!$B$266:$Q$268,2,FALSE)*CI171*(1)+HLOOKUP(CN173,workup!$B$266:$Q$268,3,FALSE))</f>
        <v>#DIV/0!</v>
      </c>
      <c r="CO180" s="51" t="e">
        <f>CI185*CO176/(HLOOKUP(CO173,workup!$B$266:$Q$268,2,FALSE)*CI171*(1)+HLOOKUP(CO173,workup!$B$266:$Q$268,3,FALSE))</f>
        <v>#DIV/0!</v>
      </c>
      <c r="CP180" s="51" t="e">
        <f>CI185*CP176/(HLOOKUP(CP173,workup!$B$266:$Q$268,2,FALSE)*CI171*(1)+HLOOKUP(CP173,workup!$B$266:$Q$268,3,FALSE))</f>
        <v>#DIV/0!</v>
      </c>
      <c r="CQ180" s="51" t="e">
        <f>CI185*CQ176/(HLOOKUP(CQ173,workup!$B$266:$Q$268,2,FALSE)*CI171*(1)+HLOOKUP(CQ173,workup!$B$266:$Q$268,3,FALSE))</f>
        <v>#DIV/0!</v>
      </c>
      <c r="CR180" s="51" t="e">
        <f>CI185*CR176/(HLOOKUP(CR173,workup!$B$266:$Q$268,2,FALSE)*CI171*(1)+HLOOKUP(CR173,workup!$B$266:$Q$268,3,FALSE))</f>
        <v>#DIV/0!</v>
      </c>
      <c r="CS180" s="51" t="e">
        <f>CI185*CS176/(HLOOKUP(CS173,workup!$B$266:$Q$268,2,FALSE)*CI171*(1)+HLOOKUP(CS173,workup!$B$266:$Q$268,3,FALSE))</f>
        <v>#DIV/0!</v>
      </c>
      <c r="CT180" s="51" t="e">
        <f>CI185*CT176/(HLOOKUP(CT173,workup!$B$266:$Q$268,2,FALSE)*CI171*(1)+HLOOKUP(CT173,workup!$B$266:$Q$268,3,FALSE))</f>
        <v>#DIV/0!</v>
      </c>
      <c r="CU180" s="51" t="e">
        <f>CI185*CU176/(HLOOKUP(CU173,workup!$B$266:$Q$268,2,FALSE)*CI171*(1)+HLOOKUP(CU173,workup!$B$266:$Q$268,3,FALSE))</f>
        <v>#DIV/0!</v>
      </c>
      <c r="CV180" s="51" t="e">
        <f>CI185*CV176/(HLOOKUP(CV173,workup!$B$266:$Q$268,2,FALSE)*CI171*(1)+HLOOKUP(CV173,workup!$B$266:$Q$268,3,FALSE))</f>
        <v>#DIV/0!</v>
      </c>
      <c r="CW180" s="51" t="e">
        <f>CI185*CW176/(HLOOKUP(CW173,workup!$B$266:$Q$268,2,FALSE)*CI171*(1)+HLOOKUP(CW173,workup!$B$266:$Q$268,3,FALSE))</f>
        <v>#DIV/0!</v>
      </c>
      <c r="CX180" s="51" t="e">
        <f>CI185*CX176/(HLOOKUP(CX173,workup!$B$266:$Q$268,2,FALSE)*CI171*(1)+HLOOKUP(CX173,workup!$B$266:$Q$268,3,FALSE))</f>
        <v>#DIV/0!</v>
      </c>
      <c r="CY180" s="51" t="e">
        <f>CI185*CY176/(HLOOKUP(CY173,workup!$B$266:$Q$268,2,FALSE)*CI171*(1)+HLOOKUP(CY173,workup!$B$266:$Q$268,3,FALSE))</f>
        <v>#DIV/0!</v>
      </c>
    </row>
    <row r="181" spans="1:103" ht="14.45" customHeight="1" x14ac:dyDescent="0.25">
      <c r="A181" s="211"/>
      <c r="B181" s="212"/>
      <c r="C181" s="66" t="s">
        <v>43</v>
      </c>
      <c r="D181" s="54">
        <f>AVERAGE(D178:D180)</f>
        <v>0.1110782977980896</v>
      </c>
      <c r="E181" s="54">
        <f t="shared" ref="E181" si="1120">AVERAGE(E178:E180)</f>
        <v>0.55436320338403855</v>
      </c>
      <c r="F181" s="54">
        <f>AVERAGE(F178:F180)</f>
        <v>1.0108108687004859E-3</v>
      </c>
      <c r="G181" s="54">
        <f>AVERAGE(G178:G180)</f>
        <v>8.8803790219897632E-3</v>
      </c>
      <c r="H181" s="54">
        <f>AVERAGE(H178:H180)</f>
        <v>4.9398582000099805E-4</v>
      </c>
      <c r="I181" s="54">
        <f t="shared" ref="I181:J181" si="1121">AVERAGE(I178:I180)</f>
        <v>2.648257582310049E-5</v>
      </c>
      <c r="J181" s="54">
        <f t="shared" si="1121"/>
        <v>3.3945488742793527E-3</v>
      </c>
      <c r="K181" s="54">
        <f>AVERAGE(K178:K180)</f>
        <v>0.27369895751363632</v>
      </c>
      <c r="L181" s="54">
        <f>AVERAGE(L178:L180)</f>
        <v>2.3201771467751431E-2</v>
      </c>
      <c r="M181" s="54">
        <f t="shared" ref="M181:S181" si="1122">AVERAGE(M178:M180)</f>
        <v>3.86086167712085E-4</v>
      </c>
      <c r="N181" s="54">
        <f t="shared" si="1122"/>
        <v>2.2089333820794052E-4</v>
      </c>
      <c r="O181" s="54">
        <f t="shared" si="1122"/>
        <v>2.0739895419141522E-5</v>
      </c>
      <c r="P181" s="54">
        <f t="shared" si="1122"/>
        <v>4.4610850273718229E-5</v>
      </c>
      <c r="Q181" s="54">
        <f t="shared" si="1122"/>
        <v>4.1900630265269623E-5</v>
      </c>
      <c r="R181" s="54">
        <f t="shared" si="1122"/>
        <v>1.276524720693794E-5</v>
      </c>
      <c r="S181" s="55">
        <f t="shared" si="1122"/>
        <v>0</v>
      </c>
      <c r="T181" s="25"/>
      <c r="V181" s="211"/>
      <c r="W181" s="212"/>
      <c r="X181" s="66" t="s">
        <v>43</v>
      </c>
      <c r="Y181" s="54" t="e">
        <f>AVERAGE(Y178:Y180)</f>
        <v>#DIV/0!</v>
      </c>
      <c r="Z181" s="54" t="e">
        <f t="shared" ref="Z181" si="1123">AVERAGE(Z178:Z180)</f>
        <v>#DIV/0!</v>
      </c>
      <c r="AA181" s="54" t="e">
        <f>AVERAGE(AA178:AA180)</f>
        <v>#DIV/0!</v>
      </c>
      <c r="AB181" s="54" t="e">
        <f>AVERAGE(AB178:AB180)</f>
        <v>#DIV/0!</v>
      </c>
      <c r="AC181" s="54" t="e">
        <f>AVERAGE(AC178:AC180)</f>
        <v>#DIV/0!</v>
      </c>
      <c r="AD181" s="54" t="e">
        <f t="shared" ref="AD181:AE181" si="1124">AVERAGE(AD178:AD180)</f>
        <v>#DIV/0!</v>
      </c>
      <c r="AE181" s="54" t="e">
        <f t="shared" si="1124"/>
        <v>#DIV/0!</v>
      </c>
      <c r="AF181" s="54" t="e">
        <f>AVERAGE(AF178:AF180)</f>
        <v>#DIV/0!</v>
      </c>
      <c r="AG181" s="54" t="e">
        <f>AVERAGE(AG178:AG180)</f>
        <v>#DIV/0!</v>
      </c>
      <c r="AH181" s="54" t="e">
        <f t="shared" ref="AH181:AN181" si="1125">AVERAGE(AH178:AH180)</f>
        <v>#DIV/0!</v>
      </c>
      <c r="AI181" s="54" t="e">
        <f t="shared" si="1125"/>
        <v>#DIV/0!</v>
      </c>
      <c r="AJ181" s="54" t="e">
        <f t="shared" si="1125"/>
        <v>#DIV/0!</v>
      </c>
      <c r="AK181" s="54" t="e">
        <f t="shared" si="1125"/>
        <v>#DIV/0!</v>
      </c>
      <c r="AL181" s="54" t="e">
        <f t="shared" si="1125"/>
        <v>#DIV/0!</v>
      </c>
      <c r="AM181" s="54" t="e">
        <f t="shared" si="1125"/>
        <v>#DIV/0!</v>
      </c>
      <c r="AN181" s="55" t="e">
        <f t="shared" si="1125"/>
        <v>#DIV/0!</v>
      </c>
      <c r="AQ181" s="211"/>
      <c r="AR181" s="212"/>
      <c r="AS181" s="66" t="s">
        <v>43</v>
      </c>
      <c r="AT181" s="54" t="e">
        <f>AVERAGE(AT178:AT180)</f>
        <v>#DIV/0!</v>
      </c>
      <c r="AU181" s="54" t="e">
        <f t="shared" ref="AU181" si="1126">AVERAGE(AU178:AU180)</f>
        <v>#DIV/0!</v>
      </c>
      <c r="AV181" s="54" t="e">
        <f>AVERAGE(AV178:AV180)</f>
        <v>#DIV/0!</v>
      </c>
      <c r="AW181" s="54" t="e">
        <f>AVERAGE(AW178:AW180)</f>
        <v>#DIV/0!</v>
      </c>
      <c r="AX181" s="54" t="e">
        <f>AVERAGE(AX178:AX180)</f>
        <v>#DIV/0!</v>
      </c>
      <c r="AY181" s="54" t="e">
        <f t="shared" ref="AY181:AZ181" si="1127">AVERAGE(AY178:AY180)</f>
        <v>#DIV/0!</v>
      </c>
      <c r="AZ181" s="54" t="e">
        <f t="shared" si="1127"/>
        <v>#DIV/0!</v>
      </c>
      <c r="BA181" s="54" t="e">
        <f>AVERAGE(BA178:BA180)</f>
        <v>#DIV/0!</v>
      </c>
      <c r="BB181" s="54" t="e">
        <f>AVERAGE(BB178:BB180)</f>
        <v>#DIV/0!</v>
      </c>
      <c r="BC181" s="54" t="e">
        <f t="shared" ref="BC181:BI181" si="1128">AVERAGE(BC178:BC180)</f>
        <v>#DIV/0!</v>
      </c>
      <c r="BD181" s="54" t="e">
        <f t="shared" si="1128"/>
        <v>#DIV/0!</v>
      </c>
      <c r="BE181" s="54" t="e">
        <f t="shared" si="1128"/>
        <v>#DIV/0!</v>
      </c>
      <c r="BF181" s="54" t="e">
        <f t="shared" si="1128"/>
        <v>#DIV/0!</v>
      </c>
      <c r="BG181" s="54" t="e">
        <f t="shared" si="1128"/>
        <v>#DIV/0!</v>
      </c>
      <c r="BH181" s="54" t="e">
        <f t="shared" si="1128"/>
        <v>#DIV/0!</v>
      </c>
      <c r="BI181" s="55" t="e">
        <f t="shared" si="1128"/>
        <v>#DIV/0!</v>
      </c>
      <c r="BL181" s="211"/>
      <c r="BM181" s="212"/>
      <c r="BN181" s="66" t="s">
        <v>43</v>
      </c>
      <c r="BO181" s="54" t="e">
        <f>AVERAGE(BO178:BO180)</f>
        <v>#DIV/0!</v>
      </c>
      <c r="BP181" s="54" t="e">
        <f t="shared" ref="BP181" si="1129">AVERAGE(BP178:BP180)</f>
        <v>#DIV/0!</v>
      </c>
      <c r="BQ181" s="54" t="e">
        <f>AVERAGE(BQ178:BQ180)</f>
        <v>#DIV/0!</v>
      </c>
      <c r="BR181" s="54" t="e">
        <f>AVERAGE(BR178:BR180)</f>
        <v>#DIV/0!</v>
      </c>
      <c r="BS181" s="54" t="e">
        <f>AVERAGE(BS178:BS180)</f>
        <v>#DIV/0!</v>
      </c>
      <c r="BT181" s="54" t="e">
        <f t="shared" ref="BT181:BU181" si="1130">AVERAGE(BT178:BT180)</f>
        <v>#DIV/0!</v>
      </c>
      <c r="BU181" s="54" t="e">
        <f t="shared" si="1130"/>
        <v>#DIV/0!</v>
      </c>
      <c r="BV181" s="54" t="e">
        <f>AVERAGE(BV178:BV180)</f>
        <v>#DIV/0!</v>
      </c>
      <c r="BW181" s="54" t="e">
        <f>AVERAGE(BW178:BW180)</f>
        <v>#DIV/0!</v>
      </c>
      <c r="BX181" s="54" t="e">
        <f t="shared" ref="BX181:CD181" si="1131">AVERAGE(BX178:BX180)</f>
        <v>#DIV/0!</v>
      </c>
      <c r="BY181" s="54" t="e">
        <f t="shared" si="1131"/>
        <v>#DIV/0!</v>
      </c>
      <c r="BZ181" s="54" t="e">
        <f t="shared" si="1131"/>
        <v>#DIV/0!</v>
      </c>
      <c r="CA181" s="54" t="e">
        <f t="shared" si="1131"/>
        <v>#DIV/0!</v>
      </c>
      <c r="CB181" s="54" t="e">
        <f t="shared" si="1131"/>
        <v>#DIV/0!</v>
      </c>
      <c r="CC181" s="54" t="e">
        <f t="shared" si="1131"/>
        <v>#DIV/0!</v>
      </c>
      <c r="CD181" s="55" t="e">
        <f t="shared" si="1131"/>
        <v>#DIV/0!</v>
      </c>
      <c r="CG181" s="211"/>
      <c r="CH181" s="212"/>
      <c r="CI181" s="66" t="s">
        <v>43</v>
      </c>
      <c r="CJ181" s="54" t="e">
        <f>AVERAGE(CJ178:CJ180)</f>
        <v>#DIV/0!</v>
      </c>
      <c r="CK181" s="54" t="e">
        <f t="shared" ref="CK181" si="1132">AVERAGE(CK178:CK180)</f>
        <v>#DIV/0!</v>
      </c>
      <c r="CL181" s="54" t="e">
        <f>AVERAGE(CL178:CL180)</f>
        <v>#DIV/0!</v>
      </c>
      <c r="CM181" s="54" t="e">
        <f>AVERAGE(CM178:CM180)</f>
        <v>#DIV/0!</v>
      </c>
      <c r="CN181" s="54" t="e">
        <f>AVERAGE(CN178:CN180)</f>
        <v>#DIV/0!</v>
      </c>
      <c r="CO181" s="54" t="e">
        <f t="shared" ref="CO181:CP181" si="1133">AVERAGE(CO178:CO180)</f>
        <v>#DIV/0!</v>
      </c>
      <c r="CP181" s="54" t="e">
        <f t="shared" si="1133"/>
        <v>#DIV/0!</v>
      </c>
      <c r="CQ181" s="54" t="e">
        <f>AVERAGE(CQ178:CQ180)</f>
        <v>#DIV/0!</v>
      </c>
      <c r="CR181" s="54" t="e">
        <f>AVERAGE(CR178:CR180)</f>
        <v>#DIV/0!</v>
      </c>
      <c r="CS181" s="54" t="e">
        <f t="shared" ref="CS181:CY181" si="1134">AVERAGE(CS178:CS180)</f>
        <v>#DIV/0!</v>
      </c>
      <c r="CT181" s="54" t="e">
        <f t="shared" si="1134"/>
        <v>#DIV/0!</v>
      </c>
      <c r="CU181" s="54" t="e">
        <f t="shared" si="1134"/>
        <v>#DIV/0!</v>
      </c>
      <c r="CV181" s="54" t="e">
        <f t="shared" si="1134"/>
        <v>#DIV/0!</v>
      </c>
      <c r="CW181" s="54" t="e">
        <f t="shared" si="1134"/>
        <v>#DIV/0!</v>
      </c>
      <c r="CX181" s="54" t="e">
        <f t="shared" si="1134"/>
        <v>#DIV/0!</v>
      </c>
      <c r="CY181" s="55" t="e">
        <f t="shared" si="1134"/>
        <v>#DIV/0!</v>
      </c>
    </row>
    <row r="182" spans="1:103" ht="14.45" customHeight="1" x14ac:dyDescent="0.25">
      <c r="A182" s="211"/>
      <c r="B182" s="212"/>
      <c r="C182" s="166" t="s">
        <v>45</v>
      </c>
      <c r="D182" s="191" t="s">
        <v>115</v>
      </c>
      <c r="E182" s="192"/>
      <c r="F182" s="188" t="s">
        <v>40</v>
      </c>
      <c r="G182" s="189"/>
      <c r="H182" s="190"/>
      <c r="I182" s="191" t="s">
        <v>55</v>
      </c>
      <c r="J182" s="193"/>
      <c r="K182" s="193"/>
      <c r="L182" s="193"/>
      <c r="M182" s="193"/>
      <c r="N182" s="193"/>
      <c r="O182" s="191" t="s">
        <v>102</v>
      </c>
      <c r="P182" s="192"/>
      <c r="Q182" s="191" t="s">
        <v>47</v>
      </c>
      <c r="R182" s="193"/>
      <c r="S182" s="194"/>
      <c r="T182" s="25"/>
      <c r="V182" s="211"/>
      <c r="W182" s="212"/>
      <c r="X182" s="166" t="s">
        <v>45</v>
      </c>
      <c r="Y182" s="191" t="s">
        <v>115</v>
      </c>
      <c r="Z182" s="192"/>
      <c r="AA182" s="188" t="s">
        <v>40</v>
      </c>
      <c r="AB182" s="189"/>
      <c r="AC182" s="190"/>
      <c r="AD182" s="191" t="s">
        <v>55</v>
      </c>
      <c r="AE182" s="193"/>
      <c r="AF182" s="193"/>
      <c r="AG182" s="193"/>
      <c r="AH182" s="193"/>
      <c r="AI182" s="193"/>
      <c r="AJ182" s="191" t="s">
        <v>102</v>
      </c>
      <c r="AK182" s="192"/>
      <c r="AL182" s="191" t="s">
        <v>47</v>
      </c>
      <c r="AM182" s="193"/>
      <c r="AN182" s="194"/>
      <c r="AQ182" s="211"/>
      <c r="AR182" s="212"/>
      <c r="AS182" s="166" t="s">
        <v>45</v>
      </c>
      <c r="AT182" s="191" t="s">
        <v>115</v>
      </c>
      <c r="AU182" s="192"/>
      <c r="AV182" s="188" t="s">
        <v>40</v>
      </c>
      <c r="AW182" s="189"/>
      <c r="AX182" s="190"/>
      <c r="AY182" s="191" t="s">
        <v>55</v>
      </c>
      <c r="AZ182" s="193"/>
      <c r="BA182" s="193"/>
      <c r="BB182" s="193"/>
      <c r="BC182" s="193"/>
      <c r="BD182" s="193"/>
      <c r="BE182" s="191" t="s">
        <v>102</v>
      </c>
      <c r="BF182" s="192"/>
      <c r="BG182" s="191" t="s">
        <v>47</v>
      </c>
      <c r="BH182" s="193"/>
      <c r="BI182" s="194"/>
      <c r="BL182" s="211"/>
      <c r="BM182" s="212"/>
      <c r="BN182" s="166" t="s">
        <v>45</v>
      </c>
      <c r="BO182" s="191" t="s">
        <v>115</v>
      </c>
      <c r="BP182" s="192"/>
      <c r="BQ182" s="188" t="s">
        <v>40</v>
      </c>
      <c r="BR182" s="189"/>
      <c r="BS182" s="190"/>
      <c r="BT182" s="191" t="s">
        <v>55</v>
      </c>
      <c r="BU182" s="193"/>
      <c r="BV182" s="193"/>
      <c r="BW182" s="193"/>
      <c r="BX182" s="193"/>
      <c r="BY182" s="193"/>
      <c r="BZ182" s="191" t="s">
        <v>102</v>
      </c>
      <c r="CA182" s="192"/>
      <c r="CB182" s="191" t="s">
        <v>47</v>
      </c>
      <c r="CC182" s="193"/>
      <c r="CD182" s="194"/>
      <c r="CG182" s="211"/>
      <c r="CH182" s="212"/>
      <c r="CI182" s="166" t="s">
        <v>45</v>
      </c>
      <c r="CJ182" s="191" t="s">
        <v>115</v>
      </c>
      <c r="CK182" s="192"/>
      <c r="CL182" s="188" t="s">
        <v>40</v>
      </c>
      <c r="CM182" s="189"/>
      <c r="CN182" s="190"/>
      <c r="CO182" s="191" t="s">
        <v>55</v>
      </c>
      <c r="CP182" s="193"/>
      <c r="CQ182" s="193"/>
      <c r="CR182" s="193"/>
      <c r="CS182" s="193"/>
      <c r="CT182" s="193"/>
      <c r="CU182" s="191" t="s">
        <v>102</v>
      </c>
      <c r="CV182" s="192"/>
      <c r="CW182" s="191" t="s">
        <v>47</v>
      </c>
      <c r="CX182" s="193"/>
      <c r="CY182" s="194"/>
    </row>
    <row r="183" spans="1:103" ht="14.45" customHeight="1" x14ac:dyDescent="0.25">
      <c r="A183" s="211"/>
      <c r="B183" s="212"/>
      <c r="C183" s="167"/>
      <c r="D183" s="34" t="s">
        <v>116</v>
      </c>
      <c r="E183" s="34" t="s">
        <v>112</v>
      </c>
      <c r="F183" s="34" t="s">
        <v>76</v>
      </c>
      <c r="G183" s="34" t="s">
        <v>77</v>
      </c>
      <c r="H183" s="34" t="s">
        <v>54</v>
      </c>
      <c r="I183" s="34" t="s">
        <v>64</v>
      </c>
      <c r="J183" s="34" t="s">
        <v>52</v>
      </c>
      <c r="K183" s="34" t="s">
        <v>53</v>
      </c>
      <c r="L183" s="34" t="s">
        <v>22</v>
      </c>
      <c r="M183" s="34" t="s">
        <v>23</v>
      </c>
      <c r="N183" s="34" t="s">
        <v>63</v>
      </c>
      <c r="O183" s="34" t="s">
        <v>110</v>
      </c>
      <c r="P183" s="34" t="s">
        <v>111</v>
      </c>
      <c r="Q183" s="34" t="s">
        <v>48</v>
      </c>
      <c r="R183" s="34" t="s">
        <v>49</v>
      </c>
      <c r="S183" s="13" t="s">
        <v>50</v>
      </c>
      <c r="T183" s="25"/>
      <c r="V183" s="211"/>
      <c r="W183" s="212"/>
      <c r="X183" s="167"/>
      <c r="Y183" s="34" t="s">
        <v>116</v>
      </c>
      <c r="Z183" s="34" t="s">
        <v>112</v>
      </c>
      <c r="AA183" s="34" t="s">
        <v>76</v>
      </c>
      <c r="AB183" s="34" t="s">
        <v>77</v>
      </c>
      <c r="AC183" s="34" t="s">
        <v>54</v>
      </c>
      <c r="AD183" s="34" t="s">
        <v>64</v>
      </c>
      <c r="AE183" s="34" t="s">
        <v>52</v>
      </c>
      <c r="AF183" s="34" t="s">
        <v>53</v>
      </c>
      <c r="AG183" s="34" t="s">
        <v>22</v>
      </c>
      <c r="AH183" s="34" t="s">
        <v>23</v>
      </c>
      <c r="AI183" s="34" t="s">
        <v>63</v>
      </c>
      <c r="AJ183" s="34" t="s">
        <v>110</v>
      </c>
      <c r="AK183" s="34" t="s">
        <v>111</v>
      </c>
      <c r="AL183" s="34" t="s">
        <v>48</v>
      </c>
      <c r="AM183" s="34" t="s">
        <v>49</v>
      </c>
      <c r="AN183" s="13" t="s">
        <v>50</v>
      </c>
      <c r="AQ183" s="211"/>
      <c r="AR183" s="212"/>
      <c r="AS183" s="167"/>
      <c r="AT183" s="34" t="s">
        <v>116</v>
      </c>
      <c r="AU183" s="34" t="s">
        <v>112</v>
      </c>
      <c r="AV183" s="34" t="s">
        <v>76</v>
      </c>
      <c r="AW183" s="34" t="s">
        <v>77</v>
      </c>
      <c r="AX183" s="34" t="s">
        <v>54</v>
      </c>
      <c r="AY183" s="34" t="s">
        <v>64</v>
      </c>
      <c r="AZ183" s="34" t="s">
        <v>52</v>
      </c>
      <c r="BA183" s="34" t="s">
        <v>53</v>
      </c>
      <c r="BB183" s="34" t="s">
        <v>22</v>
      </c>
      <c r="BC183" s="34" t="s">
        <v>23</v>
      </c>
      <c r="BD183" s="34" t="s">
        <v>63</v>
      </c>
      <c r="BE183" s="34" t="s">
        <v>110</v>
      </c>
      <c r="BF183" s="34" t="s">
        <v>111</v>
      </c>
      <c r="BG183" s="34" t="s">
        <v>48</v>
      </c>
      <c r="BH183" s="34" t="s">
        <v>49</v>
      </c>
      <c r="BI183" s="13" t="s">
        <v>50</v>
      </c>
      <c r="BL183" s="211"/>
      <c r="BM183" s="212"/>
      <c r="BN183" s="167"/>
      <c r="BO183" s="34" t="s">
        <v>116</v>
      </c>
      <c r="BP183" s="34" t="s">
        <v>112</v>
      </c>
      <c r="BQ183" s="34" t="s">
        <v>76</v>
      </c>
      <c r="BR183" s="34" t="s">
        <v>77</v>
      </c>
      <c r="BS183" s="34" t="s">
        <v>54</v>
      </c>
      <c r="BT183" s="34" t="s">
        <v>64</v>
      </c>
      <c r="BU183" s="34" t="s">
        <v>52</v>
      </c>
      <c r="BV183" s="34" t="s">
        <v>53</v>
      </c>
      <c r="BW183" s="34" t="s">
        <v>22</v>
      </c>
      <c r="BX183" s="34" t="s">
        <v>23</v>
      </c>
      <c r="BY183" s="34" t="s">
        <v>63</v>
      </c>
      <c r="BZ183" s="34" t="s">
        <v>110</v>
      </c>
      <c r="CA183" s="34" t="s">
        <v>111</v>
      </c>
      <c r="CB183" s="34" t="s">
        <v>48</v>
      </c>
      <c r="CC183" s="34" t="s">
        <v>49</v>
      </c>
      <c r="CD183" s="13" t="s">
        <v>50</v>
      </c>
      <c r="CG183" s="211"/>
      <c r="CH183" s="212"/>
      <c r="CI183" s="167"/>
      <c r="CJ183" s="34" t="s">
        <v>116</v>
      </c>
      <c r="CK183" s="34" t="s">
        <v>112</v>
      </c>
      <c r="CL183" s="34" t="s">
        <v>76</v>
      </c>
      <c r="CM183" s="34" t="s">
        <v>77</v>
      </c>
      <c r="CN183" s="34" t="s">
        <v>54</v>
      </c>
      <c r="CO183" s="34" t="s">
        <v>64</v>
      </c>
      <c r="CP183" s="34" t="s">
        <v>52</v>
      </c>
      <c r="CQ183" s="34" t="s">
        <v>53</v>
      </c>
      <c r="CR183" s="34" t="s">
        <v>22</v>
      </c>
      <c r="CS183" s="34" t="s">
        <v>23</v>
      </c>
      <c r="CT183" s="34" t="s">
        <v>63</v>
      </c>
      <c r="CU183" s="34" t="s">
        <v>110</v>
      </c>
      <c r="CV183" s="34" t="s">
        <v>111</v>
      </c>
      <c r="CW183" s="34" t="s">
        <v>48</v>
      </c>
      <c r="CX183" s="34" t="s">
        <v>49</v>
      </c>
      <c r="CY183" s="13" t="s">
        <v>50</v>
      </c>
    </row>
    <row r="184" spans="1:103" ht="14.45" customHeight="1" x14ac:dyDescent="0.25">
      <c r="A184" s="211"/>
      <c r="B184" s="212"/>
      <c r="C184" s="171" t="s">
        <v>38</v>
      </c>
      <c r="D184" s="184">
        <f>K178/D178</f>
        <v>2.4400785720383453</v>
      </c>
      <c r="E184" s="10">
        <f>0.001*H169/D169</f>
        <v>8.7411870000000036</v>
      </c>
      <c r="F184" s="9">
        <f>(K169-K174*C185)/K169</f>
        <v>0.10252675723549083</v>
      </c>
      <c r="G184" s="9">
        <f>(F178+G178+H178+2*I178+2*J178+3*L178+4*M178+4*N178+4*O178+4*P178+4*Q178+4*R178+4*S178)/(F178+G178+H178+2*I178+2*J178+3*L178+4*M178+4*N178+4*O178+4*P178+4*Q178+4*R178+4*S178+3*K178)</f>
        <v>9.3706435995965398E-2</v>
      </c>
      <c r="H184" s="9">
        <f>(O169-D178)/O169</f>
        <v>0.24352747419264575</v>
      </c>
      <c r="I184" s="9">
        <f>(2*J178+3*L178)/(F178+G178+H178+2*I178+2*J178+3*L178+4*M178+4*N178+4*O178+4*P178+4*Q178+4*R178+4*S178-4*T184-4*U184)</f>
        <v>0.89028386430782291</v>
      </c>
      <c r="J184" s="9">
        <f>3*L178/(F178+G178+H178+2*I178+2*J178+3*L178+4*M178+4*N178+4*O178+4*P178+4*Q178+4*R178+4*S178-4*T184-4*U184)</f>
        <v>0.81294659890432663</v>
      </c>
      <c r="K184" s="9">
        <f>2*J178/(F178+G178+H178+2*I178+2*J178+3*L178+4*M178+4*N178+4*O178+4*P178+4*Q178+4*R178+4*S178-4*T184-4*U184)</f>
        <v>7.7337265403496336E-2</v>
      </c>
      <c r="L184" s="9">
        <f>G178/(F178+G178+H178+2*I178+2*J178+3*L178+4*M178+4*N178+4*O178+4*P178+4*Q178+4*R178+4*S178-4*T184-4*U184)</f>
        <v>9.7796652981031754E-2</v>
      </c>
      <c r="M184" s="9">
        <f>H178/(F178+G178+H178+2*I178+2*J178+3*L178+4*M178+4*N178+4*O178+4*P178+4*Q178+4*R178+4*S178-4*T184-4*U184)</f>
        <v>5.8402308670553946E-3</v>
      </c>
      <c r="N184" s="9">
        <f>(G178+H178)/(F178+G178+H178+2*I178+2*J178+3*L178+4*M178+4*N178+4*O178+4*P178+4*Q178+4*R178+4*S178-4*T184-4*U184)</f>
        <v>0.10363688384808714</v>
      </c>
      <c r="O184" s="185">
        <f>60*E169*L178*42.01/(H169*0.001)</f>
        <v>6.5868017468984812</v>
      </c>
      <c r="P184" s="185">
        <f>E169*J178*28.05*60/(H169*0.001)</f>
        <v>0.62758539506878641</v>
      </c>
      <c r="Q184" s="124">
        <f>3*Q169+4*T184+4*U184</f>
        <v>0.92143282878107569</v>
      </c>
      <c r="R184" s="124">
        <f>(F178+G178+H178+2*I178+2*J178+3*L178+3*K178+4*M178+4*N178+4*O178+4*P178+4*Q178+4*R178+4*S178)</f>
        <v>0.90914271209039876</v>
      </c>
      <c r="S184" s="14">
        <f>(Q184-R184)/R184</f>
        <v>1.3518358039100554E-2</v>
      </c>
      <c r="T184" s="25">
        <f>M189/($K$267*0.3)</f>
        <v>5.2513016331690715E-4</v>
      </c>
      <c r="U184">
        <f>N189/($L$267*0.3)</f>
        <v>3.1364696218548406E-4</v>
      </c>
      <c r="V184" s="211"/>
      <c r="W184" s="212"/>
      <c r="X184" s="171" t="s">
        <v>38</v>
      </c>
      <c r="Y184" s="184" t="e">
        <f>AF178/Y178</f>
        <v>#DIV/0!</v>
      </c>
      <c r="Z184" s="10" t="e">
        <f>0.001*AC169/Y169</f>
        <v>#VALUE!</v>
      </c>
      <c r="AA184" s="9" t="e">
        <f>(AF169-AF174*X185)/AF169</f>
        <v>#DIV/0!</v>
      </c>
      <c r="AB184" s="9" t="e">
        <f>(AA178+AB178+AC178+2*AD178+2*AE178+3*AG178+4*AH178+4*AI178+4*AJ178+4*AK178+4*AL178+4*AM178+4*AN178)/(AA178+AB178+AC178+2*AD178+2*AE178+3*AG178+4*AH178+4*AI178+4*AJ178+4*AK178+4*AL178+4*AM178+4*AN178+3*AF178)</f>
        <v>#DIV/0!</v>
      </c>
      <c r="AC184" s="9" t="e">
        <f>(AJ169-Y178)/AJ169</f>
        <v>#DIV/0!</v>
      </c>
      <c r="AD184" s="9" t="e">
        <f>(2*AE178+3*AG178)/(AA178+AB178+AC178+2*AD178+2*AE178+3*AG178+4*AH178+4*AI178+4*AJ178+4*AK178+4*AL178+4*AM178+4*AN178)</f>
        <v>#DIV/0!</v>
      </c>
      <c r="AE184" s="9" t="e">
        <f>3*AG178/(AA178+AB178+AC178+2*AD178+2*AE178+3*AG178+4*AH178+4*AI178+4*AJ178+4*AK178+4*AL178+4*AM178+4*AN178)</f>
        <v>#DIV/0!</v>
      </c>
      <c r="AF184" s="9" t="e">
        <f>2*AE178/(AA178+AB178+AC178+2*AD178+2*AE178+3*AG178+4*AH178+4*AI178+4*AJ178+4*AK178+4*AL178+4*AM178+4*AN178)</f>
        <v>#DIV/0!</v>
      </c>
      <c r="AG184" s="9" t="e">
        <f>AB178/(AA178+AB178+AC178+2*AD178+2*AE178+3*AG178+4*AH178+4*AI178+4*AJ178+4*AK178+4*AL178+4*AM178+4*AN178)</f>
        <v>#DIV/0!</v>
      </c>
      <c r="AH184" s="9" t="e">
        <f>AC178/(AA178+AB178+AC178+2*AD178+2*AE178+3*AG178+4*AH178+4*AI178+4*AJ178+4*AK178+4*AL178+4*AM178+4*AN178)</f>
        <v>#DIV/0!</v>
      </c>
      <c r="AI184" s="9" t="e">
        <f>(AB178+AC178)/(AA178+AB178+AC178+2*AD178+2*AE178+3*AG178+4*AH178+4*AI178+4*AJ178+4*AK178+4*AL178+4*AM178+4*AN178)</f>
        <v>#DIV/0!</v>
      </c>
      <c r="AJ184" s="185" t="e">
        <f>60*Z169*AG178*42.01/(AC169*0.001)</f>
        <v>#VALUE!</v>
      </c>
      <c r="AK184" s="185" t="e">
        <f>Z169*AE178*28.05*60/(AC169*0.001)</f>
        <v>#VALUE!</v>
      </c>
      <c r="AL184" s="124">
        <f>3*AL169</f>
        <v>0.9180777202790662</v>
      </c>
      <c r="AM184" s="124" t="e">
        <f>(AA178+AB178+AC178+2*AD178+2*AE178+3*AG178+3*AF178+4*AH178+4*AI178+4*AJ178+4*AK178+4*AL178+4*AM178+4*AN178)</f>
        <v>#DIV/0!</v>
      </c>
      <c r="AN184" s="14" t="e">
        <f>(AL184-AM184)/AM184</f>
        <v>#DIV/0!</v>
      </c>
      <c r="AQ184" s="211"/>
      <c r="AR184" s="212"/>
      <c r="AS184" s="171" t="s">
        <v>38</v>
      </c>
      <c r="AT184" s="184" t="e">
        <f>BA178/AT178</f>
        <v>#DIV/0!</v>
      </c>
      <c r="AU184" s="10" t="e">
        <f>0.001*AX169/AT169</f>
        <v>#VALUE!</v>
      </c>
      <c r="AV184" s="9" t="e">
        <f>(BA169-BA174*AS185)/BA169</f>
        <v>#DIV/0!</v>
      </c>
      <c r="AW184" s="9" t="e">
        <f>(AV178+AW178+AX178+2*AY178+2*AZ178+3*BB178+4*BC178+4*BD178+4*BE178+4*BF178+4*BG178+4*BH178+4*BI178)/(AV178+AW178+AX178+2*AY178+2*AZ178+3*BB178+4*BC178+4*BD178+4*BE178+4*BF178+4*BG178+4*BH178+4*BI178+3*BA178)</f>
        <v>#DIV/0!</v>
      </c>
      <c r="AX184" s="9" t="e">
        <f>(BE169-AT178)/BE169</f>
        <v>#DIV/0!</v>
      </c>
      <c r="AY184" s="9" t="e">
        <f>(2*AZ178+3*BB178)/(AV178+AW178+AX178+2*AY178+2*AZ178+3*BB178+4*BC178+4*BD178+4*BE178+4*BF178+4*BG178+4*BH178+4*BI178)</f>
        <v>#DIV/0!</v>
      </c>
      <c r="AZ184" s="9" t="e">
        <f>3*BB178/(AV178+AW178+AX178+2*AY178+2*AZ178+3*BB178+4*BC178+4*BD178+4*BE178+4*BF178+4*BG178+4*BH178+4*BI178)</f>
        <v>#DIV/0!</v>
      </c>
      <c r="BA184" s="9" t="e">
        <f>2*AZ178/(AV178+AW178+AX178+2*AY178+2*AZ178+3*BB178+4*BC178+4*BD178+4*BE178+4*BF178+4*BG178+4*BH178+4*BI178)</f>
        <v>#DIV/0!</v>
      </c>
      <c r="BB184" s="9" t="e">
        <f>AW178/(AV178+AW178+AX178+2*AY178+2*AZ178+3*BB178+4*BC178+4*BD178+4*BE178+4*BF178+4*BG178+4*BH178+4*BI178)</f>
        <v>#DIV/0!</v>
      </c>
      <c r="BC184" s="9" t="e">
        <f>AX178/(AV178+AW178+AX178+2*AY178+2*AZ178+3*BB178+4*BC178+4*BD178+4*BE178+4*BF178+4*BG178+4*BH178+4*BI178)</f>
        <v>#DIV/0!</v>
      </c>
      <c r="BD184" s="9" t="e">
        <f>(AW178+AX178)/(AV178+AW178+AX178+2*AY178+2*AZ178+3*BB178+4*BC178+4*BD178+4*BE178+4*BF178+4*BG178+4*BH178+4*BI178)</f>
        <v>#DIV/0!</v>
      </c>
      <c r="BE184" s="185" t="e">
        <f>60*AU169*BB178*42.01/(AX169*0.001)</f>
        <v>#VALUE!</v>
      </c>
      <c r="BF184" s="185" t="e">
        <f>AU169*AZ178*28.05*60/(AX169*0.001)</f>
        <v>#VALUE!</v>
      </c>
      <c r="BG184" s="124">
        <f>3*BG169</f>
        <v>0.4590388601395331</v>
      </c>
      <c r="BH184" s="124" t="e">
        <f>(AV178+AW178+AX178+2*AY178+2*AZ178+3*BB178+3*BA178+4*BC178+4*BD178+4*BE178+4*BF178+4*BG178+4*BH178+4*BI178)</f>
        <v>#DIV/0!</v>
      </c>
      <c r="BI184" s="14" t="e">
        <f>(BG184-BH184)/BH184</f>
        <v>#DIV/0!</v>
      </c>
      <c r="BL184" s="211"/>
      <c r="BM184" s="212"/>
      <c r="BN184" s="171" t="s">
        <v>38</v>
      </c>
      <c r="BO184" s="184" t="e">
        <f>BV178/BO178</f>
        <v>#DIV/0!</v>
      </c>
      <c r="BP184" s="10" t="e">
        <f>0.001*BS169/BO169</f>
        <v>#VALUE!</v>
      </c>
      <c r="BQ184" s="9" t="e">
        <f>(BV169-BV174*BN185)/BV169</f>
        <v>#DIV/0!</v>
      </c>
      <c r="BR184" s="9" t="e">
        <f>(BQ178+BR178+BS178+2*BT178+2*BU178+3*BW178+4*BX178+4*BY178+4*BZ178+4*CA178+4*CB178+4*CC178+4*CD178)/(BQ178+BR178+BS178+2*BT178+2*BU178+3*BW178+4*BX178+4*BY178+4*BZ178+4*CA178+4*CB178+4*CC178+4*CD178+3*BV178)</f>
        <v>#DIV/0!</v>
      </c>
      <c r="BS184" s="9" t="e">
        <f>(BZ169-BO178)/BZ169</f>
        <v>#DIV/0!</v>
      </c>
      <c r="BT184" s="9" t="e">
        <f>(2*BU178+3*BW178)/(BQ178+BR178+BS178+2*BT178+2*BU178+3*BW178+4*BX178+4*BY178+4*BZ178+4*CA178+4*CB178+4*CC178+4*CD178)</f>
        <v>#DIV/0!</v>
      </c>
      <c r="BU184" s="9" t="e">
        <f>3*BW178/(BQ178+BR178+BS178+2*BT178+2*BU178+3*BW178+4*BX178+4*BY178+4*BZ178+4*CA178+4*CB178+4*CC178+4*CD178)</f>
        <v>#DIV/0!</v>
      </c>
      <c r="BV184" s="9" t="e">
        <f>2*BU178/(BQ178+BR178+BS178+2*BT178+2*BU178+3*BW178+4*BX178+4*BY178+4*BZ178+4*CA178+4*CB178+4*CC178+4*CD178)</f>
        <v>#DIV/0!</v>
      </c>
      <c r="BW184" s="9" t="e">
        <f>BR178/(BQ178+BR178+BS178+2*BT178+2*BU178+3*BW178+4*BX178+4*BY178+4*BZ178+4*CA178+4*CB178+4*CC178+4*CD178)</f>
        <v>#DIV/0!</v>
      </c>
      <c r="BX184" s="9" t="e">
        <f>BS178/(BQ178+BR178+BS178+2*BT178+2*BU178+3*BW178+4*BX178+4*BY178+4*BZ178+4*CA178+4*CB178+4*CC178+4*CD178)</f>
        <v>#DIV/0!</v>
      </c>
      <c r="BY184" s="9" t="e">
        <f>(BR178+BS178)/(BQ178+BR178+BS178+2*BT178+2*BU178+3*BW178+4*BX178+4*BY178+4*BZ178+4*CA178+4*CB178+4*CC178+4*CD178)</f>
        <v>#DIV/0!</v>
      </c>
      <c r="BZ184" s="185" t="e">
        <f>60*BP169*BW178*42.01/(BS169*0.001)</f>
        <v>#VALUE!</v>
      </c>
      <c r="CA184" s="185" t="e">
        <f>BP169*BU178*28.05*60/(BS169*0.001)</f>
        <v>#VALUE!</v>
      </c>
      <c r="CB184" s="124">
        <f>3*CB169</f>
        <v>0.9180777202790662</v>
      </c>
      <c r="CC184" s="124" t="e">
        <f>(BQ178+BR178+BS178+2*BT178+2*BU178+3*BW178+3*BV178+4*BX178+4*BY178+4*BZ178+4*CA178+4*CB178+4*CC178+4*CD178)</f>
        <v>#DIV/0!</v>
      </c>
      <c r="CD184" s="14" t="e">
        <f>(CB184-CC184)/CC184</f>
        <v>#DIV/0!</v>
      </c>
      <c r="CG184" s="211"/>
      <c r="CH184" s="212"/>
      <c r="CI184" s="171" t="s">
        <v>38</v>
      </c>
      <c r="CJ184" s="184" t="e">
        <f>CQ178/CJ178</f>
        <v>#DIV/0!</v>
      </c>
      <c r="CK184" s="10" t="e">
        <f>0.001*CN169/CJ169</f>
        <v>#VALUE!</v>
      </c>
      <c r="CL184" s="9" t="e">
        <f>(CQ169-CQ174*CI185)/CQ169</f>
        <v>#DIV/0!</v>
      </c>
      <c r="CM184" s="9" t="e">
        <f>(CL178+CM178+CN178+2*CO178+2*CP178+3*CR178+4*CS178+4*CT178+4*CU178+4*CV178+4*CW178+4*CX178+4*CY178)/(CL178+CM178+CN178+2*CO178+2*CP178+3*CR178+4*CS178+4*CT178+4*CU178+4*CV178+4*CW178+4*CX178+4*CY178+3*CQ178)</f>
        <v>#DIV/0!</v>
      </c>
      <c r="CN184" s="9" t="e">
        <f>(CU169-CJ178)/CU169</f>
        <v>#DIV/0!</v>
      </c>
      <c r="CO184" s="9" t="e">
        <f>(2*CP178+3*CR178)/(CL178+CM178+CN178+2*CO178+2*CP178+3*CR178+4*CS178+4*CT178+4*CU178+4*CV178+4*CW178+4*CX178+4*CY178)</f>
        <v>#DIV/0!</v>
      </c>
      <c r="CP184" s="9" t="e">
        <f>3*CR178/(CL178+CM178+CN178+2*CO178+2*CP178+3*CR178+4*CS178+4*CT178+4*CU178+4*CV178+4*CW178+4*CX178+4*CY178)</f>
        <v>#DIV/0!</v>
      </c>
      <c r="CQ184" s="9" t="e">
        <f>2*CP178/(CL178+CM178+CN178+2*CO178+2*CP178+3*CR178+4*CS178+4*CT178+4*CU178+4*CV178+4*CW178+4*CX178+4*CY178)</f>
        <v>#DIV/0!</v>
      </c>
      <c r="CR184" s="9" t="e">
        <f>CM178/(CL178+CM178+CN178+2*CO178+2*CP178+3*CR178+4*CS178+4*CT178+4*CU178+4*CV178+4*CW178+4*CX178+4*CY178)</f>
        <v>#DIV/0!</v>
      </c>
      <c r="CS184" s="9" t="e">
        <f>CN178/(CL178+CM178+CN178+2*CO178+2*CP178+3*CR178+4*CS178+4*CT178+4*CU178+4*CV178+4*CW178+4*CX178+4*CY178)</f>
        <v>#DIV/0!</v>
      </c>
      <c r="CT184" s="9" t="e">
        <f>(CM178+CN178)/(CL178+CM178+CN178+2*CO178+2*CP178+3*CR178+4*CS178+4*CT178+4*CU178+4*CV178+4*CW178+4*CX178+4*CY178)</f>
        <v>#DIV/0!</v>
      </c>
      <c r="CU184" s="185" t="e">
        <f>60*CK169*CR178*42.01/(CN169*0.001)</f>
        <v>#VALUE!</v>
      </c>
      <c r="CV184" s="185" t="e">
        <f>CK169*CP178*28.05*60/(CN169*0.001)</f>
        <v>#VALUE!</v>
      </c>
      <c r="CW184" s="124">
        <f>3*CW169</f>
        <v>0.9180777202790662</v>
      </c>
      <c r="CX184" s="124" t="e">
        <f>(CL178+CM178+CN178+2*CO178+2*CP178+3*CR178+3*CQ178+4*CS178+4*CT178+4*CU178+4*CV178+4*CW178+4*CX178+4*CY178)</f>
        <v>#DIV/0!</v>
      </c>
      <c r="CY184" s="14" t="e">
        <f>(CW184-CX184)/CX184</f>
        <v>#DIV/0!</v>
      </c>
    </row>
    <row r="185" spans="1:103" ht="14.45" customHeight="1" x14ac:dyDescent="0.25">
      <c r="A185" s="211"/>
      <c r="B185" s="212"/>
      <c r="C185" s="170">
        <f>J172/E177</f>
        <v>0.97084879200193475</v>
      </c>
      <c r="D185" s="184">
        <f t="shared" ref="D185:D186" si="1135">K179/D179</f>
        <v>2.4495055548962581</v>
      </c>
      <c r="E185" s="10">
        <f t="shared" ref="E185:E186" si="1136">0.001*H170/D170</f>
        <v>8.7411870000000036</v>
      </c>
      <c r="F185" s="9">
        <f>(K170-K175*C185)/K170</f>
        <v>0.10912545270327439</v>
      </c>
      <c r="G185" s="9">
        <f>(F179+G179+H179+2*I179+2*J179+3*L179+4*M179+4*N179+4*O179+4*P179+4*Q179+4*R179+4*S179)/(F179+G179+H179+2*I179+2*J179+3*L179+4*M179+4*N179+4*O179+4*P179+4*Q179+4*R179+4*S179+3*K179)</f>
        <v>0.10046126824156376</v>
      </c>
      <c r="H185" s="9">
        <f t="shared" ref="H185:H186" si="1137">(O170-D179)/O170</f>
        <v>0.25394892440686306</v>
      </c>
      <c r="I185" s="9">
        <f t="shared" ref="I185:I186" si="1138">(2*J179+3*L179)/(F179+G179+H179+2*I179+2*J179+3*L179+4*M179+4*N179+4*O179+4*P179+4*Q179+4*R179+4*S179-4*T185-4*U185)</f>
        <v>0.88140149280790803</v>
      </c>
      <c r="J185" s="9">
        <f t="shared" ref="J185:J186" si="1139">3*L179/(F179+G179+H179+2*I179+2*J179+3*L179+4*M179+4*N179+4*O179+4*P179+4*Q179+4*R179+4*S179-4*T185-4*U185)</f>
        <v>0.80242626513707971</v>
      </c>
      <c r="K185" s="9">
        <f t="shared" ref="K185:K186" si="1140">2*J179/(F179+G179+H179+2*I179+2*J179+3*L179+4*M179+4*N179+4*O179+4*P179+4*Q179+4*R179+4*S179-4*T185-4*U185)</f>
        <v>7.8975227670828485E-2</v>
      </c>
      <c r="L185" s="9">
        <f t="shared" ref="L185:L186" si="1141">G179/(F179+G179+H179+2*I179+2*J179+3*L179+4*M179+4*N179+4*O179+4*P179+4*Q179+4*R179+4*S179-4*T185-4*U185)</f>
        <v>0.10480138447270483</v>
      </c>
      <c r="M185" s="9">
        <f t="shared" ref="M185:M186" si="1142">H179/(F179+G179+H179+2*I179+2*J179+3*L179+4*M179+4*N179+4*O179+4*P179+4*Q179+4*R179+4*S179-4*T185-4*U185)</f>
        <v>6.6104088331905876E-3</v>
      </c>
      <c r="N185" s="9">
        <f t="shared" ref="N185:N186" si="1143">(G179+H179)/(F179+G179+H179+2*I179+2*J179+3*L179+4*M179+4*N179+4*O179+4*P179+4*Q179+4*R179+4*S179-4*T185-4*U185)</f>
        <v>0.11141179330589543</v>
      </c>
      <c r="O185" s="185">
        <f t="shared" ref="O185:O186" si="1144">60*E170*L179*42.01/(H170*0.001)</f>
        <v>6.9865116938622513</v>
      </c>
      <c r="P185" s="185">
        <f t="shared" ref="P185:P186" si="1145">E170*J179*28.05*60/(H170*0.001)</f>
        <v>0.6886801800609007</v>
      </c>
      <c r="Q185" s="124">
        <f t="shared" ref="Q185:Q186" si="1146">3*Q170+4*T185+4*U185</f>
        <v>0.92125981474296215</v>
      </c>
      <c r="R185" s="124">
        <f t="shared" ref="R185:R186" si="1147">(F179+G179+H179+2*I179+2*J179+3*L179+3*K179+4*M179+4*N179+4*O179+4*P179+4*Q179+4*R179+4*S179)</f>
        <v>0.90903756422499171</v>
      </c>
      <c r="S185" s="14">
        <f t="shared" ref="S185:S186" si="1148">(Q185-R185)/R185</f>
        <v>1.3445264529184365E-2</v>
      </c>
      <c r="T185" s="25">
        <f t="shared" ref="T185:T186" si="1149">M190/($K$267*0.3)</f>
        <v>5.285596635620115E-4</v>
      </c>
      <c r="U185">
        <f t="shared" ref="U185:U186" si="1150">N190/($L$267*0.3)</f>
        <v>3.1679582650542435E-4</v>
      </c>
      <c r="V185" s="211"/>
      <c r="W185" s="212"/>
      <c r="X185" s="170" t="e">
        <f>AE172/Z177</f>
        <v>#DIV/0!</v>
      </c>
      <c r="Y185" s="184" t="e">
        <f t="shared" ref="Y185:Y186" si="1151">AF179/Y179</f>
        <v>#DIV/0!</v>
      </c>
      <c r="Z185" s="10" t="e">
        <f t="shared" ref="Z185:Z186" si="1152">0.001*AC170/Y170</f>
        <v>#VALUE!</v>
      </c>
      <c r="AA185" s="9" t="e">
        <f>(AF170-AF175*X185)/AF170</f>
        <v>#DIV/0!</v>
      </c>
      <c r="AB185" s="9" t="e">
        <f>(AA179+AB179+AC179+2*AD179+2*AE179+3*AG179+4*AH179+4*AI179+4*AJ179+4*AK179+4*AL179+4*AM179+4*AN179)/(AA179+AB179+AC179+2*AD179+2*AE179+3*AG179+4*AH179+4*AI179+4*AJ179+4*AK179+4*AL179+4*AM179+4*AN179+3*AF179)</f>
        <v>#DIV/0!</v>
      </c>
      <c r="AC185" s="9" t="e">
        <f t="shared" ref="AC185:AC186" si="1153">(AJ170-Y179)/AJ170</f>
        <v>#DIV/0!</v>
      </c>
      <c r="AD185" s="9" t="e">
        <f t="shared" ref="AD185:AD186" si="1154">(2*AE179+3*AG179)/(AA179+AB179+AC179+2*AD179+2*AE179+3*AG179+4*AH179+4*AI179+4*AJ179+4*AK179+4*AL179+4*AM179+4*AN179)</f>
        <v>#DIV/0!</v>
      </c>
      <c r="AE185" s="9" t="e">
        <f>3*AG179/(AA179+AB179+AC179+2*AD179+2*AE179+3*AG179+4*AH179+4*AI179+4*AJ179+4*AK179+4*AL179+4*AM179+4*AN179)</f>
        <v>#DIV/0!</v>
      </c>
      <c r="AF185" s="9" t="e">
        <f t="shared" ref="AF185:AF186" si="1155">2*AE179/(AA179+AB179+AC179+2*AD179+2*AE179+3*AG179+4*AH179+4*AI179+4*AJ179+4*AK179+4*AL179+4*AM179+4*AN179)</f>
        <v>#DIV/0!</v>
      </c>
      <c r="AG185" s="9" t="e">
        <f t="shared" ref="AG185:AG186" si="1156">AB179/(AA179+AB179+AC179+2*AD179+2*AE179+3*AG179+4*AH179+4*AI179+4*AJ179+4*AK179+4*AL179+4*AM179+4*AN179)</f>
        <v>#DIV/0!</v>
      </c>
      <c r="AH185" s="9" t="e">
        <f t="shared" ref="AH185:AH186" si="1157">AC179/(AA179+AB179+AC179+2*AD179+2*AE179+3*AG179+4*AH179+4*AI179+4*AJ179+4*AK179+4*AL179+4*AM179+4*AN179)</f>
        <v>#DIV/0!</v>
      </c>
      <c r="AI185" s="9" t="e">
        <f t="shared" ref="AI185:AI186" si="1158">(AB179+AC179)/(AA179+AB179+AC179+2*AD179+2*AE179+3*AG179+4*AH179+4*AI179+4*AJ179+4*AK179+4*AL179+4*AM179+4*AN179)</f>
        <v>#DIV/0!</v>
      </c>
      <c r="AJ185" s="185" t="e">
        <f t="shared" ref="AJ185:AJ186" si="1159">60*Z170*AG179*42.01/(AC170*0.001)</f>
        <v>#VALUE!</v>
      </c>
      <c r="AK185" s="185" t="e">
        <f t="shared" ref="AK185:AK186" si="1160">Z170*AE179*28.05*60/(AC170*0.001)</f>
        <v>#VALUE!</v>
      </c>
      <c r="AL185" s="124">
        <f t="shared" ref="AL185:AL186" si="1161">3*AL170</f>
        <v>0.91787839278269234</v>
      </c>
      <c r="AM185" s="124" t="e">
        <f t="shared" ref="AM185:AM186" si="1162">(AA179+AB179+AC179+2*AD179+2*AE179+3*AG179+3*AF179+4*AH179+4*AI179+4*AJ179+4*AK179+4*AL179+4*AM179+4*AN179)</f>
        <v>#DIV/0!</v>
      </c>
      <c r="AN185" s="14" t="e">
        <f t="shared" ref="AN185:AN186" si="1163">(AL185-AM185)/AM185</f>
        <v>#DIV/0!</v>
      </c>
      <c r="AQ185" s="211"/>
      <c r="AR185" s="212"/>
      <c r="AS185" s="170" t="e">
        <f>AZ172/AU177</f>
        <v>#DIV/0!</v>
      </c>
      <c r="AT185" s="184" t="e">
        <f t="shared" ref="AT185:AT186" si="1164">BA179/AT179</f>
        <v>#DIV/0!</v>
      </c>
      <c r="AU185" s="10" t="e">
        <f t="shared" ref="AU185:AU186" si="1165">0.001*AX170/AT170</f>
        <v>#VALUE!</v>
      </c>
      <c r="AV185" s="9" t="e">
        <f>(BA170-BA175*AS185)/BA170</f>
        <v>#DIV/0!</v>
      </c>
      <c r="AW185" s="9" t="e">
        <f>(AV179+AW179+AX179+2*AY179+2*AZ179+3*BB179+4*BC179+4*BD179+4*BE179+4*BF179+4*BG179+4*BH179+4*BI179)/(AV179+AW179+AX179+2*AY179+2*AZ179+3*BB179+4*BC179+4*BD179+4*BE179+4*BF179+4*BG179+4*BH179+4*BI179+3*BA179)</f>
        <v>#DIV/0!</v>
      </c>
      <c r="AX185" s="9" t="e">
        <f t="shared" ref="AX185:AX186" si="1166">(BE170-AT179)/BE170</f>
        <v>#DIV/0!</v>
      </c>
      <c r="AY185" s="9" t="e">
        <f t="shared" ref="AY185:AY186" si="1167">(2*AZ179+3*BB179)/(AV179+AW179+AX179+2*AY179+2*AZ179+3*BB179+4*BC179+4*BD179+4*BE179+4*BF179+4*BG179+4*BH179+4*BI179)</f>
        <v>#DIV/0!</v>
      </c>
      <c r="AZ185" s="9" t="e">
        <f>3*BB179/(AV179+AW179+AX179+2*AY179+2*AZ179+3*BB179+4*BC179+4*BD179+4*BE179+4*BF179+4*BG179+4*BH179+4*BI179)</f>
        <v>#DIV/0!</v>
      </c>
      <c r="BA185" s="9" t="e">
        <f t="shared" ref="BA185:BA186" si="1168">2*AZ179/(AV179+AW179+AX179+2*AY179+2*AZ179+3*BB179+4*BC179+4*BD179+4*BE179+4*BF179+4*BG179+4*BH179+4*BI179)</f>
        <v>#DIV/0!</v>
      </c>
      <c r="BB185" s="9" t="e">
        <f t="shared" ref="BB185:BB186" si="1169">AW179/(AV179+AW179+AX179+2*AY179+2*AZ179+3*BB179+4*BC179+4*BD179+4*BE179+4*BF179+4*BG179+4*BH179+4*BI179)</f>
        <v>#DIV/0!</v>
      </c>
      <c r="BC185" s="9" t="e">
        <f t="shared" ref="BC185:BC186" si="1170">AX179/(AV179+AW179+AX179+2*AY179+2*AZ179+3*BB179+4*BC179+4*BD179+4*BE179+4*BF179+4*BG179+4*BH179+4*BI179)</f>
        <v>#DIV/0!</v>
      </c>
      <c r="BD185" s="9" t="e">
        <f t="shared" ref="BD185:BD186" si="1171">(AW179+AX179)/(AV179+AW179+AX179+2*AY179+2*AZ179+3*BB179+4*BC179+4*BD179+4*BE179+4*BF179+4*BG179+4*BH179+4*BI179)</f>
        <v>#DIV/0!</v>
      </c>
      <c r="BE185" s="185" t="e">
        <f t="shared" ref="BE185:BE186" si="1172">60*AU170*BB179*42.01/(AX170*0.001)</f>
        <v>#VALUE!</v>
      </c>
      <c r="BF185" s="185" t="e">
        <f t="shared" ref="BF185:BF186" si="1173">AU170*AZ179*28.05*60/(AX170*0.001)</f>
        <v>#VALUE!</v>
      </c>
      <c r="BG185" s="124">
        <f t="shared" ref="BG185:BG186" si="1174">3*BG170</f>
        <v>0.45893919639134617</v>
      </c>
      <c r="BH185" s="124" t="e">
        <f t="shared" ref="BH185:BH186" si="1175">(AV179+AW179+AX179+2*AY179+2*AZ179+3*BB179+3*BA179+4*BC179+4*BD179+4*BE179+4*BF179+4*BG179+4*BH179+4*BI179)</f>
        <v>#DIV/0!</v>
      </c>
      <c r="BI185" s="14" t="e">
        <f t="shared" ref="BI185:BI186" si="1176">(BG185-BH185)/BH185</f>
        <v>#DIV/0!</v>
      </c>
      <c r="BL185" s="211"/>
      <c r="BM185" s="212"/>
      <c r="BN185" s="170" t="e">
        <f>BU172/BP177</f>
        <v>#DIV/0!</v>
      </c>
      <c r="BO185" s="184" t="e">
        <f t="shared" ref="BO185:BO186" si="1177">BV179/BO179</f>
        <v>#DIV/0!</v>
      </c>
      <c r="BP185" s="10" t="e">
        <f t="shared" ref="BP185:BP186" si="1178">0.001*BS170/BO170</f>
        <v>#VALUE!</v>
      </c>
      <c r="BQ185" s="9" t="e">
        <f>(BV170-BV175*BN185)/BV170</f>
        <v>#DIV/0!</v>
      </c>
      <c r="BR185" s="9" t="e">
        <f>(BQ179+BR179+BS179+2*BT179+2*BU179+3*BW179+4*BX179+4*BY179+4*BZ179+4*CA179+4*CB179+4*CC179+4*CD179)/(BQ179+BR179+BS179+2*BT179+2*BU179+3*BW179+4*BX179+4*BY179+4*BZ179+4*CA179+4*CB179+4*CC179+4*CD179+3*BV179)</f>
        <v>#DIV/0!</v>
      </c>
      <c r="BS185" s="9" t="e">
        <f t="shared" ref="BS185:BS186" si="1179">(BZ170-BO179)/BZ170</f>
        <v>#DIV/0!</v>
      </c>
      <c r="BT185" s="9" t="e">
        <f t="shared" ref="BT185:BT186" si="1180">(2*BU179+3*BW179)/(BQ179+BR179+BS179+2*BT179+2*BU179+3*BW179+4*BX179+4*BY179+4*BZ179+4*CA179+4*CB179+4*CC179+4*CD179)</f>
        <v>#DIV/0!</v>
      </c>
      <c r="BU185" s="9" t="e">
        <f>3*BW179/(BQ179+BR179+BS179+2*BT179+2*BU179+3*BW179+4*BX179+4*BY179+4*BZ179+4*CA179+4*CB179+4*CC179+4*CD179)</f>
        <v>#DIV/0!</v>
      </c>
      <c r="BV185" s="9" t="e">
        <f t="shared" ref="BV185:BV186" si="1181">2*BU179/(BQ179+BR179+BS179+2*BT179+2*BU179+3*BW179+4*BX179+4*BY179+4*BZ179+4*CA179+4*CB179+4*CC179+4*CD179)</f>
        <v>#DIV/0!</v>
      </c>
      <c r="BW185" s="9" t="e">
        <f t="shared" ref="BW185:BW186" si="1182">BR179/(BQ179+BR179+BS179+2*BT179+2*BU179+3*BW179+4*BX179+4*BY179+4*BZ179+4*CA179+4*CB179+4*CC179+4*CD179)</f>
        <v>#DIV/0!</v>
      </c>
      <c r="BX185" s="9" t="e">
        <f t="shared" ref="BX185:BX186" si="1183">BS179/(BQ179+BR179+BS179+2*BT179+2*BU179+3*BW179+4*BX179+4*BY179+4*BZ179+4*CA179+4*CB179+4*CC179+4*CD179)</f>
        <v>#DIV/0!</v>
      </c>
      <c r="BY185" s="9" t="e">
        <f t="shared" ref="BY185:BY186" si="1184">(BR179+BS179)/(BQ179+BR179+BS179+2*BT179+2*BU179+3*BW179+4*BX179+4*BY179+4*BZ179+4*CA179+4*CB179+4*CC179+4*CD179)</f>
        <v>#DIV/0!</v>
      </c>
      <c r="BZ185" s="185" t="e">
        <f t="shared" ref="BZ185:BZ186" si="1185">60*BP170*BW179*42.01/(BS170*0.001)</f>
        <v>#VALUE!</v>
      </c>
      <c r="CA185" s="185" t="e">
        <f t="shared" ref="CA185:CA186" si="1186">BP170*BU179*28.05*60/(BS170*0.001)</f>
        <v>#VALUE!</v>
      </c>
      <c r="CB185" s="124">
        <f t="shared" ref="CB185:CB186" si="1187">3*CB170</f>
        <v>0.91787839278269234</v>
      </c>
      <c r="CC185" s="124" t="e">
        <f t="shared" ref="CC185:CC186" si="1188">(BQ179+BR179+BS179+2*BT179+2*BU179+3*BW179+3*BV179+4*BX179+4*BY179+4*BZ179+4*CA179+4*CB179+4*CC179+4*CD179)</f>
        <v>#DIV/0!</v>
      </c>
      <c r="CD185" s="14" t="e">
        <f t="shared" ref="CD185:CD186" si="1189">(CB185-CC185)/CC185</f>
        <v>#DIV/0!</v>
      </c>
      <c r="CG185" s="211"/>
      <c r="CH185" s="212"/>
      <c r="CI185" s="170" t="e">
        <f>CP172/CK177</f>
        <v>#DIV/0!</v>
      </c>
      <c r="CJ185" s="184" t="e">
        <f t="shared" ref="CJ185:CJ186" si="1190">CQ179/CJ179</f>
        <v>#DIV/0!</v>
      </c>
      <c r="CK185" s="10" t="e">
        <f t="shared" ref="CK185:CK186" si="1191">0.001*CN170/CJ170</f>
        <v>#VALUE!</v>
      </c>
      <c r="CL185" s="9" t="e">
        <f>(CQ170-CQ175*CI185)/CQ170</f>
        <v>#DIV/0!</v>
      </c>
      <c r="CM185" s="9" t="e">
        <f>(CL179+CM179+CN179+2*CO179+2*CP179+3*CR179+4*CS179+4*CT179+4*CU179+4*CV179+4*CW179+4*CX179+4*CY179)/(CL179+CM179+CN179+2*CO179+2*CP179+3*CR179+4*CS179+4*CT179+4*CU179+4*CV179+4*CW179+4*CX179+4*CY179+3*CQ179)</f>
        <v>#DIV/0!</v>
      </c>
      <c r="CN185" s="9" t="e">
        <f t="shared" ref="CN185:CN186" si="1192">(CU170-CJ179)/CU170</f>
        <v>#DIV/0!</v>
      </c>
      <c r="CO185" s="9" t="e">
        <f t="shared" ref="CO185:CO186" si="1193">(2*CP179+3*CR179)/(CL179+CM179+CN179+2*CO179+2*CP179+3*CR179+4*CS179+4*CT179+4*CU179+4*CV179+4*CW179+4*CX179+4*CY179)</f>
        <v>#DIV/0!</v>
      </c>
      <c r="CP185" s="9" t="e">
        <f>3*CR179/(CL179+CM179+CN179+2*CO179+2*CP179+3*CR179+4*CS179+4*CT179+4*CU179+4*CV179+4*CW179+4*CX179+4*CY179)</f>
        <v>#DIV/0!</v>
      </c>
      <c r="CQ185" s="9" t="e">
        <f t="shared" ref="CQ185:CQ186" si="1194">2*CP179/(CL179+CM179+CN179+2*CO179+2*CP179+3*CR179+4*CS179+4*CT179+4*CU179+4*CV179+4*CW179+4*CX179+4*CY179)</f>
        <v>#DIV/0!</v>
      </c>
      <c r="CR185" s="9" t="e">
        <f t="shared" ref="CR185:CR186" si="1195">CM179/(CL179+CM179+CN179+2*CO179+2*CP179+3*CR179+4*CS179+4*CT179+4*CU179+4*CV179+4*CW179+4*CX179+4*CY179)</f>
        <v>#DIV/0!</v>
      </c>
      <c r="CS185" s="9" t="e">
        <f t="shared" ref="CS185:CS186" si="1196">CN179/(CL179+CM179+CN179+2*CO179+2*CP179+3*CR179+4*CS179+4*CT179+4*CU179+4*CV179+4*CW179+4*CX179+4*CY179)</f>
        <v>#DIV/0!</v>
      </c>
      <c r="CT185" s="9" t="e">
        <f t="shared" ref="CT185:CT186" si="1197">(CM179+CN179)/(CL179+CM179+CN179+2*CO179+2*CP179+3*CR179+4*CS179+4*CT179+4*CU179+4*CV179+4*CW179+4*CX179+4*CY179)</f>
        <v>#DIV/0!</v>
      </c>
      <c r="CU185" s="185" t="e">
        <f t="shared" ref="CU185:CU186" si="1198">60*CK170*CR179*42.01/(CN170*0.001)</f>
        <v>#VALUE!</v>
      </c>
      <c r="CV185" s="185" t="e">
        <f t="shared" ref="CV185:CV186" si="1199">CK170*CP179*28.05*60/(CN170*0.001)</f>
        <v>#VALUE!</v>
      </c>
      <c r="CW185" s="124">
        <f t="shared" ref="CW185:CW186" si="1200">3*CW170</f>
        <v>0.91787839278269234</v>
      </c>
      <c r="CX185" s="124" t="e">
        <f t="shared" ref="CX185:CX186" si="1201">(CL179+CM179+CN179+2*CO179+2*CP179+3*CR179+3*CQ179+4*CS179+4*CT179+4*CU179+4*CV179+4*CW179+4*CX179+4*CY179)</f>
        <v>#DIV/0!</v>
      </c>
      <c r="CY185" s="14" t="e">
        <f t="shared" ref="CY185:CY186" si="1202">(CW185-CX185)/CX185</f>
        <v>#DIV/0!</v>
      </c>
    </row>
    <row r="186" spans="1:103" ht="14.45" customHeight="1" x14ac:dyDescent="0.25">
      <c r="A186" s="211"/>
      <c r="B186" s="212"/>
      <c r="C186" s="168"/>
      <c r="D186" s="184">
        <f t="shared" si="1135"/>
        <v>2.5034103398524579</v>
      </c>
      <c r="E186" s="10">
        <f t="shared" si="1136"/>
        <v>8.7411870000000036</v>
      </c>
      <c r="F186" s="9">
        <f>(K171-K176*C185)/K171</f>
        <v>0.10426945996309876</v>
      </c>
      <c r="G186" s="9">
        <f t="shared" ref="G186" si="1203">(F180+G180+H180+2*I180+2*J180+3*L180+4*M180+4*N180+4*O180+4*P180+4*Q180+4*R180+4*S180)/(F180+G180+H180+2*I180+2*J180+3*L180+4*M180+4*N180+4*O180+4*P180+4*Q180+4*R180+4*S180+3*K180)</f>
        <v>0.10139208441004618</v>
      </c>
      <c r="H186" s="9">
        <f t="shared" si="1137"/>
        <v>0.26703705947741424</v>
      </c>
      <c r="I186" s="9">
        <f t="shared" si="1138"/>
        <v>0.88232439019927267</v>
      </c>
      <c r="J186" s="9">
        <f t="shared" si="1139"/>
        <v>0.80291690685253059</v>
      </c>
      <c r="K186" s="9">
        <f t="shared" si="1140"/>
        <v>7.9407483346742025E-2</v>
      </c>
      <c r="L186" s="9">
        <f t="shared" si="1141"/>
        <v>0.10547330869234649</v>
      </c>
      <c r="M186" s="9">
        <f t="shared" si="1142"/>
        <v>4.7319587815220412E-3</v>
      </c>
      <c r="N186" s="9">
        <f t="shared" si="1143"/>
        <v>0.11020526747386854</v>
      </c>
      <c r="O186" s="185">
        <f t="shared" si="1144"/>
        <v>7.1006776916893806</v>
      </c>
      <c r="P186" s="185">
        <f t="shared" si="1145"/>
        <v>0.70333474521384398</v>
      </c>
      <c r="Q186" s="124">
        <f t="shared" si="1146"/>
        <v>0.92065103123463266</v>
      </c>
      <c r="R186" s="124">
        <f t="shared" si="1147"/>
        <v>0.91433195389880861</v>
      </c>
      <c r="S186" s="14">
        <f t="shared" si="1148"/>
        <v>6.9111413080105363E-3</v>
      </c>
      <c r="T186" s="25">
        <f t="shared" si="1149"/>
        <v>5.2821001573828024E-4</v>
      </c>
      <c r="U186">
        <f t="shared" si="1150"/>
        <v>3.172769939222967E-4</v>
      </c>
      <c r="V186" s="211"/>
      <c r="W186" s="212"/>
      <c r="X186" s="168"/>
      <c r="Y186" s="184" t="e">
        <f t="shared" si="1151"/>
        <v>#DIV/0!</v>
      </c>
      <c r="Z186" s="10" t="e">
        <f t="shared" si="1152"/>
        <v>#VALUE!</v>
      </c>
      <c r="AA186" s="9" t="e">
        <f>(AF171-AF176*X185)/AF171</f>
        <v>#DIV/0!</v>
      </c>
      <c r="AB186" s="9" t="e">
        <f t="shared" ref="AB186" si="1204">(AA180+AB180+AC180+2*AD180+2*AE180+3*AG180+4*AH180+4*AI180+4*AJ180+4*AK180+4*AL180+4*AM180+4*AN180)/(AA180+AB180+AC180+2*AD180+2*AE180+3*AG180+4*AH180+4*AI180+4*AJ180+4*AK180+4*AL180+4*AM180+4*AN180+3*AF180)</f>
        <v>#DIV/0!</v>
      </c>
      <c r="AC186" s="9" t="e">
        <f t="shared" si="1153"/>
        <v>#DIV/0!</v>
      </c>
      <c r="AD186" s="9" t="e">
        <f t="shared" si="1154"/>
        <v>#DIV/0!</v>
      </c>
      <c r="AE186" s="9" t="e">
        <f t="shared" ref="AE186" si="1205">3*AG180/(AA180+AB180+AC180+2*AD180+2*AE180+3*AG180+4*AH180+4*AI180+4*AJ180+4*AK180+4*AL180+4*AM180+4*AN180)</f>
        <v>#DIV/0!</v>
      </c>
      <c r="AF186" s="9" t="e">
        <f t="shared" si="1155"/>
        <v>#DIV/0!</v>
      </c>
      <c r="AG186" s="9" t="e">
        <f t="shared" si="1156"/>
        <v>#DIV/0!</v>
      </c>
      <c r="AH186" s="9" t="e">
        <f t="shared" si="1157"/>
        <v>#DIV/0!</v>
      </c>
      <c r="AI186" s="9" t="e">
        <f t="shared" si="1158"/>
        <v>#DIV/0!</v>
      </c>
      <c r="AJ186" s="185" t="e">
        <f t="shared" si="1159"/>
        <v>#VALUE!</v>
      </c>
      <c r="AK186" s="185" t="e">
        <f t="shared" si="1160"/>
        <v>#VALUE!</v>
      </c>
      <c r="AL186" s="124">
        <f t="shared" si="1161"/>
        <v>0.91726908319599043</v>
      </c>
      <c r="AM186" s="124" t="e">
        <f t="shared" si="1162"/>
        <v>#DIV/0!</v>
      </c>
      <c r="AN186" s="14" t="e">
        <f t="shared" si="1163"/>
        <v>#DIV/0!</v>
      </c>
      <c r="AQ186" s="211"/>
      <c r="AR186" s="212"/>
      <c r="AS186" s="168"/>
      <c r="AT186" s="184" t="e">
        <f t="shared" si="1164"/>
        <v>#DIV/0!</v>
      </c>
      <c r="AU186" s="10" t="e">
        <f t="shared" si="1165"/>
        <v>#VALUE!</v>
      </c>
      <c r="AV186" s="9" t="e">
        <f>(BA171-BA176*AS185)/BA171</f>
        <v>#DIV/0!</v>
      </c>
      <c r="AW186" s="9" t="e">
        <f t="shared" ref="AW186" si="1206">(AV180+AW180+AX180+2*AY180+2*AZ180+3*BB180+4*BC180+4*BD180+4*BE180+4*BF180+4*BG180+4*BH180+4*BI180)/(AV180+AW180+AX180+2*AY180+2*AZ180+3*BB180+4*BC180+4*BD180+4*BE180+4*BF180+4*BG180+4*BH180+4*BI180+3*BA180)</f>
        <v>#DIV/0!</v>
      </c>
      <c r="AX186" s="9" t="e">
        <f t="shared" si="1166"/>
        <v>#DIV/0!</v>
      </c>
      <c r="AY186" s="9" t="e">
        <f t="shared" si="1167"/>
        <v>#DIV/0!</v>
      </c>
      <c r="AZ186" s="9" t="e">
        <f t="shared" ref="AZ186" si="1207">3*BB180/(AV180+AW180+AX180+2*AY180+2*AZ180+3*BB180+4*BC180+4*BD180+4*BE180+4*BF180+4*BG180+4*BH180+4*BI180)</f>
        <v>#DIV/0!</v>
      </c>
      <c r="BA186" s="9" t="e">
        <f t="shared" si="1168"/>
        <v>#DIV/0!</v>
      </c>
      <c r="BB186" s="9" t="e">
        <f t="shared" si="1169"/>
        <v>#DIV/0!</v>
      </c>
      <c r="BC186" s="9" t="e">
        <f t="shared" si="1170"/>
        <v>#DIV/0!</v>
      </c>
      <c r="BD186" s="9" t="e">
        <f t="shared" si="1171"/>
        <v>#DIV/0!</v>
      </c>
      <c r="BE186" s="185" t="e">
        <f t="shared" si="1172"/>
        <v>#VALUE!</v>
      </c>
      <c r="BF186" s="185" t="e">
        <f t="shared" si="1173"/>
        <v>#VALUE!</v>
      </c>
      <c r="BG186" s="124">
        <f t="shared" si="1174"/>
        <v>0.45863454159799522</v>
      </c>
      <c r="BH186" s="124" t="e">
        <f t="shared" si="1175"/>
        <v>#DIV/0!</v>
      </c>
      <c r="BI186" s="14" t="e">
        <f t="shared" si="1176"/>
        <v>#DIV/0!</v>
      </c>
      <c r="BL186" s="211"/>
      <c r="BM186" s="212"/>
      <c r="BN186" s="168"/>
      <c r="BO186" s="184" t="e">
        <f t="shared" si="1177"/>
        <v>#DIV/0!</v>
      </c>
      <c r="BP186" s="10" t="e">
        <f t="shared" si="1178"/>
        <v>#VALUE!</v>
      </c>
      <c r="BQ186" s="9" t="e">
        <f>(BV171-BV176*BN185)/BV171</f>
        <v>#DIV/0!</v>
      </c>
      <c r="BR186" s="9" t="e">
        <f t="shared" ref="BR186" si="1208">(BQ180+BR180+BS180+2*BT180+2*BU180+3*BW180+4*BX180+4*BY180+4*BZ180+4*CA180+4*CB180+4*CC180+4*CD180)/(BQ180+BR180+BS180+2*BT180+2*BU180+3*BW180+4*BX180+4*BY180+4*BZ180+4*CA180+4*CB180+4*CC180+4*CD180+3*BV180)</f>
        <v>#DIV/0!</v>
      </c>
      <c r="BS186" s="9" t="e">
        <f t="shared" si="1179"/>
        <v>#DIV/0!</v>
      </c>
      <c r="BT186" s="9" t="e">
        <f t="shared" si="1180"/>
        <v>#DIV/0!</v>
      </c>
      <c r="BU186" s="9" t="e">
        <f t="shared" ref="BU186" si="1209">3*BW180/(BQ180+BR180+BS180+2*BT180+2*BU180+3*BW180+4*BX180+4*BY180+4*BZ180+4*CA180+4*CB180+4*CC180+4*CD180)</f>
        <v>#DIV/0!</v>
      </c>
      <c r="BV186" s="9" t="e">
        <f t="shared" si="1181"/>
        <v>#DIV/0!</v>
      </c>
      <c r="BW186" s="9" t="e">
        <f t="shared" si="1182"/>
        <v>#DIV/0!</v>
      </c>
      <c r="BX186" s="9" t="e">
        <f t="shared" si="1183"/>
        <v>#DIV/0!</v>
      </c>
      <c r="BY186" s="9" t="e">
        <f t="shared" si="1184"/>
        <v>#DIV/0!</v>
      </c>
      <c r="BZ186" s="185" t="e">
        <f t="shared" si="1185"/>
        <v>#VALUE!</v>
      </c>
      <c r="CA186" s="185" t="e">
        <f t="shared" si="1186"/>
        <v>#VALUE!</v>
      </c>
      <c r="CB186" s="124">
        <f t="shared" si="1187"/>
        <v>0.91726908319599043</v>
      </c>
      <c r="CC186" s="124" t="e">
        <f t="shared" si="1188"/>
        <v>#DIV/0!</v>
      </c>
      <c r="CD186" s="14" t="e">
        <f t="shared" si="1189"/>
        <v>#DIV/0!</v>
      </c>
      <c r="CG186" s="211"/>
      <c r="CH186" s="212"/>
      <c r="CI186" s="168"/>
      <c r="CJ186" s="184" t="e">
        <f t="shared" si="1190"/>
        <v>#DIV/0!</v>
      </c>
      <c r="CK186" s="10" t="e">
        <f t="shared" si="1191"/>
        <v>#VALUE!</v>
      </c>
      <c r="CL186" s="9" t="e">
        <f>(CQ171-CQ176*CI185)/CQ171</f>
        <v>#DIV/0!</v>
      </c>
      <c r="CM186" s="9" t="e">
        <f t="shared" ref="CM186" si="1210">(CL180+CM180+CN180+2*CO180+2*CP180+3*CR180+4*CS180+4*CT180+4*CU180+4*CV180+4*CW180+4*CX180+4*CY180)/(CL180+CM180+CN180+2*CO180+2*CP180+3*CR180+4*CS180+4*CT180+4*CU180+4*CV180+4*CW180+4*CX180+4*CY180+3*CQ180)</f>
        <v>#DIV/0!</v>
      </c>
      <c r="CN186" s="9" t="e">
        <f t="shared" si="1192"/>
        <v>#DIV/0!</v>
      </c>
      <c r="CO186" s="9" t="e">
        <f t="shared" si="1193"/>
        <v>#DIV/0!</v>
      </c>
      <c r="CP186" s="9" t="e">
        <f t="shared" ref="CP186" si="1211">3*CR180/(CL180+CM180+CN180+2*CO180+2*CP180+3*CR180+4*CS180+4*CT180+4*CU180+4*CV180+4*CW180+4*CX180+4*CY180)</f>
        <v>#DIV/0!</v>
      </c>
      <c r="CQ186" s="9" t="e">
        <f t="shared" si="1194"/>
        <v>#DIV/0!</v>
      </c>
      <c r="CR186" s="9" t="e">
        <f t="shared" si="1195"/>
        <v>#DIV/0!</v>
      </c>
      <c r="CS186" s="9" t="e">
        <f t="shared" si="1196"/>
        <v>#DIV/0!</v>
      </c>
      <c r="CT186" s="9" t="e">
        <f t="shared" si="1197"/>
        <v>#DIV/0!</v>
      </c>
      <c r="CU186" s="185" t="e">
        <f t="shared" si="1198"/>
        <v>#VALUE!</v>
      </c>
      <c r="CV186" s="185" t="e">
        <f t="shared" si="1199"/>
        <v>#VALUE!</v>
      </c>
      <c r="CW186" s="124">
        <f t="shared" si="1200"/>
        <v>0.91726908319599043</v>
      </c>
      <c r="CX186" s="124" t="e">
        <f t="shared" si="1201"/>
        <v>#DIV/0!</v>
      </c>
      <c r="CY186" s="14" t="e">
        <f t="shared" si="1202"/>
        <v>#DIV/0!</v>
      </c>
    </row>
    <row r="187" spans="1:103" ht="15" customHeight="1" thickBot="1" x14ac:dyDescent="0.3">
      <c r="A187" s="211"/>
      <c r="B187" s="212"/>
      <c r="C187" s="169" t="s">
        <v>43</v>
      </c>
      <c r="D187" s="68">
        <f t="shared" ref="D187:E187" si="1212">AVERAGE(D184:D186)</f>
        <v>2.4643314889290204</v>
      </c>
      <c r="E187" s="68">
        <f t="shared" si="1212"/>
        <v>8.7411870000000036</v>
      </c>
      <c r="F187" s="69">
        <f>AVERAGE(F184:F186)</f>
        <v>0.10530722330062132</v>
      </c>
      <c r="G187" s="69">
        <f>AVERAGE(G184:G186)</f>
        <v>9.8519929549191795E-2</v>
      </c>
      <c r="H187" s="69">
        <f>AVERAGE(H184:H186)</f>
        <v>0.25483781935897437</v>
      </c>
      <c r="I187" s="69">
        <f>AVERAGE(I184:I186)</f>
        <v>0.88466991577166787</v>
      </c>
      <c r="J187" s="69">
        <f>AVERAGE(J184:J186)</f>
        <v>0.80609659029797898</v>
      </c>
      <c r="K187" s="69">
        <f t="shared" ref="K187:M187" si="1213">AVERAGE(K184:K186)</f>
        <v>7.8573325473688949E-2</v>
      </c>
      <c r="L187" s="69">
        <f t="shared" si="1213"/>
        <v>0.10269044871536102</v>
      </c>
      <c r="M187" s="69">
        <f t="shared" si="1213"/>
        <v>5.7275328272560072E-3</v>
      </c>
      <c r="N187" s="69">
        <f>AVERAGE(N184:N186)</f>
        <v>0.10841798154261705</v>
      </c>
      <c r="O187" s="158">
        <f>AVERAGE(O184:O186)</f>
        <v>6.8913303774833707</v>
      </c>
      <c r="P187" s="158">
        <f>AVERAGE(P184:P186)</f>
        <v>0.67320010678117692</v>
      </c>
      <c r="Q187" s="68">
        <f t="shared" ref="Q187:S187" si="1214">AVERAGE(Q184:Q186)</f>
        <v>0.92111455825289024</v>
      </c>
      <c r="R187" s="68">
        <f t="shared" si="1214"/>
        <v>0.91083741007139973</v>
      </c>
      <c r="S187" s="70">
        <f t="shared" si="1214"/>
        <v>1.1291587958765151E-2</v>
      </c>
      <c r="T187" s="25"/>
      <c r="V187" s="211"/>
      <c r="W187" s="212"/>
      <c r="X187" s="169" t="s">
        <v>43</v>
      </c>
      <c r="Y187" s="68" t="e">
        <f t="shared" ref="Y187:Z187" si="1215">AVERAGE(Y184:Y186)</f>
        <v>#DIV/0!</v>
      </c>
      <c r="Z187" s="68" t="e">
        <f t="shared" si="1215"/>
        <v>#VALUE!</v>
      </c>
      <c r="AA187" s="69" t="e">
        <f>AVERAGE(AA184:AA186)</f>
        <v>#DIV/0!</v>
      </c>
      <c r="AB187" s="69" t="e">
        <f>AVERAGE(AB184:AB186)</f>
        <v>#DIV/0!</v>
      </c>
      <c r="AC187" s="69" t="e">
        <f>AVERAGE(AC184:AC186)</f>
        <v>#DIV/0!</v>
      </c>
      <c r="AD187" s="69" t="e">
        <f>AVERAGE(AD184:AD186)</f>
        <v>#DIV/0!</v>
      </c>
      <c r="AE187" s="69" t="e">
        <f>AVERAGE(AE184:AE186)</f>
        <v>#DIV/0!</v>
      </c>
      <c r="AF187" s="69" t="e">
        <f t="shared" ref="AF187:AH187" si="1216">AVERAGE(AF184:AF186)</f>
        <v>#DIV/0!</v>
      </c>
      <c r="AG187" s="69" t="e">
        <f t="shared" si="1216"/>
        <v>#DIV/0!</v>
      </c>
      <c r="AH187" s="69" t="e">
        <f t="shared" si="1216"/>
        <v>#DIV/0!</v>
      </c>
      <c r="AI187" s="69" t="e">
        <f>AVERAGE(AI184:AI186)</f>
        <v>#DIV/0!</v>
      </c>
      <c r="AJ187" s="158" t="e">
        <f>AVERAGE(AJ184:AJ186)</f>
        <v>#VALUE!</v>
      </c>
      <c r="AK187" s="158" t="e">
        <f>AVERAGE(AK184:AK186)</f>
        <v>#VALUE!</v>
      </c>
      <c r="AL187" s="68">
        <f t="shared" ref="AL187:AN187" si="1217">AVERAGE(AL184:AL186)</f>
        <v>0.91774173208591636</v>
      </c>
      <c r="AM187" s="68" t="e">
        <f t="shared" si="1217"/>
        <v>#DIV/0!</v>
      </c>
      <c r="AN187" s="70" t="e">
        <f t="shared" si="1217"/>
        <v>#DIV/0!</v>
      </c>
      <c r="AQ187" s="211"/>
      <c r="AR187" s="212"/>
      <c r="AS187" s="169" t="s">
        <v>43</v>
      </c>
      <c r="AT187" s="68" t="e">
        <f t="shared" ref="AT187:AU187" si="1218">AVERAGE(AT184:AT186)</f>
        <v>#DIV/0!</v>
      </c>
      <c r="AU187" s="68" t="e">
        <f t="shared" si="1218"/>
        <v>#VALUE!</v>
      </c>
      <c r="AV187" s="69" t="e">
        <f>AVERAGE(AV184:AV186)</f>
        <v>#DIV/0!</v>
      </c>
      <c r="AW187" s="69" t="e">
        <f>AVERAGE(AW184:AW186)</f>
        <v>#DIV/0!</v>
      </c>
      <c r="AX187" s="69" t="e">
        <f>AVERAGE(AX184:AX186)</f>
        <v>#DIV/0!</v>
      </c>
      <c r="AY187" s="69" t="e">
        <f>AVERAGE(AY184:AY186)</f>
        <v>#DIV/0!</v>
      </c>
      <c r="AZ187" s="69" t="e">
        <f>AVERAGE(AZ184:AZ186)</f>
        <v>#DIV/0!</v>
      </c>
      <c r="BA187" s="69" t="e">
        <f t="shared" ref="BA187:BC187" si="1219">AVERAGE(BA184:BA186)</f>
        <v>#DIV/0!</v>
      </c>
      <c r="BB187" s="69" t="e">
        <f t="shared" si="1219"/>
        <v>#DIV/0!</v>
      </c>
      <c r="BC187" s="69" t="e">
        <f t="shared" si="1219"/>
        <v>#DIV/0!</v>
      </c>
      <c r="BD187" s="69" t="e">
        <f>AVERAGE(BD184:BD186)</f>
        <v>#DIV/0!</v>
      </c>
      <c r="BE187" s="158" t="e">
        <f>AVERAGE(BE184:BE186)</f>
        <v>#VALUE!</v>
      </c>
      <c r="BF187" s="158" t="e">
        <f>AVERAGE(BF184:BF186)</f>
        <v>#VALUE!</v>
      </c>
      <c r="BG187" s="68">
        <f t="shared" ref="BG187:BI187" si="1220">AVERAGE(BG184:BG186)</f>
        <v>0.45887086604295818</v>
      </c>
      <c r="BH187" s="68" t="e">
        <f t="shared" si="1220"/>
        <v>#DIV/0!</v>
      </c>
      <c r="BI187" s="70" t="e">
        <f t="shared" si="1220"/>
        <v>#DIV/0!</v>
      </c>
      <c r="BL187" s="211"/>
      <c r="BM187" s="212"/>
      <c r="BN187" s="169" t="s">
        <v>43</v>
      </c>
      <c r="BO187" s="68" t="e">
        <f t="shared" ref="BO187:BP187" si="1221">AVERAGE(BO184:BO186)</f>
        <v>#DIV/0!</v>
      </c>
      <c r="BP187" s="68" t="e">
        <f t="shared" si="1221"/>
        <v>#VALUE!</v>
      </c>
      <c r="BQ187" s="69" t="e">
        <f>AVERAGE(BQ184:BQ186)</f>
        <v>#DIV/0!</v>
      </c>
      <c r="BR187" s="69" t="e">
        <f>AVERAGE(BR184:BR186)</f>
        <v>#DIV/0!</v>
      </c>
      <c r="BS187" s="69" t="e">
        <f>AVERAGE(BS184:BS186)</f>
        <v>#DIV/0!</v>
      </c>
      <c r="BT187" s="69" t="e">
        <f>AVERAGE(BT184:BT186)</f>
        <v>#DIV/0!</v>
      </c>
      <c r="BU187" s="69" t="e">
        <f>AVERAGE(BU184:BU186)</f>
        <v>#DIV/0!</v>
      </c>
      <c r="BV187" s="69" t="e">
        <f t="shared" ref="BV187:BX187" si="1222">AVERAGE(BV184:BV186)</f>
        <v>#DIV/0!</v>
      </c>
      <c r="BW187" s="69" t="e">
        <f t="shared" si="1222"/>
        <v>#DIV/0!</v>
      </c>
      <c r="BX187" s="69" t="e">
        <f t="shared" si="1222"/>
        <v>#DIV/0!</v>
      </c>
      <c r="BY187" s="69" t="e">
        <f>AVERAGE(BY184:BY186)</f>
        <v>#DIV/0!</v>
      </c>
      <c r="BZ187" s="158" t="e">
        <f>AVERAGE(BZ184:BZ186)</f>
        <v>#VALUE!</v>
      </c>
      <c r="CA187" s="158" t="e">
        <f>AVERAGE(CA184:CA186)</f>
        <v>#VALUE!</v>
      </c>
      <c r="CB187" s="68">
        <f t="shared" ref="CB187:CD187" si="1223">AVERAGE(CB184:CB186)</f>
        <v>0.91774173208591636</v>
      </c>
      <c r="CC187" s="68" t="e">
        <f t="shared" si="1223"/>
        <v>#DIV/0!</v>
      </c>
      <c r="CD187" s="70" t="e">
        <f t="shared" si="1223"/>
        <v>#DIV/0!</v>
      </c>
      <c r="CG187" s="211"/>
      <c r="CH187" s="212"/>
      <c r="CI187" s="169" t="s">
        <v>43</v>
      </c>
      <c r="CJ187" s="68" t="e">
        <f t="shared" ref="CJ187:CK187" si="1224">AVERAGE(CJ184:CJ186)</f>
        <v>#DIV/0!</v>
      </c>
      <c r="CK187" s="68" t="e">
        <f t="shared" si="1224"/>
        <v>#VALUE!</v>
      </c>
      <c r="CL187" s="69" t="e">
        <f>AVERAGE(CL184:CL186)</f>
        <v>#DIV/0!</v>
      </c>
      <c r="CM187" s="69" t="e">
        <f>AVERAGE(CM184:CM186)</f>
        <v>#DIV/0!</v>
      </c>
      <c r="CN187" s="69" t="e">
        <f>AVERAGE(CN184:CN186)</f>
        <v>#DIV/0!</v>
      </c>
      <c r="CO187" s="69" t="e">
        <f>AVERAGE(CO184:CO186)</f>
        <v>#DIV/0!</v>
      </c>
      <c r="CP187" s="69" t="e">
        <f>AVERAGE(CP184:CP186)</f>
        <v>#DIV/0!</v>
      </c>
      <c r="CQ187" s="69" t="e">
        <f t="shared" ref="CQ187:CS187" si="1225">AVERAGE(CQ184:CQ186)</f>
        <v>#DIV/0!</v>
      </c>
      <c r="CR187" s="69" t="e">
        <f t="shared" si="1225"/>
        <v>#DIV/0!</v>
      </c>
      <c r="CS187" s="69" t="e">
        <f t="shared" si="1225"/>
        <v>#DIV/0!</v>
      </c>
      <c r="CT187" s="69" t="e">
        <f>AVERAGE(CT184:CT186)</f>
        <v>#DIV/0!</v>
      </c>
      <c r="CU187" s="158" t="e">
        <f>AVERAGE(CU184:CU186)</f>
        <v>#VALUE!</v>
      </c>
      <c r="CV187" s="158" t="e">
        <f>AVERAGE(CV184:CV186)</f>
        <v>#VALUE!</v>
      </c>
      <c r="CW187" s="68">
        <f t="shared" ref="CW187:CY187" si="1226">AVERAGE(CW184:CW186)</f>
        <v>0.91774173208591636</v>
      </c>
      <c r="CX187" s="68" t="e">
        <f t="shared" si="1226"/>
        <v>#DIV/0!</v>
      </c>
      <c r="CY187" s="70" t="e">
        <f t="shared" si="1226"/>
        <v>#DIV/0!</v>
      </c>
    </row>
    <row r="188" spans="1:103" x14ac:dyDescent="0.25">
      <c r="A188" s="74"/>
      <c r="B188" s="84" t="s">
        <v>20</v>
      </c>
      <c r="C188" s="84" t="s">
        <v>21</v>
      </c>
      <c r="D188" s="84" t="s">
        <v>3</v>
      </c>
      <c r="E188" s="84" t="s">
        <v>4</v>
      </c>
      <c r="F188" s="84" t="s">
        <v>5</v>
      </c>
      <c r="G188" s="84" t="s">
        <v>6</v>
      </c>
      <c r="H188" s="84" t="s">
        <v>7</v>
      </c>
      <c r="I188" s="84" t="s">
        <v>8</v>
      </c>
      <c r="J188" s="84" t="s">
        <v>9</v>
      </c>
      <c r="K188" s="84" t="s">
        <v>10</v>
      </c>
      <c r="L188" s="84" t="s">
        <v>11</v>
      </c>
      <c r="M188" s="84" t="s">
        <v>12</v>
      </c>
      <c r="N188" s="84" t="s">
        <v>13</v>
      </c>
      <c r="O188" s="84" t="s">
        <v>14</v>
      </c>
      <c r="P188" s="84" t="s">
        <v>15</v>
      </c>
      <c r="Q188" s="84" t="s">
        <v>16</v>
      </c>
      <c r="R188" s="84" t="s">
        <v>17</v>
      </c>
      <c r="S188" s="85" t="s">
        <v>18</v>
      </c>
      <c r="T188" s="25"/>
      <c r="V188" s="74"/>
      <c r="W188" s="84" t="s">
        <v>20</v>
      </c>
      <c r="X188" s="84" t="s">
        <v>21</v>
      </c>
      <c r="Y188" s="84" t="s">
        <v>3</v>
      </c>
      <c r="Z188" s="84" t="s">
        <v>4</v>
      </c>
      <c r="AA188" s="84" t="s">
        <v>5</v>
      </c>
      <c r="AB188" s="84" t="s">
        <v>6</v>
      </c>
      <c r="AC188" s="84" t="s">
        <v>7</v>
      </c>
      <c r="AD188" s="84" t="s">
        <v>8</v>
      </c>
      <c r="AE188" s="84" t="s">
        <v>9</v>
      </c>
      <c r="AF188" s="84" t="s">
        <v>10</v>
      </c>
      <c r="AG188" s="84" t="s">
        <v>11</v>
      </c>
      <c r="AH188" s="84" t="s">
        <v>12</v>
      </c>
      <c r="AI188" s="84" t="s">
        <v>13</v>
      </c>
      <c r="AJ188" s="84" t="s">
        <v>14</v>
      </c>
      <c r="AK188" s="84" t="s">
        <v>15</v>
      </c>
      <c r="AL188" s="84" t="s">
        <v>16</v>
      </c>
      <c r="AM188" s="84" t="s">
        <v>17</v>
      </c>
      <c r="AN188" s="85" t="s">
        <v>18</v>
      </c>
      <c r="AQ188" s="74"/>
      <c r="AR188" s="84" t="s">
        <v>20</v>
      </c>
      <c r="AS188" s="84" t="s">
        <v>21</v>
      </c>
      <c r="AT188" s="84" t="s">
        <v>3</v>
      </c>
      <c r="AU188" s="84" t="s">
        <v>4</v>
      </c>
      <c r="AV188" s="84" t="s">
        <v>5</v>
      </c>
      <c r="AW188" s="84" t="s">
        <v>6</v>
      </c>
      <c r="AX188" s="84" t="s">
        <v>7</v>
      </c>
      <c r="AY188" s="84" t="s">
        <v>8</v>
      </c>
      <c r="AZ188" s="84" t="s">
        <v>9</v>
      </c>
      <c r="BA188" s="84" t="s">
        <v>10</v>
      </c>
      <c r="BB188" s="84" t="s">
        <v>11</v>
      </c>
      <c r="BC188" s="84" t="s">
        <v>12</v>
      </c>
      <c r="BD188" s="84" t="s">
        <v>13</v>
      </c>
      <c r="BE188" s="84" t="s">
        <v>14</v>
      </c>
      <c r="BF188" s="84" t="s">
        <v>15</v>
      </c>
      <c r="BG188" s="84" t="s">
        <v>16</v>
      </c>
      <c r="BH188" s="84" t="s">
        <v>17</v>
      </c>
      <c r="BI188" s="85" t="s">
        <v>18</v>
      </c>
      <c r="BL188" s="74"/>
      <c r="BM188" s="84" t="s">
        <v>20</v>
      </c>
      <c r="BN188" s="84" t="s">
        <v>21</v>
      </c>
      <c r="BO188" s="84" t="s">
        <v>3</v>
      </c>
      <c r="BP188" s="84" t="s">
        <v>4</v>
      </c>
      <c r="BQ188" s="84" t="s">
        <v>5</v>
      </c>
      <c r="BR188" s="84" t="s">
        <v>6</v>
      </c>
      <c r="BS188" s="84" t="s">
        <v>7</v>
      </c>
      <c r="BT188" s="84" t="s">
        <v>8</v>
      </c>
      <c r="BU188" s="84" t="s">
        <v>9</v>
      </c>
      <c r="BV188" s="84" t="s">
        <v>10</v>
      </c>
      <c r="BW188" s="84" t="s">
        <v>11</v>
      </c>
      <c r="BX188" s="84" t="s">
        <v>12</v>
      </c>
      <c r="BY188" s="84" t="s">
        <v>13</v>
      </c>
      <c r="BZ188" s="84" t="s">
        <v>14</v>
      </c>
      <c r="CA188" s="84" t="s">
        <v>15</v>
      </c>
      <c r="CB188" s="84" t="s">
        <v>16</v>
      </c>
      <c r="CC188" s="84" t="s">
        <v>17</v>
      </c>
      <c r="CD188" s="85" t="s">
        <v>18</v>
      </c>
      <c r="CG188" s="74"/>
      <c r="CH188" s="84" t="s">
        <v>20</v>
      </c>
      <c r="CI188" s="84" t="s">
        <v>21</v>
      </c>
      <c r="CJ188" s="84" t="s">
        <v>3</v>
      </c>
      <c r="CK188" s="84" t="s">
        <v>4</v>
      </c>
      <c r="CL188" s="84" t="s">
        <v>5</v>
      </c>
      <c r="CM188" s="84" t="s">
        <v>6</v>
      </c>
      <c r="CN188" s="84" t="s">
        <v>7</v>
      </c>
      <c r="CO188" s="84" t="s">
        <v>8</v>
      </c>
      <c r="CP188" s="84" t="s">
        <v>9</v>
      </c>
      <c r="CQ188" s="84" t="s">
        <v>10</v>
      </c>
      <c r="CR188" s="84" t="s">
        <v>11</v>
      </c>
      <c r="CS188" s="84" t="s">
        <v>12</v>
      </c>
      <c r="CT188" s="84" t="s">
        <v>13</v>
      </c>
      <c r="CU188" s="84" t="s">
        <v>14</v>
      </c>
      <c r="CV188" s="84" t="s">
        <v>15</v>
      </c>
      <c r="CW188" s="84" t="s">
        <v>16</v>
      </c>
      <c r="CX188" s="84" t="s">
        <v>17</v>
      </c>
      <c r="CY188" s="85" t="s">
        <v>18</v>
      </c>
    </row>
    <row r="189" spans="1:103" x14ac:dyDescent="0.25">
      <c r="A189" s="75" t="s">
        <v>58</v>
      </c>
      <c r="B189" s="43" t="str">
        <f>'Data In'!G18</f>
        <v>034 bp</v>
      </c>
      <c r="C189" s="44" t="str">
        <f>'Data In'!H18</f>
        <v>Tue Jul 19 02:34:16 2022</v>
      </c>
      <c r="D189" s="44">
        <f>'Data In'!I18</f>
        <v>563329.33499999996</v>
      </c>
      <c r="E189" s="44">
        <f>'Data In'!J18</f>
        <v>2106268.9350000001</v>
      </c>
      <c r="F189" s="44">
        <f>'Data In'!K18</f>
        <v>0</v>
      </c>
      <c r="G189" s="44">
        <f>'Data In'!L18</f>
        <v>0</v>
      </c>
      <c r="H189" s="44">
        <f>'Data In'!M18</f>
        <v>1136.21</v>
      </c>
      <c r="I189" s="44">
        <f>'Data In'!N18</f>
        <v>0</v>
      </c>
      <c r="J189" s="44">
        <f>'Data In'!O18</f>
        <v>0</v>
      </c>
      <c r="K189" s="44">
        <f>'Data In'!P18</f>
        <v>1279397.19</v>
      </c>
      <c r="L189" s="44">
        <f>'Data In'!Q18</f>
        <v>0</v>
      </c>
      <c r="M189" s="44">
        <f>'Data In'!R18</f>
        <v>2312.9</v>
      </c>
      <c r="N189" s="44">
        <f>'Data In'!S18</f>
        <v>1437.32</v>
      </c>
      <c r="O189" s="44">
        <f>'Data In'!T18</f>
        <v>0</v>
      </c>
      <c r="P189" s="44">
        <f>'Data In'!U18</f>
        <v>0</v>
      </c>
      <c r="Q189" s="44">
        <f>'Data In'!V18</f>
        <v>0</v>
      </c>
      <c r="R189" s="44">
        <f>'Data In'!W18</f>
        <v>0</v>
      </c>
      <c r="S189" s="44">
        <f>'Data In'!X18</f>
        <v>0</v>
      </c>
      <c r="T189" s="25"/>
      <c r="V189" s="75" t="s">
        <v>58</v>
      </c>
      <c r="W189" s="43" t="str">
        <f>B189</f>
        <v>034 bp</v>
      </c>
      <c r="X189" s="44" t="str">
        <f t="shared" ref="X189:X191" si="1227">C189</f>
        <v>Tue Jul 19 02:34:16 2022</v>
      </c>
      <c r="Y189" s="44">
        <f t="shared" ref="Y189:Y191" si="1228">D189</f>
        <v>563329.33499999996</v>
      </c>
      <c r="Z189" s="44">
        <f t="shared" ref="Z189:Z191" si="1229">E189</f>
        <v>2106268.9350000001</v>
      </c>
      <c r="AA189" s="44">
        <f t="shared" ref="AA189:AA191" si="1230">F189</f>
        <v>0</v>
      </c>
      <c r="AB189" s="44">
        <f t="shared" ref="AB189:AB191" si="1231">G189</f>
        <v>0</v>
      </c>
      <c r="AC189" s="44">
        <f t="shared" ref="AC189:AC191" si="1232">H189</f>
        <v>1136.21</v>
      </c>
      <c r="AD189" s="44">
        <f t="shared" ref="AD189:AD191" si="1233">I189</f>
        <v>0</v>
      </c>
      <c r="AE189" s="44">
        <f t="shared" ref="AE189:AE191" si="1234">J189</f>
        <v>0</v>
      </c>
      <c r="AF189" s="44">
        <f t="shared" ref="AF189:AF191" si="1235">K189</f>
        <v>1279397.19</v>
      </c>
      <c r="AG189" s="44">
        <f t="shared" ref="AG189:AG191" si="1236">L189</f>
        <v>0</v>
      </c>
      <c r="AH189" s="44">
        <f t="shared" ref="AH189:AH191" si="1237">M189</f>
        <v>2312.9</v>
      </c>
      <c r="AI189" s="44">
        <f t="shared" ref="AI189:AI191" si="1238">N189</f>
        <v>1437.32</v>
      </c>
      <c r="AJ189" s="44">
        <f t="shared" ref="AJ189:AJ191" si="1239">O189</f>
        <v>0</v>
      </c>
      <c r="AK189" s="44">
        <f t="shared" ref="AK189:AK191" si="1240">P189</f>
        <v>0</v>
      </c>
      <c r="AL189" s="44">
        <f t="shared" ref="AL189:AL191" si="1241">Q189</f>
        <v>0</v>
      </c>
      <c r="AM189" s="44">
        <f t="shared" ref="AM189:AM191" si="1242">R189</f>
        <v>0</v>
      </c>
      <c r="AN189" s="44">
        <f t="shared" ref="AN189:AN191" si="1243">S189</f>
        <v>0</v>
      </c>
      <c r="AQ189" s="75" t="s">
        <v>58</v>
      </c>
      <c r="AR189" s="43" t="str">
        <f>W189</f>
        <v>034 bp</v>
      </c>
      <c r="AS189" s="44" t="str">
        <f t="shared" ref="AS189:AS191" si="1244">X189</f>
        <v>Tue Jul 19 02:34:16 2022</v>
      </c>
      <c r="AT189" s="44">
        <f t="shared" ref="AT189:AT191" si="1245">Y189</f>
        <v>563329.33499999996</v>
      </c>
      <c r="AU189" s="44">
        <f t="shared" ref="AU189:AU191" si="1246">Z189</f>
        <v>2106268.9350000001</v>
      </c>
      <c r="AV189" s="44">
        <f t="shared" ref="AV189:AV191" si="1247">AA189</f>
        <v>0</v>
      </c>
      <c r="AW189" s="44">
        <f t="shared" ref="AW189:AW191" si="1248">AB189</f>
        <v>0</v>
      </c>
      <c r="AX189" s="44">
        <f t="shared" ref="AX189:AX191" si="1249">AC189</f>
        <v>1136.21</v>
      </c>
      <c r="AY189" s="44">
        <f t="shared" ref="AY189:AY191" si="1250">AD189</f>
        <v>0</v>
      </c>
      <c r="AZ189" s="44">
        <f t="shared" ref="AZ189:AZ191" si="1251">AE189</f>
        <v>0</v>
      </c>
      <c r="BA189" s="44">
        <f t="shared" ref="BA189:BA191" si="1252">AF189</f>
        <v>1279397.19</v>
      </c>
      <c r="BB189" s="44">
        <f t="shared" ref="BB189:BB191" si="1253">AG189</f>
        <v>0</v>
      </c>
      <c r="BC189" s="44">
        <f t="shared" ref="BC189:BC191" si="1254">AH189</f>
        <v>2312.9</v>
      </c>
      <c r="BD189" s="44">
        <f t="shared" ref="BD189:BD191" si="1255">AI189</f>
        <v>1437.32</v>
      </c>
      <c r="BE189" s="44">
        <f t="shared" ref="BE189:BE191" si="1256">AJ189</f>
        <v>0</v>
      </c>
      <c r="BF189" s="44">
        <f t="shared" ref="BF189:BF191" si="1257">AK189</f>
        <v>0</v>
      </c>
      <c r="BG189" s="44">
        <f t="shared" ref="BG189:BG191" si="1258">AL189</f>
        <v>0</v>
      </c>
      <c r="BH189" s="44">
        <f t="shared" ref="BH189:BH191" si="1259">AM189</f>
        <v>0</v>
      </c>
      <c r="BI189" s="44">
        <f t="shared" ref="BI189:BI191" si="1260">AN189</f>
        <v>0</v>
      </c>
      <c r="BL189" s="75" t="s">
        <v>58</v>
      </c>
      <c r="BM189" s="43" t="str">
        <f>AR189</f>
        <v>034 bp</v>
      </c>
      <c r="BN189" s="44" t="str">
        <f t="shared" ref="BN189:BN191" si="1261">AS189</f>
        <v>Tue Jul 19 02:34:16 2022</v>
      </c>
      <c r="BO189" s="44">
        <f t="shared" ref="BO189:BO191" si="1262">AT189</f>
        <v>563329.33499999996</v>
      </c>
      <c r="BP189" s="44">
        <f t="shared" ref="BP189:BP191" si="1263">AU189</f>
        <v>2106268.9350000001</v>
      </c>
      <c r="BQ189" s="44">
        <f t="shared" ref="BQ189:BQ191" si="1264">AV189</f>
        <v>0</v>
      </c>
      <c r="BR189" s="44">
        <f t="shared" ref="BR189:BR191" si="1265">AW189</f>
        <v>0</v>
      </c>
      <c r="BS189" s="44">
        <f t="shared" ref="BS189:BS191" si="1266">AX189</f>
        <v>1136.21</v>
      </c>
      <c r="BT189" s="44">
        <f t="shared" ref="BT189:BT191" si="1267">AY189</f>
        <v>0</v>
      </c>
      <c r="BU189" s="44">
        <f t="shared" ref="BU189:BU191" si="1268">AZ189</f>
        <v>0</v>
      </c>
      <c r="BV189" s="44">
        <f t="shared" ref="BV189:BV191" si="1269">BA189</f>
        <v>1279397.19</v>
      </c>
      <c r="BW189" s="44">
        <f t="shared" ref="BW189:BW191" si="1270">BB189</f>
        <v>0</v>
      </c>
      <c r="BX189" s="44">
        <f t="shared" ref="BX189:BX191" si="1271">BC189</f>
        <v>2312.9</v>
      </c>
      <c r="BY189" s="44">
        <f t="shared" ref="BY189:BY191" si="1272">BD189</f>
        <v>1437.32</v>
      </c>
      <c r="BZ189" s="44">
        <f t="shared" ref="BZ189:BZ191" si="1273">BE189</f>
        <v>0</v>
      </c>
      <c r="CA189" s="44">
        <f t="shared" ref="CA189:CA191" si="1274">BF189</f>
        <v>0</v>
      </c>
      <c r="CB189" s="44">
        <f t="shared" ref="CB189:CB191" si="1275">BG189</f>
        <v>0</v>
      </c>
      <c r="CC189" s="44">
        <f t="shared" ref="CC189:CC191" si="1276">BH189</f>
        <v>0</v>
      </c>
      <c r="CD189" s="44">
        <f t="shared" ref="CD189:CD191" si="1277">BI189</f>
        <v>0</v>
      </c>
      <c r="CG189" s="75" t="s">
        <v>58</v>
      </c>
      <c r="CH189" s="99" t="str">
        <f>BM189</f>
        <v>034 bp</v>
      </c>
      <c r="CI189" s="100" t="str">
        <f t="shared" ref="CI189:CI191" si="1278">BN189</f>
        <v>Tue Jul 19 02:34:16 2022</v>
      </c>
      <c r="CJ189" s="100">
        <f t="shared" ref="CJ189:CJ191" si="1279">BO189</f>
        <v>563329.33499999996</v>
      </c>
      <c r="CK189" s="100">
        <f t="shared" ref="CK189:CK191" si="1280">BP189</f>
        <v>2106268.9350000001</v>
      </c>
      <c r="CL189" s="100">
        <f t="shared" ref="CL189:CL191" si="1281">BQ189</f>
        <v>0</v>
      </c>
      <c r="CM189" s="100">
        <f t="shared" ref="CM189:CM191" si="1282">BR189</f>
        <v>0</v>
      </c>
      <c r="CN189" s="100">
        <f t="shared" ref="CN189:CN191" si="1283">BS189</f>
        <v>1136.21</v>
      </c>
      <c r="CO189" s="100">
        <f t="shared" ref="CO189:CO191" si="1284">BT189</f>
        <v>0</v>
      </c>
      <c r="CP189" s="100">
        <f t="shared" ref="CP189:CP191" si="1285">BU189</f>
        <v>0</v>
      </c>
      <c r="CQ189" s="100">
        <f t="shared" ref="CQ189:CQ191" si="1286">BV189</f>
        <v>1279397.19</v>
      </c>
      <c r="CR189" s="100">
        <f t="shared" ref="CR189:CR191" si="1287">BW189</f>
        <v>0</v>
      </c>
      <c r="CS189" s="100">
        <f t="shared" ref="CS189:CS191" si="1288">BX189</f>
        <v>2312.9</v>
      </c>
      <c r="CT189" s="100">
        <f t="shared" ref="CT189:CT191" si="1289">BY189</f>
        <v>1437.32</v>
      </c>
      <c r="CU189" s="100">
        <f t="shared" ref="CU189:CU191" si="1290">BZ189</f>
        <v>0</v>
      </c>
      <c r="CV189" s="100">
        <f t="shared" ref="CV189:CV191" si="1291">CA189</f>
        <v>0</v>
      </c>
      <c r="CW189" s="100">
        <f t="shared" ref="CW189:CW191" si="1292">CB189</f>
        <v>0</v>
      </c>
      <c r="CX189" s="100">
        <f t="shared" ref="CX189:CX191" si="1293">CC189</f>
        <v>0</v>
      </c>
      <c r="CY189" s="101">
        <f t="shared" ref="CY189:CY191" si="1294">CD189</f>
        <v>0</v>
      </c>
    </row>
    <row r="190" spans="1:103" x14ac:dyDescent="0.25">
      <c r="A190" s="75"/>
      <c r="B190" s="43" t="str">
        <f>'Data In'!G19</f>
        <v>034 bp</v>
      </c>
      <c r="C190" s="44" t="str">
        <f>'Data In'!H19</f>
        <v>Tue Jul 19 02:39:21 2022</v>
      </c>
      <c r="D190" s="44">
        <f>'Data In'!I19</f>
        <v>564693.89</v>
      </c>
      <c r="E190" s="44">
        <f>'Data In'!J19</f>
        <v>2106701.81</v>
      </c>
      <c r="F190" s="44">
        <f>'Data In'!K19</f>
        <v>0</v>
      </c>
      <c r="G190" s="44">
        <f>'Data In'!L19</f>
        <v>0</v>
      </c>
      <c r="H190" s="44">
        <f>'Data In'!M19</f>
        <v>1071.925</v>
      </c>
      <c r="I190" s="44">
        <f>'Data In'!N19</f>
        <v>0</v>
      </c>
      <c r="J190" s="44">
        <f>'Data In'!O19</f>
        <v>0</v>
      </c>
      <c r="K190" s="44">
        <f>'Data In'!P19</f>
        <v>1279119.415</v>
      </c>
      <c r="L190" s="44">
        <f>'Data In'!Q19</f>
        <v>0</v>
      </c>
      <c r="M190" s="44">
        <f>'Data In'!R19</f>
        <v>2328.0050000000001</v>
      </c>
      <c r="N190" s="44">
        <f>'Data In'!S19</f>
        <v>1451.75</v>
      </c>
      <c r="O190" s="44">
        <f>'Data In'!T19</f>
        <v>0</v>
      </c>
      <c r="P190" s="44">
        <f>'Data In'!U19</f>
        <v>0</v>
      </c>
      <c r="Q190" s="44">
        <f>'Data In'!V19</f>
        <v>0</v>
      </c>
      <c r="R190" s="44">
        <f>'Data In'!W19</f>
        <v>0</v>
      </c>
      <c r="S190" s="44">
        <f>'Data In'!X19</f>
        <v>0</v>
      </c>
      <c r="T190" s="25"/>
      <c r="V190" s="75"/>
      <c r="W190" s="43" t="str">
        <f t="shared" ref="W190:W191" si="1295">B190</f>
        <v>034 bp</v>
      </c>
      <c r="X190" s="44" t="str">
        <f t="shared" si="1227"/>
        <v>Tue Jul 19 02:39:21 2022</v>
      </c>
      <c r="Y190" s="44">
        <f t="shared" si="1228"/>
        <v>564693.89</v>
      </c>
      <c r="Z190" s="44">
        <f t="shared" si="1229"/>
        <v>2106701.81</v>
      </c>
      <c r="AA190" s="44">
        <f t="shared" si="1230"/>
        <v>0</v>
      </c>
      <c r="AB190" s="44">
        <f t="shared" si="1231"/>
        <v>0</v>
      </c>
      <c r="AC190" s="44">
        <f t="shared" si="1232"/>
        <v>1071.925</v>
      </c>
      <c r="AD190" s="44">
        <f t="shared" si="1233"/>
        <v>0</v>
      </c>
      <c r="AE190" s="44">
        <f t="shared" si="1234"/>
        <v>0</v>
      </c>
      <c r="AF190" s="44">
        <f t="shared" si="1235"/>
        <v>1279119.415</v>
      </c>
      <c r="AG190" s="44">
        <f t="shared" si="1236"/>
        <v>0</v>
      </c>
      <c r="AH190" s="44">
        <f t="shared" si="1237"/>
        <v>2328.0050000000001</v>
      </c>
      <c r="AI190" s="44">
        <f t="shared" si="1238"/>
        <v>1451.75</v>
      </c>
      <c r="AJ190" s="44">
        <f t="shared" si="1239"/>
        <v>0</v>
      </c>
      <c r="AK190" s="44">
        <f t="shared" si="1240"/>
        <v>0</v>
      </c>
      <c r="AL190" s="44">
        <f t="shared" si="1241"/>
        <v>0</v>
      </c>
      <c r="AM190" s="44">
        <f t="shared" si="1242"/>
        <v>0</v>
      </c>
      <c r="AN190" s="44">
        <f t="shared" si="1243"/>
        <v>0</v>
      </c>
      <c r="AQ190" s="75"/>
      <c r="AR190" s="43" t="str">
        <f t="shared" ref="AR190:AR191" si="1296">W190</f>
        <v>034 bp</v>
      </c>
      <c r="AS190" s="44" t="str">
        <f t="shared" si="1244"/>
        <v>Tue Jul 19 02:39:21 2022</v>
      </c>
      <c r="AT190" s="44">
        <f t="shared" si="1245"/>
        <v>564693.89</v>
      </c>
      <c r="AU190" s="44">
        <f t="shared" si="1246"/>
        <v>2106701.81</v>
      </c>
      <c r="AV190" s="44">
        <f t="shared" si="1247"/>
        <v>0</v>
      </c>
      <c r="AW190" s="44">
        <f t="shared" si="1248"/>
        <v>0</v>
      </c>
      <c r="AX190" s="44">
        <f t="shared" si="1249"/>
        <v>1071.925</v>
      </c>
      <c r="AY190" s="44">
        <f t="shared" si="1250"/>
        <v>0</v>
      </c>
      <c r="AZ190" s="44">
        <f t="shared" si="1251"/>
        <v>0</v>
      </c>
      <c r="BA190" s="44">
        <f t="shared" si="1252"/>
        <v>1279119.415</v>
      </c>
      <c r="BB190" s="44">
        <f t="shared" si="1253"/>
        <v>0</v>
      </c>
      <c r="BC190" s="44">
        <f t="shared" si="1254"/>
        <v>2328.0050000000001</v>
      </c>
      <c r="BD190" s="44">
        <f t="shared" si="1255"/>
        <v>1451.75</v>
      </c>
      <c r="BE190" s="44">
        <f t="shared" si="1256"/>
        <v>0</v>
      </c>
      <c r="BF190" s="44">
        <f t="shared" si="1257"/>
        <v>0</v>
      </c>
      <c r="BG190" s="44">
        <f t="shared" si="1258"/>
        <v>0</v>
      </c>
      <c r="BH190" s="44">
        <f t="shared" si="1259"/>
        <v>0</v>
      </c>
      <c r="BI190" s="44">
        <f t="shared" si="1260"/>
        <v>0</v>
      </c>
      <c r="BL190" s="75"/>
      <c r="BM190" s="43" t="str">
        <f t="shared" ref="BM190:BM191" si="1297">AR190</f>
        <v>034 bp</v>
      </c>
      <c r="BN190" s="44" t="str">
        <f t="shared" si="1261"/>
        <v>Tue Jul 19 02:39:21 2022</v>
      </c>
      <c r="BO190" s="44">
        <f t="shared" si="1262"/>
        <v>564693.89</v>
      </c>
      <c r="BP190" s="44">
        <f t="shared" si="1263"/>
        <v>2106701.81</v>
      </c>
      <c r="BQ190" s="44">
        <f t="shared" si="1264"/>
        <v>0</v>
      </c>
      <c r="BR190" s="44">
        <f t="shared" si="1265"/>
        <v>0</v>
      </c>
      <c r="BS190" s="44">
        <f t="shared" si="1266"/>
        <v>1071.925</v>
      </c>
      <c r="BT190" s="44">
        <f t="shared" si="1267"/>
        <v>0</v>
      </c>
      <c r="BU190" s="44">
        <f t="shared" si="1268"/>
        <v>0</v>
      </c>
      <c r="BV190" s="44">
        <f t="shared" si="1269"/>
        <v>1279119.415</v>
      </c>
      <c r="BW190" s="44">
        <f t="shared" si="1270"/>
        <v>0</v>
      </c>
      <c r="BX190" s="44">
        <f t="shared" si="1271"/>
        <v>2328.0050000000001</v>
      </c>
      <c r="BY190" s="44">
        <f t="shared" si="1272"/>
        <v>1451.75</v>
      </c>
      <c r="BZ190" s="44">
        <f t="shared" si="1273"/>
        <v>0</v>
      </c>
      <c r="CA190" s="44">
        <f t="shared" si="1274"/>
        <v>0</v>
      </c>
      <c r="CB190" s="44">
        <f t="shared" si="1275"/>
        <v>0</v>
      </c>
      <c r="CC190" s="44">
        <f t="shared" si="1276"/>
        <v>0</v>
      </c>
      <c r="CD190" s="44">
        <f t="shared" si="1277"/>
        <v>0</v>
      </c>
      <c r="CG190" s="75"/>
      <c r="CH190" s="99" t="str">
        <f t="shared" ref="CH190:CH191" si="1298">BM190</f>
        <v>034 bp</v>
      </c>
      <c r="CI190" s="100" t="str">
        <f t="shared" si="1278"/>
        <v>Tue Jul 19 02:39:21 2022</v>
      </c>
      <c r="CJ190" s="100">
        <f t="shared" si="1279"/>
        <v>564693.89</v>
      </c>
      <c r="CK190" s="100">
        <f t="shared" si="1280"/>
        <v>2106701.81</v>
      </c>
      <c r="CL190" s="100">
        <f t="shared" si="1281"/>
        <v>0</v>
      </c>
      <c r="CM190" s="100">
        <f t="shared" si="1282"/>
        <v>0</v>
      </c>
      <c r="CN190" s="100">
        <f t="shared" si="1283"/>
        <v>1071.925</v>
      </c>
      <c r="CO190" s="100">
        <f t="shared" si="1284"/>
        <v>0</v>
      </c>
      <c r="CP190" s="100">
        <f t="shared" si="1285"/>
        <v>0</v>
      </c>
      <c r="CQ190" s="100">
        <f t="shared" si="1286"/>
        <v>1279119.415</v>
      </c>
      <c r="CR190" s="100">
        <f t="shared" si="1287"/>
        <v>0</v>
      </c>
      <c r="CS190" s="100">
        <f t="shared" si="1288"/>
        <v>2328.0050000000001</v>
      </c>
      <c r="CT190" s="100">
        <f t="shared" si="1289"/>
        <v>1451.75</v>
      </c>
      <c r="CU190" s="100">
        <f t="shared" si="1290"/>
        <v>0</v>
      </c>
      <c r="CV190" s="100">
        <f t="shared" si="1291"/>
        <v>0</v>
      </c>
      <c r="CW190" s="100">
        <f t="shared" si="1292"/>
        <v>0</v>
      </c>
      <c r="CX190" s="100">
        <f t="shared" si="1293"/>
        <v>0</v>
      </c>
      <c r="CY190" s="101">
        <f t="shared" si="1294"/>
        <v>0</v>
      </c>
    </row>
    <row r="191" spans="1:103" x14ac:dyDescent="0.25">
      <c r="A191" s="75"/>
      <c r="B191" s="43" t="str">
        <f>'Data In'!G20</f>
        <v>034 bp</v>
      </c>
      <c r="C191" s="44" t="str">
        <f>'Data In'!H20</f>
        <v>Tue Jul 19 02:44:25 2022</v>
      </c>
      <c r="D191" s="44">
        <f>'Data In'!I20</f>
        <v>565091.09</v>
      </c>
      <c r="E191" s="44">
        <f>'Data In'!J20</f>
        <v>2102869.4649999999</v>
      </c>
      <c r="F191" s="44">
        <f>'Data In'!K20</f>
        <v>0</v>
      </c>
      <c r="G191" s="44">
        <f>'Data In'!L20</f>
        <v>0</v>
      </c>
      <c r="H191" s="44">
        <f>'Data In'!M20</f>
        <v>1004.65</v>
      </c>
      <c r="I191" s="44">
        <f>'Data In'!N20</f>
        <v>0</v>
      </c>
      <c r="J191" s="44">
        <f>'Data In'!O20</f>
        <v>0</v>
      </c>
      <c r="K191" s="44">
        <f>'Data In'!P20</f>
        <v>1278270.3049999999</v>
      </c>
      <c r="L191" s="44">
        <f>'Data In'!Q20</f>
        <v>0</v>
      </c>
      <c r="M191" s="44">
        <f>'Data In'!R20</f>
        <v>2326.4650000000001</v>
      </c>
      <c r="N191" s="44">
        <f>'Data In'!S20</f>
        <v>1453.9549999999999</v>
      </c>
      <c r="O191" s="44">
        <f>'Data In'!T20</f>
        <v>0</v>
      </c>
      <c r="P191" s="44">
        <f>'Data In'!U20</f>
        <v>0</v>
      </c>
      <c r="Q191" s="44">
        <f>'Data In'!V20</f>
        <v>0</v>
      </c>
      <c r="R191" s="44">
        <f>'Data In'!W20</f>
        <v>0</v>
      </c>
      <c r="S191" s="44">
        <f>'Data In'!X20</f>
        <v>0</v>
      </c>
      <c r="T191" s="25"/>
      <c r="V191" s="75"/>
      <c r="W191" s="43" t="str">
        <f t="shared" si="1295"/>
        <v>034 bp</v>
      </c>
      <c r="X191" s="44" t="str">
        <f t="shared" si="1227"/>
        <v>Tue Jul 19 02:44:25 2022</v>
      </c>
      <c r="Y191" s="44">
        <f t="shared" si="1228"/>
        <v>565091.09</v>
      </c>
      <c r="Z191" s="44">
        <f t="shared" si="1229"/>
        <v>2102869.4649999999</v>
      </c>
      <c r="AA191" s="44">
        <f t="shared" si="1230"/>
        <v>0</v>
      </c>
      <c r="AB191" s="44">
        <f t="shared" si="1231"/>
        <v>0</v>
      </c>
      <c r="AC191" s="44">
        <f t="shared" si="1232"/>
        <v>1004.65</v>
      </c>
      <c r="AD191" s="44">
        <f t="shared" si="1233"/>
        <v>0</v>
      </c>
      <c r="AE191" s="44">
        <f t="shared" si="1234"/>
        <v>0</v>
      </c>
      <c r="AF191" s="44">
        <f t="shared" si="1235"/>
        <v>1278270.3049999999</v>
      </c>
      <c r="AG191" s="44">
        <f t="shared" si="1236"/>
        <v>0</v>
      </c>
      <c r="AH191" s="44">
        <f t="shared" si="1237"/>
        <v>2326.4650000000001</v>
      </c>
      <c r="AI191" s="44">
        <f t="shared" si="1238"/>
        <v>1453.9549999999999</v>
      </c>
      <c r="AJ191" s="44">
        <f t="shared" si="1239"/>
        <v>0</v>
      </c>
      <c r="AK191" s="44">
        <f t="shared" si="1240"/>
        <v>0</v>
      </c>
      <c r="AL191" s="44">
        <f t="shared" si="1241"/>
        <v>0</v>
      </c>
      <c r="AM191" s="44">
        <f t="shared" si="1242"/>
        <v>0</v>
      </c>
      <c r="AN191" s="44">
        <f t="shared" si="1243"/>
        <v>0</v>
      </c>
      <c r="AQ191" s="75"/>
      <c r="AR191" s="43" t="str">
        <f t="shared" si="1296"/>
        <v>034 bp</v>
      </c>
      <c r="AS191" s="44" t="str">
        <f t="shared" si="1244"/>
        <v>Tue Jul 19 02:44:25 2022</v>
      </c>
      <c r="AT191" s="44">
        <f t="shared" si="1245"/>
        <v>565091.09</v>
      </c>
      <c r="AU191" s="44">
        <f t="shared" si="1246"/>
        <v>2102869.4649999999</v>
      </c>
      <c r="AV191" s="44">
        <f t="shared" si="1247"/>
        <v>0</v>
      </c>
      <c r="AW191" s="44">
        <f t="shared" si="1248"/>
        <v>0</v>
      </c>
      <c r="AX191" s="44">
        <f t="shared" si="1249"/>
        <v>1004.65</v>
      </c>
      <c r="AY191" s="44">
        <f t="shared" si="1250"/>
        <v>0</v>
      </c>
      <c r="AZ191" s="44">
        <f t="shared" si="1251"/>
        <v>0</v>
      </c>
      <c r="BA191" s="44">
        <f t="shared" si="1252"/>
        <v>1278270.3049999999</v>
      </c>
      <c r="BB191" s="44">
        <f t="shared" si="1253"/>
        <v>0</v>
      </c>
      <c r="BC191" s="44">
        <f t="shared" si="1254"/>
        <v>2326.4650000000001</v>
      </c>
      <c r="BD191" s="44">
        <f t="shared" si="1255"/>
        <v>1453.9549999999999</v>
      </c>
      <c r="BE191" s="44">
        <f t="shared" si="1256"/>
        <v>0</v>
      </c>
      <c r="BF191" s="44">
        <f t="shared" si="1257"/>
        <v>0</v>
      </c>
      <c r="BG191" s="44">
        <f t="shared" si="1258"/>
        <v>0</v>
      </c>
      <c r="BH191" s="44">
        <f t="shared" si="1259"/>
        <v>0</v>
      </c>
      <c r="BI191" s="44">
        <f t="shared" si="1260"/>
        <v>0</v>
      </c>
      <c r="BL191" s="75"/>
      <c r="BM191" s="43" t="str">
        <f t="shared" si="1297"/>
        <v>034 bp</v>
      </c>
      <c r="BN191" s="44" t="str">
        <f t="shared" si="1261"/>
        <v>Tue Jul 19 02:44:25 2022</v>
      </c>
      <c r="BO191" s="44">
        <f t="shared" si="1262"/>
        <v>565091.09</v>
      </c>
      <c r="BP191" s="44">
        <f t="shared" si="1263"/>
        <v>2102869.4649999999</v>
      </c>
      <c r="BQ191" s="44">
        <f t="shared" si="1264"/>
        <v>0</v>
      </c>
      <c r="BR191" s="44">
        <f t="shared" si="1265"/>
        <v>0</v>
      </c>
      <c r="BS191" s="44">
        <f t="shared" si="1266"/>
        <v>1004.65</v>
      </c>
      <c r="BT191" s="44">
        <f t="shared" si="1267"/>
        <v>0</v>
      </c>
      <c r="BU191" s="44">
        <f t="shared" si="1268"/>
        <v>0</v>
      </c>
      <c r="BV191" s="44">
        <f t="shared" si="1269"/>
        <v>1278270.3049999999</v>
      </c>
      <c r="BW191" s="44">
        <f t="shared" si="1270"/>
        <v>0</v>
      </c>
      <c r="BX191" s="44">
        <f t="shared" si="1271"/>
        <v>2326.4650000000001</v>
      </c>
      <c r="BY191" s="44">
        <f t="shared" si="1272"/>
        <v>1453.9549999999999</v>
      </c>
      <c r="BZ191" s="44">
        <f t="shared" si="1273"/>
        <v>0</v>
      </c>
      <c r="CA191" s="44">
        <f t="shared" si="1274"/>
        <v>0</v>
      </c>
      <c r="CB191" s="44">
        <f t="shared" si="1275"/>
        <v>0</v>
      </c>
      <c r="CC191" s="44">
        <f t="shared" si="1276"/>
        <v>0</v>
      </c>
      <c r="CD191" s="44">
        <f t="shared" si="1277"/>
        <v>0</v>
      </c>
      <c r="CG191" s="75"/>
      <c r="CH191" s="99" t="str">
        <f t="shared" si="1298"/>
        <v>034 bp</v>
      </c>
      <c r="CI191" s="100" t="str">
        <f t="shared" si="1278"/>
        <v>Tue Jul 19 02:44:25 2022</v>
      </c>
      <c r="CJ191" s="100">
        <f t="shared" si="1279"/>
        <v>565091.09</v>
      </c>
      <c r="CK191" s="100">
        <f t="shared" si="1280"/>
        <v>2102869.4649999999</v>
      </c>
      <c r="CL191" s="100">
        <f t="shared" si="1281"/>
        <v>0</v>
      </c>
      <c r="CM191" s="100">
        <f t="shared" si="1282"/>
        <v>0</v>
      </c>
      <c r="CN191" s="100">
        <f t="shared" si="1283"/>
        <v>1004.65</v>
      </c>
      <c r="CO191" s="100">
        <f t="shared" si="1284"/>
        <v>0</v>
      </c>
      <c r="CP191" s="100">
        <f t="shared" si="1285"/>
        <v>0</v>
      </c>
      <c r="CQ191" s="100">
        <f t="shared" si="1286"/>
        <v>1278270.3049999999</v>
      </c>
      <c r="CR191" s="100">
        <f t="shared" si="1287"/>
        <v>0</v>
      </c>
      <c r="CS191" s="100">
        <f t="shared" si="1288"/>
        <v>2326.4650000000001</v>
      </c>
      <c r="CT191" s="100">
        <f t="shared" si="1289"/>
        <v>1453.9549999999999</v>
      </c>
      <c r="CU191" s="100">
        <f t="shared" si="1290"/>
        <v>0</v>
      </c>
      <c r="CV191" s="100">
        <f t="shared" si="1291"/>
        <v>0</v>
      </c>
      <c r="CW191" s="100">
        <f t="shared" si="1292"/>
        <v>0</v>
      </c>
      <c r="CX191" s="100">
        <f t="shared" si="1293"/>
        <v>0</v>
      </c>
      <c r="CY191" s="101">
        <f t="shared" si="1294"/>
        <v>0</v>
      </c>
    </row>
    <row r="192" spans="1:103" x14ac:dyDescent="0.25">
      <c r="A192" s="75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8"/>
      <c r="T192" s="25"/>
      <c r="V192" s="75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8"/>
      <c r="AQ192" s="75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8"/>
      <c r="BL192" s="75"/>
      <c r="BM192" s="87"/>
      <c r="BN192" s="87"/>
      <c r="BO192" s="87"/>
      <c r="BP192" s="87"/>
      <c r="BQ192" s="87"/>
      <c r="BR192" s="87"/>
      <c r="BS192" s="87"/>
      <c r="BT192" s="87"/>
      <c r="BU192" s="87"/>
      <c r="BV192" s="87"/>
      <c r="BW192" s="87"/>
      <c r="BX192" s="87"/>
      <c r="BY192" s="87"/>
      <c r="BZ192" s="87"/>
      <c r="CA192" s="87"/>
      <c r="CB192" s="87"/>
      <c r="CC192" s="87"/>
      <c r="CD192" s="88"/>
      <c r="CG192" s="75"/>
      <c r="CH192" s="87"/>
      <c r="CI192" s="87"/>
      <c r="CJ192" s="87"/>
      <c r="CK192" s="87"/>
      <c r="CL192" s="87"/>
      <c r="CM192" s="87"/>
      <c r="CN192" s="87"/>
      <c r="CO192" s="87"/>
      <c r="CP192" s="87"/>
      <c r="CQ192" s="87"/>
      <c r="CR192" s="87"/>
      <c r="CS192" s="87"/>
      <c r="CT192" s="87"/>
      <c r="CU192" s="87"/>
      <c r="CV192" s="87"/>
      <c r="CW192" s="87"/>
      <c r="CX192" s="87"/>
      <c r="CY192" s="88"/>
    </row>
    <row r="193" spans="1:103" x14ac:dyDescent="0.25">
      <c r="A193" s="75" t="s">
        <v>59</v>
      </c>
      <c r="B193" s="123" t="str">
        <f>'Data In'!G49</f>
        <v>034 475C 40-120mL 2p5-5 pOzO2 0-10pCO2</v>
      </c>
      <c r="C193" s="44" t="str">
        <f>'Data In'!H49</f>
        <v>Mon Jul 18 08:53:39 2022</v>
      </c>
      <c r="D193" s="44">
        <f>'Data In'!I49</f>
        <v>438938.76</v>
      </c>
      <c r="E193" s="44">
        <f>'Data In'!J49</f>
        <v>2164331.29</v>
      </c>
      <c r="F193" s="44">
        <f>'Data In'!K49</f>
        <v>3352.9250000000002</v>
      </c>
      <c r="G193" s="44">
        <f>'Data In'!L49</f>
        <v>34604.044999999998</v>
      </c>
      <c r="H193" s="44">
        <f>'Data In'!M49</f>
        <v>4642.17</v>
      </c>
      <c r="I193" s="44">
        <f>'Data In'!N49</f>
        <v>75.010000000000005</v>
      </c>
      <c r="J193" s="44">
        <f>'Data In'!O49</f>
        <v>10338.014999999999</v>
      </c>
      <c r="K193" s="44">
        <f>'Data In'!P49</f>
        <v>1182701.9350000001</v>
      </c>
      <c r="L193" s="44">
        <f>'Data In'!Q49</f>
        <v>86322.61</v>
      </c>
      <c r="M193" s="44">
        <f>'Data In'!R49</f>
        <v>1766.875</v>
      </c>
      <c r="N193" s="44">
        <f>'Data In'!S49</f>
        <v>1048.4849999999999</v>
      </c>
      <c r="O193" s="44">
        <f>'Data In'!T49</f>
        <v>98.435000000000002</v>
      </c>
      <c r="P193" s="44">
        <f>'Data In'!U49</f>
        <v>180.66</v>
      </c>
      <c r="Q193" s="44">
        <f>'Data In'!V49</f>
        <v>190.91</v>
      </c>
      <c r="R193" s="44">
        <f>'Data In'!W49</f>
        <v>56.475000000000001</v>
      </c>
      <c r="S193" s="44">
        <f>'Data In'!X49</f>
        <v>0</v>
      </c>
      <c r="T193" s="25"/>
      <c r="V193" s="75" t="s">
        <v>59</v>
      </c>
      <c r="W193" s="123">
        <f>'Data In'!G78</f>
        <v>0</v>
      </c>
      <c r="X193" s="44">
        <f>'Data In'!H78</f>
        <v>0</v>
      </c>
      <c r="Y193" s="44">
        <f>'Data In'!I78</f>
        <v>0</v>
      </c>
      <c r="Z193" s="44">
        <f>'Data In'!J78</f>
        <v>0</v>
      </c>
      <c r="AA193" s="44">
        <f>'Data In'!K78</f>
        <v>0</v>
      </c>
      <c r="AB193" s="44">
        <f>'Data In'!L78</f>
        <v>0</v>
      </c>
      <c r="AC193" s="44">
        <f>'Data In'!M78</f>
        <v>0</v>
      </c>
      <c r="AD193" s="44">
        <f>'Data In'!N78</f>
        <v>0</v>
      </c>
      <c r="AE193" s="44">
        <f>'Data In'!O78</f>
        <v>0</v>
      </c>
      <c r="AF193" s="44">
        <f>'Data In'!P78</f>
        <v>0</v>
      </c>
      <c r="AG193" s="44">
        <f>'Data In'!Q78</f>
        <v>0</v>
      </c>
      <c r="AH193" s="44">
        <f>'Data In'!R78</f>
        <v>0</v>
      </c>
      <c r="AI193" s="44">
        <f>'Data In'!S78</f>
        <v>0</v>
      </c>
      <c r="AJ193" s="44">
        <f>'Data In'!T78</f>
        <v>0</v>
      </c>
      <c r="AK193" s="44">
        <f>'Data In'!U78</f>
        <v>0</v>
      </c>
      <c r="AL193" s="44">
        <f>'Data In'!V78</f>
        <v>0</v>
      </c>
      <c r="AM193" s="44">
        <f>'Data In'!W78</f>
        <v>0</v>
      </c>
      <c r="AN193" s="44">
        <f>'Data In'!X78</f>
        <v>0</v>
      </c>
      <c r="AQ193" s="75" t="s">
        <v>59</v>
      </c>
      <c r="AR193" s="123">
        <f>'Data In'!G107</f>
        <v>0</v>
      </c>
      <c r="AS193" s="44">
        <f>'Data In'!H107</f>
        <v>0</v>
      </c>
      <c r="AT193" s="44">
        <f>'Data In'!I107</f>
        <v>0</v>
      </c>
      <c r="AU193" s="44">
        <f>'Data In'!J107</f>
        <v>0</v>
      </c>
      <c r="AV193" s="44">
        <f>'Data In'!K107</f>
        <v>0</v>
      </c>
      <c r="AW193" s="44">
        <f>'Data In'!L107</f>
        <v>0</v>
      </c>
      <c r="AX193" s="44">
        <f>'Data In'!M107</f>
        <v>0</v>
      </c>
      <c r="AY193" s="44">
        <f>'Data In'!N107</f>
        <v>0</v>
      </c>
      <c r="AZ193" s="44">
        <f>'Data In'!O107</f>
        <v>0</v>
      </c>
      <c r="BA193" s="44">
        <f>'Data In'!P107</f>
        <v>0</v>
      </c>
      <c r="BB193" s="44">
        <f>'Data In'!Q107</f>
        <v>0</v>
      </c>
      <c r="BC193" s="44">
        <f>'Data In'!R107</f>
        <v>0</v>
      </c>
      <c r="BD193" s="44">
        <f>'Data In'!S107</f>
        <v>0</v>
      </c>
      <c r="BE193" s="44">
        <f>'Data In'!T107</f>
        <v>0</v>
      </c>
      <c r="BF193" s="44">
        <f>'Data In'!U107</f>
        <v>0</v>
      </c>
      <c r="BG193" s="44">
        <f>'Data In'!V107</f>
        <v>0</v>
      </c>
      <c r="BH193" s="44">
        <f>'Data In'!W107</f>
        <v>0</v>
      </c>
      <c r="BI193" s="44">
        <f>'Data In'!X107</f>
        <v>0</v>
      </c>
      <c r="BL193" s="75" t="s">
        <v>59</v>
      </c>
      <c r="BM193" s="123">
        <f>'Data In'!G136</f>
        <v>0</v>
      </c>
      <c r="BN193" s="44">
        <f>'Data In'!H136</f>
        <v>0</v>
      </c>
      <c r="BO193" s="44">
        <f>'Data In'!I136</f>
        <v>0</v>
      </c>
      <c r="BP193" s="44">
        <f>'Data In'!J136</f>
        <v>0</v>
      </c>
      <c r="BQ193" s="44">
        <f>'Data In'!K136</f>
        <v>0</v>
      </c>
      <c r="BR193" s="44">
        <f>'Data In'!L136</f>
        <v>0</v>
      </c>
      <c r="BS193" s="44">
        <f>'Data In'!M136</f>
        <v>0</v>
      </c>
      <c r="BT193" s="44">
        <f>'Data In'!N136</f>
        <v>0</v>
      </c>
      <c r="BU193" s="44">
        <f>'Data In'!O136</f>
        <v>0</v>
      </c>
      <c r="BV193" s="44">
        <f>'Data In'!P136</f>
        <v>0</v>
      </c>
      <c r="BW193" s="44">
        <f>'Data In'!Q136</f>
        <v>0</v>
      </c>
      <c r="BX193" s="44">
        <f>'Data In'!R136</f>
        <v>0</v>
      </c>
      <c r="BY193" s="44">
        <f>'Data In'!S136</f>
        <v>0</v>
      </c>
      <c r="BZ193" s="44">
        <f>'Data In'!T136</f>
        <v>0</v>
      </c>
      <c r="CA193" s="44">
        <f>'Data In'!U136</f>
        <v>0</v>
      </c>
      <c r="CB193" s="44">
        <f>'Data In'!V136</f>
        <v>0</v>
      </c>
      <c r="CC193" s="44">
        <f>'Data In'!W136</f>
        <v>0</v>
      </c>
      <c r="CD193" s="44">
        <f>'Data In'!X136</f>
        <v>0</v>
      </c>
      <c r="CG193" s="75" t="s">
        <v>59</v>
      </c>
      <c r="CH193" s="99">
        <f>'Data In'!G165</f>
        <v>0</v>
      </c>
      <c r="CI193" s="100">
        <f>'Data In'!H165</f>
        <v>0</v>
      </c>
      <c r="CJ193" s="100">
        <f>'Data In'!I165</f>
        <v>0</v>
      </c>
      <c r="CK193" s="100">
        <f>'Data In'!J165</f>
        <v>0</v>
      </c>
      <c r="CL193" s="100">
        <f>'Data In'!K165</f>
        <v>0</v>
      </c>
      <c r="CM193" s="100">
        <f>'Data In'!L165</f>
        <v>0</v>
      </c>
      <c r="CN193" s="100">
        <f>'Data In'!M165</f>
        <v>0</v>
      </c>
      <c r="CO193" s="100">
        <f>'Data In'!N165</f>
        <v>0</v>
      </c>
      <c r="CP193" s="100">
        <f>'Data In'!O165</f>
        <v>0</v>
      </c>
      <c r="CQ193" s="100">
        <f>'Data In'!P165</f>
        <v>0</v>
      </c>
      <c r="CR193" s="100">
        <f>'Data In'!Q165</f>
        <v>0</v>
      </c>
      <c r="CS193" s="100">
        <f>'Data In'!R165</f>
        <v>0</v>
      </c>
      <c r="CT193" s="100">
        <f>'Data In'!S165</f>
        <v>0</v>
      </c>
      <c r="CU193" s="100">
        <f>'Data In'!T165</f>
        <v>0</v>
      </c>
      <c r="CV193" s="100">
        <f>'Data In'!U165</f>
        <v>0</v>
      </c>
      <c r="CW193" s="100">
        <f>'Data In'!V165</f>
        <v>0</v>
      </c>
      <c r="CX193" s="100">
        <f>'Data In'!W165</f>
        <v>0</v>
      </c>
      <c r="CY193" s="100">
        <f>'Data In'!X165</f>
        <v>0</v>
      </c>
    </row>
    <row r="194" spans="1:103" x14ac:dyDescent="0.25">
      <c r="A194" s="75"/>
      <c r="B194" s="123" t="str">
        <f>'Data In'!G50</f>
        <v>034 475C 40-120mL 2p5-5 pOzO2 0-10pCO2</v>
      </c>
      <c r="C194" s="44" t="str">
        <f>'Data In'!H50</f>
        <v>Mon Jul 18 08:58:36 2022</v>
      </c>
      <c r="D194" s="44">
        <f>'Data In'!I50</f>
        <v>433940.37</v>
      </c>
      <c r="E194" s="44">
        <f>'Data In'!J50</f>
        <v>2166565.5750000002</v>
      </c>
      <c r="F194" s="44">
        <f>'Data In'!K50</f>
        <v>3808.37</v>
      </c>
      <c r="G194" s="44">
        <f>'Data In'!L50</f>
        <v>39848.555</v>
      </c>
      <c r="H194" s="44">
        <f>'Data In'!M50</f>
        <v>5646.2749999999996</v>
      </c>
      <c r="I194" s="44">
        <f>'Data In'!N50</f>
        <v>94.65</v>
      </c>
      <c r="J194" s="44">
        <f>'Data In'!O50</f>
        <v>11344.41</v>
      </c>
      <c r="K194" s="44">
        <f>'Data In'!P50</f>
        <v>1173751.1950000001</v>
      </c>
      <c r="L194" s="44">
        <f>'Data In'!Q50</f>
        <v>91560.964999999997</v>
      </c>
      <c r="M194" s="44">
        <f>'Data In'!R50</f>
        <v>1741.8</v>
      </c>
      <c r="N194" s="44">
        <f>'Data In'!S50</f>
        <v>1034.6500000000001</v>
      </c>
      <c r="O194" s="44">
        <f>'Data In'!T50</f>
        <v>93.254999999999995</v>
      </c>
      <c r="P194" s="44">
        <f>'Data In'!U50</f>
        <v>239.29499999999999</v>
      </c>
      <c r="Q194" s="44">
        <f>'Data In'!V50</f>
        <v>194.49</v>
      </c>
      <c r="R194" s="44">
        <f>'Data In'!W50</f>
        <v>67.915000000000006</v>
      </c>
      <c r="S194" s="44">
        <f>'Data In'!X50</f>
        <v>0</v>
      </c>
      <c r="T194" s="25"/>
      <c r="V194" s="75"/>
      <c r="W194" s="123">
        <f>'Data In'!G79</f>
        <v>0</v>
      </c>
      <c r="X194" s="44">
        <f>'Data In'!H79</f>
        <v>0</v>
      </c>
      <c r="Y194" s="44">
        <f>'Data In'!I79</f>
        <v>0</v>
      </c>
      <c r="Z194" s="44">
        <f>'Data In'!J79</f>
        <v>0</v>
      </c>
      <c r="AA194" s="44">
        <f>'Data In'!K79</f>
        <v>0</v>
      </c>
      <c r="AB194" s="44">
        <f>'Data In'!L79</f>
        <v>0</v>
      </c>
      <c r="AC194" s="44">
        <f>'Data In'!M79</f>
        <v>0</v>
      </c>
      <c r="AD194" s="44">
        <f>'Data In'!N79</f>
        <v>0</v>
      </c>
      <c r="AE194" s="44">
        <f>'Data In'!O79</f>
        <v>0</v>
      </c>
      <c r="AF194" s="44">
        <f>'Data In'!P79</f>
        <v>0</v>
      </c>
      <c r="AG194" s="44">
        <f>'Data In'!Q79</f>
        <v>0</v>
      </c>
      <c r="AH194" s="44">
        <f>'Data In'!R79</f>
        <v>0</v>
      </c>
      <c r="AI194" s="44">
        <f>'Data In'!S79</f>
        <v>0</v>
      </c>
      <c r="AJ194" s="44">
        <f>'Data In'!T79</f>
        <v>0</v>
      </c>
      <c r="AK194" s="44">
        <f>'Data In'!U79</f>
        <v>0</v>
      </c>
      <c r="AL194" s="44">
        <f>'Data In'!V79</f>
        <v>0</v>
      </c>
      <c r="AM194" s="44">
        <f>'Data In'!W79</f>
        <v>0</v>
      </c>
      <c r="AN194" s="44">
        <f>'Data In'!X79</f>
        <v>0</v>
      </c>
      <c r="AQ194" s="75"/>
      <c r="AR194" s="123">
        <f>'Data In'!G108</f>
        <v>0</v>
      </c>
      <c r="AS194" s="44">
        <f>'Data In'!H108</f>
        <v>0</v>
      </c>
      <c r="AT194" s="44">
        <f>'Data In'!I108</f>
        <v>0</v>
      </c>
      <c r="AU194" s="44">
        <f>'Data In'!J108</f>
        <v>0</v>
      </c>
      <c r="AV194" s="44">
        <f>'Data In'!K108</f>
        <v>0</v>
      </c>
      <c r="AW194" s="44">
        <f>'Data In'!L108</f>
        <v>0</v>
      </c>
      <c r="AX194" s="44">
        <f>'Data In'!M108</f>
        <v>0</v>
      </c>
      <c r="AY194" s="44">
        <f>'Data In'!N108</f>
        <v>0</v>
      </c>
      <c r="AZ194" s="44">
        <f>'Data In'!O108</f>
        <v>0</v>
      </c>
      <c r="BA194" s="44">
        <f>'Data In'!P108</f>
        <v>0</v>
      </c>
      <c r="BB194" s="44">
        <f>'Data In'!Q108</f>
        <v>0</v>
      </c>
      <c r="BC194" s="44">
        <f>'Data In'!R108</f>
        <v>0</v>
      </c>
      <c r="BD194" s="44">
        <f>'Data In'!S108</f>
        <v>0</v>
      </c>
      <c r="BE194" s="44">
        <f>'Data In'!T108</f>
        <v>0</v>
      </c>
      <c r="BF194" s="44">
        <f>'Data In'!U108</f>
        <v>0</v>
      </c>
      <c r="BG194" s="44">
        <f>'Data In'!V108</f>
        <v>0</v>
      </c>
      <c r="BH194" s="44">
        <f>'Data In'!W108</f>
        <v>0</v>
      </c>
      <c r="BI194" s="44">
        <f>'Data In'!X108</f>
        <v>0</v>
      </c>
      <c r="BL194" s="75"/>
      <c r="BM194" s="123">
        <f>'Data In'!G137</f>
        <v>0</v>
      </c>
      <c r="BN194" s="44">
        <f>'Data In'!H137</f>
        <v>0</v>
      </c>
      <c r="BO194" s="44">
        <f>'Data In'!I137</f>
        <v>0</v>
      </c>
      <c r="BP194" s="44">
        <f>'Data In'!J137</f>
        <v>0</v>
      </c>
      <c r="BQ194" s="44">
        <f>'Data In'!K137</f>
        <v>0</v>
      </c>
      <c r="BR194" s="44">
        <f>'Data In'!L137</f>
        <v>0</v>
      </c>
      <c r="BS194" s="44">
        <f>'Data In'!M137</f>
        <v>0</v>
      </c>
      <c r="BT194" s="44">
        <f>'Data In'!N137</f>
        <v>0</v>
      </c>
      <c r="BU194" s="44">
        <f>'Data In'!O137</f>
        <v>0</v>
      </c>
      <c r="BV194" s="44">
        <f>'Data In'!P137</f>
        <v>0</v>
      </c>
      <c r="BW194" s="44">
        <f>'Data In'!Q137</f>
        <v>0</v>
      </c>
      <c r="BX194" s="44">
        <f>'Data In'!R137</f>
        <v>0</v>
      </c>
      <c r="BY194" s="44">
        <f>'Data In'!S137</f>
        <v>0</v>
      </c>
      <c r="BZ194" s="44">
        <f>'Data In'!T137</f>
        <v>0</v>
      </c>
      <c r="CA194" s="44">
        <f>'Data In'!U137</f>
        <v>0</v>
      </c>
      <c r="CB194" s="44">
        <f>'Data In'!V137</f>
        <v>0</v>
      </c>
      <c r="CC194" s="44">
        <f>'Data In'!W137</f>
        <v>0</v>
      </c>
      <c r="CD194" s="44">
        <f>'Data In'!X137</f>
        <v>0</v>
      </c>
      <c r="CG194" s="75"/>
      <c r="CH194" s="99">
        <f>'Data In'!G166</f>
        <v>0</v>
      </c>
      <c r="CI194" s="100">
        <f>'Data In'!H166</f>
        <v>0</v>
      </c>
      <c r="CJ194" s="100">
        <f>'Data In'!I166</f>
        <v>0</v>
      </c>
      <c r="CK194" s="100">
        <f>'Data In'!J166</f>
        <v>0</v>
      </c>
      <c r="CL194" s="100">
        <f>'Data In'!K166</f>
        <v>0</v>
      </c>
      <c r="CM194" s="100">
        <f>'Data In'!L166</f>
        <v>0</v>
      </c>
      <c r="CN194" s="100">
        <f>'Data In'!M166</f>
        <v>0</v>
      </c>
      <c r="CO194" s="100">
        <f>'Data In'!N166</f>
        <v>0</v>
      </c>
      <c r="CP194" s="100">
        <f>'Data In'!O166</f>
        <v>0</v>
      </c>
      <c r="CQ194" s="100">
        <f>'Data In'!P166</f>
        <v>0</v>
      </c>
      <c r="CR194" s="100">
        <f>'Data In'!Q166</f>
        <v>0</v>
      </c>
      <c r="CS194" s="100">
        <f>'Data In'!R166</f>
        <v>0</v>
      </c>
      <c r="CT194" s="100">
        <f>'Data In'!S166</f>
        <v>0</v>
      </c>
      <c r="CU194" s="100">
        <f>'Data In'!T166</f>
        <v>0</v>
      </c>
      <c r="CV194" s="100">
        <f>'Data In'!U166</f>
        <v>0</v>
      </c>
      <c r="CW194" s="100">
        <f>'Data In'!V166</f>
        <v>0</v>
      </c>
      <c r="CX194" s="100">
        <f>'Data In'!W166</f>
        <v>0</v>
      </c>
      <c r="CY194" s="100">
        <f>'Data In'!X166</f>
        <v>0</v>
      </c>
    </row>
    <row r="195" spans="1:103" x14ac:dyDescent="0.25">
      <c r="A195" s="75"/>
      <c r="B195" s="123" t="str">
        <f>'Data In'!G51</f>
        <v>034 475C 40-120mL 2p5-5 pOzO2 0-10pCO2</v>
      </c>
      <c r="C195" s="44" t="str">
        <f>'Data In'!H51</f>
        <v>Mon Jul 18 09:03:33 2022</v>
      </c>
      <c r="D195" s="44">
        <f>'Data In'!I51</f>
        <v>426627.53499999997</v>
      </c>
      <c r="E195" s="44">
        <f>'Data In'!J51</f>
        <v>2174586.0299999998</v>
      </c>
      <c r="F195" s="44">
        <f>'Data In'!K51</f>
        <v>3885.2550000000001</v>
      </c>
      <c r="G195" s="44">
        <f>'Data In'!L51</f>
        <v>40734.47</v>
      </c>
      <c r="H195" s="44">
        <f>'Data In'!M51</f>
        <v>4105.335</v>
      </c>
      <c r="I195" s="44">
        <f>'Data In'!N51</f>
        <v>95.334999999999994</v>
      </c>
      <c r="J195" s="44">
        <f>'Data In'!O51</f>
        <v>11585.81</v>
      </c>
      <c r="K195" s="44">
        <f>'Data In'!P51</f>
        <v>1179365.6850000001</v>
      </c>
      <c r="L195" s="44">
        <f>'Data In'!Q51</f>
        <v>93057.154999999999</v>
      </c>
      <c r="M195" s="44">
        <f>'Data In'!R51</f>
        <v>1745.9749999999999</v>
      </c>
      <c r="N195" s="44">
        <f>'Data In'!S51</f>
        <v>1044.8499999999999</v>
      </c>
      <c r="O195" s="44">
        <f>'Data In'!T51</f>
        <v>107.345</v>
      </c>
      <c r="P195" s="44">
        <f>'Data In'!U51</f>
        <v>209.97499999999999</v>
      </c>
      <c r="Q195" s="44">
        <f>'Data In'!V51</f>
        <v>217.21</v>
      </c>
      <c r="R195" s="44">
        <f>'Data In'!W51</f>
        <v>63.244999999999997</v>
      </c>
      <c r="S195" s="44">
        <f>'Data In'!X51</f>
        <v>0</v>
      </c>
      <c r="T195" s="25"/>
      <c r="V195" s="75"/>
      <c r="W195" s="123">
        <f>'Data In'!G80</f>
        <v>0</v>
      </c>
      <c r="X195" s="44">
        <f>'Data In'!H80</f>
        <v>0</v>
      </c>
      <c r="Y195" s="44">
        <f>'Data In'!I80</f>
        <v>0</v>
      </c>
      <c r="Z195" s="44">
        <f>'Data In'!J80</f>
        <v>0</v>
      </c>
      <c r="AA195" s="44">
        <f>'Data In'!K80</f>
        <v>0</v>
      </c>
      <c r="AB195" s="44">
        <f>'Data In'!L80</f>
        <v>0</v>
      </c>
      <c r="AC195" s="44">
        <f>'Data In'!M80</f>
        <v>0</v>
      </c>
      <c r="AD195" s="44">
        <f>'Data In'!N80</f>
        <v>0</v>
      </c>
      <c r="AE195" s="44">
        <f>'Data In'!O80</f>
        <v>0</v>
      </c>
      <c r="AF195" s="44">
        <f>'Data In'!P80</f>
        <v>0</v>
      </c>
      <c r="AG195" s="44">
        <f>'Data In'!Q80</f>
        <v>0</v>
      </c>
      <c r="AH195" s="44">
        <f>'Data In'!R80</f>
        <v>0</v>
      </c>
      <c r="AI195" s="44">
        <f>'Data In'!S80</f>
        <v>0</v>
      </c>
      <c r="AJ195" s="44">
        <f>'Data In'!T80</f>
        <v>0</v>
      </c>
      <c r="AK195" s="44">
        <f>'Data In'!U80</f>
        <v>0</v>
      </c>
      <c r="AL195" s="44">
        <f>'Data In'!V80</f>
        <v>0</v>
      </c>
      <c r="AM195" s="44">
        <f>'Data In'!W80</f>
        <v>0</v>
      </c>
      <c r="AN195" s="44">
        <f>'Data In'!X80</f>
        <v>0</v>
      </c>
      <c r="AQ195" s="75"/>
      <c r="AR195" s="123">
        <f>'Data In'!G109</f>
        <v>0</v>
      </c>
      <c r="AS195" s="44">
        <f>'Data In'!H109</f>
        <v>0</v>
      </c>
      <c r="AT195" s="44">
        <f>'Data In'!I109</f>
        <v>0</v>
      </c>
      <c r="AU195" s="44">
        <f>'Data In'!J109</f>
        <v>0</v>
      </c>
      <c r="AV195" s="44">
        <f>'Data In'!K109</f>
        <v>0</v>
      </c>
      <c r="AW195" s="44">
        <f>'Data In'!L109</f>
        <v>0</v>
      </c>
      <c r="AX195" s="44">
        <f>'Data In'!M109</f>
        <v>0</v>
      </c>
      <c r="AY195" s="44">
        <f>'Data In'!N109</f>
        <v>0</v>
      </c>
      <c r="AZ195" s="44">
        <f>'Data In'!O109</f>
        <v>0</v>
      </c>
      <c r="BA195" s="44">
        <f>'Data In'!P109</f>
        <v>0</v>
      </c>
      <c r="BB195" s="44">
        <f>'Data In'!Q109</f>
        <v>0</v>
      </c>
      <c r="BC195" s="44">
        <f>'Data In'!R109</f>
        <v>0</v>
      </c>
      <c r="BD195" s="44">
        <f>'Data In'!S109</f>
        <v>0</v>
      </c>
      <c r="BE195" s="44">
        <f>'Data In'!T109</f>
        <v>0</v>
      </c>
      <c r="BF195" s="44">
        <f>'Data In'!U109</f>
        <v>0</v>
      </c>
      <c r="BG195" s="44">
        <f>'Data In'!V109</f>
        <v>0</v>
      </c>
      <c r="BH195" s="44">
        <f>'Data In'!W109</f>
        <v>0</v>
      </c>
      <c r="BI195" s="44">
        <f>'Data In'!X109</f>
        <v>0</v>
      </c>
      <c r="BL195" s="75"/>
      <c r="BM195" s="123">
        <f>'Data In'!G138</f>
        <v>0</v>
      </c>
      <c r="BN195" s="44">
        <f>'Data In'!H138</f>
        <v>0</v>
      </c>
      <c r="BO195" s="44">
        <f>'Data In'!I138</f>
        <v>0</v>
      </c>
      <c r="BP195" s="44">
        <f>'Data In'!J138</f>
        <v>0</v>
      </c>
      <c r="BQ195" s="44">
        <f>'Data In'!K138</f>
        <v>0</v>
      </c>
      <c r="BR195" s="44">
        <f>'Data In'!L138</f>
        <v>0</v>
      </c>
      <c r="BS195" s="44">
        <f>'Data In'!M138</f>
        <v>0</v>
      </c>
      <c r="BT195" s="44">
        <f>'Data In'!N138</f>
        <v>0</v>
      </c>
      <c r="BU195" s="44">
        <f>'Data In'!O138</f>
        <v>0</v>
      </c>
      <c r="BV195" s="44">
        <f>'Data In'!P138</f>
        <v>0</v>
      </c>
      <c r="BW195" s="44">
        <f>'Data In'!Q138</f>
        <v>0</v>
      </c>
      <c r="BX195" s="44">
        <f>'Data In'!R138</f>
        <v>0</v>
      </c>
      <c r="BY195" s="44">
        <f>'Data In'!S138</f>
        <v>0</v>
      </c>
      <c r="BZ195" s="44">
        <f>'Data In'!T138</f>
        <v>0</v>
      </c>
      <c r="CA195" s="44">
        <f>'Data In'!U138</f>
        <v>0</v>
      </c>
      <c r="CB195" s="44">
        <f>'Data In'!V138</f>
        <v>0</v>
      </c>
      <c r="CC195" s="44">
        <f>'Data In'!W138</f>
        <v>0</v>
      </c>
      <c r="CD195" s="44">
        <f>'Data In'!X138</f>
        <v>0</v>
      </c>
      <c r="CG195" s="75"/>
      <c r="CH195" s="99">
        <f>'Data In'!G167</f>
        <v>0</v>
      </c>
      <c r="CI195" s="100">
        <f>'Data In'!H167</f>
        <v>0</v>
      </c>
      <c r="CJ195" s="100">
        <f>'Data In'!I167</f>
        <v>0</v>
      </c>
      <c r="CK195" s="100">
        <f>'Data In'!J167</f>
        <v>0</v>
      </c>
      <c r="CL195" s="100">
        <f>'Data In'!K167</f>
        <v>0</v>
      </c>
      <c r="CM195" s="100">
        <f>'Data In'!L167</f>
        <v>0</v>
      </c>
      <c r="CN195" s="100">
        <f>'Data In'!M167</f>
        <v>0</v>
      </c>
      <c r="CO195" s="100">
        <f>'Data In'!N167</f>
        <v>0</v>
      </c>
      <c r="CP195" s="100">
        <f>'Data In'!O167</f>
        <v>0</v>
      </c>
      <c r="CQ195" s="100">
        <f>'Data In'!P167</f>
        <v>0</v>
      </c>
      <c r="CR195" s="100">
        <f>'Data In'!Q167</f>
        <v>0</v>
      </c>
      <c r="CS195" s="100">
        <f>'Data In'!R167</f>
        <v>0</v>
      </c>
      <c r="CT195" s="100">
        <f>'Data In'!S167</f>
        <v>0</v>
      </c>
      <c r="CU195" s="100">
        <f>'Data In'!T167</f>
        <v>0</v>
      </c>
      <c r="CV195" s="100">
        <f>'Data In'!U167</f>
        <v>0</v>
      </c>
      <c r="CW195" s="100">
        <f>'Data In'!V167</f>
        <v>0</v>
      </c>
      <c r="CX195" s="100">
        <f>'Data In'!W167</f>
        <v>0</v>
      </c>
      <c r="CY195" s="100">
        <f>'Data In'!X167</f>
        <v>0</v>
      </c>
    </row>
    <row r="196" spans="1:103" ht="15.75" thickBot="1" x14ac:dyDescent="0.3">
      <c r="A196" s="78"/>
      <c r="B196" s="79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1"/>
      <c r="T196" s="25"/>
      <c r="V196" s="78"/>
      <c r="W196" s="79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1"/>
      <c r="AQ196" s="78"/>
      <c r="AR196" s="79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1"/>
      <c r="BL196" s="78"/>
      <c r="BM196" s="79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1"/>
      <c r="CG196" s="78"/>
      <c r="CH196" s="79"/>
      <c r="CI196" s="80"/>
      <c r="CJ196" s="80"/>
      <c r="CK196" s="80"/>
      <c r="CL196" s="80"/>
      <c r="CM196" s="80"/>
      <c r="CN196" s="80"/>
      <c r="CO196" s="80"/>
      <c r="CP196" s="80"/>
      <c r="CQ196" s="80"/>
      <c r="CR196" s="80"/>
      <c r="CS196" s="80"/>
      <c r="CT196" s="80"/>
      <c r="CU196" s="80"/>
      <c r="CV196" s="80"/>
      <c r="CW196" s="80"/>
      <c r="CX196" s="80"/>
      <c r="CY196" s="81"/>
    </row>
    <row r="197" spans="1:103" ht="14.45" customHeight="1" x14ac:dyDescent="0.25">
      <c r="A197" s="202" t="str">
        <f>F198&amp;"C " &amp; G198 &amp; "mL/min"</f>
        <v>475C mL/min</v>
      </c>
      <c r="B197" s="203"/>
      <c r="C197" s="162" t="s">
        <v>106</v>
      </c>
      <c r="D197" s="11" t="s">
        <v>113</v>
      </c>
      <c r="E197" s="11" t="s">
        <v>114</v>
      </c>
      <c r="F197" s="11" t="s">
        <v>62</v>
      </c>
      <c r="G197" s="11" t="s">
        <v>61</v>
      </c>
      <c r="H197" s="11" t="s">
        <v>100</v>
      </c>
      <c r="I197" s="12" t="s">
        <v>3</v>
      </c>
      <c r="J197" s="12" t="s">
        <v>4</v>
      </c>
      <c r="K197" s="12" t="s">
        <v>10</v>
      </c>
      <c r="L197" s="12" t="s">
        <v>5</v>
      </c>
      <c r="M197" s="12" t="s">
        <v>12</v>
      </c>
      <c r="N197" s="12" t="s">
        <v>13</v>
      </c>
      <c r="O197" s="12" t="s">
        <v>3</v>
      </c>
      <c r="P197" s="12" t="s">
        <v>4</v>
      </c>
      <c r="Q197" s="12" t="s">
        <v>10</v>
      </c>
      <c r="R197" s="12" t="s">
        <v>5</v>
      </c>
      <c r="S197" s="58" t="s">
        <v>56</v>
      </c>
      <c r="T197" s="25"/>
      <c r="V197" s="202" t="str">
        <f>AA198&amp;"C " &amp; AB198 &amp; "mL/min"</f>
        <v>C mL/min</v>
      </c>
      <c r="W197" s="203"/>
      <c r="X197" s="162" t="s">
        <v>106</v>
      </c>
      <c r="Y197" s="11" t="s">
        <v>113</v>
      </c>
      <c r="Z197" s="11" t="s">
        <v>114</v>
      </c>
      <c r="AA197" s="11" t="s">
        <v>62</v>
      </c>
      <c r="AB197" s="11" t="s">
        <v>61</v>
      </c>
      <c r="AC197" s="11" t="s">
        <v>100</v>
      </c>
      <c r="AD197" s="12" t="s">
        <v>3</v>
      </c>
      <c r="AE197" s="12" t="s">
        <v>4</v>
      </c>
      <c r="AF197" s="12" t="s">
        <v>10</v>
      </c>
      <c r="AG197" s="12" t="s">
        <v>5</v>
      </c>
      <c r="AH197" s="12" t="s">
        <v>12</v>
      </c>
      <c r="AI197" s="12" t="s">
        <v>13</v>
      </c>
      <c r="AJ197" s="12" t="s">
        <v>3</v>
      </c>
      <c r="AK197" s="12" t="s">
        <v>4</v>
      </c>
      <c r="AL197" s="12" t="s">
        <v>10</v>
      </c>
      <c r="AM197" s="12" t="s">
        <v>5</v>
      </c>
      <c r="AN197" s="58" t="s">
        <v>56</v>
      </c>
      <c r="AQ197" s="202" t="str">
        <f>AV198&amp;"C " &amp; AW198 &amp; "mL/min"</f>
        <v>C mL/min</v>
      </c>
      <c r="AR197" s="203"/>
      <c r="AS197" s="162" t="s">
        <v>106</v>
      </c>
      <c r="AT197" s="11" t="s">
        <v>113</v>
      </c>
      <c r="AU197" s="11" t="s">
        <v>114</v>
      </c>
      <c r="AV197" s="11" t="s">
        <v>62</v>
      </c>
      <c r="AW197" s="11" t="s">
        <v>61</v>
      </c>
      <c r="AX197" s="11" t="s">
        <v>100</v>
      </c>
      <c r="AY197" s="12" t="s">
        <v>3</v>
      </c>
      <c r="AZ197" s="12" t="s">
        <v>4</v>
      </c>
      <c r="BA197" s="12" t="s">
        <v>10</v>
      </c>
      <c r="BB197" s="12" t="s">
        <v>5</v>
      </c>
      <c r="BC197" s="12" t="s">
        <v>12</v>
      </c>
      <c r="BD197" s="12" t="s">
        <v>13</v>
      </c>
      <c r="BE197" s="12" t="s">
        <v>3</v>
      </c>
      <c r="BF197" s="12" t="s">
        <v>4</v>
      </c>
      <c r="BG197" s="12" t="s">
        <v>10</v>
      </c>
      <c r="BH197" s="12" t="s">
        <v>5</v>
      </c>
      <c r="BI197" s="58" t="s">
        <v>56</v>
      </c>
      <c r="BL197" s="202" t="str">
        <f>BQ198&amp;"C " &amp; BR198 &amp; "mL/min"</f>
        <v>C mL/min</v>
      </c>
      <c r="BM197" s="203"/>
      <c r="BN197" s="162" t="s">
        <v>106</v>
      </c>
      <c r="BO197" s="11" t="s">
        <v>113</v>
      </c>
      <c r="BP197" s="11" t="s">
        <v>114</v>
      </c>
      <c r="BQ197" s="11" t="s">
        <v>62</v>
      </c>
      <c r="BR197" s="11" t="s">
        <v>61</v>
      </c>
      <c r="BS197" s="11" t="s">
        <v>100</v>
      </c>
      <c r="BT197" s="12" t="s">
        <v>3</v>
      </c>
      <c r="BU197" s="12" t="s">
        <v>4</v>
      </c>
      <c r="BV197" s="12" t="s">
        <v>10</v>
      </c>
      <c r="BW197" s="12" t="s">
        <v>5</v>
      </c>
      <c r="BX197" s="12" t="s">
        <v>12</v>
      </c>
      <c r="BY197" s="12" t="s">
        <v>13</v>
      </c>
      <c r="BZ197" s="12" t="s">
        <v>3</v>
      </c>
      <c r="CA197" s="12" t="s">
        <v>4</v>
      </c>
      <c r="CB197" s="12" t="s">
        <v>10</v>
      </c>
      <c r="CC197" s="12" t="s">
        <v>5</v>
      </c>
      <c r="CD197" s="58" t="s">
        <v>56</v>
      </c>
      <c r="CG197" s="202" t="str">
        <f>CL198&amp;"C " &amp; CM198 &amp; "mL/min"</f>
        <v>0C mL/min</v>
      </c>
      <c r="CH197" s="203"/>
      <c r="CI197" s="162" t="s">
        <v>106</v>
      </c>
      <c r="CJ197" s="11" t="s">
        <v>113</v>
      </c>
      <c r="CK197" s="11" t="s">
        <v>114</v>
      </c>
      <c r="CL197" s="11" t="s">
        <v>62</v>
      </c>
      <c r="CM197" s="11" t="s">
        <v>61</v>
      </c>
      <c r="CN197" s="11" t="s">
        <v>100</v>
      </c>
      <c r="CO197" s="12" t="s">
        <v>3</v>
      </c>
      <c r="CP197" s="12" t="s">
        <v>4</v>
      </c>
      <c r="CQ197" s="12" t="s">
        <v>10</v>
      </c>
      <c r="CR197" s="12" t="s">
        <v>5</v>
      </c>
      <c r="CS197" s="12" t="s">
        <v>12</v>
      </c>
      <c r="CT197" s="12" t="s">
        <v>13</v>
      </c>
      <c r="CU197" s="12" t="s">
        <v>3</v>
      </c>
      <c r="CV197" s="12" t="s">
        <v>4</v>
      </c>
      <c r="CW197" s="12" t="s">
        <v>10</v>
      </c>
      <c r="CX197" s="12" t="s">
        <v>5</v>
      </c>
      <c r="CY197" s="58" t="s">
        <v>56</v>
      </c>
    </row>
    <row r="198" spans="1:103" ht="14.45" customHeight="1" x14ac:dyDescent="0.25">
      <c r="A198" s="204"/>
      <c r="B198" s="205"/>
      <c r="C198" s="163">
        <v>0.3</v>
      </c>
      <c r="D198" s="161" t="e">
        <f>G198*0.001 / (0.0821*273)</f>
        <v>#VALUE!</v>
      </c>
      <c r="E198" s="5" t="e">
        <f>D198/C214</f>
        <v>#VALUE!</v>
      </c>
      <c r="F198" s="5">
        <f>F169</f>
        <v>475</v>
      </c>
      <c r="G198" s="5" t="str">
        <f>'Data In'!E53</f>
        <v/>
      </c>
      <c r="H198" s="5">
        <f>H169</f>
        <v>46.800000000000004</v>
      </c>
      <c r="I198" s="47">
        <f t="shared" ref="I198:I200" si="1299">D218</f>
        <v>0</v>
      </c>
      <c r="J198" s="47">
        <f t="shared" ref="J198:J200" si="1300">E218</f>
        <v>0</v>
      </c>
      <c r="K198" s="47">
        <f>K218</f>
        <v>0</v>
      </c>
      <c r="L198" s="48">
        <f>F218</f>
        <v>0</v>
      </c>
      <c r="M198" s="47">
        <f t="shared" ref="M198:N198" si="1301">M218</f>
        <v>0</v>
      </c>
      <c r="N198" s="47">
        <f t="shared" si="1301"/>
        <v>0</v>
      </c>
      <c r="O198" s="36">
        <f>I198/(HLOOKUP(O197,workup!$B$266:$Q$268,2,FALSE)*C198+(HLOOKUP(O197,workup!$B$266:$Q$268,3,FALSE)))</f>
        <v>0</v>
      </c>
      <c r="P198" s="36">
        <f>J198/(HLOOKUP(P197,workup!$B$266:$Q$268,2,FALSE)*C198+(HLOOKUP(P197,workup!$B$266:$Q$268,3,FALSE)))</f>
        <v>0</v>
      </c>
      <c r="Q198" s="36">
        <f>K198/(HLOOKUP(Q197,workup!$B$266:$Q$268,2,FALSE)*C198+(HLOOKUP(Q197,workup!$B$266:$Q$268,3,FALSE)))</f>
        <v>0</v>
      </c>
      <c r="R198" s="36">
        <f>L198/(HLOOKUP(R197,workup!$B$266:$Q$268,2,FALSE)*C198+(HLOOKUP(R197,workup!$B$266:$Q$268,3,FALSE)))</f>
        <v>0</v>
      </c>
      <c r="S198" s="59">
        <f>SUM(O198:R198)</f>
        <v>0</v>
      </c>
      <c r="T198" s="25"/>
      <c r="V198" s="204"/>
      <c r="W198" s="205"/>
      <c r="X198" s="163">
        <f>X169</f>
        <v>0.3</v>
      </c>
      <c r="Y198" s="161" t="e">
        <f>AB198*0.001 / (0.0821*273)</f>
        <v>#VALUE!</v>
      </c>
      <c r="Z198" s="5" t="e">
        <f>Y198/X214</f>
        <v>#VALUE!</v>
      </c>
      <c r="AA198" s="5" t="str">
        <f>AA169</f>
        <v/>
      </c>
      <c r="AB198" s="5" t="str">
        <f>'Data In'!E82</f>
        <v/>
      </c>
      <c r="AC198" s="5">
        <f>AC169</f>
        <v>46.800000000000004</v>
      </c>
      <c r="AD198" s="47">
        <f t="shared" ref="AD198:AD200" si="1302">Y218</f>
        <v>0</v>
      </c>
      <c r="AE198" s="47">
        <f t="shared" ref="AE198:AE200" si="1303">Z218</f>
        <v>0</v>
      </c>
      <c r="AF198" s="47">
        <f>AF218</f>
        <v>0</v>
      </c>
      <c r="AG198" s="48">
        <f>AA218</f>
        <v>0</v>
      </c>
      <c r="AH198" s="47">
        <f t="shared" ref="AH198:AI198" si="1304">AH218</f>
        <v>0</v>
      </c>
      <c r="AI198" s="47">
        <f t="shared" si="1304"/>
        <v>0</v>
      </c>
      <c r="AJ198" s="36">
        <f>AD198/(HLOOKUP(AJ197,workup!$B$266:$Q$268,2,FALSE)*X198+(HLOOKUP(AJ197,workup!$B$266:$Q$268,3,FALSE)))</f>
        <v>0</v>
      </c>
      <c r="AK198" s="36">
        <f>AE198/(HLOOKUP(AK197,workup!$B$266:$Q$268,2,FALSE)*X198+(HLOOKUP(AK197,workup!$B$266:$Q$268,3,FALSE)))</f>
        <v>0</v>
      </c>
      <c r="AL198" s="36">
        <f>AF198/(HLOOKUP(AL197,workup!$B$266:$Q$268,2,FALSE)*X198+(HLOOKUP(AL197,workup!$B$266:$Q$268,3,FALSE)))</f>
        <v>0</v>
      </c>
      <c r="AM198" s="36">
        <f>AG198/(HLOOKUP(AM197,workup!$B$266:$Q$268,2,FALSE)*X198+(HLOOKUP(AM197,workup!$B$266:$Q$268,3,FALSE)))</f>
        <v>0</v>
      </c>
      <c r="AN198" s="59">
        <f>SUM(AJ198:AM198)</f>
        <v>0</v>
      </c>
      <c r="AQ198" s="204"/>
      <c r="AR198" s="205"/>
      <c r="AS198" s="163">
        <v>0.75</v>
      </c>
      <c r="AT198" s="161" t="e">
        <f>AW198*0.001 / (0.0821*273)</f>
        <v>#VALUE!</v>
      </c>
      <c r="AU198" s="5" t="e">
        <f>AT198/AS214</f>
        <v>#VALUE!</v>
      </c>
      <c r="AV198" s="5" t="str">
        <f>AV169</f>
        <v/>
      </c>
      <c r="AW198" s="5" t="str">
        <f>'Data In'!E111</f>
        <v/>
      </c>
      <c r="AX198" s="5">
        <f>AX169</f>
        <v>46.800000000000004</v>
      </c>
      <c r="AY198" s="47">
        <f t="shared" ref="AY198:AY200" si="1305">AT218</f>
        <v>0</v>
      </c>
      <c r="AZ198" s="47">
        <f t="shared" ref="AZ198:AZ200" si="1306">AU218</f>
        <v>0</v>
      </c>
      <c r="BA198" s="47">
        <f>BA218</f>
        <v>0</v>
      </c>
      <c r="BB198" s="48">
        <f>AV218</f>
        <v>0</v>
      </c>
      <c r="BC198" s="47">
        <f t="shared" ref="BC198:BD198" si="1307">BC218</f>
        <v>0</v>
      </c>
      <c r="BD198" s="47">
        <f t="shared" si="1307"/>
        <v>0</v>
      </c>
      <c r="BE198" s="36">
        <f>AY198/(HLOOKUP(BE197,workup!$B$266:$Q$268,2,FALSE)*AS198+(HLOOKUP(BE197,workup!$B$266:$Q$268,3,FALSE)))</f>
        <v>0</v>
      </c>
      <c r="BF198" s="36">
        <f>AZ198/(HLOOKUP(BF197,workup!$B$266:$Q$268,2,FALSE)*AS198+(HLOOKUP(BF197,workup!$B$266:$Q$268,3,FALSE)))</f>
        <v>0</v>
      </c>
      <c r="BG198" s="36">
        <f>BA198/(HLOOKUP(BG197,workup!$B$266:$Q$268,2,FALSE)*AS198+(HLOOKUP(BG197,workup!$B$266:$Q$268,3,FALSE)))</f>
        <v>0</v>
      </c>
      <c r="BH198" s="36">
        <f>BB198/(HLOOKUP(BH197,workup!$B$266:$Q$268,2,FALSE)*AS198+(HLOOKUP(BH197,workup!$B$266:$Q$268,3,FALSE)))</f>
        <v>0</v>
      </c>
      <c r="BI198" s="59">
        <f>SUM(BE198:BH198)</f>
        <v>0</v>
      </c>
      <c r="BL198" s="204"/>
      <c r="BM198" s="205"/>
      <c r="BN198" s="163">
        <f>BN82</f>
        <v>0.3</v>
      </c>
      <c r="BO198" s="161" t="e">
        <f>BR198*0.001 / (0.0821*273)</f>
        <v>#VALUE!</v>
      </c>
      <c r="BP198" s="5" t="e">
        <f>BO198/BN214</f>
        <v>#VALUE!</v>
      </c>
      <c r="BQ198" s="5" t="str">
        <f>BQ169</f>
        <v/>
      </c>
      <c r="BR198" s="5" t="str">
        <f>'Data In'!E140</f>
        <v/>
      </c>
      <c r="BS198" s="5">
        <f>BS169</f>
        <v>46.800000000000004</v>
      </c>
      <c r="BT198" s="47">
        <f t="shared" ref="BT198:BT200" si="1308">BO218</f>
        <v>0</v>
      </c>
      <c r="BU198" s="47">
        <f t="shared" ref="BU198:BU200" si="1309">BP218</f>
        <v>0</v>
      </c>
      <c r="BV198" s="47">
        <f>BV218</f>
        <v>0</v>
      </c>
      <c r="BW198" s="48">
        <f>BQ218</f>
        <v>0</v>
      </c>
      <c r="BX198" s="47">
        <f t="shared" ref="BX198:BY198" si="1310">BX218</f>
        <v>0</v>
      </c>
      <c r="BY198" s="47">
        <f t="shared" si="1310"/>
        <v>0</v>
      </c>
      <c r="BZ198" s="36">
        <f>BT198/(HLOOKUP(BZ197,workup!$B$266:$Q$268,2,FALSE)*BN198+(HLOOKUP(BZ197,workup!$B$266:$Q$268,3,FALSE)))</f>
        <v>0</v>
      </c>
      <c r="CA198" s="36">
        <f>BU198/(HLOOKUP(CA197,workup!$B$266:$Q$268,2,FALSE)*BN198+(HLOOKUP(CA197,workup!$B$266:$Q$268,3,FALSE)))</f>
        <v>0</v>
      </c>
      <c r="CB198" s="36">
        <f>BV198/(HLOOKUP(CB197,workup!$B$266:$Q$268,2,FALSE)*BN198+(HLOOKUP(CB197,workup!$B$266:$Q$268,3,FALSE)))</f>
        <v>0</v>
      </c>
      <c r="CC198" s="36">
        <f>BW198/(HLOOKUP(CC197,workup!$B$266:$Q$268,2,FALSE)*BN198+(HLOOKUP(CC197,workup!$B$266:$Q$268,3,FALSE)))</f>
        <v>0</v>
      </c>
      <c r="CD198" s="59">
        <f>SUM(BZ198:CC198)</f>
        <v>0</v>
      </c>
      <c r="CG198" s="204"/>
      <c r="CH198" s="205"/>
      <c r="CI198" s="163">
        <f>CI169</f>
        <v>0.3</v>
      </c>
      <c r="CJ198" s="161" t="e">
        <f>CM198*0.001 / (0.0821*273)</f>
        <v>#VALUE!</v>
      </c>
      <c r="CK198" s="5" t="e">
        <f>CJ198/CI214</f>
        <v>#VALUE!</v>
      </c>
      <c r="CL198" s="5">
        <f>CL169</f>
        <v>0</v>
      </c>
      <c r="CM198" s="5" t="str">
        <f>'Data In'!E169</f>
        <v/>
      </c>
      <c r="CN198" s="5">
        <f>CN169</f>
        <v>46.800000000000004</v>
      </c>
      <c r="CO198" s="47">
        <f t="shared" ref="CO198:CO200" si="1311">CJ218</f>
        <v>0</v>
      </c>
      <c r="CP198" s="47">
        <f t="shared" ref="CP198:CP200" si="1312">CK218</f>
        <v>0</v>
      </c>
      <c r="CQ198" s="47">
        <f>CQ218</f>
        <v>0</v>
      </c>
      <c r="CR198" s="48">
        <f>CL218</f>
        <v>0</v>
      </c>
      <c r="CS198" s="47">
        <f t="shared" ref="CS198:CT198" si="1313">CS218</f>
        <v>0</v>
      </c>
      <c r="CT198" s="47">
        <f t="shared" si="1313"/>
        <v>0</v>
      </c>
      <c r="CU198" s="36">
        <f>CO198/(HLOOKUP(CU197,workup!$B$266:$Q$268,2,FALSE)*CI198+(HLOOKUP(CU197,workup!$B$266:$Q$268,3,FALSE)))</f>
        <v>0</v>
      </c>
      <c r="CV198" s="36">
        <f>CP198/(HLOOKUP(CV197,workup!$B$266:$Q$268,2,FALSE)*CI198+(HLOOKUP(CV197,workup!$B$266:$Q$268,3,FALSE)))</f>
        <v>0</v>
      </c>
      <c r="CW198" s="36">
        <f>CQ198/(HLOOKUP(CW197,workup!$B$266:$Q$268,2,FALSE)*CI198+(HLOOKUP(CW197,workup!$B$266:$Q$268,3,FALSE)))</f>
        <v>0</v>
      </c>
      <c r="CX198" s="36">
        <f>CR198/(HLOOKUP(CX197,workup!$B$266:$Q$268,2,FALSE)*CI198+(HLOOKUP(CX197,workup!$B$266:$Q$268,3,FALSE)))</f>
        <v>0</v>
      </c>
      <c r="CY198" s="59">
        <f>SUM(CU198:CX198)</f>
        <v>0</v>
      </c>
    </row>
    <row r="199" spans="1:103" ht="14.45" customHeight="1" x14ac:dyDescent="0.25">
      <c r="A199" s="204"/>
      <c r="B199" s="205"/>
      <c r="C199" s="164">
        <f>C198</f>
        <v>0.3</v>
      </c>
      <c r="D199" s="161" t="e">
        <f t="shared" ref="D199:D200" si="1314">G199*0.001 / (0.0821*273)</f>
        <v>#VALUE!</v>
      </c>
      <c r="E199" s="5" t="e">
        <f>D198/C214</f>
        <v>#VALUE!</v>
      </c>
      <c r="F199" s="159"/>
      <c r="G199" s="5" t="str">
        <f>G198</f>
        <v/>
      </c>
      <c r="H199" s="5">
        <f>H198</f>
        <v>46.800000000000004</v>
      </c>
      <c r="I199" s="47">
        <f t="shared" si="1299"/>
        <v>0</v>
      </c>
      <c r="J199" s="47">
        <f t="shared" si="1300"/>
        <v>0</v>
      </c>
      <c r="K199" s="47">
        <f>K219</f>
        <v>0</v>
      </c>
      <c r="L199" s="48">
        <f>F219</f>
        <v>0</v>
      </c>
      <c r="M199" s="47">
        <f t="shared" ref="M199:N199" si="1315">M219</f>
        <v>0</v>
      </c>
      <c r="N199" s="47">
        <f t="shared" si="1315"/>
        <v>0</v>
      </c>
      <c r="O199" s="36">
        <f>I199/(HLOOKUP(O197,workup!$B$266:$Q$268,2,FALSE)*C199+(HLOOKUP(O197,workup!$B$266:$Q$268,3,FALSE)))</f>
        <v>0</v>
      </c>
      <c r="P199" s="36">
        <f>J199/(HLOOKUP(P197,workup!$B$266:$Q$268,2,FALSE)*C199+(HLOOKUP(P197,workup!$B$266:$Q$268,3,FALSE)))</f>
        <v>0</v>
      </c>
      <c r="Q199" s="36">
        <f>K199/(HLOOKUP(Q197,workup!$B$266:$Q$268,2,FALSE)*C199+(HLOOKUP(Q197,workup!$B$266:$Q$268,3,FALSE)))</f>
        <v>0</v>
      </c>
      <c r="R199" s="36">
        <f>L199/(HLOOKUP(R197,workup!$B$266:$Q$268,2,FALSE)*C199+(HLOOKUP(R197,workup!$B$266:$Q$268,3,FALSE)))</f>
        <v>0</v>
      </c>
      <c r="S199" s="59">
        <f t="shared" ref="S199:S200" si="1316">SUM(O199:R199)</f>
        <v>0</v>
      </c>
      <c r="T199" s="25"/>
      <c r="V199" s="204"/>
      <c r="W199" s="205"/>
      <c r="X199" s="164">
        <f>X198</f>
        <v>0.3</v>
      </c>
      <c r="Y199" s="161" t="e">
        <f t="shared" ref="Y199:Y200" si="1317">AB199*0.001 / (0.0821*273)</f>
        <v>#VALUE!</v>
      </c>
      <c r="Z199" s="5" t="e">
        <f>Y198/X214</f>
        <v>#VALUE!</v>
      </c>
      <c r="AA199" s="159"/>
      <c r="AB199" s="5" t="str">
        <f>AB198</f>
        <v/>
      </c>
      <c r="AC199" s="5">
        <f>AC198</f>
        <v>46.800000000000004</v>
      </c>
      <c r="AD199" s="47">
        <f t="shared" si="1302"/>
        <v>0</v>
      </c>
      <c r="AE199" s="47">
        <f t="shared" si="1303"/>
        <v>0</v>
      </c>
      <c r="AF199" s="47">
        <f>AF219</f>
        <v>0</v>
      </c>
      <c r="AG199" s="48">
        <f>AA219</f>
        <v>0</v>
      </c>
      <c r="AH199" s="47">
        <f t="shared" ref="AH199:AI199" si="1318">AH219</f>
        <v>0</v>
      </c>
      <c r="AI199" s="47">
        <f t="shared" si="1318"/>
        <v>0</v>
      </c>
      <c r="AJ199" s="36">
        <f>AD199/(HLOOKUP(AJ197,workup!$B$266:$Q$268,2,FALSE)*X199+(HLOOKUP(AJ197,workup!$B$266:$Q$268,3,FALSE)))</f>
        <v>0</v>
      </c>
      <c r="AK199" s="36">
        <f>AE199/(HLOOKUP(AK197,workup!$B$266:$Q$268,2,FALSE)*X199+(HLOOKUP(AK197,workup!$B$266:$Q$268,3,FALSE)))</f>
        <v>0</v>
      </c>
      <c r="AL199" s="36">
        <f>AF199/(HLOOKUP(AL197,workup!$B$266:$Q$268,2,FALSE)*X199+(HLOOKUP(AL197,workup!$B$266:$Q$268,3,FALSE)))</f>
        <v>0</v>
      </c>
      <c r="AM199" s="36">
        <f>AG199/(HLOOKUP(AM197,workup!$B$266:$Q$268,2,FALSE)*X199+(HLOOKUP(AM197,workup!$B$266:$Q$268,3,FALSE)))</f>
        <v>0</v>
      </c>
      <c r="AN199" s="59">
        <f t="shared" ref="AN199:AN200" si="1319">SUM(AJ199:AM199)</f>
        <v>0</v>
      </c>
      <c r="AQ199" s="204"/>
      <c r="AR199" s="205"/>
      <c r="AS199" s="164">
        <f>AS198</f>
        <v>0.75</v>
      </c>
      <c r="AT199" s="161" t="e">
        <f t="shared" ref="AT199:AT200" si="1320">AW199*0.001 / (0.0821*273)</f>
        <v>#VALUE!</v>
      </c>
      <c r="AU199" s="5" t="e">
        <f>AT198/AS214</f>
        <v>#VALUE!</v>
      </c>
      <c r="AV199" s="159"/>
      <c r="AW199" s="5" t="str">
        <f>AW198</f>
        <v/>
      </c>
      <c r="AX199" s="5">
        <f>AX198</f>
        <v>46.800000000000004</v>
      </c>
      <c r="AY199" s="47">
        <f t="shared" si="1305"/>
        <v>0</v>
      </c>
      <c r="AZ199" s="47">
        <f t="shared" si="1306"/>
        <v>0</v>
      </c>
      <c r="BA199" s="47">
        <f>BA219</f>
        <v>0</v>
      </c>
      <c r="BB199" s="48">
        <f>AV219</f>
        <v>0</v>
      </c>
      <c r="BC199" s="47">
        <f t="shared" ref="BC199:BD199" si="1321">BC219</f>
        <v>0</v>
      </c>
      <c r="BD199" s="47">
        <f t="shared" si="1321"/>
        <v>0</v>
      </c>
      <c r="BE199" s="36">
        <f>AY199/(HLOOKUP(BE197,workup!$B$266:$Q$268,2,FALSE)*AS199+(HLOOKUP(BE197,workup!$B$266:$Q$268,3,FALSE)))</f>
        <v>0</v>
      </c>
      <c r="BF199" s="36">
        <f>AZ199/(HLOOKUP(BF197,workup!$B$266:$Q$268,2,FALSE)*AS199+(HLOOKUP(BF197,workup!$B$266:$Q$268,3,FALSE)))</f>
        <v>0</v>
      </c>
      <c r="BG199" s="36">
        <f>BA199/(HLOOKUP(BG197,workup!$B$266:$Q$268,2,FALSE)*AS199+(HLOOKUP(BG197,workup!$B$266:$Q$268,3,FALSE)))</f>
        <v>0</v>
      </c>
      <c r="BH199" s="36">
        <f>BB199/(HLOOKUP(BH197,workup!$B$266:$Q$268,2,FALSE)*AS199+(HLOOKUP(BH197,workup!$B$266:$Q$268,3,FALSE)))</f>
        <v>0</v>
      </c>
      <c r="BI199" s="59">
        <f t="shared" ref="BI199:BI200" si="1322">SUM(BE199:BH199)</f>
        <v>0</v>
      </c>
      <c r="BL199" s="204"/>
      <c r="BM199" s="205"/>
      <c r="BN199" s="164">
        <f>BN198</f>
        <v>0.3</v>
      </c>
      <c r="BO199" s="161" t="e">
        <f t="shared" ref="BO199:BO200" si="1323">BR199*0.001 / (0.0821*273)</f>
        <v>#VALUE!</v>
      </c>
      <c r="BP199" s="5" t="e">
        <f>BO198/BN214</f>
        <v>#VALUE!</v>
      </c>
      <c r="BQ199" s="159"/>
      <c r="BR199" s="5" t="str">
        <f>BR198</f>
        <v/>
      </c>
      <c r="BS199" s="5">
        <f>BS198</f>
        <v>46.800000000000004</v>
      </c>
      <c r="BT199" s="47">
        <f t="shared" si="1308"/>
        <v>0</v>
      </c>
      <c r="BU199" s="47">
        <f t="shared" si="1309"/>
        <v>0</v>
      </c>
      <c r="BV199" s="47">
        <f>BV219</f>
        <v>0</v>
      </c>
      <c r="BW199" s="48">
        <f>BQ219</f>
        <v>0</v>
      </c>
      <c r="BX199" s="47">
        <f t="shared" ref="BX199:BY199" si="1324">BX219</f>
        <v>0</v>
      </c>
      <c r="BY199" s="47">
        <f t="shared" si="1324"/>
        <v>0</v>
      </c>
      <c r="BZ199" s="36">
        <f>BT199/(HLOOKUP(BZ197,workup!$B$266:$Q$268,2,FALSE)*BN199+(HLOOKUP(BZ197,workup!$B$266:$Q$268,3,FALSE)))</f>
        <v>0</v>
      </c>
      <c r="CA199" s="36">
        <f>BU199/(HLOOKUP(CA197,workup!$B$266:$Q$268,2,FALSE)*BN199+(HLOOKUP(CA197,workup!$B$266:$Q$268,3,FALSE)))</f>
        <v>0</v>
      </c>
      <c r="CB199" s="36">
        <f>BV199/(HLOOKUP(CB197,workup!$B$266:$Q$268,2,FALSE)*BN199+(HLOOKUP(CB197,workup!$B$266:$Q$268,3,FALSE)))</f>
        <v>0</v>
      </c>
      <c r="CC199" s="36">
        <f>BW199/(HLOOKUP(CC197,workup!$B$266:$Q$268,2,FALSE)*BN199+(HLOOKUP(CC197,workup!$B$266:$Q$268,3,FALSE)))</f>
        <v>0</v>
      </c>
      <c r="CD199" s="59">
        <f t="shared" ref="CD199:CD200" si="1325">SUM(BZ199:CC199)</f>
        <v>0</v>
      </c>
      <c r="CG199" s="204"/>
      <c r="CH199" s="205"/>
      <c r="CI199" s="164">
        <f>CI198</f>
        <v>0.3</v>
      </c>
      <c r="CJ199" s="161" t="e">
        <f t="shared" ref="CJ199:CJ200" si="1326">CM199*0.001 / (0.0821*273)</f>
        <v>#VALUE!</v>
      </c>
      <c r="CK199" s="5" t="e">
        <f>CJ198/CI214</f>
        <v>#VALUE!</v>
      </c>
      <c r="CL199" s="159"/>
      <c r="CM199" s="5" t="str">
        <f>CM198</f>
        <v/>
      </c>
      <c r="CN199" s="5">
        <f>CN198</f>
        <v>46.800000000000004</v>
      </c>
      <c r="CO199" s="47">
        <f t="shared" si="1311"/>
        <v>0</v>
      </c>
      <c r="CP199" s="47">
        <f t="shared" si="1312"/>
        <v>0</v>
      </c>
      <c r="CQ199" s="47">
        <f>CQ219</f>
        <v>0</v>
      </c>
      <c r="CR199" s="48">
        <f>CL219</f>
        <v>0</v>
      </c>
      <c r="CS199" s="47">
        <f t="shared" ref="CS199:CT199" si="1327">CS219</f>
        <v>0</v>
      </c>
      <c r="CT199" s="47">
        <f t="shared" si="1327"/>
        <v>0</v>
      </c>
      <c r="CU199" s="36">
        <f>CO199/(HLOOKUP(CU197,workup!$B$266:$Q$268,2,FALSE)*CI199+(HLOOKUP(CU197,workup!$B$266:$Q$268,3,FALSE)))</f>
        <v>0</v>
      </c>
      <c r="CV199" s="36">
        <f>CP199/(HLOOKUP(CV197,workup!$B$266:$Q$268,2,FALSE)*CI199+(HLOOKUP(CV197,workup!$B$266:$Q$268,3,FALSE)))</f>
        <v>0</v>
      </c>
      <c r="CW199" s="36">
        <f>CQ199/(HLOOKUP(CW197,workup!$B$266:$Q$268,2,FALSE)*CI199+(HLOOKUP(CW197,workup!$B$266:$Q$268,3,FALSE)))</f>
        <v>0</v>
      </c>
      <c r="CX199" s="36">
        <f>CR199/(HLOOKUP(CX197,workup!$B$266:$Q$268,2,FALSE)*CI199+(HLOOKUP(CX197,workup!$B$266:$Q$268,3,FALSE)))</f>
        <v>0</v>
      </c>
      <c r="CY199" s="59">
        <f t="shared" ref="CY199:CY200" si="1328">SUM(CU199:CX199)</f>
        <v>0</v>
      </c>
    </row>
    <row r="200" spans="1:103" ht="14.45" customHeight="1" x14ac:dyDescent="0.25">
      <c r="A200" s="204"/>
      <c r="B200" s="205"/>
      <c r="C200" s="164">
        <f>C198</f>
        <v>0.3</v>
      </c>
      <c r="D200" s="161" t="e">
        <f t="shared" si="1314"/>
        <v>#VALUE!</v>
      </c>
      <c r="E200" s="5" t="e">
        <f>D198/C214</f>
        <v>#VALUE!</v>
      </c>
      <c r="F200" s="160"/>
      <c r="G200" s="5" t="str">
        <f>G199</f>
        <v/>
      </c>
      <c r="H200" s="5">
        <f>H199</f>
        <v>46.800000000000004</v>
      </c>
      <c r="I200" s="47">
        <f t="shared" si="1299"/>
        <v>0</v>
      </c>
      <c r="J200" s="47">
        <f t="shared" si="1300"/>
        <v>0</v>
      </c>
      <c r="K200" s="47">
        <f>K220</f>
        <v>0</v>
      </c>
      <c r="L200" s="48">
        <f>F220</f>
        <v>0</v>
      </c>
      <c r="M200" s="47">
        <f t="shared" ref="M200:N200" si="1329">M220</f>
        <v>0</v>
      </c>
      <c r="N200" s="47">
        <f t="shared" si="1329"/>
        <v>0</v>
      </c>
      <c r="O200" s="36">
        <f>I200/(HLOOKUP(O197,workup!$B$266:$Q$268,2,FALSE)*C200+(HLOOKUP(O197,workup!$B$266:$Q$268,3,FALSE)))</f>
        <v>0</v>
      </c>
      <c r="P200" s="36">
        <f>J200/(HLOOKUP(P197,workup!$B$266:$Q$268,2,FALSE)*C200+(HLOOKUP(P197,workup!$B$266:$Q$268,3,FALSE)))</f>
        <v>0</v>
      </c>
      <c r="Q200" s="36">
        <f>K200/(HLOOKUP(Q197,workup!$B$266:$Q$268,2,FALSE)*C200+(HLOOKUP(Q197,workup!$B$266:$Q$268,3,FALSE)))</f>
        <v>0</v>
      </c>
      <c r="R200" s="36">
        <f>L200/(HLOOKUP(R197,workup!$B$266:$Q$268,2,FALSE)*C200+(HLOOKUP(R197,workup!$B$266:$Q$268,3,FALSE)))</f>
        <v>0</v>
      </c>
      <c r="S200" s="59">
        <f t="shared" si="1316"/>
        <v>0</v>
      </c>
      <c r="T200" s="25"/>
      <c r="V200" s="204"/>
      <c r="W200" s="205"/>
      <c r="X200" s="164">
        <f>X198</f>
        <v>0.3</v>
      </c>
      <c r="Y200" s="161" t="e">
        <f t="shared" si="1317"/>
        <v>#VALUE!</v>
      </c>
      <c r="Z200" s="5" t="e">
        <f>Y198/X214</f>
        <v>#VALUE!</v>
      </c>
      <c r="AA200" s="160"/>
      <c r="AB200" s="5" t="str">
        <f>AB199</f>
        <v/>
      </c>
      <c r="AC200" s="5">
        <f>AC199</f>
        <v>46.800000000000004</v>
      </c>
      <c r="AD200" s="47">
        <f t="shared" si="1302"/>
        <v>0</v>
      </c>
      <c r="AE200" s="47">
        <f t="shared" si="1303"/>
        <v>0</v>
      </c>
      <c r="AF200" s="47">
        <f>AF220</f>
        <v>0</v>
      </c>
      <c r="AG200" s="48">
        <f>AA220</f>
        <v>0</v>
      </c>
      <c r="AH200" s="47">
        <f t="shared" ref="AH200:AI200" si="1330">AH220</f>
        <v>0</v>
      </c>
      <c r="AI200" s="47">
        <f t="shared" si="1330"/>
        <v>0</v>
      </c>
      <c r="AJ200" s="36">
        <f>AD200/(HLOOKUP(AJ197,workup!$B$266:$Q$268,2,FALSE)*X200+(HLOOKUP(AJ197,workup!$B$266:$Q$268,3,FALSE)))</f>
        <v>0</v>
      </c>
      <c r="AK200" s="36">
        <f>AE200/(HLOOKUP(AK197,workup!$B$266:$Q$268,2,FALSE)*X200+(HLOOKUP(AK197,workup!$B$266:$Q$268,3,FALSE)))</f>
        <v>0</v>
      </c>
      <c r="AL200" s="36">
        <f>AF200/(HLOOKUP(AL197,workup!$B$266:$Q$268,2,FALSE)*X200+(HLOOKUP(AL197,workup!$B$266:$Q$268,3,FALSE)))</f>
        <v>0</v>
      </c>
      <c r="AM200" s="36">
        <f>AG200/(HLOOKUP(AM197,workup!$B$266:$Q$268,2,FALSE)*X200+(HLOOKUP(AM197,workup!$B$266:$Q$268,3,FALSE)))</f>
        <v>0</v>
      </c>
      <c r="AN200" s="59">
        <f t="shared" si="1319"/>
        <v>0</v>
      </c>
      <c r="AQ200" s="204"/>
      <c r="AR200" s="205"/>
      <c r="AS200" s="164">
        <f>AS198</f>
        <v>0.75</v>
      </c>
      <c r="AT200" s="161" t="e">
        <f t="shared" si="1320"/>
        <v>#VALUE!</v>
      </c>
      <c r="AU200" s="5" t="e">
        <f>AT198/AS214</f>
        <v>#VALUE!</v>
      </c>
      <c r="AV200" s="160"/>
      <c r="AW200" s="5" t="str">
        <f>AW199</f>
        <v/>
      </c>
      <c r="AX200" s="5">
        <f>AX199</f>
        <v>46.800000000000004</v>
      </c>
      <c r="AY200" s="47">
        <f t="shared" si="1305"/>
        <v>0</v>
      </c>
      <c r="AZ200" s="47">
        <f t="shared" si="1306"/>
        <v>0</v>
      </c>
      <c r="BA200" s="47">
        <f>BA220</f>
        <v>0</v>
      </c>
      <c r="BB200" s="48">
        <f>AV220</f>
        <v>0</v>
      </c>
      <c r="BC200" s="47">
        <f t="shared" ref="BC200:BD200" si="1331">BC220</f>
        <v>0</v>
      </c>
      <c r="BD200" s="47">
        <f t="shared" si="1331"/>
        <v>0</v>
      </c>
      <c r="BE200" s="36">
        <f>AY200/(HLOOKUP(BE197,workup!$B$266:$Q$268,2,FALSE)*AS200+(HLOOKUP(BE197,workup!$B$266:$Q$268,3,FALSE)))</f>
        <v>0</v>
      </c>
      <c r="BF200" s="36">
        <f>AZ200/(HLOOKUP(BF197,workup!$B$266:$Q$268,2,FALSE)*AS200+(HLOOKUP(BF197,workup!$B$266:$Q$268,3,FALSE)))</f>
        <v>0</v>
      </c>
      <c r="BG200" s="36">
        <f>BA200/(HLOOKUP(BG197,workup!$B$266:$Q$268,2,FALSE)*AS200+(HLOOKUP(BG197,workup!$B$266:$Q$268,3,FALSE)))</f>
        <v>0</v>
      </c>
      <c r="BH200" s="36">
        <f>BB200/(HLOOKUP(BH197,workup!$B$266:$Q$268,2,FALSE)*AS200+(HLOOKUP(BH197,workup!$B$266:$Q$268,3,FALSE)))</f>
        <v>0</v>
      </c>
      <c r="BI200" s="59">
        <f t="shared" si="1322"/>
        <v>0</v>
      </c>
      <c r="BL200" s="204"/>
      <c r="BM200" s="205"/>
      <c r="BN200" s="164">
        <f>BN198</f>
        <v>0.3</v>
      </c>
      <c r="BO200" s="161" t="e">
        <f t="shared" si="1323"/>
        <v>#VALUE!</v>
      </c>
      <c r="BP200" s="5" t="e">
        <f>BO198/BN214</f>
        <v>#VALUE!</v>
      </c>
      <c r="BQ200" s="160"/>
      <c r="BR200" s="5" t="str">
        <f>BR199</f>
        <v/>
      </c>
      <c r="BS200" s="5">
        <f>BS199</f>
        <v>46.800000000000004</v>
      </c>
      <c r="BT200" s="47">
        <f t="shared" si="1308"/>
        <v>0</v>
      </c>
      <c r="BU200" s="47">
        <f t="shared" si="1309"/>
        <v>0</v>
      </c>
      <c r="BV200" s="47">
        <f>BV220</f>
        <v>0</v>
      </c>
      <c r="BW200" s="48">
        <f>BQ220</f>
        <v>0</v>
      </c>
      <c r="BX200" s="47">
        <f t="shared" ref="BX200:BY200" si="1332">BX220</f>
        <v>0</v>
      </c>
      <c r="BY200" s="47">
        <f t="shared" si="1332"/>
        <v>0</v>
      </c>
      <c r="BZ200" s="36">
        <f>BT200/(HLOOKUP(BZ197,workup!$B$266:$Q$268,2,FALSE)*BN200+(HLOOKUP(BZ197,workup!$B$266:$Q$268,3,FALSE)))</f>
        <v>0</v>
      </c>
      <c r="CA200" s="36">
        <f>BU200/(HLOOKUP(CA197,workup!$B$266:$Q$268,2,FALSE)*BN200+(HLOOKUP(CA197,workup!$B$266:$Q$268,3,FALSE)))</f>
        <v>0</v>
      </c>
      <c r="CB200" s="36">
        <f>BV200/(HLOOKUP(CB197,workup!$B$266:$Q$268,2,FALSE)*BN200+(HLOOKUP(CB197,workup!$B$266:$Q$268,3,FALSE)))</f>
        <v>0</v>
      </c>
      <c r="CC200" s="36">
        <f>BW200/(HLOOKUP(CC197,workup!$B$266:$Q$268,2,FALSE)*BN200+(HLOOKUP(CC197,workup!$B$266:$Q$268,3,FALSE)))</f>
        <v>0</v>
      </c>
      <c r="CD200" s="59">
        <f t="shared" si="1325"/>
        <v>0</v>
      </c>
      <c r="CG200" s="204"/>
      <c r="CH200" s="205"/>
      <c r="CI200" s="164">
        <f>CI198</f>
        <v>0.3</v>
      </c>
      <c r="CJ200" s="161" t="e">
        <f t="shared" si="1326"/>
        <v>#VALUE!</v>
      </c>
      <c r="CK200" s="5" t="e">
        <f>CJ198/CI214</f>
        <v>#VALUE!</v>
      </c>
      <c r="CL200" s="160"/>
      <c r="CM200" s="5" t="str">
        <f>CM199</f>
        <v/>
      </c>
      <c r="CN200" s="5">
        <f>CN199</f>
        <v>46.800000000000004</v>
      </c>
      <c r="CO200" s="47">
        <f t="shared" si="1311"/>
        <v>0</v>
      </c>
      <c r="CP200" s="47">
        <f t="shared" si="1312"/>
        <v>0</v>
      </c>
      <c r="CQ200" s="47">
        <f>CQ220</f>
        <v>0</v>
      </c>
      <c r="CR200" s="48">
        <f>CL220</f>
        <v>0</v>
      </c>
      <c r="CS200" s="47">
        <f t="shared" ref="CS200:CT200" si="1333">CS220</f>
        <v>0</v>
      </c>
      <c r="CT200" s="47">
        <f t="shared" si="1333"/>
        <v>0</v>
      </c>
      <c r="CU200" s="36">
        <f>CO200/(HLOOKUP(CU197,workup!$B$266:$Q$268,2,FALSE)*CI200+(HLOOKUP(CU197,workup!$B$266:$Q$268,3,FALSE)))</f>
        <v>0</v>
      </c>
      <c r="CV200" s="36">
        <f>CP200/(HLOOKUP(CV197,workup!$B$266:$Q$268,2,FALSE)*CI200+(HLOOKUP(CV197,workup!$B$266:$Q$268,3,FALSE)))</f>
        <v>0</v>
      </c>
      <c r="CW200" s="36">
        <f>CQ200/(HLOOKUP(CW197,workup!$B$266:$Q$268,2,FALSE)*CI200+(HLOOKUP(CW197,workup!$B$266:$Q$268,3,FALSE)))</f>
        <v>0</v>
      </c>
      <c r="CX200" s="36">
        <f>CR200/(HLOOKUP(CX197,workup!$B$266:$Q$268,2,FALSE)*CI200+(HLOOKUP(CX197,workup!$B$266:$Q$268,3,FALSE)))</f>
        <v>0</v>
      </c>
      <c r="CY200" s="59">
        <f t="shared" si="1328"/>
        <v>0</v>
      </c>
    </row>
    <row r="201" spans="1:103" ht="14.45" customHeight="1" x14ac:dyDescent="0.25">
      <c r="A201" s="204"/>
      <c r="B201" s="205"/>
      <c r="C201" s="45"/>
      <c r="D201" s="45"/>
      <c r="E201" s="45"/>
      <c r="F201" s="45"/>
      <c r="G201" s="45"/>
      <c r="H201" s="35" t="s">
        <v>43</v>
      </c>
      <c r="I201" s="49">
        <f>AVERAGE(I198:I200)</f>
        <v>0</v>
      </c>
      <c r="J201" s="49">
        <f t="shared" ref="J201:S201" si="1334">AVERAGE(J198:J200)</f>
        <v>0</v>
      </c>
      <c r="K201" s="49">
        <f t="shared" si="1334"/>
        <v>0</v>
      </c>
      <c r="L201" s="49">
        <f t="shared" si="1334"/>
        <v>0</v>
      </c>
      <c r="M201" s="49">
        <f t="shared" si="1334"/>
        <v>0</v>
      </c>
      <c r="N201" s="49">
        <f t="shared" si="1334"/>
        <v>0</v>
      </c>
      <c r="O201" s="46">
        <f t="shared" si="1334"/>
        <v>0</v>
      </c>
      <c r="P201" s="46">
        <f t="shared" si="1334"/>
        <v>0</v>
      </c>
      <c r="Q201" s="46">
        <f t="shared" si="1334"/>
        <v>0</v>
      </c>
      <c r="R201" s="46">
        <f t="shared" si="1334"/>
        <v>0</v>
      </c>
      <c r="S201" s="60">
        <f t="shared" si="1334"/>
        <v>0</v>
      </c>
      <c r="T201" s="25"/>
      <c r="V201" s="204"/>
      <c r="W201" s="205"/>
      <c r="X201" s="45"/>
      <c r="Y201" s="45"/>
      <c r="Z201" s="45"/>
      <c r="AA201" s="45"/>
      <c r="AB201" s="45"/>
      <c r="AC201" s="35" t="s">
        <v>43</v>
      </c>
      <c r="AD201" s="49">
        <f>AVERAGE(AD198:AD200)</f>
        <v>0</v>
      </c>
      <c r="AE201" s="49">
        <f t="shared" ref="AE201:AN201" si="1335">AVERAGE(AE198:AE200)</f>
        <v>0</v>
      </c>
      <c r="AF201" s="49">
        <f t="shared" si="1335"/>
        <v>0</v>
      </c>
      <c r="AG201" s="49">
        <f t="shared" si="1335"/>
        <v>0</v>
      </c>
      <c r="AH201" s="49">
        <f t="shared" si="1335"/>
        <v>0</v>
      </c>
      <c r="AI201" s="49">
        <f t="shared" si="1335"/>
        <v>0</v>
      </c>
      <c r="AJ201" s="46">
        <f t="shared" si="1335"/>
        <v>0</v>
      </c>
      <c r="AK201" s="46">
        <f t="shared" si="1335"/>
        <v>0</v>
      </c>
      <c r="AL201" s="46">
        <f t="shared" si="1335"/>
        <v>0</v>
      </c>
      <c r="AM201" s="46">
        <f t="shared" si="1335"/>
        <v>0</v>
      </c>
      <c r="AN201" s="60">
        <f t="shared" si="1335"/>
        <v>0</v>
      </c>
      <c r="AQ201" s="204"/>
      <c r="AR201" s="205"/>
      <c r="AS201" s="45"/>
      <c r="AT201" s="45"/>
      <c r="AU201" s="45"/>
      <c r="AV201" s="45"/>
      <c r="AW201" s="45"/>
      <c r="AX201" s="35" t="s">
        <v>43</v>
      </c>
      <c r="AY201" s="49">
        <f>AVERAGE(AY198:AY200)</f>
        <v>0</v>
      </c>
      <c r="AZ201" s="49">
        <f t="shared" ref="AZ201:BI201" si="1336">AVERAGE(AZ198:AZ200)</f>
        <v>0</v>
      </c>
      <c r="BA201" s="49">
        <f t="shared" si="1336"/>
        <v>0</v>
      </c>
      <c r="BB201" s="49">
        <f t="shared" si="1336"/>
        <v>0</v>
      </c>
      <c r="BC201" s="49">
        <f t="shared" si="1336"/>
        <v>0</v>
      </c>
      <c r="BD201" s="49">
        <f t="shared" si="1336"/>
        <v>0</v>
      </c>
      <c r="BE201" s="46">
        <f t="shared" si="1336"/>
        <v>0</v>
      </c>
      <c r="BF201" s="46">
        <f t="shared" si="1336"/>
        <v>0</v>
      </c>
      <c r="BG201" s="46">
        <f t="shared" si="1336"/>
        <v>0</v>
      </c>
      <c r="BH201" s="46">
        <f t="shared" si="1336"/>
        <v>0</v>
      </c>
      <c r="BI201" s="60">
        <f t="shared" si="1336"/>
        <v>0</v>
      </c>
      <c r="BL201" s="204"/>
      <c r="BM201" s="205"/>
      <c r="BN201" s="45"/>
      <c r="BO201" s="45"/>
      <c r="BP201" s="45"/>
      <c r="BQ201" s="45"/>
      <c r="BR201" s="45"/>
      <c r="BS201" s="35" t="s">
        <v>43</v>
      </c>
      <c r="BT201" s="49">
        <f>AVERAGE(BT198:BT200)</f>
        <v>0</v>
      </c>
      <c r="BU201" s="49">
        <f t="shared" ref="BU201:CD201" si="1337">AVERAGE(BU198:BU200)</f>
        <v>0</v>
      </c>
      <c r="BV201" s="49">
        <f t="shared" si="1337"/>
        <v>0</v>
      </c>
      <c r="BW201" s="49">
        <f t="shared" si="1337"/>
        <v>0</v>
      </c>
      <c r="BX201" s="49">
        <f t="shared" si="1337"/>
        <v>0</v>
      </c>
      <c r="BY201" s="49">
        <f t="shared" si="1337"/>
        <v>0</v>
      </c>
      <c r="BZ201" s="46">
        <f t="shared" si="1337"/>
        <v>0</v>
      </c>
      <c r="CA201" s="46">
        <f t="shared" si="1337"/>
        <v>0</v>
      </c>
      <c r="CB201" s="46">
        <f t="shared" si="1337"/>
        <v>0</v>
      </c>
      <c r="CC201" s="46">
        <f t="shared" si="1337"/>
        <v>0</v>
      </c>
      <c r="CD201" s="60">
        <f t="shared" si="1337"/>
        <v>0</v>
      </c>
      <c r="CG201" s="204"/>
      <c r="CH201" s="205"/>
      <c r="CI201" s="45"/>
      <c r="CJ201" s="45"/>
      <c r="CK201" s="45"/>
      <c r="CL201" s="45"/>
      <c r="CM201" s="45"/>
      <c r="CN201" s="35" t="s">
        <v>43</v>
      </c>
      <c r="CO201" s="49">
        <f>AVERAGE(CO198:CO200)</f>
        <v>0</v>
      </c>
      <c r="CP201" s="49">
        <f t="shared" ref="CP201:CY201" si="1338">AVERAGE(CP198:CP200)</f>
        <v>0</v>
      </c>
      <c r="CQ201" s="49">
        <f t="shared" si="1338"/>
        <v>0</v>
      </c>
      <c r="CR201" s="49">
        <f t="shared" si="1338"/>
        <v>0</v>
      </c>
      <c r="CS201" s="49">
        <f t="shared" si="1338"/>
        <v>0</v>
      </c>
      <c r="CT201" s="49">
        <f t="shared" si="1338"/>
        <v>0</v>
      </c>
      <c r="CU201" s="46">
        <f t="shared" si="1338"/>
        <v>0</v>
      </c>
      <c r="CV201" s="46">
        <f t="shared" si="1338"/>
        <v>0</v>
      </c>
      <c r="CW201" s="46">
        <f t="shared" si="1338"/>
        <v>0</v>
      </c>
      <c r="CX201" s="46">
        <f t="shared" si="1338"/>
        <v>0</v>
      </c>
      <c r="CY201" s="60">
        <f t="shared" si="1338"/>
        <v>0</v>
      </c>
    </row>
    <row r="202" spans="1:103" ht="14.45" customHeight="1" x14ac:dyDescent="0.25">
      <c r="A202" s="204"/>
      <c r="B202" s="205"/>
      <c r="C202" s="65" t="s">
        <v>44</v>
      </c>
      <c r="D202" s="4" t="str">
        <f t="shared" ref="D202:S202" si="1339">D217</f>
        <v>oxygen</v>
      </c>
      <c r="E202" s="4" t="str">
        <f t="shared" si="1339"/>
        <v>nitrogen</v>
      </c>
      <c r="F202" s="4" t="str">
        <f t="shared" si="1339"/>
        <v>methane</v>
      </c>
      <c r="G202" s="4" t="str">
        <f t="shared" si="1339"/>
        <v>carbon monoxide</v>
      </c>
      <c r="H202" s="4" t="str">
        <f t="shared" si="1339"/>
        <v>carbon dioxide</v>
      </c>
      <c r="I202" s="4" t="str">
        <f t="shared" si="1339"/>
        <v>ethane</v>
      </c>
      <c r="J202" s="4" t="str">
        <f t="shared" si="1339"/>
        <v>ethylene</v>
      </c>
      <c r="K202" s="4" t="str">
        <f t="shared" si="1339"/>
        <v>propane</v>
      </c>
      <c r="L202" s="4" t="str">
        <f t="shared" si="1339"/>
        <v>propylene</v>
      </c>
      <c r="M202" s="4" t="str">
        <f t="shared" si="1339"/>
        <v>isobutane</v>
      </c>
      <c r="N202" s="4" t="str">
        <f t="shared" si="1339"/>
        <v>n-butane</v>
      </c>
      <c r="O202" s="4" t="str">
        <f t="shared" si="1339"/>
        <v>trans-2-butene</v>
      </c>
      <c r="P202" s="4" t="str">
        <f t="shared" si="1339"/>
        <v>1-butene</v>
      </c>
      <c r="Q202" s="4" t="str">
        <f t="shared" si="1339"/>
        <v>isobutene</v>
      </c>
      <c r="R202" s="4" t="str">
        <f t="shared" si="1339"/>
        <v>cis-2-butene</v>
      </c>
      <c r="S202" s="61" t="str">
        <f t="shared" si="1339"/>
        <v>1,3-butadiene</v>
      </c>
      <c r="T202" s="25"/>
      <c r="V202" s="204"/>
      <c r="W202" s="205"/>
      <c r="X202" s="65" t="s">
        <v>44</v>
      </c>
      <c r="Y202" s="4" t="str">
        <f t="shared" ref="Y202:AN202" si="1340">Y217</f>
        <v>oxygen</v>
      </c>
      <c r="Z202" s="4" t="str">
        <f t="shared" si="1340"/>
        <v>nitrogen</v>
      </c>
      <c r="AA202" s="4" t="str">
        <f t="shared" si="1340"/>
        <v>methane</v>
      </c>
      <c r="AB202" s="4" t="str">
        <f t="shared" si="1340"/>
        <v>carbon monoxide</v>
      </c>
      <c r="AC202" s="4" t="str">
        <f t="shared" si="1340"/>
        <v>carbon dioxide</v>
      </c>
      <c r="AD202" s="4" t="str">
        <f t="shared" si="1340"/>
        <v>ethane</v>
      </c>
      <c r="AE202" s="4" t="str">
        <f t="shared" si="1340"/>
        <v>ethylene</v>
      </c>
      <c r="AF202" s="4" t="str">
        <f t="shared" si="1340"/>
        <v>propane</v>
      </c>
      <c r="AG202" s="4" t="str">
        <f t="shared" si="1340"/>
        <v>propylene</v>
      </c>
      <c r="AH202" s="4" t="str">
        <f t="shared" si="1340"/>
        <v>isobutane</v>
      </c>
      <c r="AI202" s="4" t="str">
        <f t="shared" si="1340"/>
        <v>n-butane</v>
      </c>
      <c r="AJ202" s="4" t="str">
        <f t="shared" si="1340"/>
        <v>trans-2-butene</v>
      </c>
      <c r="AK202" s="4" t="str">
        <f t="shared" si="1340"/>
        <v>1-butene</v>
      </c>
      <c r="AL202" s="4" t="str">
        <f t="shared" si="1340"/>
        <v>isobutene</v>
      </c>
      <c r="AM202" s="4" t="str">
        <f t="shared" si="1340"/>
        <v>cis-2-butene</v>
      </c>
      <c r="AN202" s="61" t="str">
        <f t="shared" si="1340"/>
        <v>1,3-butadiene</v>
      </c>
      <c r="AQ202" s="204"/>
      <c r="AR202" s="205"/>
      <c r="AS202" s="65" t="s">
        <v>44</v>
      </c>
      <c r="AT202" s="4" t="str">
        <f t="shared" ref="AT202:BI202" si="1341">AT217</f>
        <v>oxygen</v>
      </c>
      <c r="AU202" s="4" t="str">
        <f t="shared" si="1341"/>
        <v>nitrogen</v>
      </c>
      <c r="AV202" s="4" t="str">
        <f t="shared" si="1341"/>
        <v>methane</v>
      </c>
      <c r="AW202" s="4" t="str">
        <f t="shared" si="1341"/>
        <v>carbon monoxide</v>
      </c>
      <c r="AX202" s="4" t="str">
        <f t="shared" si="1341"/>
        <v>carbon dioxide</v>
      </c>
      <c r="AY202" s="4" t="str">
        <f t="shared" si="1341"/>
        <v>ethane</v>
      </c>
      <c r="AZ202" s="4" t="str">
        <f t="shared" si="1341"/>
        <v>ethylene</v>
      </c>
      <c r="BA202" s="4" t="str">
        <f t="shared" si="1341"/>
        <v>propane</v>
      </c>
      <c r="BB202" s="4" t="str">
        <f t="shared" si="1341"/>
        <v>propylene</v>
      </c>
      <c r="BC202" s="4" t="str">
        <f t="shared" si="1341"/>
        <v>isobutane</v>
      </c>
      <c r="BD202" s="4" t="str">
        <f t="shared" si="1341"/>
        <v>n-butane</v>
      </c>
      <c r="BE202" s="4" t="str">
        <f t="shared" si="1341"/>
        <v>trans-2-butene</v>
      </c>
      <c r="BF202" s="4" t="str">
        <f t="shared" si="1341"/>
        <v>1-butene</v>
      </c>
      <c r="BG202" s="4" t="str">
        <f t="shared" si="1341"/>
        <v>isobutene</v>
      </c>
      <c r="BH202" s="4" t="str">
        <f t="shared" si="1341"/>
        <v>cis-2-butene</v>
      </c>
      <c r="BI202" s="61" t="str">
        <f t="shared" si="1341"/>
        <v>1,3-butadiene</v>
      </c>
      <c r="BL202" s="204"/>
      <c r="BM202" s="205"/>
      <c r="BN202" s="65" t="s">
        <v>44</v>
      </c>
      <c r="BO202" s="4" t="str">
        <f t="shared" ref="BO202:CD202" si="1342">BO217</f>
        <v>oxygen</v>
      </c>
      <c r="BP202" s="4" t="str">
        <f t="shared" si="1342"/>
        <v>nitrogen</v>
      </c>
      <c r="BQ202" s="4" t="str">
        <f t="shared" si="1342"/>
        <v>methane</v>
      </c>
      <c r="BR202" s="4" t="str">
        <f t="shared" si="1342"/>
        <v>carbon monoxide</v>
      </c>
      <c r="BS202" s="4" t="str">
        <f t="shared" si="1342"/>
        <v>carbon dioxide</v>
      </c>
      <c r="BT202" s="4" t="str">
        <f t="shared" si="1342"/>
        <v>ethane</v>
      </c>
      <c r="BU202" s="4" t="str">
        <f t="shared" si="1342"/>
        <v>ethylene</v>
      </c>
      <c r="BV202" s="4" t="str">
        <f t="shared" si="1342"/>
        <v>propane</v>
      </c>
      <c r="BW202" s="4" t="str">
        <f t="shared" si="1342"/>
        <v>propylene</v>
      </c>
      <c r="BX202" s="4" t="str">
        <f t="shared" si="1342"/>
        <v>isobutane</v>
      </c>
      <c r="BY202" s="4" t="str">
        <f t="shared" si="1342"/>
        <v>n-butane</v>
      </c>
      <c r="BZ202" s="4" t="str">
        <f t="shared" si="1342"/>
        <v>trans-2-butene</v>
      </c>
      <c r="CA202" s="4" t="str">
        <f t="shared" si="1342"/>
        <v>1-butene</v>
      </c>
      <c r="CB202" s="4" t="str">
        <f t="shared" si="1342"/>
        <v>isobutene</v>
      </c>
      <c r="CC202" s="4" t="str">
        <f t="shared" si="1342"/>
        <v>cis-2-butene</v>
      </c>
      <c r="CD202" s="61" t="str">
        <f t="shared" si="1342"/>
        <v>1,3-butadiene</v>
      </c>
      <c r="CG202" s="204"/>
      <c r="CH202" s="205"/>
      <c r="CI202" s="65" t="s">
        <v>44</v>
      </c>
      <c r="CJ202" s="4" t="str">
        <f t="shared" ref="CJ202:CY202" si="1343">CJ217</f>
        <v>oxygen</v>
      </c>
      <c r="CK202" s="4" t="str">
        <f t="shared" si="1343"/>
        <v>nitrogen</v>
      </c>
      <c r="CL202" s="4" t="str">
        <f t="shared" si="1343"/>
        <v>methane</v>
      </c>
      <c r="CM202" s="4" t="str">
        <f t="shared" si="1343"/>
        <v>carbon monoxide</v>
      </c>
      <c r="CN202" s="4" t="str">
        <f t="shared" si="1343"/>
        <v>carbon dioxide</v>
      </c>
      <c r="CO202" s="4" t="str">
        <f t="shared" si="1343"/>
        <v>ethane</v>
      </c>
      <c r="CP202" s="4" t="str">
        <f t="shared" si="1343"/>
        <v>ethylene</v>
      </c>
      <c r="CQ202" s="4" t="str">
        <f t="shared" si="1343"/>
        <v>propane</v>
      </c>
      <c r="CR202" s="4" t="str">
        <f t="shared" si="1343"/>
        <v>propylene</v>
      </c>
      <c r="CS202" s="4" t="str">
        <f t="shared" si="1343"/>
        <v>isobutane</v>
      </c>
      <c r="CT202" s="4" t="str">
        <f t="shared" si="1343"/>
        <v>n-butane</v>
      </c>
      <c r="CU202" s="4" t="str">
        <f t="shared" si="1343"/>
        <v>trans-2-butene</v>
      </c>
      <c r="CV202" s="4" t="str">
        <f t="shared" si="1343"/>
        <v>1-butene</v>
      </c>
      <c r="CW202" s="4" t="str">
        <f t="shared" si="1343"/>
        <v>isobutene</v>
      </c>
      <c r="CX202" s="4" t="str">
        <f t="shared" si="1343"/>
        <v>cis-2-butene</v>
      </c>
      <c r="CY202" s="61" t="str">
        <f t="shared" si="1343"/>
        <v>1,3-butadiene</v>
      </c>
    </row>
    <row r="203" spans="1:103" ht="14.45" customHeight="1" x14ac:dyDescent="0.25">
      <c r="A203" s="204"/>
      <c r="B203" s="205"/>
      <c r="C203" s="199" t="s">
        <v>37</v>
      </c>
      <c r="D203" s="50">
        <f t="shared" ref="D203:S203" si="1344">D222</f>
        <v>0</v>
      </c>
      <c r="E203" s="50">
        <f t="shared" si="1344"/>
        <v>0</v>
      </c>
      <c r="F203" s="50">
        <f t="shared" si="1344"/>
        <v>0</v>
      </c>
      <c r="G203" s="50">
        <f t="shared" si="1344"/>
        <v>0</v>
      </c>
      <c r="H203" s="50">
        <f t="shared" si="1344"/>
        <v>0</v>
      </c>
      <c r="I203" s="50">
        <f t="shared" si="1344"/>
        <v>0</v>
      </c>
      <c r="J203" s="50">
        <f t="shared" si="1344"/>
        <v>0</v>
      </c>
      <c r="K203" s="50">
        <f t="shared" si="1344"/>
        <v>0</v>
      </c>
      <c r="L203" s="50">
        <f t="shared" si="1344"/>
        <v>0</v>
      </c>
      <c r="M203" s="50">
        <f t="shared" si="1344"/>
        <v>0</v>
      </c>
      <c r="N203" s="50">
        <f t="shared" si="1344"/>
        <v>0</v>
      </c>
      <c r="O203" s="50">
        <f t="shared" si="1344"/>
        <v>0</v>
      </c>
      <c r="P203" s="50">
        <f t="shared" si="1344"/>
        <v>0</v>
      </c>
      <c r="Q203" s="50">
        <f t="shared" si="1344"/>
        <v>0</v>
      </c>
      <c r="R203" s="50">
        <f t="shared" si="1344"/>
        <v>0</v>
      </c>
      <c r="S203" s="62">
        <f t="shared" si="1344"/>
        <v>0</v>
      </c>
      <c r="T203" s="25"/>
      <c r="V203" s="204"/>
      <c r="W203" s="205"/>
      <c r="X203" s="199" t="s">
        <v>37</v>
      </c>
      <c r="Y203" s="50">
        <f t="shared" ref="Y203:AN203" si="1345">Y222</f>
        <v>0</v>
      </c>
      <c r="Z203" s="50">
        <f t="shared" si="1345"/>
        <v>0</v>
      </c>
      <c r="AA203" s="50">
        <f t="shared" si="1345"/>
        <v>0</v>
      </c>
      <c r="AB203" s="50">
        <f t="shared" si="1345"/>
        <v>0</v>
      </c>
      <c r="AC203" s="50">
        <f t="shared" si="1345"/>
        <v>0</v>
      </c>
      <c r="AD203" s="50">
        <f t="shared" si="1345"/>
        <v>0</v>
      </c>
      <c r="AE203" s="50">
        <f t="shared" si="1345"/>
        <v>0</v>
      </c>
      <c r="AF203" s="50">
        <f t="shared" si="1345"/>
        <v>0</v>
      </c>
      <c r="AG203" s="50">
        <f t="shared" si="1345"/>
        <v>0</v>
      </c>
      <c r="AH203" s="50">
        <f t="shared" si="1345"/>
        <v>0</v>
      </c>
      <c r="AI203" s="50">
        <f t="shared" si="1345"/>
        <v>0</v>
      </c>
      <c r="AJ203" s="50">
        <f t="shared" si="1345"/>
        <v>0</v>
      </c>
      <c r="AK203" s="50">
        <f t="shared" si="1345"/>
        <v>0</v>
      </c>
      <c r="AL203" s="50">
        <f t="shared" si="1345"/>
        <v>0</v>
      </c>
      <c r="AM203" s="50">
        <f t="shared" si="1345"/>
        <v>0</v>
      </c>
      <c r="AN203" s="62">
        <f t="shared" si="1345"/>
        <v>0</v>
      </c>
      <c r="AQ203" s="204"/>
      <c r="AR203" s="205"/>
      <c r="AS203" s="199" t="s">
        <v>37</v>
      </c>
      <c r="AT203" s="50">
        <f t="shared" ref="AT203:BI203" si="1346">AT222</f>
        <v>0</v>
      </c>
      <c r="AU203" s="50">
        <f t="shared" si="1346"/>
        <v>0</v>
      </c>
      <c r="AV203" s="50">
        <f t="shared" si="1346"/>
        <v>0</v>
      </c>
      <c r="AW203" s="50">
        <f t="shared" si="1346"/>
        <v>0</v>
      </c>
      <c r="AX203" s="50">
        <f t="shared" si="1346"/>
        <v>0</v>
      </c>
      <c r="AY203" s="50">
        <f t="shared" si="1346"/>
        <v>0</v>
      </c>
      <c r="AZ203" s="50">
        <f t="shared" si="1346"/>
        <v>0</v>
      </c>
      <c r="BA203" s="50">
        <f t="shared" si="1346"/>
        <v>0</v>
      </c>
      <c r="BB203" s="50">
        <f t="shared" si="1346"/>
        <v>0</v>
      </c>
      <c r="BC203" s="50">
        <f t="shared" si="1346"/>
        <v>0</v>
      </c>
      <c r="BD203" s="50">
        <f t="shared" si="1346"/>
        <v>0</v>
      </c>
      <c r="BE203" s="50">
        <f t="shared" si="1346"/>
        <v>0</v>
      </c>
      <c r="BF203" s="50">
        <f t="shared" si="1346"/>
        <v>0</v>
      </c>
      <c r="BG203" s="50">
        <f t="shared" si="1346"/>
        <v>0</v>
      </c>
      <c r="BH203" s="50">
        <f t="shared" si="1346"/>
        <v>0</v>
      </c>
      <c r="BI203" s="62">
        <f t="shared" si="1346"/>
        <v>0</v>
      </c>
      <c r="BL203" s="204"/>
      <c r="BM203" s="205"/>
      <c r="BN203" s="199" t="s">
        <v>37</v>
      </c>
      <c r="BO203" s="50">
        <f t="shared" ref="BO203:CD203" si="1347">BO222</f>
        <v>0</v>
      </c>
      <c r="BP203" s="50">
        <f t="shared" si="1347"/>
        <v>0</v>
      </c>
      <c r="BQ203" s="50">
        <f t="shared" si="1347"/>
        <v>0</v>
      </c>
      <c r="BR203" s="50">
        <f t="shared" si="1347"/>
        <v>0</v>
      </c>
      <c r="BS203" s="50">
        <f t="shared" si="1347"/>
        <v>0</v>
      </c>
      <c r="BT203" s="50">
        <f t="shared" si="1347"/>
        <v>0</v>
      </c>
      <c r="BU203" s="50">
        <f t="shared" si="1347"/>
        <v>0</v>
      </c>
      <c r="BV203" s="50">
        <f t="shared" si="1347"/>
        <v>0</v>
      </c>
      <c r="BW203" s="50">
        <f t="shared" si="1347"/>
        <v>0</v>
      </c>
      <c r="BX203" s="50">
        <f t="shared" si="1347"/>
        <v>0</v>
      </c>
      <c r="BY203" s="50">
        <f t="shared" si="1347"/>
        <v>0</v>
      </c>
      <c r="BZ203" s="50">
        <f t="shared" si="1347"/>
        <v>0</v>
      </c>
      <c r="CA203" s="50">
        <f t="shared" si="1347"/>
        <v>0</v>
      </c>
      <c r="CB203" s="50">
        <f t="shared" si="1347"/>
        <v>0</v>
      </c>
      <c r="CC203" s="50">
        <f t="shared" si="1347"/>
        <v>0</v>
      </c>
      <c r="CD203" s="62">
        <f t="shared" si="1347"/>
        <v>0</v>
      </c>
      <c r="CG203" s="204"/>
      <c r="CH203" s="205"/>
      <c r="CI203" s="199" t="s">
        <v>37</v>
      </c>
      <c r="CJ203" s="50">
        <f t="shared" ref="CJ203:CY203" si="1348">CJ222</f>
        <v>0</v>
      </c>
      <c r="CK203" s="50">
        <f t="shared" si="1348"/>
        <v>0</v>
      </c>
      <c r="CL203" s="50">
        <f t="shared" si="1348"/>
        <v>0</v>
      </c>
      <c r="CM203" s="50">
        <f t="shared" si="1348"/>
        <v>0</v>
      </c>
      <c r="CN203" s="50">
        <f t="shared" si="1348"/>
        <v>0</v>
      </c>
      <c r="CO203" s="50">
        <f t="shared" si="1348"/>
        <v>0</v>
      </c>
      <c r="CP203" s="50">
        <f t="shared" si="1348"/>
        <v>0</v>
      </c>
      <c r="CQ203" s="50">
        <f t="shared" si="1348"/>
        <v>0</v>
      </c>
      <c r="CR203" s="50">
        <f t="shared" si="1348"/>
        <v>0</v>
      </c>
      <c r="CS203" s="50">
        <f t="shared" si="1348"/>
        <v>0</v>
      </c>
      <c r="CT203" s="50">
        <f t="shared" si="1348"/>
        <v>0</v>
      </c>
      <c r="CU203" s="50">
        <f t="shared" si="1348"/>
        <v>0</v>
      </c>
      <c r="CV203" s="50">
        <f t="shared" si="1348"/>
        <v>0</v>
      </c>
      <c r="CW203" s="50">
        <f t="shared" si="1348"/>
        <v>0</v>
      </c>
      <c r="CX203" s="50">
        <f t="shared" si="1348"/>
        <v>0</v>
      </c>
      <c r="CY203" s="62">
        <f t="shared" si="1348"/>
        <v>0</v>
      </c>
    </row>
    <row r="204" spans="1:103" ht="14.45" customHeight="1" x14ac:dyDescent="0.25">
      <c r="A204" s="204"/>
      <c r="B204" s="205"/>
      <c r="C204" s="200"/>
      <c r="D204" s="50">
        <f t="shared" ref="D204:S204" si="1349">D223</f>
        <v>0</v>
      </c>
      <c r="E204" s="50">
        <f t="shared" si="1349"/>
        <v>0</v>
      </c>
      <c r="F204" s="50">
        <f t="shared" si="1349"/>
        <v>0</v>
      </c>
      <c r="G204" s="50">
        <f t="shared" si="1349"/>
        <v>0</v>
      </c>
      <c r="H204" s="50">
        <f t="shared" si="1349"/>
        <v>0</v>
      </c>
      <c r="I204" s="50">
        <f t="shared" si="1349"/>
        <v>0</v>
      </c>
      <c r="J204" s="50">
        <f t="shared" si="1349"/>
        <v>0</v>
      </c>
      <c r="K204" s="50">
        <f t="shared" si="1349"/>
        <v>0</v>
      </c>
      <c r="L204" s="50">
        <f t="shared" si="1349"/>
        <v>0</v>
      </c>
      <c r="M204" s="50">
        <f t="shared" si="1349"/>
        <v>0</v>
      </c>
      <c r="N204" s="50">
        <f t="shared" si="1349"/>
        <v>0</v>
      </c>
      <c r="O204" s="50">
        <f t="shared" si="1349"/>
        <v>0</v>
      </c>
      <c r="P204" s="50">
        <f t="shared" si="1349"/>
        <v>0</v>
      </c>
      <c r="Q204" s="50">
        <f t="shared" si="1349"/>
        <v>0</v>
      </c>
      <c r="R204" s="50">
        <f t="shared" si="1349"/>
        <v>0</v>
      </c>
      <c r="S204" s="62">
        <f t="shared" si="1349"/>
        <v>0</v>
      </c>
      <c r="T204" s="25"/>
      <c r="V204" s="204"/>
      <c r="W204" s="205"/>
      <c r="X204" s="200"/>
      <c r="Y204" s="50">
        <f t="shared" ref="Y204:AN204" si="1350">Y223</f>
        <v>0</v>
      </c>
      <c r="Z204" s="50">
        <f t="shared" si="1350"/>
        <v>0</v>
      </c>
      <c r="AA204" s="50">
        <f t="shared" si="1350"/>
        <v>0</v>
      </c>
      <c r="AB204" s="50">
        <f t="shared" si="1350"/>
        <v>0</v>
      </c>
      <c r="AC204" s="50">
        <f t="shared" si="1350"/>
        <v>0</v>
      </c>
      <c r="AD204" s="50">
        <f t="shared" si="1350"/>
        <v>0</v>
      </c>
      <c r="AE204" s="50">
        <f t="shared" si="1350"/>
        <v>0</v>
      </c>
      <c r="AF204" s="50">
        <f t="shared" si="1350"/>
        <v>0</v>
      </c>
      <c r="AG204" s="50">
        <f t="shared" si="1350"/>
        <v>0</v>
      </c>
      <c r="AH204" s="50">
        <f t="shared" si="1350"/>
        <v>0</v>
      </c>
      <c r="AI204" s="50">
        <f t="shared" si="1350"/>
        <v>0</v>
      </c>
      <c r="AJ204" s="50">
        <f t="shared" si="1350"/>
        <v>0</v>
      </c>
      <c r="AK204" s="50">
        <f t="shared" si="1350"/>
        <v>0</v>
      </c>
      <c r="AL204" s="50">
        <f t="shared" si="1350"/>
        <v>0</v>
      </c>
      <c r="AM204" s="50">
        <f t="shared" si="1350"/>
        <v>0</v>
      </c>
      <c r="AN204" s="62">
        <f t="shared" si="1350"/>
        <v>0</v>
      </c>
      <c r="AQ204" s="204"/>
      <c r="AR204" s="205"/>
      <c r="AS204" s="200"/>
      <c r="AT204" s="50">
        <f t="shared" ref="AT204:BI204" si="1351">AT223</f>
        <v>0</v>
      </c>
      <c r="AU204" s="50">
        <f t="shared" si="1351"/>
        <v>0</v>
      </c>
      <c r="AV204" s="50">
        <f t="shared" si="1351"/>
        <v>0</v>
      </c>
      <c r="AW204" s="50">
        <f t="shared" si="1351"/>
        <v>0</v>
      </c>
      <c r="AX204" s="50">
        <f t="shared" si="1351"/>
        <v>0</v>
      </c>
      <c r="AY204" s="50">
        <f t="shared" si="1351"/>
        <v>0</v>
      </c>
      <c r="AZ204" s="50">
        <f t="shared" si="1351"/>
        <v>0</v>
      </c>
      <c r="BA204" s="50">
        <f t="shared" si="1351"/>
        <v>0</v>
      </c>
      <c r="BB204" s="50">
        <f t="shared" si="1351"/>
        <v>0</v>
      </c>
      <c r="BC204" s="50">
        <f t="shared" si="1351"/>
        <v>0</v>
      </c>
      <c r="BD204" s="50">
        <f t="shared" si="1351"/>
        <v>0</v>
      </c>
      <c r="BE204" s="50">
        <f t="shared" si="1351"/>
        <v>0</v>
      </c>
      <c r="BF204" s="50">
        <f t="shared" si="1351"/>
        <v>0</v>
      </c>
      <c r="BG204" s="50">
        <f t="shared" si="1351"/>
        <v>0</v>
      </c>
      <c r="BH204" s="50">
        <f t="shared" si="1351"/>
        <v>0</v>
      </c>
      <c r="BI204" s="62">
        <f t="shared" si="1351"/>
        <v>0</v>
      </c>
      <c r="BL204" s="204"/>
      <c r="BM204" s="205"/>
      <c r="BN204" s="200"/>
      <c r="BO204" s="50">
        <f t="shared" ref="BO204:CD204" si="1352">BO223</f>
        <v>0</v>
      </c>
      <c r="BP204" s="50">
        <f t="shared" si="1352"/>
        <v>0</v>
      </c>
      <c r="BQ204" s="50">
        <f t="shared" si="1352"/>
        <v>0</v>
      </c>
      <c r="BR204" s="50">
        <f t="shared" si="1352"/>
        <v>0</v>
      </c>
      <c r="BS204" s="50">
        <f t="shared" si="1352"/>
        <v>0</v>
      </c>
      <c r="BT204" s="50">
        <f t="shared" si="1352"/>
        <v>0</v>
      </c>
      <c r="BU204" s="50">
        <f t="shared" si="1352"/>
        <v>0</v>
      </c>
      <c r="BV204" s="50">
        <f t="shared" si="1352"/>
        <v>0</v>
      </c>
      <c r="BW204" s="50">
        <f t="shared" si="1352"/>
        <v>0</v>
      </c>
      <c r="BX204" s="50">
        <f t="shared" si="1352"/>
        <v>0</v>
      </c>
      <c r="BY204" s="50">
        <f t="shared" si="1352"/>
        <v>0</v>
      </c>
      <c r="BZ204" s="50">
        <f t="shared" si="1352"/>
        <v>0</v>
      </c>
      <c r="CA204" s="50">
        <f t="shared" si="1352"/>
        <v>0</v>
      </c>
      <c r="CB204" s="50">
        <f t="shared" si="1352"/>
        <v>0</v>
      </c>
      <c r="CC204" s="50">
        <f t="shared" si="1352"/>
        <v>0</v>
      </c>
      <c r="CD204" s="62">
        <f t="shared" si="1352"/>
        <v>0</v>
      </c>
      <c r="CG204" s="204"/>
      <c r="CH204" s="205"/>
      <c r="CI204" s="200"/>
      <c r="CJ204" s="50">
        <f t="shared" ref="CJ204:CY204" si="1353">CJ223</f>
        <v>0</v>
      </c>
      <c r="CK204" s="50">
        <f t="shared" si="1353"/>
        <v>0</v>
      </c>
      <c r="CL204" s="50">
        <f t="shared" si="1353"/>
        <v>0</v>
      </c>
      <c r="CM204" s="50">
        <f t="shared" si="1353"/>
        <v>0</v>
      </c>
      <c r="CN204" s="50">
        <f t="shared" si="1353"/>
        <v>0</v>
      </c>
      <c r="CO204" s="50">
        <f t="shared" si="1353"/>
        <v>0</v>
      </c>
      <c r="CP204" s="50">
        <f t="shared" si="1353"/>
        <v>0</v>
      </c>
      <c r="CQ204" s="50">
        <f t="shared" si="1353"/>
        <v>0</v>
      </c>
      <c r="CR204" s="50">
        <f t="shared" si="1353"/>
        <v>0</v>
      </c>
      <c r="CS204" s="50">
        <f t="shared" si="1353"/>
        <v>0</v>
      </c>
      <c r="CT204" s="50">
        <f t="shared" si="1353"/>
        <v>0</v>
      </c>
      <c r="CU204" s="50">
        <f t="shared" si="1353"/>
        <v>0</v>
      </c>
      <c r="CV204" s="50">
        <f t="shared" si="1353"/>
        <v>0</v>
      </c>
      <c r="CW204" s="50">
        <f t="shared" si="1353"/>
        <v>0</v>
      </c>
      <c r="CX204" s="50">
        <f t="shared" si="1353"/>
        <v>0</v>
      </c>
      <c r="CY204" s="62">
        <f t="shared" si="1353"/>
        <v>0</v>
      </c>
    </row>
    <row r="205" spans="1:103" ht="14.45" customHeight="1" x14ac:dyDescent="0.25">
      <c r="A205" s="204"/>
      <c r="B205" s="205"/>
      <c r="C205" s="201"/>
      <c r="D205" s="50">
        <f t="shared" ref="D205:S205" si="1354">D224</f>
        <v>0</v>
      </c>
      <c r="E205" s="50">
        <f t="shared" si="1354"/>
        <v>0</v>
      </c>
      <c r="F205" s="50">
        <f t="shared" si="1354"/>
        <v>0</v>
      </c>
      <c r="G205" s="50">
        <f t="shared" si="1354"/>
        <v>0</v>
      </c>
      <c r="H205" s="50">
        <f t="shared" si="1354"/>
        <v>0</v>
      </c>
      <c r="I205" s="50">
        <f t="shared" si="1354"/>
        <v>0</v>
      </c>
      <c r="J205" s="50">
        <f t="shared" si="1354"/>
        <v>0</v>
      </c>
      <c r="K205" s="50">
        <f t="shared" si="1354"/>
        <v>0</v>
      </c>
      <c r="L205" s="50">
        <f t="shared" si="1354"/>
        <v>0</v>
      </c>
      <c r="M205" s="50">
        <f t="shared" si="1354"/>
        <v>0</v>
      </c>
      <c r="N205" s="50">
        <f t="shared" si="1354"/>
        <v>0</v>
      </c>
      <c r="O205" s="50">
        <f t="shared" si="1354"/>
        <v>0</v>
      </c>
      <c r="P205" s="50">
        <f t="shared" si="1354"/>
        <v>0</v>
      </c>
      <c r="Q205" s="50">
        <f t="shared" si="1354"/>
        <v>0</v>
      </c>
      <c r="R205" s="50">
        <f t="shared" si="1354"/>
        <v>0</v>
      </c>
      <c r="S205" s="62">
        <f t="shared" si="1354"/>
        <v>0</v>
      </c>
      <c r="T205" s="25"/>
      <c r="V205" s="204"/>
      <c r="W205" s="205"/>
      <c r="X205" s="201"/>
      <c r="Y205" s="50">
        <f t="shared" ref="Y205:AN205" si="1355">Y224</f>
        <v>0</v>
      </c>
      <c r="Z205" s="50">
        <f t="shared" si="1355"/>
        <v>0</v>
      </c>
      <c r="AA205" s="50">
        <f t="shared" si="1355"/>
        <v>0</v>
      </c>
      <c r="AB205" s="50">
        <f t="shared" si="1355"/>
        <v>0</v>
      </c>
      <c r="AC205" s="50">
        <f t="shared" si="1355"/>
        <v>0</v>
      </c>
      <c r="AD205" s="50">
        <f t="shared" si="1355"/>
        <v>0</v>
      </c>
      <c r="AE205" s="50">
        <f t="shared" si="1355"/>
        <v>0</v>
      </c>
      <c r="AF205" s="50">
        <f t="shared" si="1355"/>
        <v>0</v>
      </c>
      <c r="AG205" s="50">
        <f t="shared" si="1355"/>
        <v>0</v>
      </c>
      <c r="AH205" s="50">
        <f t="shared" si="1355"/>
        <v>0</v>
      </c>
      <c r="AI205" s="50">
        <f t="shared" si="1355"/>
        <v>0</v>
      </c>
      <c r="AJ205" s="50">
        <f t="shared" si="1355"/>
        <v>0</v>
      </c>
      <c r="AK205" s="50">
        <f t="shared" si="1355"/>
        <v>0</v>
      </c>
      <c r="AL205" s="50">
        <f t="shared" si="1355"/>
        <v>0</v>
      </c>
      <c r="AM205" s="50">
        <f t="shared" si="1355"/>
        <v>0</v>
      </c>
      <c r="AN205" s="62">
        <f t="shared" si="1355"/>
        <v>0</v>
      </c>
      <c r="AQ205" s="204"/>
      <c r="AR205" s="205"/>
      <c r="AS205" s="201"/>
      <c r="AT205" s="50">
        <f t="shared" ref="AT205:BI205" si="1356">AT224</f>
        <v>0</v>
      </c>
      <c r="AU205" s="50">
        <f t="shared" si="1356"/>
        <v>0</v>
      </c>
      <c r="AV205" s="50">
        <f t="shared" si="1356"/>
        <v>0</v>
      </c>
      <c r="AW205" s="50">
        <f t="shared" si="1356"/>
        <v>0</v>
      </c>
      <c r="AX205" s="50">
        <f t="shared" si="1356"/>
        <v>0</v>
      </c>
      <c r="AY205" s="50">
        <f t="shared" si="1356"/>
        <v>0</v>
      </c>
      <c r="AZ205" s="50">
        <f t="shared" si="1356"/>
        <v>0</v>
      </c>
      <c r="BA205" s="50">
        <f t="shared" si="1356"/>
        <v>0</v>
      </c>
      <c r="BB205" s="50">
        <f t="shared" si="1356"/>
        <v>0</v>
      </c>
      <c r="BC205" s="50">
        <f t="shared" si="1356"/>
        <v>0</v>
      </c>
      <c r="BD205" s="50">
        <f t="shared" si="1356"/>
        <v>0</v>
      </c>
      <c r="BE205" s="50">
        <f t="shared" si="1356"/>
        <v>0</v>
      </c>
      <c r="BF205" s="50">
        <f t="shared" si="1356"/>
        <v>0</v>
      </c>
      <c r="BG205" s="50">
        <f t="shared" si="1356"/>
        <v>0</v>
      </c>
      <c r="BH205" s="50">
        <f t="shared" si="1356"/>
        <v>0</v>
      </c>
      <c r="BI205" s="62">
        <f t="shared" si="1356"/>
        <v>0</v>
      </c>
      <c r="BL205" s="204"/>
      <c r="BM205" s="205"/>
      <c r="BN205" s="201"/>
      <c r="BO205" s="50">
        <f t="shared" ref="BO205:CD205" si="1357">BO224</f>
        <v>0</v>
      </c>
      <c r="BP205" s="50">
        <f t="shared" si="1357"/>
        <v>0</v>
      </c>
      <c r="BQ205" s="50">
        <f t="shared" si="1357"/>
        <v>0</v>
      </c>
      <c r="BR205" s="50">
        <f t="shared" si="1357"/>
        <v>0</v>
      </c>
      <c r="BS205" s="50">
        <f t="shared" si="1357"/>
        <v>0</v>
      </c>
      <c r="BT205" s="50">
        <f t="shared" si="1357"/>
        <v>0</v>
      </c>
      <c r="BU205" s="50">
        <f t="shared" si="1357"/>
        <v>0</v>
      </c>
      <c r="BV205" s="50">
        <f t="shared" si="1357"/>
        <v>0</v>
      </c>
      <c r="BW205" s="50">
        <f t="shared" si="1357"/>
        <v>0</v>
      </c>
      <c r="BX205" s="50">
        <f t="shared" si="1357"/>
        <v>0</v>
      </c>
      <c r="BY205" s="50">
        <f t="shared" si="1357"/>
        <v>0</v>
      </c>
      <c r="BZ205" s="50">
        <f t="shared" si="1357"/>
        <v>0</v>
      </c>
      <c r="CA205" s="50">
        <f t="shared" si="1357"/>
        <v>0</v>
      </c>
      <c r="CB205" s="50">
        <f t="shared" si="1357"/>
        <v>0</v>
      </c>
      <c r="CC205" s="50">
        <f t="shared" si="1357"/>
        <v>0</v>
      </c>
      <c r="CD205" s="62">
        <f t="shared" si="1357"/>
        <v>0</v>
      </c>
      <c r="CG205" s="204"/>
      <c r="CH205" s="205"/>
      <c r="CI205" s="201"/>
      <c r="CJ205" s="50">
        <f t="shared" ref="CJ205:CY205" si="1358">CJ224</f>
        <v>0</v>
      </c>
      <c r="CK205" s="50">
        <f t="shared" si="1358"/>
        <v>0</v>
      </c>
      <c r="CL205" s="50">
        <f t="shared" si="1358"/>
        <v>0</v>
      </c>
      <c r="CM205" s="50">
        <f t="shared" si="1358"/>
        <v>0</v>
      </c>
      <c r="CN205" s="50">
        <f t="shared" si="1358"/>
        <v>0</v>
      </c>
      <c r="CO205" s="50">
        <f t="shared" si="1358"/>
        <v>0</v>
      </c>
      <c r="CP205" s="50">
        <f t="shared" si="1358"/>
        <v>0</v>
      </c>
      <c r="CQ205" s="50">
        <f t="shared" si="1358"/>
        <v>0</v>
      </c>
      <c r="CR205" s="50">
        <f t="shared" si="1358"/>
        <v>0</v>
      </c>
      <c r="CS205" s="50">
        <f t="shared" si="1358"/>
        <v>0</v>
      </c>
      <c r="CT205" s="50">
        <f t="shared" si="1358"/>
        <v>0</v>
      </c>
      <c r="CU205" s="50">
        <f t="shared" si="1358"/>
        <v>0</v>
      </c>
      <c r="CV205" s="50">
        <f t="shared" si="1358"/>
        <v>0</v>
      </c>
      <c r="CW205" s="50">
        <f t="shared" si="1358"/>
        <v>0</v>
      </c>
      <c r="CX205" s="50">
        <f t="shared" si="1358"/>
        <v>0</v>
      </c>
      <c r="CY205" s="62">
        <f t="shared" si="1358"/>
        <v>0</v>
      </c>
    </row>
    <row r="206" spans="1:103" ht="14.45" customHeight="1" x14ac:dyDescent="0.25">
      <c r="A206" s="204"/>
      <c r="B206" s="205"/>
      <c r="C206" s="66" t="s">
        <v>43</v>
      </c>
      <c r="D206" s="52">
        <f>AVERAGE(D203:D205)</f>
        <v>0</v>
      </c>
      <c r="E206" s="52">
        <f t="shared" ref="E206" si="1359">AVERAGE(E203:E205)</f>
        <v>0</v>
      </c>
      <c r="F206" s="52">
        <f>AVERAGE(F203:F205)</f>
        <v>0</v>
      </c>
      <c r="G206" s="52">
        <f>AVERAGE(G203:G205)</f>
        <v>0</v>
      </c>
      <c r="H206" s="52">
        <f>AVERAGE(H203:H205)</f>
        <v>0</v>
      </c>
      <c r="I206" s="52">
        <f t="shared" ref="I206:J206" si="1360">AVERAGE(I203:I205)</f>
        <v>0</v>
      </c>
      <c r="J206" s="52">
        <f t="shared" si="1360"/>
        <v>0</v>
      </c>
      <c r="K206" s="52">
        <f>AVERAGE(K203:K205)</f>
        <v>0</v>
      </c>
      <c r="L206" s="52">
        <f>AVERAGE(L203:L205)</f>
        <v>0</v>
      </c>
      <c r="M206" s="52">
        <f t="shared" ref="M206:S206" si="1361">AVERAGE(M203:M205)</f>
        <v>0</v>
      </c>
      <c r="N206" s="52">
        <f t="shared" si="1361"/>
        <v>0</v>
      </c>
      <c r="O206" s="52">
        <f t="shared" si="1361"/>
        <v>0</v>
      </c>
      <c r="P206" s="52">
        <f t="shared" si="1361"/>
        <v>0</v>
      </c>
      <c r="Q206" s="52">
        <f t="shared" si="1361"/>
        <v>0</v>
      </c>
      <c r="R206" s="52">
        <f t="shared" si="1361"/>
        <v>0</v>
      </c>
      <c r="S206" s="53">
        <f t="shared" si="1361"/>
        <v>0</v>
      </c>
      <c r="T206" s="25"/>
      <c r="V206" s="204"/>
      <c r="W206" s="205"/>
      <c r="X206" s="66" t="s">
        <v>43</v>
      </c>
      <c r="Y206" s="52">
        <f>AVERAGE(Y203:Y205)</f>
        <v>0</v>
      </c>
      <c r="Z206" s="52">
        <f t="shared" ref="Z206" si="1362">AVERAGE(Z203:Z205)</f>
        <v>0</v>
      </c>
      <c r="AA206" s="52">
        <f>AVERAGE(AA203:AA205)</f>
        <v>0</v>
      </c>
      <c r="AB206" s="52">
        <f>AVERAGE(AB203:AB205)</f>
        <v>0</v>
      </c>
      <c r="AC206" s="52">
        <f>AVERAGE(AC203:AC205)</f>
        <v>0</v>
      </c>
      <c r="AD206" s="52">
        <f t="shared" ref="AD206:AE206" si="1363">AVERAGE(AD203:AD205)</f>
        <v>0</v>
      </c>
      <c r="AE206" s="52">
        <f t="shared" si="1363"/>
        <v>0</v>
      </c>
      <c r="AF206" s="52">
        <f>AVERAGE(AF203:AF205)</f>
        <v>0</v>
      </c>
      <c r="AG206" s="52">
        <f>AVERAGE(AG203:AG205)</f>
        <v>0</v>
      </c>
      <c r="AH206" s="52">
        <f t="shared" ref="AH206:AN206" si="1364">AVERAGE(AH203:AH205)</f>
        <v>0</v>
      </c>
      <c r="AI206" s="52">
        <f t="shared" si="1364"/>
        <v>0</v>
      </c>
      <c r="AJ206" s="52">
        <f t="shared" si="1364"/>
        <v>0</v>
      </c>
      <c r="AK206" s="52">
        <f t="shared" si="1364"/>
        <v>0</v>
      </c>
      <c r="AL206" s="52">
        <f t="shared" si="1364"/>
        <v>0</v>
      </c>
      <c r="AM206" s="52">
        <f t="shared" si="1364"/>
        <v>0</v>
      </c>
      <c r="AN206" s="53">
        <f t="shared" si="1364"/>
        <v>0</v>
      </c>
      <c r="AQ206" s="204"/>
      <c r="AR206" s="205"/>
      <c r="AS206" s="66" t="s">
        <v>43</v>
      </c>
      <c r="AT206" s="52">
        <f>AVERAGE(AT203:AT205)</f>
        <v>0</v>
      </c>
      <c r="AU206" s="52">
        <f t="shared" ref="AU206" si="1365">AVERAGE(AU203:AU205)</f>
        <v>0</v>
      </c>
      <c r="AV206" s="52">
        <f>AVERAGE(AV203:AV205)</f>
        <v>0</v>
      </c>
      <c r="AW206" s="52">
        <f>AVERAGE(AW203:AW205)</f>
        <v>0</v>
      </c>
      <c r="AX206" s="52">
        <f>AVERAGE(AX203:AX205)</f>
        <v>0</v>
      </c>
      <c r="AY206" s="52">
        <f t="shared" ref="AY206:AZ206" si="1366">AVERAGE(AY203:AY205)</f>
        <v>0</v>
      </c>
      <c r="AZ206" s="52">
        <f t="shared" si="1366"/>
        <v>0</v>
      </c>
      <c r="BA206" s="52">
        <f>AVERAGE(BA203:BA205)</f>
        <v>0</v>
      </c>
      <c r="BB206" s="52">
        <f>AVERAGE(BB203:BB205)</f>
        <v>0</v>
      </c>
      <c r="BC206" s="52">
        <f t="shared" ref="BC206:BI206" si="1367">AVERAGE(BC203:BC205)</f>
        <v>0</v>
      </c>
      <c r="BD206" s="52">
        <f t="shared" si="1367"/>
        <v>0</v>
      </c>
      <c r="BE206" s="52">
        <f t="shared" si="1367"/>
        <v>0</v>
      </c>
      <c r="BF206" s="52">
        <f t="shared" si="1367"/>
        <v>0</v>
      </c>
      <c r="BG206" s="52">
        <f t="shared" si="1367"/>
        <v>0</v>
      </c>
      <c r="BH206" s="52">
        <f t="shared" si="1367"/>
        <v>0</v>
      </c>
      <c r="BI206" s="53">
        <f t="shared" si="1367"/>
        <v>0</v>
      </c>
      <c r="BL206" s="204"/>
      <c r="BM206" s="205"/>
      <c r="BN206" s="66" t="s">
        <v>43</v>
      </c>
      <c r="BO206" s="52">
        <f>AVERAGE(BO203:BO205)</f>
        <v>0</v>
      </c>
      <c r="BP206" s="52">
        <f t="shared" ref="BP206" si="1368">AVERAGE(BP203:BP205)</f>
        <v>0</v>
      </c>
      <c r="BQ206" s="52">
        <f>AVERAGE(BQ203:BQ205)</f>
        <v>0</v>
      </c>
      <c r="BR206" s="52">
        <f>AVERAGE(BR203:BR205)</f>
        <v>0</v>
      </c>
      <c r="BS206" s="52">
        <f>AVERAGE(BS203:BS205)</f>
        <v>0</v>
      </c>
      <c r="BT206" s="52">
        <f t="shared" ref="BT206:BU206" si="1369">AVERAGE(BT203:BT205)</f>
        <v>0</v>
      </c>
      <c r="BU206" s="52">
        <f t="shared" si="1369"/>
        <v>0</v>
      </c>
      <c r="BV206" s="52">
        <f>AVERAGE(BV203:BV205)</f>
        <v>0</v>
      </c>
      <c r="BW206" s="52">
        <f>AVERAGE(BW203:BW205)</f>
        <v>0</v>
      </c>
      <c r="BX206" s="52">
        <f t="shared" ref="BX206:CD206" si="1370">AVERAGE(BX203:BX205)</f>
        <v>0</v>
      </c>
      <c r="BY206" s="52">
        <f t="shared" si="1370"/>
        <v>0</v>
      </c>
      <c r="BZ206" s="52">
        <f t="shared" si="1370"/>
        <v>0</v>
      </c>
      <c r="CA206" s="52">
        <f t="shared" si="1370"/>
        <v>0</v>
      </c>
      <c r="CB206" s="52">
        <f t="shared" si="1370"/>
        <v>0</v>
      </c>
      <c r="CC206" s="52">
        <f t="shared" si="1370"/>
        <v>0</v>
      </c>
      <c r="CD206" s="53">
        <f t="shared" si="1370"/>
        <v>0</v>
      </c>
      <c r="CG206" s="204"/>
      <c r="CH206" s="205"/>
      <c r="CI206" s="66" t="s">
        <v>43</v>
      </c>
      <c r="CJ206" s="52">
        <f>AVERAGE(CJ203:CJ205)</f>
        <v>0</v>
      </c>
      <c r="CK206" s="52">
        <f t="shared" ref="CK206" si="1371">AVERAGE(CK203:CK205)</f>
        <v>0</v>
      </c>
      <c r="CL206" s="52">
        <f>AVERAGE(CL203:CL205)</f>
        <v>0</v>
      </c>
      <c r="CM206" s="52">
        <f>AVERAGE(CM203:CM205)</f>
        <v>0</v>
      </c>
      <c r="CN206" s="52">
        <f>AVERAGE(CN203:CN205)</f>
        <v>0</v>
      </c>
      <c r="CO206" s="52">
        <f t="shared" ref="CO206:CP206" si="1372">AVERAGE(CO203:CO205)</f>
        <v>0</v>
      </c>
      <c r="CP206" s="52">
        <f t="shared" si="1372"/>
        <v>0</v>
      </c>
      <c r="CQ206" s="52">
        <f>AVERAGE(CQ203:CQ205)</f>
        <v>0</v>
      </c>
      <c r="CR206" s="52">
        <f>AVERAGE(CR203:CR205)</f>
        <v>0</v>
      </c>
      <c r="CS206" s="52">
        <f t="shared" ref="CS206:CY206" si="1373">AVERAGE(CS203:CS205)</f>
        <v>0</v>
      </c>
      <c r="CT206" s="52">
        <f t="shared" si="1373"/>
        <v>0</v>
      </c>
      <c r="CU206" s="52">
        <f t="shared" si="1373"/>
        <v>0</v>
      </c>
      <c r="CV206" s="52">
        <f t="shared" si="1373"/>
        <v>0</v>
      </c>
      <c r="CW206" s="52">
        <f t="shared" si="1373"/>
        <v>0</v>
      </c>
      <c r="CX206" s="52">
        <f t="shared" si="1373"/>
        <v>0</v>
      </c>
      <c r="CY206" s="53">
        <f t="shared" si="1373"/>
        <v>0</v>
      </c>
    </row>
    <row r="207" spans="1:103" ht="14.45" customHeight="1" x14ac:dyDescent="0.25">
      <c r="A207" s="204"/>
      <c r="B207" s="205"/>
      <c r="C207" s="199" t="s">
        <v>39</v>
      </c>
      <c r="D207" s="51" t="e">
        <f>C214*D203/(HLOOKUP(D202,workup!$B$266:$Q$268,2,FALSE)*C198*(1)+HLOOKUP(D202,workup!$B$266:$Q$268,3,FALSE))</f>
        <v>#DIV/0!</v>
      </c>
      <c r="E207" s="51" t="e">
        <f>C214*E203/(HLOOKUP(E202,workup!$B$266:$Q$268,2,FALSE)*C198*(1)+HLOOKUP(E202,workup!$B$266:$Q$268,3,FALSE))</f>
        <v>#DIV/0!</v>
      </c>
      <c r="F207" s="51" t="e">
        <f>C214*F203/(HLOOKUP(F202,workup!$B$266:$Q$268,2,FALSE)*C198*(1)+HLOOKUP(F202,workup!$B$266:$Q$268,3,FALSE))</f>
        <v>#DIV/0!</v>
      </c>
      <c r="G207" s="51" t="e">
        <f>C214*G203/(HLOOKUP(G202,workup!$B$266:$Q$268,2,FALSE)*C198*(1)+HLOOKUP(G202,workup!$B$266:$Q$268,3,FALSE))</f>
        <v>#DIV/0!</v>
      </c>
      <c r="H207" s="51" t="e">
        <f>C214*H203/(HLOOKUP(H202,workup!$B$266:$Q$268,2,FALSE)*C198*(1)+HLOOKUP(H202,workup!$B$266:$Q$268,3,FALSE))</f>
        <v>#DIV/0!</v>
      </c>
      <c r="I207" s="51" t="e">
        <f>C214*I203/(HLOOKUP(I202,workup!$B$266:$Q$268,2,FALSE)*C198*(1)+HLOOKUP(I202,workup!$B$266:$Q$268,3,FALSE))</f>
        <v>#DIV/0!</v>
      </c>
      <c r="J207" s="51" t="e">
        <f>C214*J203/(HLOOKUP(J202,workup!$B$266:$Q$268,2,FALSE)*C198*(1)+HLOOKUP(J202,workup!$B$266:$Q$268,3,FALSE))</f>
        <v>#DIV/0!</v>
      </c>
      <c r="K207" s="51" t="e">
        <f>C214*K203/(HLOOKUP(K202,workup!$B$266:$Q$268,2,FALSE)*C198*(1)+HLOOKUP(K202,workup!$B$266:$Q$268,3,FALSE))</f>
        <v>#DIV/0!</v>
      </c>
      <c r="L207" s="51" t="e">
        <f>C214*L203/(HLOOKUP(L202,workup!$B$266:$Q$268,2,FALSE)*C198*(1)+HLOOKUP(L202,workup!$B$266:$Q$268,3,FALSE))</f>
        <v>#DIV/0!</v>
      </c>
      <c r="M207" s="51" t="e">
        <f>C214*M203/(HLOOKUP(M202,workup!$B$266:$Q$268,2,FALSE)*C198*(1)+HLOOKUP(M202,workup!$B$266:$Q$268,3,FALSE))</f>
        <v>#DIV/0!</v>
      </c>
      <c r="N207" s="51" t="e">
        <f>C214*N203/(HLOOKUP(N202,workup!$B$266:$Q$268,2,FALSE)*C198*(1)+HLOOKUP(N202,workup!$B$266:$Q$268,3,FALSE))</f>
        <v>#DIV/0!</v>
      </c>
      <c r="O207" s="51" t="e">
        <f>C214*O203/(HLOOKUP(O202,workup!$B$266:$Q$268,2,FALSE)*C198*(1)+HLOOKUP(O202,workup!$B$266:$Q$268,3,FALSE))</f>
        <v>#DIV/0!</v>
      </c>
      <c r="P207" s="51" t="e">
        <f>C214*P203/(HLOOKUP(P202,workup!$B$266:$Q$268,2,FALSE)*C198*(1)+HLOOKUP(P202,workup!$B$266:$Q$268,3,FALSE))</f>
        <v>#DIV/0!</v>
      </c>
      <c r="Q207" s="51" t="e">
        <f>C214*Q203/(HLOOKUP(Q202,workup!$B$266:$Q$268,2,FALSE)*C198*(1)+HLOOKUP(Q202,workup!$B$266:$Q$268,3,FALSE))</f>
        <v>#DIV/0!</v>
      </c>
      <c r="R207" s="51" t="e">
        <f>C214*R203/(HLOOKUP(R202,workup!$B$266:$Q$268,2,FALSE)*C198*(1)+HLOOKUP(R202,workup!$B$266:$Q$268,3,FALSE))</f>
        <v>#DIV/0!</v>
      </c>
      <c r="S207" s="51" t="e">
        <f>C214*S203/(HLOOKUP(S202,workup!$B$266:$Q$268,2,FALSE)*C198*(1)+HLOOKUP(S202,workup!$B$266:$Q$268,3,FALSE))</f>
        <v>#DIV/0!</v>
      </c>
      <c r="T207" s="25"/>
      <c r="V207" s="204"/>
      <c r="W207" s="205"/>
      <c r="X207" s="199" t="s">
        <v>39</v>
      </c>
      <c r="Y207" s="51" t="e">
        <f>X214*Y203/(HLOOKUP(Y202,workup!$B$266:$Q$268,2,FALSE)*X198*(1)+HLOOKUP(Y202,workup!$B$266:$Q$268,3,FALSE))</f>
        <v>#DIV/0!</v>
      </c>
      <c r="Z207" s="51" t="e">
        <f>X214*Z203/(HLOOKUP(Z202,workup!$B$266:$Q$268,2,FALSE)*X198*(1)+HLOOKUP(Z202,workup!$B$266:$Q$268,3,FALSE))</f>
        <v>#DIV/0!</v>
      </c>
      <c r="AA207" s="51" t="e">
        <f>X214*AA203/(HLOOKUP(AA202,workup!$B$266:$Q$268,2,FALSE)*X198*(1)+HLOOKUP(AA202,workup!$B$266:$Q$268,3,FALSE))</f>
        <v>#DIV/0!</v>
      </c>
      <c r="AB207" s="51" t="e">
        <f>X214*AB203/(HLOOKUP(AB202,workup!$B$266:$Q$268,2,FALSE)*X198*(1)+HLOOKUP(AB202,workup!$B$266:$Q$268,3,FALSE))</f>
        <v>#DIV/0!</v>
      </c>
      <c r="AC207" s="51" t="e">
        <f>X214*AC203/(HLOOKUP(AC202,workup!$B$266:$Q$268,2,FALSE)*X198*(1)+HLOOKUP(AC202,workup!$B$266:$Q$268,3,FALSE))</f>
        <v>#DIV/0!</v>
      </c>
      <c r="AD207" s="51" t="e">
        <f>X214*AD203/(HLOOKUP(AD202,workup!$B$266:$Q$268,2,FALSE)*X198*(1)+HLOOKUP(AD202,workup!$B$266:$Q$268,3,FALSE))</f>
        <v>#DIV/0!</v>
      </c>
      <c r="AE207" s="51" t="e">
        <f>X214*AE203/(HLOOKUP(AE202,workup!$B$266:$Q$268,2,FALSE)*X198*(1)+HLOOKUP(AE202,workup!$B$266:$Q$268,3,FALSE))</f>
        <v>#DIV/0!</v>
      </c>
      <c r="AF207" s="51" t="e">
        <f>X214*AF203/(HLOOKUP(AF202,workup!$B$266:$Q$268,2,FALSE)*X198*(1)+HLOOKUP(AF202,workup!$B$266:$Q$268,3,FALSE))</f>
        <v>#DIV/0!</v>
      </c>
      <c r="AG207" s="51" t="e">
        <f>X214*AG203/(HLOOKUP(AG202,workup!$B$266:$Q$268,2,FALSE)*X198*(1)+HLOOKUP(AG202,workup!$B$266:$Q$268,3,FALSE))</f>
        <v>#DIV/0!</v>
      </c>
      <c r="AH207" s="51" t="e">
        <f>X214*AH203/(HLOOKUP(AH202,workup!$B$266:$Q$268,2,FALSE)*X198*(1)+HLOOKUP(AH202,workup!$B$266:$Q$268,3,FALSE))</f>
        <v>#DIV/0!</v>
      </c>
      <c r="AI207" s="51" t="e">
        <f>X214*AI203/(HLOOKUP(AI202,workup!$B$266:$Q$268,2,FALSE)*X198*(1)+HLOOKUP(AI202,workup!$B$266:$Q$268,3,FALSE))</f>
        <v>#DIV/0!</v>
      </c>
      <c r="AJ207" s="51" t="e">
        <f>X214*AJ203/(HLOOKUP(AJ202,workup!$B$266:$Q$268,2,FALSE)*X198*(1)+HLOOKUP(AJ202,workup!$B$266:$Q$268,3,FALSE))</f>
        <v>#DIV/0!</v>
      </c>
      <c r="AK207" s="51" t="e">
        <f>X214*AK203/(HLOOKUP(AK202,workup!$B$266:$Q$268,2,FALSE)*X198*(1)+HLOOKUP(AK202,workup!$B$266:$Q$268,3,FALSE))</f>
        <v>#DIV/0!</v>
      </c>
      <c r="AL207" s="51" t="e">
        <f>X214*AL203/(HLOOKUP(AL202,workup!$B$266:$Q$268,2,FALSE)*X198*(1)+HLOOKUP(AL202,workup!$B$266:$Q$268,3,FALSE))</f>
        <v>#DIV/0!</v>
      </c>
      <c r="AM207" s="51" t="e">
        <f>X214*AM203/(HLOOKUP(AM202,workup!$B$266:$Q$268,2,FALSE)*X198*(1)+HLOOKUP(AM202,workup!$B$266:$Q$268,3,FALSE))</f>
        <v>#DIV/0!</v>
      </c>
      <c r="AN207" s="51" t="e">
        <f>X214*AN203/(HLOOKUP(AN202,workup!$B$266:$Q$268,2,FALSE)*X198*(1)+HLOOKUP(AN202,workup!$B$266:$Q$268,3,FALSE))</f>
        <v>#DIV/0!</v>
      </c>
      <c r="AQ207" s="204"/>
      <c r="AR207" s="205"/>
      <c r="AS207" s="199" t="s">
        <v>39</v>
      </c>
      <c r="AT207" s="51" t="e">
        <f>AS214*AT203/(HLOOKUP(AT202,workup!$B$266:$Q$268,2,FALSE)*AS198*(1)+HLOOKUP(AT202,workup!$B$266:$Q$268,3,FALSE))</f>
        <v>#DIV/0!</v>
      </c>
      <c r="AU207" s="51" t="e">
        <f>AS214*AU203/(HLOOKUP(AU202,workup!$B$266:$Q$268,2,FALSE)*AS198*(1)+HLOOKUP(AU202,workup!$B$266:$Q$268,3,FALSE))</f>
        <v>#DIV/0!</v>
      </c>
      <c r="AV207" s="51" t="e">
        <f>AS214*AV203/(HLOOKUP(AV202,workup!$B$266:$Q$268,2,FALSE)*AS198*(1)+HLOOKUP(AV202,workup!$B$266:$Q$268,3,FALSE))</f>
        <v>#DIV/0!</v>
      </c>
      <c r="AW207" s="51" t="e">
        <f>AS214*AW203/(HLOOKUP(AW202,workup!$B$266:$Q$268,2,FALSE)*AS198*(1)+HLOOKUP(AW202,workup!$B$266:$Q$268,3,FALSE))</f>
        <v>#DIV/0!</v>
      </c>
      <c r="AX207" s="51" t="e">
        <f>AS214*AX203/(HLOOKUP(AX202,workup!$B$266:$Q$268,2,FALSE)*AS198*(1)+HLOOKUP(AX202,workup!$B$266:$Q$268,3,FALSE))</f>
        <v>#DIV/0!</v>
      </c>
      <c r="AY207" s="51" t="e">
        <f>AS214*AY203/(HLOOKUP(AY202,workup!$B$266:$Q$268,2,FALSE)*AS198*(1)+HLOOKUP(AY202,workup!$B$266:$Q$268,3,FALSE))</f>
        <v>#DIV/0!</v>
      </c>
      <c r="AZ207" s="51" t="e">
        <f>AS214*AZ203/(HLOOKUP(AZ202,workup!$B$266:$Q$268,2,FALSE)*AS198*(1)+HLOOKUP(AZ202,workup!$B$266:$Q$268,3,FALSE))</f>
        <v>#DIV/0!</v>
      </c>
      <c r="BA207" s="51" t="e">
        <f>AS214*BA203/(HLOOKUP(BA202,workup!$B$266:$Q$268,2,FALSE)*AS198*(1)+HLOOKUP(BA202,workup!$B$266:$Q$268,3,FALSE))</f>
        <v>#DIV/0!</v>
      </c>
      <c r="BB207" s="51" t="e">
        <f>AS214*BB203/(HLOOKUP(BB202,workup!$B$266:$Q$268,2,FALSE)*AS198*(1)+HLOOKUP(BB202,workup!$B$266:$Q$268,3,FALSE))</f>
        <v>#DIV/0!</v>
      </c>
      <c r="BC207" s="51" t="e">
        <f>AS214*BC203/(HLOOKUP(BC202,workup!$B$266:$Q$268,2,FALSE)*AS198*(1)+HLOOKUP(BC202,workup!$B$266:$Q$268,3,FALSE))</f>
        <v>#DIV/0!</v>
      </c>
      <c r="BD207" s="51" t="e">
        <f>AS214*BD203/(HLOOKUP(BD202,workup!$B$266:$Q$268,2,FALSE)*AS198*(1)+HLOOKUP(BD202,workup!$B$266:$Q$268,3,FALSE))</f>
        <v>#DIV/0!</v>
      </c>
      <c r="BE207" s="51" t="e">
        <f>AS214*BE203/(HLOOKUP(BE202,workup!$B$266:$Q$268,2,FALSE)*AS198*(1)+HLOOKUP(BE202,workup!$B$266:$Q$268,3,FALSE))</f>
        <v>#DIV/0!</v>
      </c>
      <c r="BF207" s="51" t="e">
        <f>AS214*BF203/(HLOOKUP(BF202,workup!$B$266:$Q$268,2,FALSE)*AS198*(1)+HLOOKUP(BF202,workup!$B$266:$Q$268,3,FALSE))</f>
        <v>#DIV/0!</v>
      </c>
      <c r="BG207" s="51" t="e">
        <f>AS214*BG203/(HLOOKUP(BG202,workup!$B$266:$Q$268,2,FALSE)*AS198*(1)+HLOOKUP(BG202,workup!$B$266:$Q$268,3,FALSE))</f>
        <v>#DIV/0!</v>
      </c>
      <c r="BH207" s="51" t="e">
        <f>AS214*BH203/(HLOOKUP(BH202,workup!$B$266:$Q$268,2,FALSE)*AS198*(1)+HLOOKUP(BH202,workup!$B$266:$Q$268,3,FALSE))</f>
        <v>#DIV/0!</v>
      </c>
      <c r="BI207" s="51" t="e">
        <f>AS214*BI203/(HLOOKUP(BI202,workup!$B$266:$Q$268,2,FALSE)*AS198*(1)+HLOOKUP(BI202,workup!$B$266:$Q$268,3,FALSE))</f>
        <v>#DIV/0!</v>
      </c>
      <c r="BL207" s="204"/>
      <c r="BM207" s="205"/>
      <c r="BN207" s="199" t="s">
        <v>39</v>
      </c>
      <c r="BO207" s="51" t="e">
        <f>BN214*BO203/(HLOOKUP(BO202,workup!$B$266:$Q$268,2,FALSE)*BN198*(1)+HLOOKUP(BO202,workup!$B$266:$Q$268,3,FALSE))</f>
        <v>#DIV/0!</v>
      </c>
      <c r="BP207" s="51" t="e">
        <f>BN214*BP203/(HLOOKUP(BP202,workup!$B$266:$Q$268,2,FALSE)*BN198*(1)+HLOOKUP(BP202,workup!$B$266:$Q$268,3,FALSE))</f>
        <v>#DIV/0!</v>
      </c>
      <c r="BQ207" s="51" t="e">
        <f>BN214*BQ203/(HLOOKUP(BQ202,workup!$B$266:$Q$268,2,FALSE)*BN198*(1)+HLOOKUP(BQ202,workup!$B$266:$Q$268,3,FALSE))</f>
        <v>#DIV/0!</v>
      </c>
      <c r="BR207" s="51" t="e">
        <f>BN214*BR203/(HLOOKUP(BR202,workup!$B$266:$Q$268,2,FALSE)*BN198*(1)+HLOOKUP(BR202,workup!$B$266:$Q$268,3,FALSE))</f>
        <v>#DIV/0!</v>
      </c>
      <c r="BS207" s="51" t="e">
        <f>BN214*BS203/(HLOOKUP(BS202,workup!$B$266:$Q$268,2,FALSE)*BN198*(1)+HLOOKUP(BS202,workup!$B$266:$Q$268,3,FALSE))</f>
        <v>#DIV/0!</v>
      </c>
      <c r="BT207" s="51" t="e">
        <f>BN214*BT203/(HLOOKUP(BT202,workup!$B$266:$Q$268,2,FALSE)*BN198*(1)+HLOOKUP(BT202,workup!$B$266:$Q$268,3,FALSE))</f>
        <v>#DIV/0!</v>
      </c>
      <c r="BU207" s="51" t="e">
        <f>BN214*BU203/(HLOOKUP(BU202,workup!$B$266:$Q$268,2,FALSE)*BN198*(1)+HLOOKUP(BU202,workup!$B$266:$Q$268,3,FALSE))</f>
        <v>#DIV/0!</v>
      </c>
      <c r="BV207" s="51" t="e">
        <f>BN214*BV203/(HLOOKUP(BV202,workup!$B$266:$Q$268,2,FALSE)*BN198*(1)+HLOOKUP(BV202,workup!$B$266:$Q$268,3,FALSE))</f>
        <v>#DIV/0!</v>
      </c>
      <c r="BW207" s="51" t="e">
        <f>BN214*BW203/(HLOOKUP(BW202,workup!$B$266:$Q$268,2,FALSE)*BN198*(1)+HLOOKUP(BW202,workup!$B$266:$Q$268,3,FALSE))</f>
        <v>#DIV/0!</v>
      </c>
      <c r="BX207" s="51" t="e">
        <f>BN214*BX203/(HLOOKUP(BX202,workup!$B$266:$Q$268,2,FALSE)*BN198*(1)+HLOOKUP(BX202,workup!$B$266:$Q$268,3,FALSE))</f>
        <v>#DIV/0!</v>
      </c>
      <c r="BY207" s="51" t="e">
        <f>BN214*BY203/(HLOOKUP(BY202,workup!$B$266:$Q$268,2,FALSE)*BN198*(1)+HLOOKUP(BY202,workup!$B$266:$Q$268,3,FALSE))</f>
        <v>#DIV/0!</v>
      </c>
      <c r="BZ207" s="51" t="e">
        <f>BN214*BZ203/(HLOOKUP(BZ202,workup!$B$266:$Q$268,2,FALSE)*BN198*(1)+HLOOKUP(BZ202,workup!$B$266:$Q$268,3,FALSE))</f>
        <v>#DIV/0!</v>
      </c>
      <c r="CA207" s="51" t="e">
        <f>BN214*CA203/(HLOOKUP(CA202,workup!$B$266:$Q$268,2,FALSE)*BN198*(1)+HLOOKUP(CA202,workup!$B$266:$Q$268,3,FALSE))</f>
        <v>#DIV/0!</v>
      </c>
      <c r="CB207" s="51" t="e">
        <f>BN214*CB203/(HLOOKUP(CB202,workup!$B$266:$Q$268,2,FALSE)*BN198*(1)+HLOOKUP(CB202,workup!$B$266:$Q$268,3,FALSE))</f>
        <v>#DIV/0!</v>
      </c>
      <c r="CC207" s="51" t="e">
        <f>BN214*CC203/(HLOOKUP(CC202,workup!$B$266:$Q$268,2,FALSE)*BN198*(1)+HLOOKUP(CC202,workup!$B$266:$Q$268,3,FALSE))</f>
        <v>#DIV/0!</v>
      </c>
      <c r="CD207" s="51" t="e">
        <f>BN214*CD203/(HLOOKUP(CD202,workup!$B$266:$Q$268,2,FALSE)*BN198*(1)+HLOOKUP(CD202,workup!$B$266:$Q$268,3,FALSE))</f>
        <v>#DIV/0!</v>
      </c>
      <c r="CG207" s="204"/>
      <c r="CH207" s="205"/>
      <c r="CI207" s="199" t="s">
        <v>39</v>
      </c>
      <c r="CJ207" s="51" t="e">
        <f>CI214*CJ203/(HLOOKUP(CJ202,workup!$B$266:$Q$268,2,FALSE)*CI198*(1)+HLOOKUP(CJ202,workup!$B$266:$Q$268,3,FALSE))</f>
        <v>#DIV/0!</v>
      </c>
      <c r="CK207" s="51" t="e">
        <f>CI214*CK203/(HLOOKUP(CK202,workup!$B$266:$Q$268,2,FALSE)*CI198*(1)+HLOOKUP(CK202,workup!$B$266:$Q$268,3,FALSE))</f>
        <v>#DIV/0!</v>
      </c>
      <c r="CL207" s="51" t="e">
        <f>CI214*CL203/(HLOOKUP(CL202,workup!$B$266:$Q$268,2,FALSE)*CI198*(1)+HLOOKUP(CL202,workup!$B$266:$Q$268,3,FALSE))</f>
        <v>#DIV/0!</v>
      </c>
      <c r="CM207" s="51" t="e">
        <f>CI214*CM203/(HLOOKUP(CM202,workup!$B$266:$Q$268,2,FALSE)*CI198*(1)+HLOOKUP(CM202,workup!$B$266:$Q$268,3,FALSE))</f>
        <v>#DIV/0!</v>
      </c>
      <c r="CN207" s="51" t="e">
        <f>CI214*CN203/(HLOOKUP(CN202,workup!$B$266:$Q$268,2,FALSE)*CI198*(1)+HLOOKUP(CN202,workup!$B$266:$Q$268,3,FALSE))</f>
        <v>#DIV/0!</v>
      </c>
      <c r="CO207" s="51" t="e">
        <f>CI214*CO203/(HLOOKUP(CO202,workup!$B$266:$Q$268,2,FALSE)*CI198*(1)+HLOOKUP(CO202,workup!$B$266:$Q$268,3,FALSE))</f>
        <v>#DIV/0!</v>
      </c>
      <c r="CP207" s="51" t="e">
        <f>CI214*CP203/(HLOOKUP(CP202,workup!$B$266:$Q$268,2,FALSE)*CI198*(1)+HLOOKUP(CP202,workup!$B$266:$Q$268,3,FALSE))</f>
        <v>#DIV/0!</v>
      </c>
      <c r="CQ207" s="51" t="e">
        <f>CI214*CQ203/(HLOOKUP(CQ202,workup!$B$266:$Q$268,2,FALSE)*CI198*(1)+HLOOKUP(CQ202,workup!$B$266:$Q$268,3,FALSE))</f>
        <v>#DIV/0!</v>
      </c>
      <c r="CR207" s="51" t="e">
        <f>CI214*CR203/(HLOOKUP(CR202,workup!$B$266:$Q$268,2,FALSE)*CI198*(1)+HLOOKUP(CR202,workup!$B$266:$Q$268,3,FALSE))</f>
        <v>#DIV/0!</v>
      </c>
      <c r="CS207" s="51" t="e">
        <f>CI214*CS203/(HLOOKUP(CS202,workup!$B$266:$Q$268,2,FALSE)*CI198*(1)+HLOOKUP(CS202,workup!$B$266:$Q$268,3,FALSE))</f>
        <v>#DIV/0!</v>
      </c>
      <c r="CT207" s="51" t="e">
        <f>CI214*CT203/(HLOOKUP(CT202,workup!$B$266:$Q$268,2,FALSE)*CI198*(1)+HLOOKUP(CT202,workup!$B$266:$Q$268,3,FALSE))</f>
        <v>#DIV/0!</v>
      </c>
      <c r="CU207" s="51" t="e">
        <f>CI214*CU203/(HLOOKUP(CU202,workup!$B$266:$Q$268,2,FALSE)*CI198*(1)+HLOOKUP(CU202,workup!$B$266:$Q$268,3,FALSE))</f>
        <v>#DIV/0!</v>
      </c>
      <c r="CV207" s="51" t="e">
        <f>CI214*CV203/(HLOOKUP(CV202,workup!$B$266:$Q$268,2,FALSE)*CI198*(1)+HLOOKUP(CV202,workup!$B$266:$Q$268,3,FALSE))</f>
        <v>#DIV/0!</v>
      </c>
      <c r="CW207" s="51" t="e">
        <f>CI214*CW203/(HLOOKUP(CW202,workup!$B$266:$Q$268,2,FALSE)*CI198*(1)+HLOOKUP(CW202,workup!$B$266:$Q$268,3,FALSE))</f>
        <v>#DIV/0!</v>
      </c>
      <c r="CX207" s="51" t="e">
        <f>CI214*CX203/(HLOOKUP(CX202,workup!$B$266:$Q$268,2,FALSE)*CI198*(1)+HLOOKUP(CX202,workup!$B$266:$Q$268,3,FALSE))</f>
        <v>#DIV/0!</v>
      </c>
      <c r="CY207" s="51" t="e">
        <f>CI214*CY203/(HLOOKUP(CY202,workup!$B$266:$Q$268,2,FALSE)*CI198*(1)+HLOOKUP(CY202,workup!$B$266:$Q$268,3,FALSE))</f>
        <v>#DIV/0!</v>
      </c>
    </row>
    <row r="208" spans="1:103" ht="14.45" customHeight="1" x14ac:dyDescent="0.25">
      <c r="A208" s="204"/>
      <c r="B208" s="205"/>
      <c r="C208" s="200"/>
      <c r="D208" s="51" t="e">
        <f>C214*D204/(HLOOKUP(D202,workup!$B$266:$Q$268,2,FALSE)*C199*(1)+HLOOKUP(D202,workup!$B$266:$Q$268,3,FALSE))</f>
        <v>#DIV/0!</v>
      </c>
      <c r="E208" s="51" t="e">
        <f>C214*E204/(HLOOKUP(E202,workup!$B$266:$Q$268,2,FALSE)*C199*(1)+HLOOKUP(E202,workup!$B$266:$Q$268,3,FALSE))</f>
        <v>#DIV/0!</v>
      </c>
      <c r="F208" s="51" t="e">
        <f>C214*F204/(HLOOKUP(F202,workup!$B$266:$Q$268,2,FALSE)*C199*(1)+HLOOKUP(F202,workup!$B$266:$Q$268,3,FALSE))</f>
        <v>#DIV/0!</v>
      </c>
      <c r="G208" s="51" t="e">
        <f>C214*G204/(HLOOKUP(G202,workup!$B$266:$Q$268,2,FALSE)*C199*(1)+HLOOKUP(G202,workup!$B$266:$Q$268,3,FALSE))</f>
        <v>#DIV/0!</v>
      </c>
      <c r="H208" s="51" t="e">
        <f>C214*H204/(HLOOKUP(H202,workup!$B$266:$Q$268,2,FALSE)*C199*(1)+HLOOKUP(H202,workup!$B$266:$Q$268,3,FALSE))</f>
        <v>#DIV/0!</v>
      </c>
      <c r="I208" s="51" t="e">
        <f>C214*I204/(HLOOKUP(I202,workup!$B$266:$Q$268,2,FALSE)*C199*(1)+HLOOKUP(I202,workup!$B$266:$Q$268,3,FALSE))</f>
        <v>#DIV/0!</v>
      </c>
      <c r="J208" s="51" t="e">
        <f>C214*J204/(HLOOKUP(J202,workup!$B$266:$Q$268,2,FALSE)*C199*(1)+HLOOKUP(J202,workup!$B$266:$Q$268,3,FALSE))</f>
        <v>#DIV/0!</v>
      </c>
      <c r="K208" s="51" t="e">
        <f>C214*K204/(HLOOKUP(K202,workup!$B$266:$Q$268,2,FALSE)*C199*(1)+HLOOKUP(K202,workup!$B$266:$Q$268,3,FALSE))</f>
        <v>#DIV/0!</v>
      </c>
      <c r="L208" s="51" t="e">
        <f>C214*L204/(HLOOKUP(L202,workup!$B$266:$Q$268,2,FALSE)*C199*(1)+HLOOKUP(L202,workup!$B$266:$Q$268,3,FALSE))</f>
        <v>#DIV/0!</v>
      </c>
      <c r="M208" s="51" t="e">
        <f>C214*M204/(HLOOKUP(M202,workup!$B$266:$Q$268,2,FALSE)*C199*(1)+HLOOKUP(M202,workup!$B$266:$Q$268,3,FALSE))</f>
        <v>#DIV/0!</v>
      </c>
      <c r="N208" s="51" t="e">
        <f>C214*N204/(HLOOKUP(N202,workup!$B$266:$Q$268,2,FALSE)*C199*(1)+HLOOKUP(N202,workup!$B$266:$Q$268,3,FALSE))</f>
        <v>#DIV/0!</v>
      </c>
      <c r="O208" s="51" t="e">
        <f>C214*O204/(HLOOKUP(O202,workup!$B$266:$Q$268,2,FALSE)*C199*(1)+HLOOKUP(O202,workup!$B$266:$Q$268,3,FALSE))</f>
        <v>#DIV/0!</v>
      </c>
      <c r="P208" s="51" t="e">
        <f>C214*P204/(HLOOKUP(P202,workup!$B$266:$Q$268,2,FALSE)*C199*(1)+HLOOKUP(P202,workup!$B$266:$Q$268,3,FALSE))</f>
        <v>#DIV/0!</v>
      </c>
      <c r="Q208" s="51" t="e">
        <f>C214*Q204/(HLOOKUP(Q202,workup!$B$266:$Q$268,2,FALSE)*C199*(1)+HLOOKUP(Q202,workup!$B$266:$Q$268,3,FALSE))</f>
        <v>#DIV/0!</v>
      </c>
      <c r="R208" s="51" t="e">
        <f>C214*R204/(HLOOKUP(R202,workup!$B$266:$Q$268,2,FALSE)*C199*(1)+HLOOKUP(R202,workup!$B$266:$Q$268,3,FALSE))</f>
        <v>#DIV/0!</v>
      </c>
      <c r="S208" s="51" t="e">
        <f>C214*S204/(HLOOKUP(S202,workup!$B$266:$Q$268,2,FALSE)*C199*(1)+HLOOKUP(S202,workup!$B$266:$Q$268,3,FALSE))</f>
        <v>#DIV/0!</v>
      </c>
      <c r="T208" s="25"/>
      <c r="V208" s="204"/>
      <c r="W208" s="205"/>
      <c r="X208" s="200"/>
      <c r="Y208" s="51" t="e">
        <f>X214*Y204/(HLOOKUP(Y202,workup!$B$266:$Q$268,2,FALSE)*X199*(1)+HLOOKUP(Y202,workup!$B$266:$Q$268,3,FALSE))</f>
        <v>#DIV/0!</v>
      </c>
      <c r="Z208" s="51" t="e">
        <f>X214*Z204/(HLOOKUP(Z202,workup!$B$266:$Q$268,2,FALSE)*X199*(1)+HLOOKUP(Z202,workup!$B$266:$Q$268,3,FALSE))</f>
        <v>#DIV/0!</v>
      </c>
      <c r="AA208" s="51" t="e">
        <f>X214*AA204/(HLOOKUP(AA202,workup!$B$266:$Q$268,2,FALSE)*X199*(1)+HLOOKUP(AA202,workup!$B$266:$Q$268,3,FALSE))</f>
        <v>#DIV/0!</v>
      </c>
      <c r="AB208" s="51" t="e">
        <f>X214*AB204/(HLOOKUP(AB202,workup!$B$266:$Q$268,2,FALSE)*X199*(1)+HLOOKUP(AB202,workup!$B$266:$Q$268,3,FALSE))</f>
        <v>#DIV/0!</v>
      </c>
      <c r="AC208" s="51" t="e">
        <f>X214*AC204/(HLOOKUP(AC202,workup!$B$266:$Q$268,2,FALSE)*X199*(1)+HLOOKUP(AC202,workup!$B$266:$Q$268,3,FALSE))</f>
        <v>#DIV/0!</v>
      </c>
      <c r="AD208" s="51" t="e">
        <f>X214*AD204/(HLOOKUP(AD202,workup!$B$266:$Q$268,2,FALSE)*X199*(1)+HLOOKUP(AD202,workup!$B$266:$Q$268,3,FALSE))</f>
        <v>#DIV/0!</v>
      </c>
      <c r="AE208" s="51" t="e">
        <f>X214*AE204/(HLOOKUP(AE202,workup!$B$266:$Q$268,2,FALSE)*X199*(1)+HLOOKUP(AE202,workup!$B$266:$Q$268,3,FALSE))</f>
        <v>#DIV/0!</v>
      </c>
      <c r="AF208" s="51" t="e">
        <f>X214*AF204/(HLOOKUP(AF202,workup!$B$266:$Q$268,2,FALSE)*X199*(1)+HLOOKUP(AF202,workup!$B$266:$Q$268,3,FALSE))</f>
        <v>#DIV/0!</v>
      </c>
      <c r="AG208" s="51" t="e">
        <f>X214*AG204/(HLOOKUP(AG202,workup!$B$266:$Q$268,2,FALSE)*X199*(1)+HLOOKUP(AG202,workup!$B$266:$Q$268,3,FALSE))</f>
        <v>#DIV/0!</v>
      </c>
      <c r="AH208" s="51" t="e">
        <f>X214*AH204/(HLOOKUP(AH202,workup!$B$266:$Q$268,2,FALSE)*X199*(1)+HLOOKUP(AH202,workup!$B$266:$Q$268,3,FALSE))</f>
        <v>#DIV/0!</v>
      </c>
      <c r="AI208" s="51" t="e">
        <f>X214*AI204/(HLOOKUP(AI202,workup!$B$266:$Q$268,2,FALSE)*X199*(1)+HLOOKUP(AI202,workup!$B$266:$Q$268,3,FALSE))</f>
        <v>#DIV/0!</v>
      </c>
      <c r="AJ208" s="51" t="e">
        <f>X214*AJ204/(HLOOKUP(AJ202,workup!$B$266:$Q$268,2,FALSE)*X199*(1)+HLOOKUP(AJ202,workup!$B$266:$Q$268,3,FALSE))</f>
        <v>#DIV/0!</v>
      </c>
      <c r="AK208" s="51" t="e">
        <f>X214*AK204/(HLOOKUP(AK202,workup!$B$266:$Q$268,2,FALSE)*X199*(1)+HLOOKUP(AK202,workup!$B$266:$Q$268,3,FALSE))</f>
        <v>#DIV/0!</v>
      </c>
      <c r="AL208" s="51" t="e">
        <f>X214*AL204/(HLOOKUP(AL202,workup!$B$266:$Q$268,2,FALSE)*X199*(1)+HLOOKUP(AL202,workup!$B$266:$Q$268,3,FALSE))</f>
        <v>#DIV/0!</v>
      </c>
      <c r="AM208" s="51" t="e">
        <f>X214*AM204/(HLOOKUP(AM202,workup!$B$266:$Q$268,2,FALSE)*X199*(1)+HLOOKUP(AM202,workup!$B$266:$Q$268,3,FALSE))</f>
        <v>#DIV/0!</v>
      </c>
      <c r="AN208" s="51" t="e">
        <f>X214*AN204/(HLOOKUP(AN202,workup!$B$266:$Q$268,2,FALSE)*X199*(1)+HLOOKUP(AN202,workup!$B$266:$Q$268,3,FALSE))</f>
        <v>#DIV/0!</v>
      </c>
      <c r="AQ208" s="204"/>
      <c r="AR208" s="205"/>
      <c r="AS208" s="200"/>
      <c r="AT208" s="51" t="e">
        <f>AS214*AT204/(HLOOKUP(AT202,workup!$B$266:$Q$268,2,FALSE)*AS199*(1)+HLOOKUP(AT202,workup!$B$266:$Q$268,3,FALSE))</f>
        <v>#DIV/0!</v>
      </c>
      <c r="AU208" s="51" t="e">
        <f>AS214*AU204/(HLOOKUP(AU202,workup!$B$266:$Q$268,2,FALSE)*AS199*(1)+HLOOKUP(AU202,workup!$B$266:$Q$268,3,FALSE))</f>
        <v>#DIV/0!</v>
      </c>
      <c r="AV208" s="51" t="e">
        <f>AS214*AV204/(HLOOKUP(AV202,workup!$B$266:$Q$268,2,FALSE)*AS199*(1)+HLOOKUP(AV202,workup!$B$266:$Q$268,3,FALSE))</f>
        <v>#DIV/0!</v>
      </c>
      <c r="AW208" s="51" t="e">
        <f>AS214*AW204/(HLOOKUP(AW202,workup!$B$266:$Q$268,2,FALSE)*AS199*(1)+HLOOKUP(AW202,workup!$B$266:$Q$268,3,FALSE))</f>
        <v>#DIV/0!</v>
      </c>
      <c r="AX208" s="51" t="e">
        <f>AS214*AX204/(HLOOKUP(AX202,workup!$B$266:$Q$268,2,FALSE)*AS199*(1)+HLOOKUP(AX202,workup!$B$266:$Q$268,3,FALSE))</f>
        <v>#DIV/0!</v>
      </c>
      <c r="AY208" s="51" t="e">
        <f>AS214*AY204/(HLOOKUP(AY202,workup!$B$266:$Q$268,2,FALSE)*AS199*(1)+HLOOKUP(AY202,workup!$B$266:$Q$268,3,FALSE))</f>
        <v>#DIV/0!</v>
      </c>
      <c r="AZ208" s="51" t="e">
        <f>AS214*AZ204/(HLOOKUP(AZ202,workup!$B$266:$Q$268,2,FALSE)*AS199*(1)+HLOOKUP(AZ202,workup!$B$266:$Q$268,3,FALSE))</f>
        <v>#DIV/0!</v>
      </c>
      <c r="BA208" s="51" t="e">
        <f>AS214*BA204/(HLOOKUP(BA202,workup!$B$266:$Q$268,2,FALSE)*AS199*(1)+HLOOKUP(BA202,workup!$B$266:$Q$268,3,FALSE))</f>
        <v>#DIV/0!</v>
      </c>
      <c r="BB208" s="51" t="e">
        <f>AS214*BB204/(HLOOKUP(BB202,workup!$B$266:$Q$268,2,FALSE)*AS199*(1)+HLOOKUP(BB202,workup!$B$266:$Q$268,3,FALSE))</f>
        <v>#DIV/0!</v>
      </c>
      <c r="BC208" s="51" t="e">
        <f>AS214*BC204/(HLOOKUP(BC202,workup!$B$266:$Q$268,2,FALSE)*AS199*(1)+HLOOKUP(BC202,workup!$B$266:$Q$268,3,FALSE))</f>
        <v>#DIV/0!</v>
      </c>
      <c r="BD208" s="51" t="e">
        <f>AS214*BD204/(HLOOKUP(BD202,workup!$B$266:$Q$268,2,FALSE)*AS199*(1)+HLOOKUP(BD202,workup!$B$266:$Q$268,3,FALSE))</f>
        <v>#DIV/0!</v>
      </c>
      <c r="BE208" s="51" t="e">
        <f>AS214*BE204/(HLOOKUP(BE202,workup!$B$266:$Q$268,2,FALSE)*AS199*(1)+HLOOKUP(BE202,workup!$B$266:$Q$268,3,FALSE))</f>
        <v>#DIV/0!</v>
      </c>
      <c r="BF208" s="51" t="e">
        <f>AS214*BF204/(HLOOKUP(BF202,workup!$B$266:$Q$268,2,FALSE)*AS199*(1)+HLOOKUP(BF202,workup!$B$266:$Q$268,3,FALSE))</f>
        <v>#DIV/0!</v>
      </c>
      <c r="BG208" s="51" t="e">
        <f>AS214*BG204/(HLOOKUP(BG202,workup!$B$266:$Q$268,2,FALSE)*AS199*(1)+HLOOKUP(BG202,workup!$B$266:$Q$268,3,FALSE))</f>
        <v>#DIV/0!</v>
      </c>
      <c r="BH208" s="51" t="e">
        <f>AS214*BH204/(HLOOKUP(BH202,workup!$B$266:$Q$268,2,FALSE)*AS199*(1)+HLOOKUP(BH202,workup!$B$266:$Q$268,3,FALSE))</f>
        <v>#DIV/0!</v>
      </c>
      <c r="BI208" s="51" t="e">
        <f>AS214*BI204/(HLOOKUP(BI202,workup!$B$266:$Q$268,2,FALSE)*AS199*(1)+HLOOKUP(BI202,workup!$B$266:$Q$268,3,FALSE))</f>
        <v>#DIV/0!</v>
      </c>
      <c r="BL208" s="204"/>
      <c r="BM208" s="205"/>
      <c r="BN208" s="200"/>
      <c r="BO208" s="51" t="e">
        <f>BN214*BO204/(HLOOKUP(BO202,workup!$B$266:$Q$268,2,FALSE)*BN199*(1)+HLOOKUP(BO202,workup!$B$266:$Q$268,3,FALSE))</f>
        <v>#DIV/0!</v>
      </c>
      <c r="BP208" s="51" t="e">
        <f>BN214*BP204/(HLOOKUP(BP202,workup!$B$266:$Q$268,2,FALSE)*BN199*(1)+HLOOKUP(BP202,workup!$B$266:$Q$268,3,FALSE))</f>
        <v>#DIV/0!</v>
      </c>
      <c r="BQ208" s="51" t="e">
        <f>BN214*BQ204/(HLOOKUP(BQ202,workup!$B$266:$Q$268,2,FALSE)*BN199*(1)+HLOOKUP(BQ202,workup!$B$266:$Q$268,3,FALSE))</f>
        <v>#DIV/0!</v>
      </c>
      <c r="BR208" s="51" t="e">
        <f>BN214*BR204/(HLOOKUP(BR202,workup!$B$266:$Q$268,2,FALSE)*BN199*(1)+HLOOKUP(BR202,workup!$B$266:$Q$268,3,FALSE))</f>
        <v>#DIV/0!</v>
      </c>
      <c r="BS208" s="51" t="e">
        <f>BN214*BS204/(HLOOKUP(BS202,workup!$B$266:$Q$268,2,FALSE)*BN199*(1)+HLOOKUP(BS202,workup!$B$266:$Q$268,3,FALSE))</f>
        <v>#DIV/0!</v>
      </c>
      <c r="BT208" s="51" t="e">
        <f>BN214*BT204/(HLOOKUP(BT202,workup!$B$266:$Q$268,2,FALSE)*BN199*(1)+HLOOKUP(BT202,workup!$B$266:$Q$268,3,FALSE))</f>
        <v>#DIV/0!</v>
      </c>
      <c r="BU208" s="51" t="e">
        <f>BN214*BU204/(HLOOKUP(BU202,workup!$B$266:$Q$268,2,FALSE)*BN199*(1)+HLOOKUP(BU202,workup!$B$266:$Q$268,3,FALSE))</f>
        <v>#DIV/0!</v>
      </c>
      <c r="BV208" s="51" t="e">
        <f>BN214*BV204/(HLOOKUP(BV202,workup!$B$266:$Q$268,2,FALSE)*BN199*(1)+HLOOKUP(BV202,workup!$B$266:$Q$268,3,FALSE))</f>
        <v>#DIV/0!</v>
      </c>
      <c r="BW208" s="51" t="e">
        <f>BN214*BW204/(HLOOKUP(BW202,workup!$B$266:$Q$268,2,FALSE)*BN199*(1)+HLOOKUP(BW202,workup!$B$266:$Q$268,3,FALSE))</f>
        <v>#DIV/0!</v>
      </c>
      <c r="BX208" s="51" t="e">
        <f>BN214*BX204/(HLOOKUP(BX202,workup!$B$266:$Q$268,2,FALSE)*BN199*(1)+HLOOKUP(BX202,workup!$B$266:$Q$268,3,FALSE))</f>
        <v>#DIV/0!</v>
      </c>
      <c r="BY208" s="51" t="e">
        <f>BN214*BY204/(HLOOKUP(BY202,workup!$B$266:$Q$268,2,FALSE)*BN199*(1)+HLOOKUP(BY202,workup!$B$266:$Q$268,3,FALSE))</f>
        <v>#DIV/0!</v>
      </c>
      <c r="BZ208" s="51" t="e">
        <f>BN214*BZ204/(HLOOKUP(BZ202,workup!$B$266:$Q$268,2,FALSE)*BN199*(1)+HLOOKUP(BZ202,workup!$B$266:$Q$268,3,FALSE))</f>
        <v>#DIV/0!</v>
      </c>
      <c r="CA208" s="51" t="e">
        <f>BN214*CA204/(HLOOKUP(CA202,workup!$B$266:$Q$268,2,FALSE)*BN199*(1)+HLOOKUP(CA202,workup!$B$266:$Q$268,3,FALSE))</f>
        <v>#DIV/0!</v>
      </c>
      <c r="CB208" s="51" t="e">
        <f>BN214*CB204/(HLOOKUP(CB202,workup!$B$266:$Q$268,2,FALSE)*BN199*(1)+HLOOKUP(CB202,workup!$B$266:$Q$268,3,FALSE))</f>
        <v>#DIV/0!</v>
      </c>
      <c r="CC208" s="51" t="e">
        <f>BN214*CC204/(HLOOKUP(CC202,workup!$B$266:$Q$268,2,FALSE)*BN199*(1)+HLOOKUP(CC202,workup!$B$266:$Q$268,3,FALSE))</f>
        <v>#DIV/0!</v>
      </c>
      <c r="CD208" s="51" t="e">
        <f>BN214*CD204/(HLOOKUP(CD202,workup!$B$266:$Q$268,2,FALSE)*BN199*(1)+HLOOKUP(CD202,workup!$B$266:$Q$268,3,FALSE))</f>
        <v>#DIV/0!</v>
      </c>
      <c r="CG208" s="204"/>
      <c r="CH208" s="205"/>
      <c r="CI208" s="200"/>
      <c r="CJ208" s="51" t="e">
        <f>CI214*CJ204/(HLOOKUP(CJ202,workup!$B$266:$Q$268,2,FALSE)*CI199*(1)+HLOOKUP(CJ202,workup!$B$266:$Q$268,3,FALSE))</f>
        <v>#DIV/0!</v>
      </c>
      <c r="CK208" s="51" t="e">
        <f>CI214*CK204/(HLOOKUP(CK202,workup!$B$266:$Q$268,2,FALSE)*CI199*(1)+HLOOKUP(CK202,workup!$B$266:$Q$268,3,FALSE))</f>
        <v>#DIV/0!</v>
      </c>
      <c r="CL208" s="51" t="e">
        <f>CI214*CL204/(HLOOKUP(CL202,workup!$B$266:$Q$268,2,FALSE)*CI199*(1)+HLOOKUP(CL202,workup!$B$266:$Q$268,3,FALSE))</f>
        <v>#DIV/0!</v>
      </c>
      <c r="CM208" s="51" t="e">
        <f>CI214*CM204/(HLOOKUP(CM202,workup!$B$266:$Q$268,2,FALSE)*CI199*(1)+HLOOKUP(CM202,workup!$B$266:$Q$268,3,FALSE))</f>
        <v>#DIV/0!</v>
      </c>
      <c r="CN208" s="51" t="e">
        <f>CI214*CN204/(HLOOKUP(CN202,workup!$B$266:$Q$268,2,FALSE)*CI199*(1)+HLOOKUP(CN202,workup!$B$266:$Q$268,3,FALSE))</f>
        <v>#DIV/0!</v>
      </c>
      <c r="CO208" s="51" t="e">
        <f>CI214*CO204/(HLOOKUP(CO202,workup!$B$266:$Q$268,2,FALSE)*CI199*(1)+HLOOKUP(CO202,workup!$B$266:$Q$268,3,FALSE))</f>
        <v>#DIV/0!</v>
      </c>
      <c r="CP208" s="51" t="e">
        <f>CI214*CP204/(HLOOKUP(CP202,workup!$B$266:$Q$268,2,FALSE)*CI199*(1)+HLOOKUP(CP202,workup!$B$266:$Q$268,3,FALSE))</f>
        <v>#DIV/0!</v>
      </c>
      <c r="CQ208" s="51" t="e">
        <f>CI214*CQ204/(HLOOKUP(CQ202,workup!$B$266:$Q$268,2,FALSE)*CI199*(1)+HLOOKUP(CQ202,workup!$B$266:$Q$268,3,FALSE))</f>
        <v>#DIV/0!</v>
      </c>
      <c r="CR208" s="51" t="e">
        <f>CI214*CR204/(HLOOKUP(CR202,workup!$B$266:$Q$268,2,FALSE)*CI199*(1)+HLOOKUP(CR202,workup!$B$266:$Q$268,3,FALSE))</f>
        <v>#DIV/0!</v>
      </c>
      <c r="CS208" s="51" t="e">
        <f>CI214*CS204/(HLOOKUP(CS202,workup!$B$266:$Q$268,2,FALSE)*CI199*(1)+HLOOKUP(CS202,workup!$B$266:$Q$268,3,FALSE))</f>
        <v>#DIV/0!</v>
      </c>
      <c r="CT208" s="51" t="e">
        <f>CI214*CT204/(HLOOKUP(CT202,workup!$B$266:$Q$268,2,FALSE)*CI199*(1)+HLOOKUP(CT202,workup!$B$266:$Q$268,3,FALSE))</f>
        <v>#DIV/0!</v>
      </c>
      <c r="CU208" s="51" t="e">
        <f>CI214*CU204/(HLOOKUP(CU202,workup!$B$266:$Q$268,2,FALSE)*CI199*(1)+HLOOKUP(CU202,workup!$B$266:$Q$268,3,FALSE))</f>
        <v>#DIV/0!</v>
      </c>
      <c r="CV208" s="51" t="e">
        <f>CI214*CV204/(HLOOKUP(CV202,workup!$B$266:$Q$268,2,FALSE)*CI199*(1)+HLOOKUP(CV202,workup!$B$266:$Q$268,3,FALSE))</f>
        <v>#DIV/0!</v>
      </c>
      <c r="CW208" s="51" t="e">
        <f>CI214*CW204/(HLOOKUP(CW202,workup!$B$266:$Q$268,2,FALSE)*CI199*(1)+HLOOKUP(CW202,workup!$B$266:$Q$268,3,FALSE))</f>
        <v>#DIV/0!</v>
      </c>
      <c r="CX208" s="51" t="e">
        <f>CI214*CX204/(HLOOKUP(CX202,workup!$B$266:$Q$268,2,FALSE)*CI199*(1)+HLOOKUP(CX202,workup!$B$266:$Q$268,3,FALSE))</f>
        <v>#DIV/0!</v>
      </c>
      <c r="CY208" s="51" t="e">
        <f>CI214*CY204/(HLOOKUP(CY202,workup!$B$266:$Q$268,2,FALSE)*CI199*(1)+HLOOKUP(CY202,workup!$B$266:$Q$268,3,FALSE))</f>
        <v>#DIV/0!</v>
      </c>
    </row>
    <row r="209" spans="1:103" ht="14.45" customHeight="1" x14ac:dyDescent="0.25">
      <c r="A209" s="204"/>
      <c r="B209" s="205"/>
      <c r="C209" s="201"/>
      <c r="D209" s="51" t="e">
        <f>C214*D205/(HLOOKUP(D202,workup!$B$266:$Q$268,2,FALSE)*C200*(1)+HLOOKUP(D202,workup!$B$266:$Q$268,3,FALSE))</f>
        <v>#DIV/0!</v>
      </c>
      <c r="E209" s="51" t="e">
        <f>C214*E205/(HLOOKUP(E202,workup!$B$266:$Q$268,2,FALSE)*C200*(1)+HLOOKUP(E202,workup!$B$266:$Q$268,3,FALSE))</f>
        <v>#DIV/0!</v>
      </c>
      <c r="F209" s="51" t="e">
        <f>C214*F205/(HLOOKUP(F202,workup!$B$266:$Q$268,2,FALSE)*C200*(1)+HLOOKUP(F202,workup!$B$266:$Q$268,3,FALSE))</f>
        <v>#DIV/0!</v>
      </c>
      <c r="G209" s="51" t="e">
        <f>C214*G205/(HLOOKUP(G202,workup!$B$266:$Q$268,2,FALSE)*C200*(1)+HLOOKUP(G202,workup!$B$266:$Q$268,3,FALSE))</f>
        <v>#DIV/0!</v>
      </c>
      <c r="H209" s="51" t="e">
        <f>C214*H205/(HLOOKUP(H202,workup!$B$266:$Q$268,2,FALSE)*C200*(1)+HLOOKUP(H202,workup!$B$266:$Q$268,3,FALSE))</f>
        <v>#DIV/0!</v>
      </c>
      <c r="I209" s="51" t="e">
        <f>C214*I205/(HLOOKUP(I202,workup!$B$266:$Q$268,2,FALSE)*C200*(1)+HLOOKUP(I202,workup!$B$266:$Q$268,3,FALSE))</f>
        <v>#DIV/0!</v>
      </c>
      <c r="J209" s="51" t="e">
        <f>C214*J205/(HLOOKUP(J202,workup!$B$266:$Q$268,2,FALSE)*C200*(1)+HLOOKUP(J202,workup!$B$266:$Q$268,3,FALSE))</f>
        <v>#DIV/0!</v>
      </c>
      <c r="K209" s="51" t="e">
        <f>C214*K205/(HLOOKUP(K202,workup!$B$266:$Q$268,2,FALSE)*C200*(1)+HLOOKUP(K202,workup!$B$266:$Q$268,3,FALSE))</f>
        <v>#DIV/0!</v>
      </c>
      <c r="L209" s="51" t="e">
        <f>C214*L205/(HLOOKUP(L202,workup!$B$266:$Q$268,2,FALSE)*C200*(1)+HLOOKUP(L202,workup!$B$266:$Q$268,3,FALSE))</f>
        <v>#DIV/0!</v>
      </c>
      <c r="M209" s="51" t="e">
        <f>C214*M205/(HLOOKUP(M202,workup!$B$266:$Q$268,2,FALSE)*C200*(1)+HLOOKUP(M202,workup!$B$266:$Q$268,3,FALSE))</f>
        <v>#DIV/0!</v>
      </c>
      <c r="N209" s="51" t="e">
        <f>C214*N205/(HLOOKUP(N202,workup!$B$266:$Q$268,2,FALSE)*C200*(1)+HLOOKUP(N202,workup!$B$266:$Q$268,3,FALSE))</f>
        <v>#DIV/0!</v>
      </c>
      <c r="O209" s="51" t="e">
        <f>C214*O205/(HLOOKUP(O202,workup!$B$266:$Q$268,2,FALSE)*C200*(1)+HLOOKUP(O202,workup!$B$266:$Q$268,3,FALSE))</f>
        <v>#DIV/0!</v>
      </c>
      <c r="P209" s="51" t="e">
        <f>C214*P205/(HLOOKUP(P202,workup!$B$266:$Q$268,2,FALSE)*C200*(1)+HLOOKUP(P202,workup!$B$266:$Q$268,3,FALSE))</f>
        <v>#DIV/0!</v>
      </c>
      <c r="Q209" s="51" t="e">
        <f>C214*Q205/(HLOOKUP(Q202,workup!$B$266:$Q$268,2,FALSE)*C200*(1)+HLOOKUP(Q202,workup!$B$266:$Q$268,3,FALSE))</f>
        <v>#DIV/0!</v>
      </c>
      <c r="R209" s="51" t="e">
        <f>C214*R205/(HLOOKUP(R202,workup!$B$266:$Q$268,2,FALSE)*C200*(1)+HLOOKUP(R202,workup!$B$266:$Q$268,3,FALSE))</f>
        <v>#DIV/0!</v>
      </c>
      <c r="S209" s="51" t="e">
        <f>C214*S205/(HLOOKUP(S202,workup!$B$266:$Q$268,2,FALSE)*C200*(1)+HLOOKUP(S202,workup!$B$266:$Q$268,3,FALSE))</f>
        <v>#DIV/0!</v>
      </c>
      <c r="T209" s="25"/>
      <c r="V209" s="204"/>
      <c r="W209" s="205"/>
      <c r="X209" s="201"/>
      <c r="Y209" s="51" t="e">
        <f>X214*Y205/(HLOOKUP(Y202,workup!$B$266:$Q$268,2,FALSE)*X200*(1)+HLOOKUP(Y202,workup!$B$266:$Q$268,3,FALSE))</f>
        <v>#DIV/0!</v>
      </c>
      <c r="Z209" s="51" t="e">
        <f>X214*Z205/(HLOOKUP(Z202,workup!$B$266:$Q$268,2,FALSE)*X200*(1)+HLOOKUP(Z202,workup!$B$266:$Q$268,3,FALSE))</f>
        <v>#DIV/0!</v>
      </c>
      <c r="AA209" s="51" t="e">
        <f>X214*AA205/(HLOOKUP(AA202,workup!$B$266:$Q$268,2,FALSE)*X200*(1)+HLOOKUP(AA202,workup!$B$266:$Q$268,3,FALSE))</f>
        <v>#DIV/0!</v>
      </c>
      <c r="AB209" s="51" t="e">
        <f>X214*AB205/(HLOOKUP(AB202,workup!$B$266:$Q$268,2,FALSE)*X200*(1)+HLOOKUP(AB202,workup!$B$266:$Q$268,3,FALSE))</f>
        <v>#DIV/0!</v>
      </c>
      <c r="AC209" s="51" t="e">
        <f>X214*AC205/(HLOOKUP(AC202,workup!$B$266:$Q$268,2,FALSE)*X200*(1)+HLOOKUP(AC202,workup!$B$266:$Q$268,3,FALSE))</f>
        <v>#DIV/0!</v>
      </c>
      <c r="AD209" s="51" t="e">
        <f>X214*AD205/(HLOOKUP(AD202,workup!$B$266:$Q$268,2,FALSE)*X200*(1)+HLOOKUP(AD202,workup!$B$266:$Q$268,3,FALSE))</f>
        <v>#DIV/0!</v>
      </c>
      <c r="AE209" s="51" t="e">
        <f>X214*AE205/(HLOOKUP(AE202,workup!$B$266:$Q$268,2,FALSE)*X200*(1)+HLOOKUP(AE202,workup!$B$266:$Q$268,3,FALSE))</f>
        <v>#DIV/0!</v>
      </c>
      <c r="AF209" s="51" t="e">
        <f>X214*AF205/(HLOOKUP(AF202,workup!$B$266:$Q$268,2,FALSE)*X200*(1)+HLOOKUP(AF202,workup!$B$266:$Q$268,3,FALSE))</f>
        <v>#DIV/0!</v>
      </c>
      <c r="AG209" s="51" t="e">
        <f>X214*AG205/(HLOOKUP(AG202,workup!$B$266:$Q$268,2,FALSE)*X200*(1)+HLOOKUP(AG202,workup!$B$266:$Q$268,3,FALSE))</f>
        <v>#DIV/0!</v>
      </c>
      <c r="AH209" s="51" t="e">
        <f>X214*AH205/(HLOOKUP(AH202,workup!$B$266:$Q$268,2,FALSE)*X200*(1)+HLOOKUP(AH202,workup!$B$266:$Q$268,3,FALSE))</f>
        <v>#DIV/0!</v>
      </c>
      <c r="AI209" s="51" t="e">
        <f>X214*AI205/(HLOOKUP(AI202,workup!$B$266:$Q$268,2,FALSE)*X200*(1)+HLOOKUP(AI202,workup!$B$266:$Q$268,3,FALSE))</f>
        <v>#DIV/0!</v>
      </c>
      <c r="AJ209" s="51" t="e">
        <f>X214*AJ205/(HLOOKUP(AJ202,workup!$B$266:$Q$268,2,FALSE)*X200*(1)+HLOOKUP(AJ202,workup!$B$266:$Q$268,3,FALSE))</f>
        <v>#DIV/0!</v>
      </c>
      <c r="AK209" s="51" t="e">
        <f>X214*AK205/(HLOOKUP(AK202,workup!$B$266:$Q$268,2,FALSE)*X200*(1)+HLOOKUP(AK202,workup!$B$266:$Q$268,3,FALSE))</f>
        <v>#DIV/0!</v>
      </c>
      <c r="AL209" s="51" t="e">
        <f>X214*AL205/(HLOOKUP(AL202,workup!$B$266:$Q$268,2,FALSE)*X200*(1)+HLOOKUP(AL202,workup!$B$266:$Q$268,3,FALSE))</f>
        <v>#DIV/0!</v>
      </c>
      <c r="AM209" s="51" t="e">
        <f>X214*AM205/(HLOOKUP(AM202,workup!$B$266:$Q$268,2,FALSE)*X200*(1)+HLOOKUP(AM202,workup!$B$266:$Q$268,3,FALSE))</f>
        <v>#DIV/0!</v>
      </c>
      <c r="AN209" s="51" t="e">
        <f>X214*AN205/(HLOOKUP(AN202,workup!$B$266:$Q$268,2,FALSE)*X200*(1)+HLOOKUP(AN202,workup!$B$266:$Q$268,3,FALSE))</f>
        <v>#DIV/0!</v>
      </c>
      <c r="AQ209" s="204"/>
      <c r="AR209" s="205"/>
      <c r="AS209" s="201"/>
      <c r="AT209" s="51" t="e">
        <f>AS214*AT205/(HLOOKUP(AT202,workup!$B$266:$Q$268,2,FALSE)*AS200*(1)+HLOOKUP(AT202,workup!$B$266:$Q$268,3,FALSE))</f>
        <v>#DIV/0!</v>
      </c>
      <c r="AU209" s="51" t="e">
        <f>AS214*AU205/(HLOOKUP(AU202,workup!$B$266:$Q$268,2,FALSE)*AS200*(1)+HLOOKUP(AU202,workup!$B$266:$Q$268,3,FALSE))</f>
        <v>#DIV/0!</v>
      </c>
      <c r="AV209" s="51" t="e">
        <f>AS214*AV205/(HLOOKUP(AV202,workup!$B$266:$Q$268,2,FALSE)*AS200*(1)+HLOOKUP(AV202,workup!$B$266:$Q$268,3,FALSE))</f>
        <v>#DIV/0!</v>
      </c>
      <c r="AW209" s="51" t="e">
        <f>AS214*AW205/(HLOOKUP(AW202,workup!$B$266:$Q$268,2,FALSE)*AS200*(1)+HLOOKUP(AW202,workup!$B$266:$Q$268,3,FALSE))</f>
        <v>#DIV/0!</v>
      </c>
      <c r="AX209" s="51" t="e">
        <f>AS214*AX205/(HLOOKUP(AX202,workup!$B$266:$Q$268,2,FALSE)*AS200*(1)+HLOOKUP(AX202,workup!$B$266:$Q$268,3,FALSE))</f>
        <v>#DIV/0!</v>
      </c>
      <c r="AY209" s="51" t="e">
        <f>AS214*AY205/(HLOOKUP(AY202,workup!$B$266:$Q$268,2,FALSE)*AS200*(1)+HLOOKUP(AY202,workup!$B$266:$Q$268,3,FALSE))</f>
        <v>#DIV/0!</v>
      </c>
      <c r="AZ209" s="51" t="e">
        <f>AS214*AZ205/(HLOOKUP(AZ202,workup!$B$266:$Q$268,2,FALSE)*AS200*(1)+HLOOKUP(AZ202,workup!$B$266:$Q$268,3,FALSE))</f>
        <v>#DIV/0!</v>
      </c>
      <c r="BA209" s="51" t="e">
        <f>AS214*BA205/(HLOOKUP(BA202,workup!$B$266:$Q$268,2,FALSE)*AS200*(1)+HLOOKUP(BA202,workup!$B$266:$Q$268,3,FALSE))</f>
        <v>#DIV/0!</v>
      </c>
      <c r="BB209" s="51" t="e">
        <f>AS214*BB205/(HLOOKUP(BB202,workup!$B$266:$Q$268,2,FALSE)*AS200*(1)+HLOOKUP(BB202,workup!$B$266:$Q$268,3,FALSE))</f>
        <v>#DIV/0!</v>
      </c>
      <c r="BC209" s="51" t="e">
        <f>AS214*BC205/(HLOOKUP(BC202,workup!$B$266:$Q$268,2,FALSE)*AS200*(1)+HLOOKUP(BC202,workup!$B$266:$Q$268,3,FALSE))</f>
        <v>#DIV/0!</v>
      </c>
      <c r="BD209" s="51" t="e">
        <f>AS214*BD205/(HLOOKUP(BD202,workup!$B$266:$Q$268,2,FALSE)*AS200*(1)+HLOOKUP(BD202,workup!$B$266:$Q$268,3,FALSE))</f>
        <v>#DIV/0!</v>
      </c>
      <c r="BE209" s="51" t="e">
        <f>AS214*BE205/(HLOOKUP(BE202,workup!$B$266:$Q$268,2,FALSE)*AS200*(1)+HLOOKUP(BE202,workup!$B$266:$Q$268,3,FALSE))</f>
        <v>#DIV/0!</v>
      </c>
      <c r="BF209" s="51" t="e">
        <f>AS214*BF205/(HLOOKUP(BF202,workup!$B$266:$Q$268,2,FALSE)*AS200*(1)+HLOOKUP(BF202,workup!$B$266:$Q$268,3,FALSE))</f>
        <v>#DIV/0!</v>
      </c>
      <c r="BG209" s="51" t="e">
        <f>AS214*BG205/(HLOOKUP(BG202,workup!$B$266:$Q$268,2,FALSE)*AS200*(1)+HLOOKUP(BG202,workup!$B$266:$Q$268,3,FALSE))</f>
        <v>#DIV/0!</v>
      </c>
      <c r="BH209" s="51" t="e">
        <f>AS214*BH205/(HLOOKUP(BH202,workup!$B$266:$Q$268,2,FALSE)*AS200*(1)+HLOOKUP(BH202,workup!$B$266:$Q$268,3,FALSE))</f>
        <v>#DIV/0!</v>
      </c>
      <c r="BI209" s="51" t="e">
        <f>AS214*BI205/(HLOOKUP(BI202,workup!$B$266:$Q$268,2,FALSE)*AS200*(1)+HLOOKUP(BI202,workup!$B$266:$Q$268,3,FALSE))</f>
        <v>#DIV/0!</v>
      </c>
      <c r="BL209" s="204"/>
      <c r="BM209" s="205"/>
      <c r="BN209" s="201"/>
      <c r="BO209" s="51" t="e">
        <f>BN214*BO205/(HLOOKUP(BO202,workup!$B$266:$Q$268,2,FALSE)*BN200*(1)+HLOOKUP(BO202,workup!$B$266:$Q$268,3,FALSE))</f>
        <v>#DIV/0!</v>
      </c>
      <c r="BP209" s="51" t="e">
        <f>BN214*BP205/(HLOOKUP(BP202,workup!$B$266:$Q$268,2,FALSE)*BN200*(1)+HLOOKUP(BP202,workup!$B$266:$Q$268,3,FALSE))</f>
        <v>#DIV/0!</v>
      </c>
      <c r="BQ209" s="51" t="e">
        <f>BN214*BQ205/(HLOOKUP(BQ202,workup!$B$266:$Q$268,2,FALSE)*BN200*(1)+HLOOKUP(BQ202,workup!$B$266:$Q$268,3,FALSE))</f>
        <v>#DIV/0!</v>
      </c>
      <c r="BR209" s="51" t="e">
        <f>BN214*BR205/(HLOOKUP(BR202,workup!$B$266:$Q$268,2,FALSE)*BN200*(1)+HLOOKUP(BR202,workup!$B$266:$Q$268,3,FALSE))</f>
        <v>#DIV/0!</v>
      </c>
      <c r="BS209" s="51" t="e">
        <f>BN214*BS205/(HLOOKUP(BS202,workup!$B$266:$Q$268,2,FALSE)*BN200*(1)+HLOOKUP(BS202,workup!$B$266:$Q$268,3,FALSE))</f>
        <v>#DIV/0!</v>
      </c>
      <c r="BT209" s="51" t="e">
        <f>BN214*BT205/(HLOOKUP(BT202,workup!$B$266:$Q$268,2,FALSE)*BN200*(1)+HLOOKUP(BT202,workup!$B$266:$Q$268,3,FALSE))</f>
        <v>#DIV/0!</v>
      </c>
      <c r="BU209" s="51" t="e">
        <f>BN214*BU205/(HLOOKUP(BU202,workup!$B$266:$Q$268,2,FALSE)*BN200*(1)+HLOOKUP(BU202,workup!$B$266:$Q$268,3,FALSE))</f>
        <v>#DIV/0!</v>
      </c>
      <c r="BV209" s="51" t="e">
        <f>BN214*BV205/(HLOOKUP(BV202,workup!$B$266:$Q$268,2,FALSE)*BN200*(1)+HLOOKUP(BV202,workup!$B$266:$Q$268,3,FALSE))</f>
        <v>#DIV/0!</v>
      </c>
      <c r="BW209" s="51" t="e">
        <f>BN214*BW205/(HLOOKUP(BW202,workup!$B$266:$Q$268,2,FALSE)*BN200*(1)+HLOOKUP(BW202,workup!$B$266:$Q$268,3,FALSE))</f>
        <v>#DIV/0!</v>
      </c>
      <c r="BX209" s="51" t="e">
        <f>BN214*BX205/(HLOOKUP(BX202,workup!$B$266:$Q$268,2,FALSE)*BN200*(1)+HLOOKUP(BX202,workup!$B$266:$Q$268,3,FALSE))</f>
        <v>#DIV/0!</v>
      </c>
      <c r="BY209" s="51" t="e">
        <f>BN214*BY205/(HLOOKUP(BY202,workup!$B$266:$Q$268,2,FALSE)*BN200*(1)+HLOOKUP(BY202,workup!$B$266:$Q$268,3,FALSE))</f>
        <v>#DIV/0!</v>
      </c>
      <c r="BZ209" s="51" t="e">
        <f>BN214*BZ205/(HLOOKUP(BZ202,workup!$B$266:$Q$268,2,FALSE)*BN200*(1)+HLOOKUP(BZ202,workup!$B$266:$Q$268,3,FALSE))</f>
        <v>#DIV/0!</v>
      </c>
      <c r="CA209" s="51" t="e">
        <f>BN214*CA205/(HLOOKUP(CA202,workup!$B$266:$Q$268,2,FALSE)*BN200*(1)+HLOOKUP(CA202,workup!$B$266:$Q$268,3,FALSE))</f>
        <v>#DIV/0!</v>
      </c>
      <c r="CB209" s="51" t="e">
        <f>BN214*CB205/(HLOOKUP(CB202,workup!$B$266:$Q$268,2,FALSE)*BN200*(1)+HLOOKUP(CB202,workup!$B$266:$Q$268,3,FALSE))</f>
        <v>#DIV/0!</v>
      </c>
      <c r="CC209" s="51" t="e">
        <f>BN214*CC205/(HLOOKUP(CC202,workup!$B$266:$Q$268,2,FALSE)*BN200*(1)+HLOOKUP(CC202,workup!$B$266:$Q$268,3,FALSE))</f>
        <v>#DIV/0!</v>
      </c>
      <c r="CD209" s="51" t="e">
        <f>BN214*CD205/(HLOOKUP(CD202,workup!$B$266:$Q$268,2,FALSE)*BN200*(1)+HLOOKUP(CD202,workup!$B$266:$Q$268,3,FALSE))</f>
        <v>#DIV/0!</v>
      </c>
      <c r="CG209" s="204"/>
      <c r="CH209" s="205"/>
      <c r="CI209" s="201"/>
      <c r="CJ209" s="51" t="e">
        <f>CI214*CJ205/(HLOOKUP(CJ202,workup!$B$266:$Q$268,2,FALSE)*CI200*(1)+HLOOKUP(CJ202,workup!$B$266:$Q$268,3,FALSE))</f>
        <v>#DIV/0!</v>
      </c>
      <c r="CK209" s="51" t="e">
        <f>CI214*CK205/(HLOOKUP(CK202,workup!$B$266:$Q$268,2,FALSE)*CI200*(1)+HLOOKUP(CK202,workup!$B$266:$Q$268,3,FALSE))</f>
        <v>#DIV/0!</v>
      </c>
      <c r="CL209" s="51" t="e">
        <f>CI214*CL205/(HLOOKUP(CL202,workup!$B$266:$Q$268,2,FALSE)*CI200*(1)+HLOOKUP(CL202,workup!$B$266:$Q$268,3,FALSE))</f>
        <v>#DIV/0!</v>
      </c>
      <c r="CM209" s="51" t="e">
        <f>CI214*CM205/(HLOOKUP(CM202,workup!$B$266:$Q$268,2,FALSE)*CI200*(1)+HLOOKUP(CM202,workup!$B$266:$Q$268,3,FALSE))</f>
        <v>#DIV/0!</v>
      </c>
      <c r="CN209" s="51" t="e">
        <f>CI214*CN205/(HLOOKUP(CN202,workup!$B$266:$Q$268,2,FALSE)*CI200*(1)+HLOOKUP(CN202,workup!$B$266:$Q$268,3,FALSE))</f>
        <v>#DIV/0!</v>
      </c>
      <c r="CO209" s="51" t="e">
        <f>CI214*CO205/(HLOOKUP(CO202,workup!$B$266:$Q$268,2,FALSE)*CI200*(1)+HLOOKUP(CO202,workup!$B$266:$Q$268,3,FALSE))</f>
        <v>#DIV/0!</v>
      </c>
      <c r="CP209" s="51" t="e">
        <f>CI214*CP205/(HLOOKUP(CP202,workup!$B$266:$Q$268,2,FALSE)*CI200*(1)+HLOOKUP(CP202,workup!$B$266:$Q$268,3,FALSE))</f>
        <v>#DIV/0!</v>
      </c>
      <c r="CQ209" s="51" t="e">
        <f>CI214*CQ205/(HLOOKUP(CQ202,workup!$B$266:$Q$268,2,FALSE)*CI200*(1)+HLOOKUP(CQ202,workup!$B$266:$Q$268,3,FALSE))</f>
        <v>#DIV/0!</v>
      </c>
      <c r="CR209" s="51" t="e">
        <f>CI214*CR205/(HLOOKUP(CR202,workup!$B$266:$Q$268,2,FALSE)*CI200*(1)+HLOOKUP(CR202,workup!$B$266:$Q$268,3,FALSE))</f>
        <v>#DIV/0!</v>
      </c>
      <c r="CS209" s="51" t="e">
        <f>CI214*CS205/(HLOOKUP(CS202,workup!$B$266:$Q$268,2,FALSE)*CI200*(1)+HLOOKUP(CS202,workup!$B$266:$Q$268,3,FALSE))</f>
        <v>#DIV/0!</v>
      </c>
      <c r="CT209" s="51" t="e">
        <f>CI214*CT205/(HLOOKUP(CT202,workup!$B$266:$Q$268,2,FALSE)*CI200*(1)+HLOOKUP(CT202,workup!$B$266:$Q$268,3,FALSE))</f>
        <v>#DIV/0!</v>
      </c>
      <c r="CU209" s="51" t="e">
        <f>CI214*CU205/(HLOOKUP(CU202,workup!$B$266:$Q$268,2,FALSE)*CI200*(1)+HLOOKUP(CU202,workup!$B$266:$Q$268,3,FALSE))</f>
        <v>#DIV/0!</v>
      </c>
      <c r="CV209" s="51" t="e">
        <f>CI214*CV205/(HLOOKUP(CV202,workup!$B$266:$Q$268,2,FALSE)*CI200*(1)+HLOOKUP(CV202,workup!$B$266:$Q$268,3,FALSE))</f>
        <v>#DIV/0!</v>
      </c>
      <c r="CW209" s="51" t="e">
        <f>CI214*CW205/(HLOOKUP(CW202,workup!$B$266:$Q$268,2,FALSE)*CI200*(1)+HLOOKUP(CW202,workup!$B$266:$Q$268,3,FALSE))</f>
        <v>#DIV/0!</v>
      </c>
      <c r="CX209" s="51" t="e">
        <f>CI214*CX205/(HLOOKUP(CX202,workup!$B$266:$Q$268,2,FALSE)*CI200*(1)+HLOOKUP(CX202,workup!$B$266:$Q$268,3,FALSE))</f>
        <v>#DIV/0!</v>
      </c>
      <c r="CY209" s="51" t="e">
        <f>CI214*CY205/(HLOOKUP(CY202,workup!$B$266:$Q$268,2,FALSE)*CI200*(1)+HLOOKUP(CY202,workup!$B$266:$Q$268,3,FALSE))</f>
        <v>#DIV/0!</v>
      </c>
    </row>
    <row r="210" spans="1:103" ht="14.45" customHeight="1" x14ac:dyDescent="0.25">
      <c r="A210" s="204"/>
      <c r="B210" s="205"/>
      <c r="C210" s="66" t="s">
        <v>43</v>
      </c>
      <c r="D210" s="54" t="e">
        <f>AVERAGE(D207:D209)</f>
        <v>#DIV/0!</v>
      </c>
      <c r="E210" s="54" t="e">
        <f t="shared" ref="E210" si="1374">AVERAGE(E207:E209)</f>
        <v>#DIV/0!</v>
      </c>
      <c r="F210" s="54" t="e">
        <f>AVERAGE(F207:F209)</f>
        <v>#DIV/0!</v>
      </c>
      <c r="G210" s="54" t="e">
        <f>AVERAGE(G207:G209)</f>
        <v>#DIV/0!</v>
      </c>
      <c r="H210" s="54" t="e">
        <f>AVERAGE(H207:H209)</f>
        <v>#DIV/0!</v>
      </c>
      <c r="I210" s="54" t="e">
        <f t="shared" ref="I210:J210" si="1375">AVERAGE(I207:I209)</f>
        <v>#DIV/0!</v>
      </c>
      <c r="J210" s="54" t="e">
        <f t="shared" si="1375"/>
        <v>#DIV/0!</v>
      </c>
      <c r="K210" s="54" t="e">
        <f>AVERAGE(K207:K209)</f>
        <v>#DIV/0!</v>
      </c>
      <c r="L210" s="54" t="e">
        <f>AVERAGE(L207:L209)</f>
        <v>#DIV/0!</v>
      </c>
      <c r="M210" s="54" t="e">
        <f t="shared" ref="M210:S210" si="1376">AVERAGE(M207:M209)</f>
        <v>#DIV/0!</v>
      </c>
      <c r="N210" s="54" t="e">
        <f t="shared" si="1376"/>
        <v>#DIV/0!</v>
      </c>
      <c r="O210" s="54" t="e">
        <f t="shared" si="1376"/>
        <v>#DIV/0!</v>
      </c>
      <c r="P210" s="54" t="e">
        <f t="shared" si="1376"/>
        <v>#DIV/0!</v>
      </c>
      <c r="Q210" s="54" t="e">
        <f t="shared" si="1376"/>
        <v>#DIV/0!</v>
      </c>
      <c r="R210" s="54" t="e">
        <f t="shared" si="1376"/>
        <v>#DIV/0!</v>
      </c>
      <c r="S210" s="55" t="e">
        <f t="shared" si="1376"/>
        <v>#DIV/0!</v>
      </c>
      <c r="T210" s="25"/>
      <c r="V210" s="204"/>
      <c r="W210" s="205"/>
      <c r="X210" s="66" t="s">
        <v>43</v>
      </c>
      <c r="Y210" s="54" t="e">
        <f>AVERAGE(Y207:Y209)</f>
        <v>#DIV/0!</v>
      </c>
      <c r="Z210" s="54" t="e">
        <f t="shared" ref="Z210" si="1377">AVERAGE(Z207:Z209)</f>
        <v>#DIV/0!</v>
      </c>
      <c r="AA210" s="54" t="e">
        <f>AVERAGE(AA207:AA209)</f>
        <v>#DIV/0!</v>
      </c>
      <c r="AB210" s="54" t="e">
        <f>AVERAGE(AB207:AB209)</f>
        <v>#DIV/0!</v>
      </c>
      <c r="AC210" s="54" t="e">
        <f>AVERAGE(AC207:AC209)</f>
        <v>#DIV/0!</v>
      </c>
      <c r="AD210" s="54" t="e">
        <f t="shared" ref="AD210:AE210" si="1378">AVERAGE(AD207:AD209)</f>
        <v>#DIV/0!</v>
      </c>
      <c r="AE210" s="54" t="e">
        <f t="shared" si="1378"/>
        <v>#DIV/0!</v>
      </c>
      <c r="AF210" s="54" t="e">
        <f>AVERAGE(AF207:AF209)</f>
        <v>#DIV/0!</v>
      </c>
      <c r="AG210" s="54" t="e">
        <f>AVERAGE(AG207:AG209)</f>
        <v>#DIV/0!</v>
      </c>
      <c r="AH210" s="54" t="e">
        <f t="shared" ref="AH210:AN210" si="1379">AVERAGE(AH207:AH209)</f>
        <v>#DIV/0!</v>
      </c>
      <c r="AI210" s="54" t="e">
        <f t="shared" si="1379"/>
        <v>#DIV/0!</v>
      </c>
      <c r="AJ210" s="54" t="e">
        <f t="shared" si="1379"/>
        <v>#DIV/0!</v>
      </c>
      <c r="AK210" s="54" t="e">
        <f t="shared" si="1379"/>
        <v>#DIV/0!</v>
      </c>
      <c r="AL210" s="54" t="e">
        <f t="shared" si="1379"/>
        <v>#DIV/0!</v>
      </c>
      <c r="AM210" s="54" t="e">
        <f t="shared" si="1379"/>
        <v>#DIV/0!</v>
      </c>
      <c r="AN210" s="55" t="e">
        <f t="shared" si="1379"/>
        <v>#DIV/0!</v>
      </c>
      <c r="AQ210" s="204"/>
      <c r="AR210" s="205"/>
      <c r="AS210" s="66" t="s">
        <v>43</v>
      </c>
      <c r="AT210" s="54" t="e">
        <f>AVERAGE(AT207:AT209)</f>
        <v>#DIV/0!</v>
      </c>
      <c r="AU210" s="54" t="e">
        <f t="shared" ref="AU210" si="1380">AVERAGE(AU207:AU209)</f>
        <v>#DIV/0!</v>
      </c>
      <c r="AV210" s="54" t="e">
        <f>AVERAGE(AV207:AV209)</f>
        <v>#DIV/0!</v>
      </c>
      <c r="AW210" s="54" t="e">
        <f>AVERAGE(AW207:AW209)</f>
        <v>#DIV/0!</v>
      </c>
      <c r="AX210" s="54" t="e">
        <f>AVERAGE(AX207:AX209)</f>
        <v>#DIV/0!</v>
      </c>
      <c r="AY210" s="54" t="e">
        <f t="shared" ref="AY210:AZ210" si="1381">AVERAGE(AY207:AY209)</f>
        <v>#DIV/0!</v>
      </c>
      <c r="AZ210" s="54" t="e">
        <f t="shared" si="1381"/>
        <v>#DIV/0!</v>
      </c>
      <c r="BA210" s="54" t="e">
        <f>AVERAGE(BA207:BA209)</f>
        <v>#DIV/0!</v>
      </c>
      <c r="BB210" s="54" t="e">
        <f>AVERAGE(BB207:BB209)</f>
        <v>#DIV/0!</v>
      </c>
      <c r="BC210" s="54" t="e">
        <f t="shared" ref="BC210:BI210" si="1382">AVERAGE(BC207:BC209)</f>
        <v>#DIV/0!</v>
      </c>
      <c r="BD210" s="54" t="e">
        <f t="shared" si="1382"/>
        <v>#DIV/0!</v>
      </c>
      <c r="BE210" s="54" t="e">
        <f t="shared" si="1382"/>
        <v>#DIV/0!</v>
      </c>
      <c r="BF210" s="54" t="e">
        <f t="shared" si="1382"/>
        <v>#DIV/0!</v>
      </c>
      <c r="BG210" s="54" t="e">
        <f t="shared" si="1382"/>
        <v>#DIV/0!</v>
      </c>
      <c r="BH210" s="54" t="e">
        <f t="shared" si="1382"/>
        <v>#DIV/0!</v>
      </c>
      <c r="BI210" s="55" t="e">
        <f t="shared" si="1382"/>
        <v>#DIV/0!</v>
      </c>
      <c r="BL210" s="204"/>
      <c r="BM210" s="205"/>
      <c r="BN210" s="66" t="s">
        <v>43</v>
      </c>
      <c r="BO210" s="54" t="e">
        <f>AVERAGE(BO207:BO209)</f>
        <v>#DIV/0!</v>
      </c>
      <c r="BP210" s="54" t="e">
        <f t="shared" ref="BP210" si="1383">AVERAGE(BP207:BP209)</f>
        <v>#DIV/0!</v>
      </c>
      <c r="BQ210" s="54" t="e">
        <f>AVERAGE(BQ207:BQ209)</f>
        <v>#DIV/0!</v>
      </c>
      <c r="BR210" s="54" t="e">
        <f>AVERAGE(BR207:BR209)</f>
        <v>#DIV/0!</v>
      </c>
      <c r="BS210" s="54" t="e">
        <f>AVERAGE(BS207:BS209)</f>
        <v>#DIV/0!</v>
      </c>
      <c r="BT210" s="54" t="e">
        <f t="shared" ref="BT210:BU210" si="1384">AVERAGE(BT207:BT209)</f>
        <v>#DIV/0!</v>
      </c>
      <c r="BU210" s="54" t="e">
        <f t="shared" si="1384"/>
        <v>#DIV/0!</v>
      </c>
      <c r="BV210" s="54" t="e">
        <f>AVERAGE(BV207:BV209)</f>
        <v>#DIV/0!</v>
      </c>
      <c r="BW210" s="54" t="e">
        <f>AVERAGE(BW207:BW209)</f>
        <v>#DIV/0!</v>
      </c>
      <c r="BX210" s="54" t="e">
        <f t="shared" ref="BX210:CD210" si="1385">AVERAGE(BX207:BX209)</f>
        <v>#DIV/0!</v>
      </c>
      <c r="BY210" s="54" t="e">
        <f t="shared" si="1385"/>
        <v>#DIV/0!</v>
      </c>
      <c r="BZ210" s="54" t="e">
        <f t="shared" si="1385"/>
        <v>#DIV/0!</v>
      </c>
      <c r="CA210" s="54" t="e">
        <f t="shared" si="1385"/>
        <v>#DIV/0!</v>
      </c>
      <c r="CB210" s="54" t="e">
        <f t="shared" si="1385"/>
        <v>#DIV/0!</v>
      </c>
      <c r="CC210" s="54" t="e">
        <f t="shared" si="1385"/>
        <v>#DIV/0!</v>
      </c>
      <c r="CD210" s="55" t="e">
        <f t="shared" si="1385"/>
        <v>#DIV/0!</v>
      </c>
      <c r="CG210" s="204"/>
      <c r="CH210" s="205"/>
      <c r="CI210" s="66" t="s">
        <v>43</v>
      </c>
      <c r="CJ210" s="54" t="e">
        <f>AVERAGE(CJ207:CJ209)</f>
        <v>#DIV/0!</v>
      </c>
      <c r="CK210" s="54" t="e">
        <f t="shared" ref="CK210" si="1386">AVERAGE(CK207:CK209)</f>
        <v>#DIV/0!</v>
      </c>
      <c r="CL210" s="54" t="e">
        <f>AVERAGE(CL207:CL209)</f>
        <v>#DIV/0!</v>
      </c>
      <c r="CM210" s="54" t="e">
        <f>AVERAGE(CM207:CM209)</f>
        <v>#DIV/0!</v>
      </c>
      <c r="CN210" s="54" t="e">
        <f>AVERAGE(CN207:CN209)</f>
        <v>#DIV/0!</v>
      </c>
      <c r="CO210" s="54" t="e">
        <f t="shared" ref="CO210:CP210" si="1387">AVERAGE(CO207:CO209)</f>
        <v>#DIV/0!</v>
      </c>
      <c r="CP210" s="54" t="e">
        <f t="shared" si="1387"/>
        <v>#DIV/0!</v>
      </c>
      <c r="CQ210" s="54" t="e">
        <f>AVERAGE(CQ207:CQ209)</f>
        <v>#DIV/0!</v>
      </c>
      <c r="CR210" s="54" t="e">
        <f>AVERAGE(CR207:CR209)</f>
        <v>#DIV/0!</v>
      </c>
      <c r="CS210" s="54" t="e">
        <f t="shared" ref="CS210:CY210" si="1388">AVERAGE(CS207:CS209)</f>
        <v>#DIV/0!</v>
      </c>
      <c r="CT210" s="54" t="e">
        <f t="shared" si="1388"/>
        <v>#DIV/0!</v>
      </c>
      <c r="CU210" s="54" t="e">
        <f t="shared" si="1388"/>
        <v>#DIV/0!</v>
      </c>
      <c r="CV210" s="54" t="e">
        <f t="shared" si="1388"/>
        <v>#DIV/0!</v>
      </c>
      <c r="CW210" s="54" t="e">
        <f t="shared" si="1388"/>
        <v>#DIV/0!</v>
      </c>
      <c r="CX210" s="54" t="e">
        <f t="shared" si="1388"/>
        <v>#DIV/0!</v>
      </c>
      <c r="CY210" s="55" t="e">
        <f t="shared" si="1388"/>
        <v>#DIV/0!</v>
      </c>
    </row>
    <row r="211" spans="1:103" ht="14.45" customHeight="1" x14ac:dyDescent="0.25">
      <c r="A211" s="204"/>
      <c r="B211" s="205"/>
      <c r="C211" s="166" t="s">
        <v>45</v>
      </c>
      <c r="D211" s="191" t="s">
        <v>115</v>
      </c>
      <c r="E211" s="192"/>
      <c r="F211" s="188" t="s">
        <v>40</v>
      </c>
      <c r="G211" s="189"/>
      <c r="H211" s="190"/>
      <c r="I211" s="191" t="s">
        <v>55</v>
      </c>
      <c r="J211" s="193"/>
      <c r="K211" s="193"/>
      <c r="L211" s="193"/>
      <c r="M211" s="193"/>
      <c r="N211" s="193"/>
      <c r="O211" s="191" t="s">
        <v>102</v>
      </c>
      <c r="P211" s="192"/>
      <c r="Q211" s="191" t="s">
        <v>47</v>
      </c>
      <c r="R211" s="193"/>
      <c r="S211" s="194"/>
      <c r="T211" s="25"/>
      <c r="V211" s="204"/>
      <c r="W211" s="205"/>
      <c r="X211" s="166" t="s">
        <v>45</v>
      </c>
      <c r="Y211" s="191" t="s">
        <v>115</v>
      </c>
      <c r="Z211" s="192"/>
      <c r="AA211" s="188" t="s">
        <v>40</v>
      </c>
      <c r="AB211" s="189"/>
      <c r="AC211" s="190"/>
      <c r="AD211" s="191" t="s">
        <v>55</v>
      </c>
      <c r="AE211" s="193"/>
      <c r="AF211" s="193"/>
      <c r="AG211" s="193"/>
      <c r="AH211" s="193"/>
      <c r="AI211" s="193"/>
      <c r="AJ211" s="191" t="s">
        <v>102</v>
      </c>
      <c r="AK211" s="192"/>
      <c r="AL211" s="191" t="s">
        <v>47</v>
      </c>
      <c r="AM211" s="193"/>
      <c r="AN211" s="194"/>
      <c r="AQ211" s="204"/>
      <c r="AR211" s="205"/>
      <c r="AS211" s="166" t="s">
        <v>45</v>
      </c>
      <c r="AT211" s="191" t="s">
        <v>115</v>
      </c>
      <c r="AU211" s="192"/>
      <c r="AV211" s="188" t="s">
        <v>40</v>
      </c>
      <c r="AW211" s="189"/>
      <c r="AX211" s="190"/>
      <c r="AY211" s="191" t="s">
        <v>55</v>
      </c>
      <c r="AZ211" s="193"/>
      <c r="BA211" s="193"/>
      <c r="BB211" s="193"/>
      <c r="BC211" s="193"/>
      <c r="BD211" s="193"/>
      <c r="BE211" s="191" t="s">
        <v>102</v>
      </c>
      <c r="BF211" s="192"/>
      <c r="BG211" s="191" t="s">
        <v>47</v>
      </c>
      <c r="BH211" s="193"/>
      <c r="BI211" s="194"/>
      <c r="BL211" s="204"/>
      <c r="BM211" s="205"/>
      <c r="BN211" s="166" t="s">
        <v>45</v>
      </c>
      <c r="BO211" s="191" t="s">
        <v>115</v>
      </c>
      <c r="BP211" s="192"/>
      <c r="BQ211" s="188" t="s">
        <v>40</v>
      </c>
      <c r="BR211" s="189"/>
      <c r="BS211" s="190"/>
      <c r="BT211" s="191" t="s">
        <v>55</v>
      </c>
      <c r="BU211" s="193"/>
      <c r="BV211" s="193"/>
      <c r="BW211" s="193"/>
      <c r="BX211" s="193"/>
      <c r="BY211" s="193"/>
      <c r="BZ211" s="191" t="s">
        <v>102</v>
      </c>
      <c r="CA211" s="192"/>
      <c r="CB211" s="191" t="s">
        <v>47</v>
      </c>
      <c r="CC211" s="193"/>
      <c r="CD211" s="194"/>
      <c r="CG211" s="204"/>
      <c r="CH211" s="205"/>
      <c r="CI211" s="166" t="s">
        <v>45</v>
      </c>
      <c r="CJ211" s="191" t="s">
        <v>115</v>
      </c>
      <c r="CK211" s="192"/>
      <c r="CL211" s="188" t="s">
        <v>40</v>
      </c>
      <c r="CM211" s="189"/>
      <c r="CN211" s="190"/>
      <c r="CO211" s="191" t="s">
        <v>55</v>
      </c>
      <c r="CP211" s="193"/>
      <c r="CQ211" s="193"/>
      <c r="CR211" s="193"/>
      <c r="CS211" s="193"/>
      <c r="CT211" s="193"/>
      <c r="CU211" s="191" t="s">
        <v>102</v>
      </c>
      <c r="CV211" s="192"/>
      <c r="CW211" s="191" t="s">
        <v>47</v>
      </c>
      <c r="CX211" s="193"/>
      <c r="CY211" s="194"/>
    </row>
    <row r="212" spans="1:103" ht="14.45" customHeight="1" x14ac:dyDescent="0.25">
      <c r="A212" s="204"/>
      <c r="B212" s="205"/>
      <c r="C212" s="167"/>
      <c r="D212" s="34" t="s">
        <v>116</v>
      </c>
      <c r="E212" s="34" t="s">
        <v>112</v>
      </c>
      <c r="F212" s="34" t="s">
        <v>76</v>
      </c>
      <c r="G212" s="34" t="s">
        <v>77</v>
      </c>
      <c r="H212" s="34" t="s">
        <v>54</v>
      </c>
      <c r="I212" s="34" t="s">
        <v>64</v>
      </c>
      <c r="J212" s="34" t="s">
        <v>52</v>
      </c>
      <c r="K212" s="34" t="s">
        <v>53</v>
      </c>
      <c r="L212" s="34" t="s">
        <v>22</v>
      </c>
      <c r="M212" s="34" t="s">
        <v>23</v>
      </c>
      <c r="N212" s="34" t="s">
        <v>63</v>
      </c>
      <c r="O212" s="34" t="s">
        <v>110</v>
      </c>
      <c r="P212" s="34" t="s">
        <v>111</v>
      </c>
      <c r="Q212" s="34" t="s">
        <v>48</v>
      </c>
      <c r="R212" s="34" t="s">
        <v>49</v>
      </c>
      <c r="S212" s="13" t="s">
        <v>50</v>
      </c>
      <c r="T212" s="25"/>
      <c r="V212" s="204"/>
      <c r="W212" s="205"/>
      <c r="X212" s="167"/>
      <c r="Y212" s="34" t="s">
        <v>116</v>
      </c>
      <c r="Z212" s="34" t="s">
        <v>112</v>
      </c>
      <c r="AA212" s="34" t="s">
        <v>76</v>
      </c>
      <c r="AB212" s="34" t="s">
        <v>77</v>
      </c>
      <c r="AC212" s="34" t="s">
        <v>54</v>
      </c>
      <c r="AD212" s="34" t="s">
        <v>64</v>
      </c>
      <c r="AE212" s="34" t="s">
        <v>52</v>
      </c>
      <c r="AF212" s="34" t="s">
        <v>53</v>
      </c>
      <c r="AG212" s="34" t="s">
        <v>22</v>
      </c>
      <c r="AH212" s="34" t="s">
        <v>23</v>
      </c>
      <c r="AI212" s="34" t="s">
        <v>63</v>
      </c>
      <c r="AJ212" s="34" t="s">
        <v>110</v>
      </c>
      <c r="AK212" s="34" t="s">
        <v>111</v>
      </c>
      <c r="AL212" s="34" t="s">
        <v>48</v>
      </c>
      <c r="AM212" s="34" t="s">
        <v>49</v>
      </c>
      <c r="AN212" s="13" t="s">
        <v>50</v>
      </c>
      <c r="AQ212" s="204"/>
      <c r="AR212" s="205"/>
      <c r="AS212" s="167"/>
      <c r="AT212" s="34" t="s">
        <v>116</v>
      </c>
      <c r="AU212" s="34" t="s">
        <v>112</v>
      </c>
      <c r="AV212" s="34" t="s">
        <v>76</v>
      </c>
      <c r="AW212" s="34" t="s">
        <v>77</v>
      </c>
      <c r="AX212" s="34" t="s">
        <v>54</v>
      </c>
      <c r="AY212" s="34" t="s">
        <v>64</v>
      </c>
      <c r="AZ212" s="34" t="s">
        <v>52</v>
      </c>
      <c r="BA212" s="34" t="s">
        <v>53</v>
      </c>
      <c r="BB212" s="34" t="s">
        <v>22</v>
      </c>
      <c r="BC212" s="34" t="s">
        <v>23</v>
      </c>
      <c r="BD212" s="34" t="s">
        <v>63</v>
      </c>
      <c r="BE212" s="34" t="s">
        <v>110</v>
      </c>
      <c r="BF212" s="34" t="s">
        <v>111</v>
      </c>
      <c r="BG212" s="34" t="s">
        <v>48</v>
      </c>
      <c r="BH212" s="34" t="s">
        <v>49</v>
      </c>
      <c r="BI212" s="13" t="s">
        <v>50</v>
      </c>
      <c r="BL212" s="204"/>
      <c r="BM212" s="205"/>
      <c r="BN212" s="167"/>
      <c r="BO212" s="34" t="s">
        <v>116</v>
      </c>
      <c r="BP212" s="34" t="s">
        <v>112</v>
      </c>
      <c r="BQ212" s="34" t="s">
        <v>76</v>
      </c>
      <c r="BR212" s="34" t="s">
        <v>77</v>
      </c>
      <c r="BS212" s="34" t="s">
        <v>54</v>
      </c>
      <c r="BT212" s="34" t="s">
        <v>64</v>
      </c>
      <c r="BU212" s="34" t="s">
        <v>52</v>
      </c>
      <c r="BV212" s="34" t="s">
        <v>53</v>
      </c>
      <c r="BW212" s="34" t="s">
        <v>22</v>
      </c>
      <c r="BX212" s="34" t="s">
        <v>23</v>
      </c>
      <c r="BY212" s="34" t="s">
        <v>63</v>
      </c>
      <c r="BZ212" s="34" t="s">
        <v>110</v>
      </c>
      <c r="CA212" s="34" t="s">
        <v>111</v>
      </c>
      <c r="CB212" s="34" t="s">
        <v>48</v>
      </c>
      <c r="CC212" s="34" t="s">
        <v>49</v>
      </c>
      <c r="CD212" s="13" t="s">
        <v>50</v>
      </c>
      <c r="CG212" s="204"/>
      <c r="CH212" s="205"/>
      <c r="CI212" s="167"/>
      <c r="CJ212" s="34" t="s">
        <v>116</v>
      </c>
      <c r="CK212" s="34" t="s">
        <v>112</v>
      </c>
      <c r="CL212" s="34" t="s">
        <v>76</v>
      </c>
      <c r="CM212" s="34" t="s">
        <v>77</v>
      </c>
      <c r="CN212" s="34" t="s">
        <v>54</v>
      </c>
      <c r="CO212" s="34" t="s">
        <v>64</v>
      </c>
      <c r="CP212" s="34" t="s">
        <v>52</v>
      </c>
      <c r="CQ212" s="34" t="s">
        <v>53</v>
      </c>
      <c r="CR212" s="34" t="s">
        <v>22</v>
      </c>
      <c r="CS212" s="34" t="s">
        <v>23</v>
      </c>
      <c r="CT212" s="34" t="s">
        <v>63</v>
      </c>
      <c r="CU212" s="34" t="s">
        <v>110</v>
      </c>
      <c r="CV212" s="34" t="s">
        <v>111</v>
      </c>
      <c r="CW212" s="34" t="s">
        <v>48</v>
      </c>
      <c r="CX212" s="34" t="s">
        <v>49</v>
      </c>
      <c r="CY212" s="13" t="s">
        <v>50</v>
      </c>
    </row>
    <row r="213" spans="1:103" ht="14.45" customHeight="1" x14ac:dyDescent="0.25">
      <c r="A213" s="204"/>
      <c r="B213" s="205"/>
      <c r="C213" s="171" t="s">
        <v>38</v>
      </c>
      <c r="D213" s="184" t="e">
        <f>K207/D207</f>
        <v>#DIV/0!</v>
      </c>
      <c r="E213" s="10" t="e">
        <f>0.001*H198/D198</f>
        <v>#VALUE!</v>
      </c>
      <c r="F213" s="9" t="e">
        <f>(K198-K203*C214)/K198</f>
        <v>#DIV/0!</v>
      </c>
      <c r="G213" s="9" t="e">
        <f>(F207+G207+H207+2*I207+2*J207+3*L207+4*M207+4*N207+4*O207+4*P207+4*Q207+4*R207+4*S207)/(F207+G207+H207+2*I207+2*J207+3*L207+4*M207+4*N207+4*O207+4*P207+4*Q207+4*R207+4*S207+3*K207)</f>
        <v>#DIV/0!</v>
      </c>
      <c r="H213" s="9" t="e">
        <f>(O198-D207)/O198</f>
        <v>#DIV/0!</v>
      </c>
      <c r="I213" s="9" t="e">
        <f>(2*J207+3*L207)/(F207+G207+H207+2*I207+2*J207+3*L207+4*M207+4*N207+4*O207+4*P207+4*Q207+4*R207+4*S207)</f>
        <v>#DIV/0!</v>
      </c>
      <c r="J213" s="9" t="e">
        <f>3*L207/(F207+G207+H207+2*I207+2*J207+3*L207+4*M207+4*N207+4*O207+4*P207+4*Q207+4*R207+4*S207)</f>
        <v>#DIV/0!</v>
      </c>
      <c r="K213" s="9" t="e">
        <f>2*J207/(F207+G207+H207+2*I207+2*J207+3*L207+4*M207+4*N207+4*O207+4*P207+4*Q207+4*R207+4*S207)</f>
        <v>#DIV/0!</v>
      </c>
      <c r="L213" s="9" t="e">
        <f>G207/(F207+G207+H207+2*I207+2*J207+3*L207+4*M207+4*N207+4*O207+4*P207+4*Q207+4*R207+4*S207)</f>
        <v>#DIV/0!</v>
      </c>
      <c r="M213" s="9" t="e">
        <f>H207/(F207+G207+H207+2*I207+2*J207+3*L207+4*M207+4*N207+4*O207+4*P207+4*Q207+4*R207+4*S207)</f>
        <v>#DIV/0!</v>
      </c>
      <c r="N213" s="9" t="e">
        <f>(G207+H207)/(F207+G207+H207+2*I207+2*J207+3*L207+4*M207+4*N207+4*O207+4*P207+4*Q207+4*R207+4*S207)</f>
        <v>#DIV/0!</v>
      </c>
      <c r="O213" s="185" t="e">
        <f>60*E198*L207*42.01/(H198*0.001)</f>
        <v>#VALUE!</v>
      </c>
      <c r="P213" s="185" t="e">
        <f>E198*J207*28.05*60/(H198*0.001)</f>
        <v>#VALUE!</v>
      </c>
      <c r="Q213" s="124">
        <f>3*Q198+4*T213+4*U213</f>
        <v>0</v>
      </c>
      <c r="R213" s="124" t="e">
        <f>(F207+G207+H207+2*I207+2*J207+3*L207+3*K207+4*M207+4*N207+4*O207+4*P207+4*Q207+4*R207+4*S207)</f>
        <v>#DIV/0!</v>
      </c>
      <c r="S213" s="14" t="e">
        <f>(Q213-R213)/R213</f>
        <v>#DIV/0!</v>
      </c>
      <c r="T213" s="25"/>
      <c r="V213" s="204"/>
      <c r="W213" s="205"/>
      <c r="X213" s="171" t="s">
        <v>38</v>
      </c>
      <c r="Y213" s="184" t="e">
        <f>AF207/Y207</f>
        <v>#DIV/0!</v>
      </c>
      <c r="Z213" s="10" t="e">
        <f>0.001*AC198/Y198</f>
        <v>#VALUE!</v>
      </c>
      <c r="AA213" s="9" t="e">
        <f>(AF198-AF203*X214)/AF198</f>
        <v>#DIV/0!</v>
      </c>
      <c r="AB213" s="9" t="e">
        <f>(AA207+AB207+AC207+2*AD207+2*AE207+3*AG207+4*AH207+4*AI207+4*AJ207+4*AK207+4*AL207+4*AM207+4*AN207)/(AA207+AB207+AC207+2*AD207+2*AE207+3*AG207+4*AH207+4*AI207+4*AJ207+4*AK207+4*AL207+4*AM207+4*AN207+3*AF207)</f>
        <v>#DIV/0!</v>
      </c>
      <c r="AC213" s="9" t="e">
        <f>(AJ198-Y207)/AJ198</f>
        <v>#DIV/0!</v>
      </c>
      <c r="AD213" s="9" t="e">
        <f>(2*AE207+3*AG207)/(AA207+AB207+AC207+2*AD207+2*AE207+3*AG207+4*AH207+4*AI207+4*AJ207+4*AK207+4*AL207+4*AM207+4*AN207)</f>
        <v>#DIV/0!</v>
      </c>
      <c r="AE213" s="9" t="e">
        <f>3*AG207/(AA207+AB207+AC207+2*AD207+2*AE207+3*AG207+4*AH207+4*AI207+4*AJ207+4*AK207+4*AL207+4*AM207+4*AN207)</f>
        <v>#DIV/0!</v>
      </c>
      <c r="AF213" s="9" t="e">
        <f>2*AE207/(AA207+AB207+AC207+2*AD207+2*AE207+3*AG207+4*AH207+4*AI207+4*AJ207+4*AK207+4*AL207+4*AM207+4*AN207)</f>
        <v>#DIV/0!</v>
      </c>
      <c r="AG213" s="9" t="e">
        <f>AB207/(AA207+AB207+AC207+2*AD207+2*AE207+3*AG207+4*AH207+4*AI207+4*AJ207+4*AK207+4*AL207+4*AM207+4*AN207)</f>
        <v>#DIV/0!</v>
      </c>
      <c r="AH213" s="9" t="e">
        <f>AC207/(AA207+AB207+AC207+2*AD207+2*AE207+3*AG207+4*AH207+4*AI207+4*AJ207+4*AK207+4*AL207+4*AM207+4*AN207)</f>
        <v>#DIV/0!</v>
      </c>
      <c r="AI213" s="9" t="e">
        <f>(AB207+AC207)/(AA207+AB207+AC207+2*AD207+2*AE207+3*AG207+4*AH207+4*AI207+4*AJ207+4*AK207+4*AL207+4*AM207+4*AN207)</f>
        <v>#DIV/0!</v>
      </c>
      <c r="AJ213" s="185" t="e">
        <f>60*Z198*AG207*42.01/(AC198*0.001)</f>
        <v>#VALUE!</v>
      </c>
      <c r="AK213" s="185" t="e">
        <f>Z198*AE207*28.05*60/(AC198*0.001)</f>
        <v>#VALUE!</v>
      </c>
      <c r="AL213" s="124">
        <f>3*AL198</f>
        <v>0</v>
      </c>
      <c r="AM213" s="124" t="e">
        <f>(AA207+AB207+AC207+2*AD207+2*AE207+3*AG207+3*AF207+4*AH207+4*AI207+4*AJ207+4*AK207+4*AL207+4*AM207+4*AN207)</f>
        <v>#DIV/0!</v>
      </c>
      <c r="AN213" s="14" t="e">
        <f>(AL213-AM213)/AM213</f>
        <v>#DIV/0!</v>
      </c>
      <c r="AQ213" s="204"/>
      <c r="AR213" s="205"/>
      <c r="AS213" s="171" t="s">
        <v>38</v>
      </c>
      <c r="AT213" s="184" t="e">
        <f>BA207/AT207</f>
        <v>#DIV/0!</v>
      </c>
      <c r="AU213" s="10" t="e">
        <f>0.001*AX198/AT198</f>
        <v>#VALUE!</v>
      </c>
      <c r="AV213" s="9" t="e">
        <f>(BA198-BA203*AS214)/BA198</f>
        <v>#DIV/0!</v>
      </c>
      <c r="AW213" s="9" t="e">
        <f>(AV207+AW207+AX207+2*AY207+2*AZ207+3*BB207+4*BC207+4*BD207+4*BE207+4*BF207+4*BG207+4*BH207+4*BI207)/(AV207+AW207+AX207+2*AY207+2*AZ207+3*BB207+4*BC207+4*BD207+4*BE207+4*BF207+4*BG207+4*BH207+4*BI207+3*BA207)</f>
        <v>#DIV/0!</v>
      </c>
      <c r="AX213" s="9" t="e">
        <f>(BE198-AT207)/BE198</f>
        <v>#DIV/0!</v>
      </c>
      <c r="AY213" s="9" t="e">
        <f>(2*AZ207+3*BB207)/(AV207+AW207+AX207+2*AY207+2*AZ207+3*BB207+4*BC207+4*BD207+4*BE207+4*BF207+4*BG207+4*BH207+4*BI207)</f>
        <v>#DIV/0!</v>
      </c>
      <c r="AZ213" s="9" t="e">
        <f>3*BB207/(AV207+AW207+AX207+2*AY207+2*AZ207+3*BB207+4*BC207+4*BD207+4*BE207+4*BF207+4*BG207+4*BH207+4*BI207)</f>
        <v>#DIV/0!</v>
      </c>
      <c r="BA213" s="9" t="e">
        <f>2*AZ207/(AV207+AW207+AX207+2*AY207+2*AZ207+3*BB207+4*BC207+4*BD207+4*BE207+4*BF207+4*BG207+4*BH207+4*BI207)</f>
        <v>#DIV/0!</v>
      </c>
      <c r="BB213" s="9" t="e">
        <f>AW207/(AV207+AW207+AX207+2*AY207+2*AZ207+3*BB207+4*BC207+4*BD207+4*BE207+4*BF207+4*BG207+4*BH207+4*BI207)</f>
        <v>#DIV/0!</v>
      </c>
      <c r="BC213" s="9" t="e">
        <f>AX207/(AV207+AW207+AX207+2*AY207+2*AZ207+3*BB207+4*BC207+4*BD207+4*BE207+4*BF207+4*BG207+4*BH207+4*BI207)</f>
        <v>#DIV/0!</v>
      </c>
      <c r="BD213" s="9" t="e">
        <f>(AW207+AX207)/(AV207+AW207+AX207+2*AY207+2*AZ207+3*BB207+4*BC207+4*BD207+4*BE207+4*BF207+4*BG207+4*BH207+4*BI207)</f>
        <v>#DIV/0!</v>
      </c>
      <c r="BE213" s="185" t="e">
        <f>60*AU198*BB207*42.01/(AX198*0.001)</f>
        <v>#VALUE!</v>
      </c>
      <c r="BF213" s="185" t="e">
        <f>AU198*AZ207*28.05*60/(AX198*0.001)</f>
        <v>#VALUE!</v>
      </c>
      <c r="BG213" s="124">
        <f>3*BG198</f>
        <v>0</v>
      </c>
      <c r="BH213" s="124" t="e">
        <f>(AV207+AW207+AX207+2*AY207+2*AZ207+3*BB207+3*BA207+4*BC207+4*BD207+4*BE207+4*BF207+4*BG207+4*BH207+4*BI207)</f>
        <v>#DIV/0!</v>
      </c>
      <c r="BI213" s="14" t="e">
        <f>(BG213-BH213)/BH213</f>
        <v>#DIV/0!</v>
      </c>
      <c r="BL213" s="204"/>
      <c r="BM213" s="205"/>
      <c r="BN213" s="171" t="s">
        <v>38</v>
      </c>
      <c r="BO213" s="184" t="e">
        <f>BV207/BO207</f>
        <v>#DIV/0!</v>
      </c>
      <c r="BP213" s="10" t="e">
        <f>0.001*BS198/BO198</f>
        <v>#VALUE!</v>
      </c>
      <c r="BQ213" s="9" t="e">
        <f>(BV198-BV203*BN214)/BV198</f>
        <v>#DIV/0!</v>
      </c>
      <c r="BR213" s="9" t="e">
        <f>(BQ207+BR207+BS207+2*BT207+2*BU207+3*BW207+4*BX207+4*BY207+4*BZ207+4*CA207+4*CB207+4*CC207+4*CD207)/(BQ207+BR207+BS207+2*BT207+2*BU207+3*BW207+4*BX207+4*BY207+4*BZ207+4*CA207+4*CB207+4*CC207+4*CD207+3*BV207)</f>
        <v>#DIV/0!</v>
      </c>
      <c r="BS213" s="9" t="e">
        <f>(BZ198-BO207)/BZ198</f>
        <v>#DIV/0!</v>
      </c>
      <c r="BT213" s="9" t="e">
        <f>(2*BU207+3*BW207)/(BQ207+BR207+BS207+2*BT207+2*BU207+3*BW207+4*BX207+4*BY207+4*BZ207+4*CA207+4*CB207+4*CC207+4*CD207)</f>
        <v>#DIV/0!</v>
      </c>
      <c r="BU213" s="9" t="e">
        <f>3*BW207/(BQ207+BR207+BS207+2*BT207+2*BU207+3*BW207+4*BX207+4*BY207+4*BZ207+4*CA207+4*CB207+4*CC207+4*CD207)</f>
        <v>#DIV/0!</v>
      </c>
      <c r="BV213" s="9" t="e">
        <f>2*BU207/(BQ207+BR207+BS207+2*BT207+2*BU207+3*BW207+4*BX207+4*BY207+4*BZ207+4*CA207+4*CB207+4*CC207+4*CD207)</f>
        <v>#DIV/0!</v>
      </c>
      <c r="BW213" s="9" t="e">
        <f>BR207/(BQ207+BR207+BS207+2*BT207+2*BU207+3*BW207+4*BX207+4*BY207+4*BZ207+4*CA207+4*CB207+4*CC207+4*CD207)</f>
        <v>#DIV/0!</v>
      </c>
      <c r="BX213" s="9" t="e">
        <f>BS207/(BQ207+BR207+BS207+2*BT207+2*BU207+3*BW207+4*BX207+4*BY207+4*BZ207+4*CA207+4*CB207+4*CC207+4*CD207)</f>
        <v>#DIV/0!</v>
      </c>
      <c r="BY213" s="9" t="e">
        <f>(BR207+BS207)/(BQ207+BR207+BS207+2*BT207+2*BU207+3*BW207+4*BX207+4*BY207+4*BZ207+4*CA207+4*CB207+4*CC207+4*CD207)</f>
        <v>#DIV/0!</v>
      </c>
      <c r="BZ213" s="185" t="e">
        <f>60*BP198*BW207*42.01/(BS198*0.001)</f>
        <v>#VALUE!</v>
      </c>
      <c r="CA213" s="185" t="e">
        <f>BP198*BU207*28.05*60/(BS198*0.001)</f>
        <v>#VALUE!</v>
      </c>
      <c r="CB213" s="124">
        <f>3*CB198</f>
        <v>0</v>
      </c>
      <c r="CC213" s="124" t="e">
        <f>(BQ207+BR207+BS207+2*BT207+2*BU207+3*BW207+3*BV207+4*BX207+4*BY207+4*BZ207+4*CA207+4*CB207+4*CC207+4*CD207)</f>
        <v>#DIV/0!</v>
      </c>
      <c r="CD213" s="14" t="e">
        <f>(CB213-CC213)/CC213</f>
        <v>#DIV/0!</v>
      </c>
      <c r="CG213" s="204"/>
      <c r="CH213" s="205"/>
      <c r="CI213" s="171" t="s">
        <v>38</v>
      </c>
      <c r="CJ213" s="184" t="e">
        <f>CQ207/CJ207</f>
        <v>#DIV/0!</v>
      </c>
      <c r="CK213" s="10" t="e">
        <f>0.001*CN198/CJ198</f>
        <v>#VALUE!</v>
      </c>
      <c r="CL213" s="9" t="e">
        <f>(CQ198-CQ203*CI214)/CQ198</f>
        <v>#DIV/0!</v>
      </c>
      <c r="CM213" s="9" t="e">
        <f>(CL207+CM207+CN207+2*CO207+2*CP207+3*CR207+4*CS207+4*CT207+4*CU207+4*CV207+4*CW207+4*CX207+4*CY207)/(CL207+CM207+CN207+2*CO207+2*CP207+3*CR207+4*CS207+4*CT207+4*CU207+4*CV207+4*CW207+4*CX207+4*CY207+3*CQ207)</f>
        <v>#DIV/0!</v>
      </c>
      <c r="CN213" s="9" t="e">
        <f>(CU198-CJ207)/CU198</f>
        <v>#DIV/0!</v>
      </c>
      <c r="CO213" s="9" t="e">
        <f>(2*CP207+3*CR207)/(CL207+CM207+CN207+2*CO207+2*CP207+3*CR207+4*CS207+4*CT207+4*CU207+4*CV207+4*CW207+4*CX207+4*CY207)</f>
        <v>#DIV/0!</v>
      </c>
      <c r="CP213" s="9" t="e">
        <f>3*CR207/(CL207+CM207+CN207+2*CO207+2*CP207+3*CR207+4*CS207+4*CT207+4*CU207+4*CV207+4*CW207+4*CX207+4*CY207)</f>
        <v>#DIV/0!</v>
      </c>
      <c r="CQ213" s="9" t="e">
        <f>2*CP207/(CL207+CM207+CN207+2*CO207+2*CP207+3*CR207+4*CS207+4*CT207+4*CU207+4*CV207+4*CW207+4*CX207+4*CY207)</f>
        <v>#DIV/0!</v>
      </c>
      <c r="CR213" s="9" t="e">
        <f>CM207/(CL207+CM207+CN207+2*CO207+2*CP207+3*CR207+4*CS207+4*CT207+4*CU207+4*CV207+4*CW207+4*CX207+4*CY207)</f>
        <v>#DIV/0!</v>
      </c>
      <c r="CS213" s="9" t="e">
        <f>CN207/(CL207+CM207+CN207+2*CO207+2*CP207+3*CR207+4*CS207+4*CT207+4*CU207+4*CV207+4*CW207+4*CX207+4*CY207)</f>
        <v>#DIV/0!</v>
      </c>
      <c r="CT213" s="9" t="e">
        <f>(CM207+CN207)/(CL207+CM207+CN207+2*CO207+2*CP207+3*CR207+4*CS207+4*CT207+4*CU207+4*CV207+4*CW207+4*CX207+4*CY207)</f>
        <v>#DIV/0!</v>
      </c>
      <c r="CU213" s="185" t="e">
        <f>60*CK198*CR207*42.01/(CN198*0.001)</f>
        <v>#VALUE!</v>
      </c>
      <c r="CV213" s="185" t="e">
        <f>CK198*CP207*28.05*60/(CN198*0.001)</f>
        <v>#VALUE!</v>
      </c>
      <c r="CW213" s="124">
        <f>3*CW198</f>
        <v>0</v>
      </c>
      <c r="CX213" s="124" t="e">
        <f>(CL207+CM207+CN207+2*CO207+2*CP207+3*CR207+3*CQ207+4*CS207+4*CT207+4*CU207+4*CV207+4*CW207+4*CX207+4*CY207)</f>
        <v>#DIV/0!</v>
      </c>
      <c r="CY213" s="14" t="e">
        <f>(CW213-CX213)/CX213</f>
        <v>#DIV/0!</v>
      </c>
    </row>
    <row r="214" spans="1:103" ht="14.45" customHeight="1" x14ac:dyDescent="0.25">
      <c r="A214" s="204"/>
      <c r="B214" s="205"/>
      <c r="C214" s="170" t="e">
        <f>J201/E206</f>
        <v>#DIV/0!</v>
      </c>
      <c r="D214" s="184" t="e">
        <f t="shared" ref="D214:D215" si="1389">K208/D208</f>
        <v>#DIV/0!</v>
      </c>
      <c r="E214" s="10" t="e">
        <f t="shared" ref="E214:E215" si="1390">0.001*H199/D199</f>
        <v>#VALUE!</v>
      </c>
      <c r="F214" s="9" t="e">
        <f>(K199-K204*C214)/K199</f>
        <v>#DIV/0!</v>
      </c>
      <c r="G214" s="9" t="e">
        <f>(F208+G208+H208+2*I208+2*J208+3*L208+4*M208+4*N208+4*O208+4*P208+4*Q208+4*R208+4*S208)/(F208+G208+H208+2*I208+2*J208+3*L208+4*M208+4*N208+4*O208+4*P208+4*Q208+4*R208+4*S208+3*K208)</f>
        <v>#DIV/0!</v>
      </c>
      <c r="H214" s="9" t="e">
        <f t="shared" ref="H214:H215" si="1391">(O199-D208)/O199</f>
        <v>#DIV/0!</v>
      </c>
      <c r="I214" s="9" t="e">
        <f t="shared" ref="I214:I215" si="1392">(2*J208+3*L208)/(F208+G208+H208+2*I208+2*J208+3*L208+4*M208+4*N208+4*O208+4*P208+4*Q208+4*R208+4*S208)</f>
        <v>#DIV/0!</v>
      </c>
      <c r="J214" s="9" t="e">
        <f>3*L208/(F208+G208+H208+2*I208+2*J208+3*L208+4*M208+4*N208+4*O208+4*P208+4*Q208+4*R208+4*S208)</f>
        <v>#DIV/0!</v>
      </c>
      <c r="K214" s="9" t="e">
        <f t="shared" ref="K214:K215" si="1393">2*J208/(F208+G208+H208+2*I208+2*J208+3*L208+4*M208+4*N208+4*O208+4*P208+4*Q208+4*R208+4*S208)</f>
        <v>#DIV/0!</v>
      </c>
      <c r="L214" s="9" t="e">
        <f t="shared" ref="L214:L215" si="1394">G208/(F208+G208+H208+2*I208+2*J208+3*L208+4*M208+4*N208+4*O208+4*P208+4*Q208+4*R208+4*S208)</f>
        <v>#DIV/0!</v>
      </c>
      <c r="M214" s="9" t="e">
        <f t="shared" ref="M214:M215" si="1395">H208/(F208+G208+H208+2*I208+2*J208+3*L208+4*M208+4*N208+4*O208+4*P208+4*Q208+4*R208+4*S208)</f>
        <v>#DIV/0!</v>
      </c>
      <c r="N214" s="9" t="e">
        <f t="shared" ref="N214:N215" si="1396">(G208+H208)/(F208+G208+H208+2*I208+2*J208+3*L208+4*M208+4*N208+4*O208+4*P208+4*Q208+4*R208+4*S208)</f>
        <v>#DIV/0!</v>
      </c>
      <c r="O214" s="185" t="e">
        <f t="shared" ref="O214:O215" si="1397">60*E199*L208*42.01/(H199*0.001)</f>
        <v>#VALUE!</v>
      </c>
      <c r="P214" s="185" t="e">
        <f t="shared" ref="P214:P215" si="1398">E199*J208*28.05*60/(H199*0.001)</f>
        <v>#VALUE!</v>
      </c>
      <c r="Q214" s="124">
        <f t="shared" ref="Q214:Q215" si="1399">3*Q199+4*T214+4*U214</f>
        <v>0</v>
      </c>
      <c r="R214" s="124" t="e">
        <f t="shared" ref="R214:R215" si="1400">(F208+G208+H208+2*I208+2*J208+3*L208+3*K208+4*M208+4*N208+4*O208+4*P208+4*Q208+4*R208+4*S208)</f>
        <v>#DIV/0!</v>
      </c>
      <c r="S214" s="14" t="e">
        <f t="shared" ref="S214:S215" si="1401">(Q214-R214)/R214</f>
        <v>#DIV/0!</v>
      </c>
      <c r="T214" s="25"/>
      <c r="V214" s="204"/>
      <c r="W214" s="205"/>
      <c r="X214" s="170" t="e">
        <f>AE201/Z206</f>
        <v>#DIV/0!</v>
      </c>
      <c r="Y214" s="184" t="e">
        <f t="shared" ref="Y214:Y215" si="1402">AF208/Y208</f>
        <v>#DIV/0!</v>
      </c>
      <c r="Z214" s="10" t="e">
        <f t="shared" ref="Z214:Z215" si="1403">0.001*AC199/Y199</f>
        <v>#VALUE!</v>
      </c>
      <c r="AA214" s="9" t="e">
        <f>(AF199-AF204*X214)/AF199</f>
        <v>#DIV/0!</v>
      </c>
      <c r="AB214" s="9" t="e">
        <f>(AA208+AB208+AC208+2*AD208+2*AE208+3*AG208+4*AH208+4*AI208+4*AJ208+4*AK208+4*AL208+4*AM208+4*AN208)/(AA208+AB208+AC208+2*AD208+2*AE208+3*AG208+4*AH208+4*AI208+4*AJ208+4*AK208+4*AL208+4*AM208+4*AN208+3*AF208)</f>
        <v>#DIV/0!</v>
      </c>
      <c r="AC214" s="9" t="e">
        <f t="shared" ref="AC214:AC215" si="1404">(AJ199-Y208)/AJ199</f>
        <v>#DIV/0!</v>
      </c>
      <c r="AD214" s="9" t="e">
        <f t="shared" ref="AD214:AD215" si="1405">(2*AE208+3*AG208)/(AA208+AB208+AC208+2*AD208+2*AE208+3*AG208+4*AH208+4*AI208+4*AJ208+4*AK208+4*AL208+4*AM208+4*AN208)</f>
        <v>#DIV/0!</v>
      </c>
      <c r="AE214" s="9" t="e">
        <f>3*AG208/(AA208+AB208+AC208+2*AD208+2*AE208+3*AG208+4*AH208+4*AI208+4*AJ208+4*AK208+4*AL208+4*AM208+4*AN208)</f>
        <v>#DIV/0!</v>
      </c>
      <c r="AF214" s="9" t="e">
        <f t="shared" ref="AF214:AF215" si="1406">2*AE208/(AA208+AB208+AC208+2*AD208+2*AE208+3*AG208+4*AH208+4*AI208+4*AJ208+4*AK208+4*AL208+4*AM208+4*AN208)</f>
        <v>#DIV/0!</v>
      </c>
      <c r="AG214" s="9" t="e">
        <f t="shared" ref="AG214:AG215" si="1407">AB208/(AA208+AB208+AC208+2*AD208+2*AE208+3*AG208+4*AH208+4*AI208+4*AJ208+4*AK208+4*AL208+4*AM208+4*AN208)</f>
        <v>#DIV/0!</v>
      </c>
      <c r="AH214" s="9" t="e">
        <f t="shared" ref="AH214:AH215" si="1408">AC208/(AA208+AB208+AC208+2*AD208+2*AE208+3*AG208+4*AH208+4*AI208+4*AJ208+4*AK208+4*AL208+4*AM208+4*AN208)</f>
        <v>#DIV/0!</v>
      </c>
      <c r="AI214" s="9" t="e">
        <f t="shared" ref="AI214:AI215" si="1409">(AB208+AC208)/(AA208+AB208+AC208+2*AD208+2*AE208+3*AG208+4*AH208+4*AI208+4*AJ208+4*AK208+4*AL208+4*AM208+4*AN208)</f>
        <v>#DIV/0!</v>
      </c>
      <c r="AJ214" s="185" t="e">
        <f t="shared" ref="AJ214:AJ215" si="1410">60*Z199*AG208*42.01/(AC199*0.001)</f>
        <v>#VALUE!</v>
      </c>
      <c r="AK214" s="185" t="e">
        <f t="shared" ref="AK214:AK215" si="1411">Z199*AE208*28.05*60/(AC199*0.001)</f>
        <v>#VALUE!</v>
      </c>
      <c r="AL214" s="124">
        <f t="shared" ref="AL214:AL215" si="1412">3*AL199</f>
        <v>0</v>
      </c>
      <c r="AM214" s="124" t="e">
        <f t="shared" ref="AM214:AM215" si="1413">(AA208+AB208+AC208+2*AD208+2*AE208+3*AG208+3*AF208+4*AH208+4*AI208+4*AJ208+4*AK208+4*AL208+4*AM208+4*AN208)</f>
        <v>#DIV/0!</v>
      </c>
      <c r="AN214" s="14" t="e">
        <f t="shared" ref="AN214:AN215" si="1414">(AL214-AM214)/AM214</f>
        <v>#DIV/0!</v>
      </c>
      <c r="AQ214" s="204"/>
      <c r="AR214" s="205"/>
      <c r="AS214" s="170" t="e">
        <f>AZ201/AU206</f>
        <v>#DIV/0!</v>
      </c>
      <c r="AT214" s="184" t="e">
        <f t="shared" ref="AT214:AT215" si="1415">BA208/AT208</f>
        <v>#DIV/0!</v>
      </c>
      <c r="AU214" s="10" t="e">
        <f t="shared" ref="AU214:AU215" si="1416">0.001*AX199/AT199</f>
        <v>#VALUE!</v>
      </c>
      <c r="AV214" s="9" t="e">
        <f>(BA199-BA204*AS214)/BA199</f>
        <v>#DIV/0!</v>
      </c>
      <c r="AW214" s="9" t="e">
        <f>(AV208+AW208+AX208+2*AY208+2*AZ208+3*BB208+4*BC208+4*BD208+4*BE208+4*BF208+4*BG208+4*BH208+4*BI208)/(AV208+AW208+AX208+2*AY208+2*AZ208+3*BB208+4*BC208+4*BD208+4*BE208+4*BF208+4*BG208+4*BH208+4*BI208+3*BA208)</f>
        <v>#DIV/0!</v>
      </c>
      <c r="AX214" s="9" t="e">
        <f t="shared" ref="AX214:AX215" si="1417">(BE199-AT208)/BE199</f>
        <v>#DIV/0!</v>
      </c>
      <c r="AY214" s="9" t="e">
        <f t="shared" ref="AY214:AY215" si="1418">(2*AZ208+3*BB208)/(AV208+AW208+AX208+2*AY208+2*AZ208+3*BB208+4*BC208+4*BD208+4*BE208+4*BF208+4*BG208+4*BH208+4*BI208)</f>
        <v>#DIV/0!</v>
      </c>
      <c r="AZ214" s="9" t="e">
        <f>3*BB208/(AV208+AW208+AX208+2*AY208+2*AZ208+3*BB208+4*BC208+4*BD208+4*BE208+4*BF208+4*BG208+4*BH208+4*BI208)</f>
        <v>#DIV/0!</v>
      </c>
      <c r="BA214" s="9" t="e">
        <f t="shared" ref="BA214:BA215" si="1419">2*AZ208/(AV208+AW208+AX208+2*AY208+2*AZ208+3*BB208+4*BC208+4*BD208+4*BE208+4*BF208+4*BG208+4*BH208+4*BI208)</f>
        <v>#DIV/0!</v>
      </c>
      <c r="BB214" s="9" t="e">
        <f t="shared" ref="BB214:BB215" si="1420">AW208/(AV208+AW208+AX208+2*AY208+2*AZ208+3*BB208+4*BC208+4*BD208+4*BE208+4*BF208+4*BG208+4*BH208+4*BI208)</f>
        <v>#DIV/0!</v>
      </c>
      <c r="BC214" s="9" t="e">
        <f t="shared" ref="BC214:BC215" si="1421">AX208/(AV208+AW208+AX208+2*AY208+2*AZ208+3*BB208+4*BC208+4*BD208+4*BE208+4*BF208+4*BG208+4*BH208+4*BI208)</f>
        <v>#DIV/0!</v>
      </c>
      <c r="BD214" s="9" t="e">
        <f t="shared" ref="BD214:BD215" si="1422">(AW208+AX208)/(AV208+AW208+AX208+2*AY208+2*AZ208+3*BB208+4*BC208+4*BD208+4*BE208+4*BF208+4*BG208+4*BH208+4*BI208)</f>
        <v>#DIV/0!</v>
      </c>
      <c r="BE214" s="185" t="e">
        <f t="shared" ref="BE214:BE215" si="1423">60*AU199*BB208*42.01/(AX199*0.001)</f>
        <v>#VALUE!</v>
      </c>
      <c r="BF214" s="185" t="e">
        <f t="shared" ref="BF214:BF215" si="1424">AU199*AZ208*28.05*60/(AX199*0.001)</f>
        <v>#VALUE!</v>
      </c>
      <c r="BG214" s="124">
        <f t="shared" ref="BG214:BG215" si="1425">3*BG199</f>
        <v>0</v>
      </c>
      <c r="BH214" s="124" t="e">
        <f t="shared" ref="BH214:BH215" si="1426">(AV208+AW208+AX208+2*AY208+2*AZ208+3*BB208+3*BA208+4*BC208+4*BD208+4*BE208+4*BF208+4*BG208+4*BH208+4*BI208)</f>
        <v>#DIV/0!</v>
      </c>
      <c r="BI214" s="14" t="e">
        <f t="shared" ref="BI214:BI215" si="1427">(BG214-BH214)/BH214</f>
        <v>#DIV/0!</v>
      </c>
      <c r="BL214" s="204"/>
      <c r="BM214" s="205"/>
      <c r="BN214" s="170" t="e">
        <f>BU201/BP206</f>
        <v>#DIV/0!</v>
      </c>
      <c r="BO214" s="184" t="e">
        <f t="shared" ref="BO214:BO215" si="1428">BV208/BO208</f>
        <v>#DIV/0!</v>
      </c>
      <c r="BP214" s="10" t="e">
        <f t="shared" ref="BP214:BP215" si="1429">0.001*BS199/BO199</f>
        <v>#VALUE!</v>
      </c>
      <c r="BQ214" s="9" t="e">
        <f>(BV199-BV204*BN214)/BV199</f>
        <v>#DIV/0!</v>
      </c>
      <c r="BR214" s="9" t="e">
        <f>(BQ208+BR208+BS208+2*BT208+2*BU208+3*BW208+4*BX208+4*BY208+4*BZ208+4*CA208+4*CB208+4*CC208+4*CD208)/(BQ208+BR208+BS208+2*BT208+2*BU208+3*BW208+4*BX208+4*BY208+4*BZ208+4*CA208+4*CB208+4*CC208+4*CD208+3*BV208)</f>
        <v>#DIV/0!</v>
      </c>
      <c r="BS214" s="9" t="e">
        <f t="shared" ref="BS214:BS215" si="1430">(BZ199-BO208)/BZ199</f>
        <v>#DIV/0!</v>
      </c>
      <c r="BT214" s="9" t="e">
        <f t="shared" ref="BT214:BT215" si="1431">(2*BU208+3*BW208)/(BQ208+BR208+BS208+2*BT208+2*BU208+3*BW208+4*BX208+4*BY208+4*BZ208+4*CA208+4*CB208+4*CC208+4*CD208)</f>
        <v>#DIV/0!</v>
      </c>
      <c r="BU214" s="9" t="e">
        <f>3*BW208/(BQ208+BR208+BS208+2*BT208+2*BU208+3*BW208+4*BX208+4*BY208+4*BZ208+4*CA208+4*CB208+4*CC208+4*CD208)</f>
        <v>#DIV/0!</v>
      </c>
      <c r="BV214" s="9" t="e">
        <f t="shared" ref="BV214:BV215" si="1432">2*BU208/(BQ208+BR208+BS208+2*BT208+2*BU208+3*BW208+4*BX208+4*BY208+4*BZ208+4*CA208+4*CB208+4*CC208+4*CD208)</f>
        <v>#DIV/0!</v>
      </c>
      <c r="BW214" s="9" t="e">
        <f t="shared" ref="BW214:BW215" si="1433">BR208/(BQ208+BR208+BS208+2*BT208+2*BU208+3*BW208+4*BX208+4*BY208+4*BZ208+4*CA208+4*CB208+4*CC208+4*CD208)</f>
        <v>#DIV/0!</v>
      </c>
      <c r="BX214" s="9" t="e">
        <f t="shared" ref="BX214:BX215" si="1434">BS208/(BQ208+BR208+BS208+2*BT208+2*BU208+3*BW208+4*BX208+4*BY208+4*BZ208+4*CA208+4*CB208+4*CC208+4*CD208)</f>
        <v>#DIV/0!</v>
      </c>
      <c r="BY214" s="9" t="e">
        <f t="shared" ref="BY214:BY215" si="1435">(BR208+BS208)/(BQ208+BR208+BS208+2*BT208+2*BU208+3*BW208+4*BX208+4*BY208+4*BZ208+4*CA208+4*CB208+4*CC208+4*CD208)</f>
        <v>#DIV/0!</v>
      </c>
      <c r="BZ214" s="185" t="e">
        <f t="shared" ref="BZ214:BZ215" si="1436">60*BP199*BW208*42.01/(BS199*0.001)</f>
        <v>#VALUE!</v>
      </c>
      <c r="CA214" s="185" t="e">
        <f t="shared" ref="CA214:CA215" si="1437">BP199*BU208*28.05*60/(BS199*0.001)</f>
        <v>#VALUE!</v>
      </c>
      <c r="CB214" s="124">
        <f t="shared" ref="CB214:CB215" si="1438">3*CB199</f>
        <v>0</v>
      </c>
      <c r="CC214" s="124" t="e">
        <f t="shared" ref="CC214:CC215" si="1439">(BQ208+BR208+BS208+2*BT208+2*BU208+3*BW208+3*BV208+4*BX208+4*BY208+4*BZ208+4*CA208+4*CB208+4*CC208+4*CD208)</f>
        <v>#DIV/0!</v>
      </c>
      <c r="CD214" s="14" t="e">
        <f t="shared" ref="CD214:CD215" si="1440">(CB214-CC214)/CC214</f>
        <v>#DIV/0!</v>
      </c>
      <c r="CG214" s="204"/>
      <c r="CH214" s="205"/>
      <c r="CI214" s="170" t="e">
        <f>CP201/CK206</f>
        <v>#DIV/0!</v>
      </c>
      <c r="CJ214" s="184" t="e">
        <f t="shared" ref="CJ214:CJ215" si="1441">CQ208/CJ208</f>
        <v>#DIV/0!</v>
      </c>
      <c r="CK214" s="10" t="e">
        <f t="shared" ref="CK214:CK215" si="1442">0.001*CN199/CJ199</f>
        <v>#VALUE!</v>
      </c>
      <c r="CL214" s="9" t="e">
        <f>(CQ199-CQ204*CI214)/CQ199</f>
        <v>#DIV/0!</v>
      </c>
      <c r="CM214" s="9" t="e">
        <f>(CL208+CM208+CN208+2*CO208+2*CP208+3*CR208+4*CS208+4*CT208+4*CU208+4*CV208+4*CW208+4*CX208+4*CY208)/(CL208+CM208+CN208+2*CO208+2*CP208+3*CR208+4*CS208+4*CT208+4*CU208+4*CV208+4*CW208+4*CX208+4*CY208+3*CQ208)</f>
        <v>#DIV/0!</v>
      </c>
      <c r="CN214" s="9" t="e">
        <f t="shared" ref="CN214:CN215" si="1443">(CU199-CJ208)/CU199</f>
        <v>#DIV/0!</v>
      </c>
      <c r="CO214" s="9" t="e">
        <f t="shared" ref="CO214:CO215" si="1444">(2*CP208+3*CR208)/(CL208+CM208+CN208+2*CO208+2*CP208+3*CR208+4*CS208+4*CT208+4*CU208+4*CV208+4*CW208+4*CX208+4*CY208)</f>
        <v>#DIV/0!</v>
      </c>
      <c r="CP214" s="9" t="e">
        <f>3*CR208/(CL208+CM208+CN208+2*CO208+2*CP208+3*CR208+4*CS208+4*CT208+4*CU208+4*CV208+4*CW208+4*CX208+4*CY208)</f>
        <v>#DIV/0!</v>
      </c>
      <c r="CQ214" s="9" t="e">
        <f t="shared" ref="CQ214:CQ215" si="1445">2*CP208/(CL208+CM208+CN208+2*CO208+2*CP208+3*CR208+4*CS208+4*CT208+4*CU208+4*CV208+4*CW208+4*CX208+4*CY208)</f>
        <v>#DIV/0!</v>
      </c>
      <c r="CR214" s="9" t="e">
        <f t="shared" ref="CR214:CR215" si="1446">CM208/(CL208+CM208+CN208+2*CO208+2*CP208+3*CR208+4*CS208+4*CT208+4*CU208+4*CV208+4*CW208+4*CX208+4*CY208)</f>
        <v>#DIV/0!</v>
      </c>
      <c r="CS214" s="9" t="e">
        <f t="shared" ref="CS214:CS215" si="1447">CN208/(CL208+CM208+CN208+2*CO208+2*CP208+3*CR208+4*CS208+4*CT208+4*CU208+4*CV208+4*CW208+4*CX208+4*CY208)</f>
        <v>#DIV/0!</v>
      </c>
      <c r="CT214" s="9" t="e">
        <f t="shared" ref="CT214:CT215" si="1448">(CM208+CN208)/(CL208+CM208+CN208+2*CO208+2*CP208+3*CR208+4*CS208+4*CT208+4*CU208+4*CV208+4*CW208+4*CX208+4*CY208)</f>
        <v>#DIV/0!</v>
      </c>
      <c r="CU214" s="185" t="e">
        <f t="shared" ref="CU214:CU215" si="1449">60*CK199*CR208*42.01/(CN199*0.001)</f>
        <v>#VALUE!</v>
      </c>
      <c r="CV214" s="185" t="e">
        <f t="shared" ref="CV214:CV215" si="1450">CK199*CP208*28.05*60/(CN199*0.001)</f>
        <v>#VALUE!</v>
      </c>
      <c r="CW214" s="124">
        <f t="shared" ref="CW214:CW215" si="1451">3*CW199</f>
        <v>0</v>
      </c>
      <c r="CX214" s="124" t="e">
        <f t="shared" ref="CX214:CX215" si="1452">(CL208+CM208+CN208+2*CO208+2*CP208+3*CR208+3*CQ208+4*CS208+4*CT208+4*CU208+4*CV208+4*CW208+4*CX208+4*CY208)</f>
        <v>#DIV/0!</v>
      </c>
      <c r="CY214" s="14" t="e">
        <f t="shared" ref="CY214:CY215" si="1453">(CW214-CX214)/CX214</f>
        <v>#DIV/0!</v>
      </c>
    </row>
    <row r="215" spans="1:103" ht="14.45" customHeight="1" x14ac:dyDescent="0.25">
      <c r="A215" s="204"/>
      <c r="B215" s="205"/>
      <c r="C215" s="168"/>
      <c r="D215" s="184" t="e">
        <f t="shared" si="1389"/>
        <v>#DIV/0!</v>
      </c>
      <c r="E215" s="10" t="e">
        <f t="shared" si="1390"/>
        <v>#VALUE!</v>
      </c>
      <c r="F215" s="9" t="e">
        <f>(K200-K205*C214)/K200</f>
        <v>#DIV/0!</v>
      </c>
      <c r="G215" s="9" t="e">
        <f t="shared" ref="G215" si="1454">(F209+G209+H209+2*I209+2*J209+3*L209+4*M209+4*N209+4*O209+4*P209+4*Q209+4*R209+4*S209)/(F209+G209+H209+2*I209+2*J209+3*L209+4*M209+4*N209+4*O209+4*P209+4*Q209+4*R209+4*S209+3*K209)</f>
        <v>#DIV/0!</v>
      </c>
      <c r="H215" s="9" t="e">
        <f t="shared" si="1391"/>
        <v>#DIV/0!</v>
      </c>
      <c r="I215" s="9" t="e">
        <f t="shared" si="1392"/>
        <v>#DIV/0!</v>
      </c>
      <c r="J215" s="9" t="e">
        <f t="shared" ref="J215" si="1455">3*L209/(F209+G209+H209+2*I209+2*J209+3*L209+4*M209+4*N209+4*O209+4*P209+4*Q209+4*R209+4*S209)</f>
        <v>#DIV/0!</v>
      </c>
      <c r="K215" s="9" t="e">
        <f t="shared" si="1393"/>
        <v>#DIV/0!</v>
      </c>
      <c r="L215" s="9" t="e">
        <f t="shared" si="1394"/>
        <v>#DIV/0!</v>
      </c>
      <c r="M215" s="9" t="e">
        <f t="shared" si="1395"/>
        <v>#DIV/0!</v>
      </c>
      <c r="N215" s="9" t="e">
        <f t="shared" si="1396"/>
        <v>#DIV/0!</v>
      </c>
      <c r="O215" s="185" t="e">
        <f t="shared" si="1397"/>
        <v>#VALUE!</v>
      </c>
      <c r="P215" s="185" t="e">
        <f t="shared" si="1398"/>
        <v>#VALUE!</v>
      </c>
      <c r="Q215" s="124">
        <f t="shared" si="1399"/>
        <v>0</v>
      </c>
      <c r="R215" s="124" t="e">
        <f t="shared" si="1400"/>
        <v>#DIV/0!</v>
      </c>
      <c r="S215" s="14" t="e">
        <f t="shared" si="1401"/>
        <v>#DIV/0!</v>
      </c>
      <c r="T215" s="25"/>
      <c r="V215" s="204"/>
      <c r="W215" s="205"/>
      <c r="X215" s="168"/>
      <c r="Y215" s="184" t="e">
        <f t="shared" si="1402"/>
        <v>#DIV/0!</v>
      </c>
      <c r="Z215" s="10" t="e">
        <f t="shared" si="1403"/>
        <v>#VALUE!</v>
      </c>
      <c r="AA215" s="9" t="e">
        <f>(AF200-AF205*X214)/AF200</f>
        <v>#DIV/0!</v>
      </c>
      <c r="AB215" s="9" t="e">
        <f t="shared" ref="AB215" si="1456">(AA209+AB209+AC209+2*AD209+2*AE209+3*AG209+4*AH209+4*AI209+4*AJ209+4*AK209+4*AL209+4*AM209+4*AN209)/(AA209+AB209+AC209+2*AD209+2*AE209+3*AG209+4*AH209+4*AI209+4*AJ209+4*AK209+4*AL209+4*AM209+4*AN209+3*AF209)</f>
        <v>#DIV/0!</v>
      </c>
      <c r="AC215" s="9" t="e">
        <f t="shared" si="1404"/>
        <v>#DIV/0!</v>
      </c>
      <c r="AD215" s="9" t="e">
        <f t="shared" si="1405"/>
        <v>#DIV/0!</v>
      </c>
      <c r="AE215" s="9" t="e">
        <f t="shared" ref="AE215" si="1457">3*AG209/(AA209+AB209+AC209+2*AD209+2*AE209+3*AG209+4*AH209+4*AI209+4*AJ209+4*AK209+4*AL209+4*AM209+4*AN209)</f>
        <v>#DIV/0!</v>
      </c>
      <c r="AF215" s="9" t="e">
        <f t="shared" si="1406"/>
        <v>#DIV/0!</v>
      </c>
      <c r="AG215" s="9" t="e">
        <f t="shared" si="1407"/>
        <v>#DIV/0!</v>
      </c>
      <c r="AH215" s="9" t="e">
        <f t="shared" si="1408"/>
        <v>#DIV/0!</v>
      </c>
      <c r="AI215" s="9" t="e">
        <f t="shared" si="1409"/>
        <v>#DIV/0!</v>
      </c>
      <c r="AJ215" s="185" t="e">
        <f t="shared" si="1410"/>
        <v>#VALUE!</v>
      </c>
      <c r="AK215" s="185" t="e">
        <f t="shared" si="1411"/>
        <v>#VALUE!</v>
      </c>
      <c r="AL215" s="124">
        <f t="shared" si="1412"/>
        <v>0</v>
      </c>
      <c r="AM215" s="124" t="e">
        <f t="shared" si="1413"/>
        <v>#DIV/0!</v>
      </c>
      <c r="AN215" s="14" t="e">
        <f t="shared" si="1414"/>
        <v>#DIV/0!</v>
      </c>
      <c r="AQ215" s="204"/>
      <c r="AR215" s="205"/>
      <c r="AS215" s="168"/>
      <c r="AT215" s="184" t="e">
        <f t="shared" si="1415"/>
        <v>#DIV/0!</v>
      </c>
      <c r="AU215" s="10" t="e">
        <f t="shared" si="1416"/>
        <v>#VALUE!</v>
      </c>
      <c r="AV215" s="9" t="e">
        <f>(BA200-BA205*AS214)/BA200</f>
        <v>#DIV/0!</v>
      </c>
      <c r="AW215" s="9" t="e">
        <f t="shared" ref="AW215" si="1458">(AV209+AW209+AX209+2*AY209+2*AZ209+3*BB209+4*BC209+4*BD209+4*BE209+4*BF209+4*BG209+4*BH209+4*BI209)/(AV209+AW209+AX209+2*AY209+2*AZ209+3*BB209+4*BC209+4*BD209+4*BE209+4*BF209+4*BG209+4*BH209+4*BI209+3*BA209)</f>
        <v>#DIV/0!</v>
      </c>
      <c r="AX215" s="9" t="e">
        <f t="shared" si="1417"/>
        <v>#DIV/0!</v>
      </c>
      <c r="AY215" s="9" t="e">
        <f t="shared" si="1418"/>
        <v>#DIV/0!</v>
      </c>
      <c r="AZ215" s="9" t="e">
        <f t="shared" ref="AZ215" si="1459">3*BB209/(AV209+AW209+AX209+2*AY209+2*AZ209+3*BB209+4*BC209+4*BD209+4*BE209+4*BF209+4*BG209+4*BH209+4*BI209)</f>
        <v>#DIV/0!</v>
      </c>
      <c r="BA215" s="9" t="e">
        <f t="shared" si="1419"/>
        <v>#DIV/0!</v>
      </c>
      <c r="BB215" s="9" t="e">
        <f t="shared" si="1420"/>
        <v>#DIV/0!</v>
      </c>
      <c r="BC215" s="9" t="e">
        <f t="shared" si="1421"/>
        <v>#DIV/0!</v>
      </c>
      <c r="BD215" s="9" t="e">
        <f t="shared" si="1422"/>
        <v>#DIV/0!</v>
      </c>
      <c r="BE215" s="185" t="e">
        <f t="shared" si="1423"/>
        <v>#VALUE!</v>
      </c>
      <c r="BF215" s="185" t="e">
        <f t="shared" si="1424"/>
        <v>#VALUE!</v>
      </c>
      <c r="BG215" s="124">
        <f t="shared" si="1425"/>
        <v>0</v>
      </c>
      <c r="BH215" s="124" t="e">
        <f t="shared" si="1426"/>
        <v>#DIV/0!</v>
      </c>
      <c r="BI215" s="14" t="e">
        <f t="shared" si="1427"/>
        <v>#DIV/0!</v>
      </c>
      <c r="BL215" s="204"/>
      <c r="BM215" s="205"/>
      <c r="BN215" s="168"/>
      <c r="BO215" s="184" t="e">
        <f t="shared" si="1428"/>
        <v>#DIV/0!</v>
      </c>
      <c r="BP215" s="10" t="e">
        <f t="shared" si="1429"/>
        <v>#VALUE!</v>
      </c>
      <c r="BQ215" s="9" t="e">
        <f>(BV200-BV205*BN214)/BV200</f>
        <v>#DIV/0!</v>
      </c>
      <c r="BR215" s="9" t="e">
        <f t="shared" ref="BR215" si="1460">(BQ209+BR209+BS209+2*BT209+2*BU209+3*BW209+4*BX209+4*BY209+4*BZ209+4*CA209+4*CB209+4*CC209+4*CD209)/(BQ209+BR209+BS209+2*BT209+2*BU209+3*BW209+4*BX209+4*BY209+4*BZ209+4*CA209+4*CB209+4*CC209+4*CD209+3*BV209)</f>
        <v>#DIV/0!</v>
      </c>
      <c r="BS215" s="9" t="e">
        <f t="shared" si="1430"/>
        <v>#DIV/0!</v>
      </c>
      <c r="BT215" s="9" t="e">
        <f t="shared" si="1431"/>
        <v>#DIV/0!</v>
      </c>
      <c r="BU215" s="9" t="e">
        <f t="shared" ref="BU215" si="1461">3*BW209/(BQ209+BR209+BS209+2*BT209+2*BU209+3*BW209+4*BX209+4*BY209+4*BZ209+4*CA209+4*CB209+4*CC209+4*CD209)</f>
        <v>#DIV/0!</v>
      </c>
      <c r="BV215" s="9" t="e">
        <f t="shared" si="1432"/>
        <v>#DIV/0!</v>
      </c>
      <c r="BW215" s="9" t="e">
        <f t="shared" si="1433"/>
        <v>#DIV/0!</v>
      </c>
      <c r="BX215" s="9" t="e">
        <f t="shared" si="1434"/>
        <v>#DIV/0!</v>
      </c>
      <c r="BY215" s="9" t="e">
        <f t="shared" si="1435"/>
        <v>#DIV/0!</v>
      </c>
      <c r="BZ215" s="185" t="e">
        <f t="shared" si="1436"/>
        <v>#VALUE!</v>
      </c>
      <c r="CA215" s="185" t="e">
        <f t="shared" si="1437"/>
        <v>#VALUE!</v>
      </c>
      <c r="CB215" s="124">
        <f t="shared" si="1438"/>
        <v>0</v>
      </c>
      <c r="CC215" s="124" t="e">
        <f t="shared" si="1439"/>
        <v>#DIV/0!</v>
      </c>
      <c r="CD215" s="14" t="e">
        <f t="shared" si="1440"/>
        <v>#DIV/0!</v>
      </c>
      <c r="CG215" s="204"/>
      <c r="CH215" s="205"/>
      <c r="CI215" s="168"/>
      <c r="CJ215" s="184" t="e">
        <f t="shared" si="1441"/>
        <v>#DIV/0!</v>
      </c>
      <c r="CK215" s="10" t="e">
        <f t="shared" si="1442"/>
        <v>#VALUE!</v>
      </c>
      <c r="CL215" s="9" t="e">
        <f>(CQ200-CQ205*CI214)/CQ200</f>
        <v>#DIV/0!</v>
      </c>
      <c r="CM215" s="9" t="e">
        <f t="shared" ref="CM215" si="1462">(CL209+CM209+CN209+2*CO209+2*CP209+3*CR209+4*CS209+4*CT209+4*CU209+4*CV209+4*CW209+4*CX209+4*CY209)/(CL209+CM209+CN209+2*CO209+2*CP209+3*CR209+4*CS209+4*CT209+4*CU209+4*CV209+4*CW209+4*CX209+4*CY209+3*CQ209)</f>
        <v>#DIV/0!</v>
      </c>
      <c r="CN215" s="9" t="e">
        <f t="shared" si="1443"/>
        <v>#DIV/0!</v>
      </c>
      <c r="CO215" s="9" t="e">
        <f t="shared" si="1444"/>
        <v>#DIV/0!</v>
      </c>
      <c r="CP215" s="9" t="e">
        <f t="shared" ref="CP215" si="1463">3*CR209/(CL209+CM209+CN209+2*CO209+2*CP209+3*CR209+4*CS209+4*CT209+4*CU209+4*CV209+4*CW209+4*CX209+4*CY209)</f>
        <v>#DIV/0!</v>
      </c>
      <c r="CQ215" s="9" t="e">
        <f t="shared" si="1445"/>
        <v>#DIV/0!</v>
      </c>
      <c r="CR215" s="9" t="e">
        <f t="shared" si="1446"/>
        <v>#DIV/0!</v>
      </c>
      <c r="CS215" s="9" t="e">
        <f t="shared" si="1447"/>
        <v>#DIV/0!</v>
      </c>
      <c r="CT215" s="9" t="e">
        <f t="shared" si="1448"/>
        <v>#DIV/0!</v>
      </c>
      <c r="CU215" s="185" t="e">
        <f t="shared" si="1449"/>
        <v>#VALUE!</v>
      </c>
      <c r="CV215" s="185" t="e">
        <f t="shared" si="1450"/>
        <v>#VALUE!</v>
      </c>
      <c r="CW215" s="124">
        <f t="shared" si="1451"/>
        <v>0</v>
      </c>
      <c r="CX215" s="124" t="e">
        <f t="shared" si="1452"/>
        <v>#DIV/0!</v>
      </c>
      <c r="CY215" s="14" t="e">
        <f t="shared" si="1453"/>
        <v>#DIV/0!</v>
      </c>
    </row>
    <row r="216" spans="1:103" ht="15" customHeight="1" thickBot="1" x14ac:dyDescent="0.3">
      <c r="A216" s="204"/>
      <c r="B216" s="205"/>
      <c r="C216" s="169" t="s">
        <v>43</v>
      </c>
      <c r="D216" s="68" t="e">
        <f t="shared" ref="D216:E216" si="1464">AVERAGE(D213:D215)</f>
        <v>#DIV/0!</v>
      </c>
      <c r="E216" s="68" t="e">
        <f t="shared" si="1464"/>
        <v>#VALUE!</v>
      </c>
      <c r="F216" s="69" t="e">
        <f>AVERAGE(F213:F215)</f>
        <v>#DIV/0!</v>
      </c>
      <c r="G216" s="69" t="e">
        <f>AVERAGE(G213:G215)</f>
        <v>#DIV/0!</v>
      </c>
      <c r="H216" s="69" t="e">
        <f>AVERAGE(H213:H215)</f>
        <v>#DIV/0!</v>
      </c>
      <c r="I216" s="69" t="e">
        <f>AVERAGE(I213:I215)</f>
        <v>#DIV/0!</v>
      </c>
      <c r="J216" s="69" t="e">
        <f>AVERAGE(J213:J215)</f>
        <v>#DIV/0!</v>
      </c>
      <c r="K216" s="69" t="e">
        <f t="shared" ref="K216:M216" si="1465">AVERAGE(K213:K215)</f>
        <v>#DIV/0!</v>
      </c>
      <c r="L216" s="69" t="e">
        <f t="shared" si="1465"/>
        <v>#DIV/0!</v>
      </c>
      <c r="M216" s="69" t="e">
        <f t="shared" si="1465"/>
        <v>#DIV/0!</v>
      </c>
      <c r="N216" s="69" t="e">
        <f>AVERAGE(N213:N215)</f>
        <v>#DIV/0!</v>
      </c>
      <c r="O216" s="158" t="e">
        <f>AVERAGE(O213:O215)</f>
        <v>#VALUE!</v>
      </c>
      <c r="P216" s="158" t="e">
        <f>AVERAGE(P213:P215)</f>
        <v>#VALUE!</v>
      </c>
      <c r="Q216" s="68">
        <f t="shared" ref="Q216:S216" si="1466">AVERAGE(Q213:Q215)</f>
        <v>0</v>
      </c>
      <c r="R216" s="68" t="e">
        <f t="shared" si="1466"/>
        <v>#DIV/0!</v>
      </c>
      <c r="S216" s="70" t="e">
        <f t="shared" si="1466"/>
        <v>#DIV/0!</v>
      </c>
      <c r="T216" s="25"/>
      <c r="V216" s="204"/>
      <c r="W216" s="205"/>
      <c r="X216" s="169" t="s">
        <v>43</v>
      </c>
      <c r="Y216" s="68" t="e">
        <f t="shared" ref="Y216:Z216" si="1467">AVERAGE(Y213:Y215)</f>
        <v>#DIV/0!</v>
      </c>
      <c r="Z216" s="68" t="e">
        <f t="shared" si="1467"/>
        <v>#VALUE!</v>
      </c>
      <c r="AA216" s="69" t="e">
        <f>AVERAGE(AA213:AA215)</f>
        <v>#DIV/0!</v>
      </c>
      <c r="AB216" s="69" t="e">
        <f>AVERAGE(AB213:AB215)</f>
        <v>#DIV/0!</v>
      </c>
      <c r="AC216" s="69" t="e">
        <f>AVERAGE(AC213:AC215)</f>
        <v>#DIV/0!</v>
      </c>
      <c r="AD216" s="69" t="e">
        <f>AVERAGE(AD213:AD215)</f>
        <v>#DIV/0!</v>
      </c>
      <c r="AE216" s="69" t="e">
        <f>AVERAGE(AE213:AE215)</f>
        <v>#DIV/0!</v>
      </c>
      <c r="AF216" s="69" t="e">
        <f t="shared" ref="AF216:AH216" si="1468">AVERAGE(AF213:AF215)</f>
        <v>#DIV/0!</v>
      </c>
      <c r="AG216" s="69" t="e">
        <f t="shared" si="1468"/>
        <v>#DIV/0!</v>
      </c>
      <c r="AH216" s="69" t="e">
        <f t="shared" si="1468"/>
        <v>#DIV/0!</v>
      </c>
      <c r="AI216" s="69" t="e">
        <f>AVERAGE(AI213:AI215)</f>
        <v>#DIV/0!</v>
      </c>
      <c r="AJ216" s="158" t="e">
        <f>AVERAGE(AJ213:AJ215)</f>
        <v>#VALUE!</v>
      </c>
      <c r="AK216" s="158" t="e">
        <f>AVERAGE(AK213:AK215)</f>
        <v>#VALUE!</v>
      </c>
      <c r="AL216" s="68">
        <f t="shared" ref="AL216:AN216" si="1469">AVERAGE(AL213:AL215)</f>
        <v>0</v>
      </c>
      <c r="AM216" s="68" t="e">
        <f t="shared" si="1469"/>
        <v>#DIV/0!</v>
      </c>
      <c r="AN216" s="70" t="e">
        <f t="shared" si="1469"/>
        <v>#DIV/0!</v>
      </c>
      <c r="AQ216" s="204"/>
      <c r="AR216" s="205"/>
      <c r="AS216" s="169" t="s">
        <v>43</v>
      </c>
      <c r="AT216" s="68" t="e">
        <f t="shared" ref="AT216:AU216" si="1470">AVERAGE(AT213:AT215)</f>
        <v>#DIV/0!</v>
      </c>
      <c r="AU216" s="68" t="e">
        <f t="shared" si="1470"/>
        <v>#VALUE!</v>
      </c>
      <c r="AV216" s="69" t="e">
        <f>AVERAGE(AV213:AV215)</f>
        <v>#DIV/0!</v>
      </c>
      <c r="AW216" s="69" t="e">
        <f>AVERAGE(AW213:AW215)</f>
        <v>#DIV/0!</v>
      </c>
      <c r="AX216" s="69" t="e">
        <f>AVERAGE(AX213:AX215)</f>
        <v>#DIV/0!</v>
      </c>
      <c r="AY216" s="69" t="e">
        <f>AVERAGE(AY213:AY215)</f>
        <v>#DIV/0!</v>
      </c>
      <c r="AZ216" s="69" t="e">
        <f>AVERAGE(AZ213:AZ215)</f>
        <v>#DIV/0!</v>
      </c>
      <c r="BA216" s="69" t="e">
        <f t="shared" ref="BA216:BC216" si="1471">AVERAGE(BA213:BA215)</f>
        <v>#DIV/0!</v>
      </c>
      <c r="BB216" s="69" t="e">
        <f t="shared" si="1471"/>
        <v>#DIV/0!</v>
      </c>
      <c r="BC216" s="69" t="e">
        <f t="shared" si="1471"/>
        <v>#DIV/0!</v>
      </c>
      <c r="BD216" s="69" t="e">
        <f>AVERAGE(BD213:BD215)</f>
        <v>#DIV/0!</v>
      </c>
      <c r="BE216" s="158" t="e">
        <f>AVERAGE(BE213:BE215)</f>
        <v>#VALUE!</v>
      </c>
      <c r="BF216" s="158" t="e">
        <f>AVERAGE(BF213:BF215)</f>
        <v>#VALUE!</v>
      </c>
      <c r="BG216" s="68">
        <f t="shared" ref="BG216:BI216" si="1472">AVERAGE(BG213:BG215)</f>
        <v>0</v>
      </c>
      <c r="BH216" s="68" t="e">
        <f t="shared" si="1472"/>
        <v>#DIV/0!</v>
      </c>
      <c r="BI216" s="70" t="e">
        <f t="shared" si="1472"/>
        <v>#DIV/0!</v>
      </c>
      <c r="BL216" s="204"/>
      <c r="BM216" s="205"/>
      <c r="BN216" s="169" t="s">
        <v>43</v>
      </c>
      <c r="BO216" s="68" t="e">
        <f t="shared" ref="BO216:BP216" si="1473">AVERAGE(BO213:BO215)</f>
        <v>#DIV/0!</v>
      </c>
      <c r="BP216" s="68" t="e">
        <f t="shared" si="1473"/>
        <v>#VALUE!</v>
      </c>
      <c r="BQ216" s="69" t="e">
        <f>AVERAGE(BQ213:BQ215)</f>
        <v>#DIV/0!</v>
      </c>
      <c r="BR216" s="69" t="e">
        <f>AVERAGE(BR213:BR215)</f>
        <v>#DIV/0!</v>
      </c>
      <c r="BS216" s="69" t="e">
        <f>AVERAGE(BS213:BS215)</f>
        <v>#DIV/0!</v>
      </c>
      <c r="BT216" s="69" t="e">
        <f>AVERAGE(BT213:BT215)</f>
        <v>#DIV/0!</v>
      </c>
      <c r="BU216" s="69" t="e">
        <f>AVERAGE(BU213:BU215)</f>
        <v>#DIV/0!</v>
      </c>
      <c r="BV216" s="69" t="e">
        <f t="shared" ref="BV216:BX216" si="1474">AVERAGE(BV213:BV215)</f>
        <v>#DIV/0!</v>
      </c>
      <c r="BW216" s="69" t="e">
        <f t="shared" si="1474"/>
        <v>#DIV/0!</v>
      </c>
      <c r="BX216" s="69" t="e">
        <f t="shared" si="1474"/>
        <v>#DIV/0!</v>
      </c>
      <c r="BY216" s="69" t="e">
        <f>AVERAGE(BY213:BY215)</f>
        <v>#DIV/0!</v>
      </c>
      <c r="BZ216" s="158" t="e">
        <f>AVERAGE(BZ213:BZ215)</f>
        <v>#VALUE!</v>
      </c>
      <c r="CA216" s="158" t="e">
        <f>AVERAGE(CA213:CA215)</f>
        <v>#VALUE!</v>
      </c>
      <c r="CB216" s="68">
        <f t="shared" ref="CB216:CD216" si="1475">AVERAGE(CB213:CB215)</f>
        <v>0</v>
      </c>
      <c r="CC216" s="68" t="e">
        <f t="shared" si="1475"/>
        <v>#DIV/0!</v>
      </c>
      <c r="CD216" s="70" t="e">
        <f t="shared" si="1475"/>
        <v>#DIV/0!</v>
      </c>
      <c r="CG216" s="204"/>
      <c r="CH216" s="205"/>
      <c r="CI216" s="169" t="s">
        <v>43</v>
      </c>
      <c r="CJ216" s="68" t="e">
        <f t="shared" ref="CJ216:CK216" si="1476">AVERAGE(CJ213:CJ215)</f>
        <v>#DIV/0!</v>
      </c>
      <c r="CK216" s="68" t="e">
        <f t="shared" si="1476"/>
        <v>#VALUE!</v>
      </c>
      <c r="CL216" s="69" t="e">
        <f>AVERAGE(CL213:CL215)</f>
        <v>#DIV/0!</v>
      </c>
      <c r="CM216" s="69" t="e">
        <f>AVERAGE(CM213:CM215)</f>
        <v>#DIV/0!</v>
      </c>
      <c r="CN216" s="69" t="e">
        <f>AVERAGE(CN213:CN215)</f>
        <v>#DIV/0!</v>
      </c>
      <c r="CO216" s="69" t="e">
        <f>AVERAGE(CO213:CO215)</f>
        <v>#DIV/0!</v>
      </c>
      <c r="CP216" s="69" t="e">
        <f>AVERAGE(CP213:CP215)</f>
        <v>#DIV/0!</v>
      </c>
      <c r="CQ216" s="69" t="e">
        <f t="shared" ref="CQ216:CS216" si="1477">AVERAGE(CQ213:CQ215)</f>
        <v>#DIV/0!</v>
      </c>
      <c r="CR216" s="69" t="e">
        <f t="shared" si="1477"/>
        <v>#DIV/0!</v>
      </c>
      <c r="CS216" s="69" t="e">
        <f t="shared" si="1477"/>
        <v>#DIV/0!</v>
      </c>
      <c r="CT216" s="69" t="e">
        <f>AVERAGE(CT213:CT215)</f>
        <v>#DIV/0!</v>
      </c>
      <c r="CU216" s="158" t="e">
        <f>AVERAGE(CU213:CU215)</f>
        <v>#VALUE!</v>
      </c>
      <c r="CV216" s="158" t="e">
        <f>AVERAGE(CV213:CV215)</f>
        <v>#VALUE!</v>
      </c>
      <c r="CW216" s="68">
        <f t="shared" ref="CW216:CY216" si="1478">AVERAGE(CW213:CW215)</f>
        <v>0</v>
      </c>
      <c r="CX216" s="68" t="e">
        <f t="shared" si="1478"/>
        <v>#DIV/0!</v>
      </c>
      <c r="CY216" s="70" t="e">
        <f t="shared" si="1478"/>
        <v>#DIV/0!</v>
      </c>
    </row>
    <row r="217" spans="1:103" x14ac:dyDescent="0.25">
      <c r="A217" s="74"/>
      <c r="B217" s="84" t="s">
        <v>20</v>
      </c>
      <c r="C217" s="84" t="s">
        <v>21</v>
      </c>
      <c r="D217" s="84" t="s">
        <v>3</v>
      </c>
      <c r="E217" s="84" t="s">
        <v>4</v>
      </c>
      <c r="F217" s="84" t="s">
        <v>5</v>
      </c>
      <c r="G217" s="84" t="s">
        <v>6</v>
      </c>
      <c r="H217" s="84" t="s">
        <v>7</v>
      </c>
      <c r="I217" s="84" t="s">
        <v>8</v>
      </c>
      <c r="J217" s="84" t="s">
        <v>9</v>
      </c>
      <c r="K217" s="84" t="s">
        <v>10</v>
      </c>
      <c r="L217" s="84" t="s">
        <v>11</v>
      </c>
      <c r="M217" s="84" t="s">
        <v>12</v>
      </c>
      <c r="N217" s="84" t="s">
        <v>13</v>
      </c>
      <c r="O217" s="84" t="s">
        <v>14</v>
      </c>
      <c r="P217" s="84" t="s">
        <v>15</v>
      </c>
      <c r="Q217" s="84" t="s">
        <v>16</v>
      </c>
      <c r="R217" s="84" t="s">
        <v>17</v>
      </c>
      <c r="S217" s="85" t="s">
        <v>18</v>
      </c>
      <c r="T217" s="25"/>
      <c r="V217" s="74"/>
      <c r="W217" s="84" t="s">
        <v>20</v>
      </c>
      <c r="X217" s="84" t="s">
        <v>21</v>
      </c>
      <c r="Y217" s="84" t="s">
        <v>3</v>
      </c>
      <c r="Z217" s="84" t="s">
        <v>4</v>
      </c>
      <c r="AA217" s="84" t="s">
        <v>5</v>
      </c>
      <c r="AB217" s="84" t="s">
        <v>6</v>
      </c>
      <c r="AC217" s="84" t="s">
        <v>7</v>
      </c>
      <c r="AD217" s="84" t="s">
        <v>8</v>
      </c>
      <c r="AE217" s="84" t="s">
        <v>9</v>
      </c>
      <c r="AF217" s="84" t="s">
        <v>10</v>
      </c>
      <c r="AG217" s="84" t="s">
        <v>11</v>
      </c>
      <c r="AH217" s="84" t="s">
        <v>12</v>
      </c>
      <c r="AI217" s="84" t="s">
        <v>13</v>
      </c>
      <c r="AJ217" s="84" t="s">
        <v>14</v>
      </c>
      <c r="AK217" s="84" t="s">
        <v>15</v>
      </c>
      <c r="AL217" s="84" t="s">
        <v>16</v>
      </c>
      <c r="AM217" s="84" t="s">
        <v>17</v>
      </c>
      <c r="AN217" s="85" t="s">
        <v>18</v>
      </c>
      <c r="AQ217" s="74"/>
      <c r="AR217" s="84" t="s">
        <v>20</v>
      </c>
      <c r="AS217" s="84" t="s">
        <v>21</v>
      </c>
      <c r="AT217" s="84" t="s">
        <v>3</v>
      </c>
      <c r="AU217" s="84" t="s">
        <v>4</v>
      </c>
      <c r="AV217" s="84" t="s">
        <v>5</v>
      </c>
      <c r="AW217" s="84" t="s">
        <v>6</v>
      </c>
      <c r="AX217" s="84" t="s">
        <v>7</v>
      </c>
      <c r="AY217" s="84" t="s">
        <v>8</v>
      </c>
      <c r="AZ217" s="84" t="s">
        <v>9</v>
      </c>
      <c r="BA217" s="84" t="s">
        <v>10</v>
      </c>
      <c r="BB217" s="84" t="s">
        <v>11</v>
      </c>
      <c r="BC217" s="84" t="s">
        <v>12</v>
      </c>
      <c r="BD217" s="84" t="s">
        <v>13</v>
      </c>
      <c r="BE217" s="84" t="s">
        <v>14</v>
      </c>
      <c r="BF217" s="84" t="s">
        <v>15</v>
      </c>
      <c r="BG217" s="84" t="s">
        <v>16</v>
      </c>
      <c r="BH217" s="84" t="s">
        <v>17</v>
      </c>
      <c r="BI217" s="85" t="s">
        <v>18</v>
      </c>
      <c r="BL217" s="74"/>
      <c r="BM217" s="84" t="s">
        <v>20</v>
      </c>
      <c r="BN217" s="84" t="s">
        <v>21</v>
      </c>
      <c r="BO217" s="84" t="s">
        <v>3</v>
      </c>
      <c r="BP217" s="84" t="s">
        <v>4</v>
      </c>
      <c r="BQ217" s="84" t="s">
        <v>5</v>
      </c>
      <c r="BR217" s="84" t="s">
        <v>6</v>
      </c>
      <c r="BS217" s="84" t="s">
        <v>7</v>
      </c>
      <c r="BT217" s="84" t="s">
        <v>8</v>
      </c>
      <c r="BU217" s="84" t="s">
        <v>9</v>
      </c>
      <c r="BV217" s="84" t="s">
        <v>10</v>
      </c>
      <c r="BW217" s="84" t="s">
        <v>11</v>
      </c>
      <c r="BX217" s="84" t="s">
        <v>12</v>
      </c>
      <c r="BY217" s="84" t="s">
        <v>13</v>
      </c>
      <c r="BZ217" s="84" t="s">
        <v>14</v>
      </c>
      <c r="CA217" s="84" t="s">
        <v>15</v>
      </c>
      <c r="CB217" s="84" t="s">
        <v>16</v>
      </c>
      <c r="CC217" s="84" t="s">
        <v>17</v>
      </c>
      <c r="CD217" s="85" t="s">
        <v>18</v>
      </c>
      <c r="CG217" s="74"/>
      <c r="CH217" s="84" t="s">
        <v>20</v>
      </c>
      <c r="CI217" s="84" t="s">
        <v>21</v>
      </c>
      <c r="CJ217" s="84" t="s">
        <v>3</v>
      </c>
      <c r="CK217" s="84" t="s">
        <v>4</v>
      </c>
      <c r="CL217" s="84" t="s">
        <v>5</v>
      </c>
      <c r="CM217" s="84" t="s">
        <v>6</v>
      </c>
      <c r="CN217" s="84" t="s">
        <v>7</v>
      </c>
      <c r="CO217" s="84" t="s">
        <v>8</v>
      </c>
      <c r="CP217" s="84" t="s">
        <v>9</v>
      </c>
      <c r="CQ217" s="84" t="s">
        <v>10</v>
      </c>
      <c r="CR217" s="84" t="s">
        <v>11</v>
      </c>
      <c r="CS217" s="84" t="s">
        <v>12</v>
      </c>
      <c r="CT217" s="84" t="s">
        <v>13</v>
      </c>
      <c r="CU217" s="84" t="s">
        <v>14</v>
      </c>
      <c r="CV217" s="84" t="s">
        <v>15</v>
      </c>
      <c r="CW217" s="84" t="s">
        <v>16</v>
      </c>
      <c r="CX217" s="84" t="s">
        <v>17</v>
      </c>
      <c r="CY217" s="85" t="s">
        <v>18</v>
      </c>
    </row>
    <row r="218" spans="1:103" x14ac:dyDescent="0.25">
      <c r="A218" s="75" t="s">
        <v>58</v>
      </c>
      <c r="B218" s="118">
        <f>'Data In'!G22</f>
        <v>0</v>
      </c>
      <c r="C218" s="116">
        <f>'Data In'!H22</f>
        <v>0</v>
      </c>
      <c r="D218" s="116">
        <f>'Data In'!I22</f>
        <v>0</v>
      </c>
      <c r="E218" s="116">
        <f>'Data In'!J22</f>
        <v>0</v>
      </c>
      <c r="F218" s="116">
        <f>'Data In'!K22</f>
        <v>0</v>
      </c>
      <c r="G218" s="116">
        <f>'Data In'!L22</f>
        <v>0</v>
      </c>
      <c r="H218" s="116">
        <f>'Data In'!M22</f>
        <v>0</v>
      </c>
      <c r="I218" s="116">
        <f>'Data In'!N22</f>
        <v>0</v>
      </c>
      <c r="J218" s="116">
        <f>'Data In'!O22</f>
        <v>0</v>
      </c>
      <c r="K218" s="116">
        <f>'Data In'!P22</f>
        <v>0</v>
      </c>
      <c r="L218" s="116">
        <f>'Data In'!Q22</f>
        <v>0</v>
      </c>
      <c r="M218" s="116">
        <f>'Data In'!R22</f>
        <v>0</v>
      </c>
      <c r="N218" s="116">
        <f>'Data In'!S22</f>
        <v>0</v>
      </c>
      <c r="O218" s="116">
        <f>'Data In'!T22</f>
        <v>0</v>
      </c>
      <c r="P218" s="116">
        <f>'Data In'!U22</f>
        <v>0</v>
      </c>
      <c r="Q218" s="116">
        <f>'Data In'!V22</f>
        <v>0</v>
      </c>
      <c r="R218" s="116">
        <f>'Data In'!W22</f>
        <v>0</v>
      </c>
      <c r="S218" s="116">
        <f>'Data In'!X22</f>
        <v>0</v>
      </c>
      <c r="T218" s="23"/>
      <c r="V218" s="75" t="s">
        <v>58</v>
      </c>
      <c r="W218" s="118">
        <f>B218</f>
        <v>0</v>
      </c>
      <c r="X218" s="116">
        <f t="shared" ref="X218:X220" si="1479">C218</f>
        <v>0</v>
      </c>
      <c r="Y218" s="116">
        <f t="shared" ref="Y218:Y220" si="1480">D218</f>
        <v>0</v>
      </c>
      <c r="Z218" s="116">
        <f t="shared" ref="Z218:Z220" si="1481">E218</f>
        <v>0</v>
      </c>
      <c r="AA218" s="116">
        <f t="shared" ref="AA218:AA220" si="1482">F218</f>
        <v>0</v>
      </c>
      <c r="AB218" s="116">
        <f t="shared" ref="AB218:AB220" si="1483">G218</f>
        <v>0</v>
      </c>
      <c r="AC218" s="116">
        <f t="shared" ref="AC218:AC220" si="1484">H218</f>
        <v>0</v>
      </c>
      <c r="AD218" s="116">
        <f t="shared" ref="AD218:AD220" si="1485">I218</f>
        <v>0</v>
      </c>
      <c r="AE218" s="116">
        <f t="shared" ref="AE218:AE220" si="1486">J218</f>
        <v>0</v>
      </c>
      <c r="AF218" s="116">
        <f t="shared" ref="AF218:AF220" si="1487">K218</f>
        <v>0</v>
      </c>
      <c r="AG218" s="116">
        <f t="shared" ref="AG218:AG220" si="1488">L218</f>
        <v>0</v>
      </c>
      <c r="AH218" s="116">
        <f t="shared" ref="AH218:AH220" si="1489">M218</f>
        <v>0</v>
      </c>
      <c r="AI218" s="116">
        <f t="shared" ref="AI218:AI220" si="1490">N218</f>
        <v>0</v>
      </c>
      <c r="AJ218" s="116">
        <f t="shared" ref="AJ218:AJ220" si="1491">O218</f>
        <v>0</v>
      </c>
      <c r="AK218" s="116">
        <f t="shared" ref="AK218:AK220" si="1492">P218</f>
        <v>0</v>
      </c>
      <c r="AL218" s="116">
        <f t="shared" ref="AL218:AL220" si="1493">Q218</f>
        <v>0</v>
      </c>
      <c r="AM218" s="116">
        <f t="shared" ref="AM218:AM220" si="1494">R218</f>
        <v>0</v>
      </c>
      <c r="AN218" s="116">
        <f t="shared" ref="AN218:AN220" si="1495">S218</f>
        <v>0</v>
      </c>
      <c r="AQ218" s="75" t="s">
        <v>58</v>
      </c>
      <c r="AR218" s="118">
        <f>W218</f>
        <v>0</v>
      </c>
      <c r="AS218" s="116">
        <f t="shared" ref="AS218:AS220" si="1496">X218</f>
        <v>0</v>
      </c>
      <c r="AT218" s="116">
        <f t="shared" ref="AT218:AT220" si="1497">Y218</f>
        <v>0</v>
      </c>
      <c r="AU218" s="116">
        <f t="shared" ref="AU218:AU220" si="1498">Z218</f>
        <v>0</v>
      </c>
      <c r="AV218" s="116">
        <f t="shared" ref="AV218:AV220" si="1499">AA218</f>
        <v>0</v>
      </c>
      <c r="AW218" s="116">
        <f t="shared" ref="AW218:AW220" si="1500">AB218</f>
        <v>0</v>
      </c>
      <c r="AX218" s="116">
        <f t="shared" ref="AX218:AX220" si="1501">AC218</f>
        <v>0</v>
      </c>
      <c r="AY218" s="116">
        <f t="shared" ref="AY218:AY220" si="1502">AD218</f>
        <v>0</v>
      </c>
      <c r="AZ218" s="116">
        <f t="shared" ref="AZ218:AZ220" si="1503">AE218</f>
        <v>0</v>
      </c>
      <c r="BA218" s="116">
        <f t="shared" ref="BA218:BA220" si="1504">AF218</f>
        <v>0</v>
      </c>
      <c r="BB218" s="116">
        <f t="shared" ref="BB218:BB220" si="1505">AG218</f>
        <v>0</v>
      </c>
      <c r="BC218" s="116">
        <f t="shared" ref="BC218:BC220" si="1506">AH218</f>
        <v>0</v>
      </c>
      <c r="BD218" s="116">
        <f t="shared" ref="BD218:BD220" si="1507">AI218</f>
        <v>0</v>
      </c>
      <c r="BE218" s="116">
        <f t="shared" ref="BE218:BE220" si="1508">AJ218</f>
        <v>0</v>
      </c>
      <c r="BF218" s="116">
        <f t="shared" ref="BF218:BF220" si="1509">AK218</f>
        <v>0</v>
      </c>
      <c r="BG218" s="116">
        <f t="shared" ref="BG218:BG220" si="1510">AL218</f>
        <v>0</v>
      </c>
      <c r="BH218" s="116">
        <f t="shared" ref="BH218:BH220" si="1511">AM218</f>
        <v>0</v>
      </c>
      <c r="BI218" s="116">
        <f t="shared" ref="BI218:BI220" si="1512">AN218</f>
        <v>0</v>
      </c>
      <c r="BL218" s="75" t="s">
        <v>58</v>
      </c>
      <c r="BM218" s="118">
        <f>AR218</f>
        <v>0</v>
      </c>
      <c r="BN218" s="116">
        <f t="shared" ref="BN218:BN220" si="1513">AS218</f>
        <v>0</v>
      </c>
      <c r="BO218" s="116">
        <f t="shared" ref="BO218:BO220" si="1514">AT218</f>
        <v>0</v>
      </c>
      <c r="BP218" s="116">
        <f t="shared" ref="BP218:BP220" si="1515">AU218</f>
        <v>0</v>
      </c>
      <c r="BQ218" s="116">
        <f t="shared" ref="BQ218:BQ220" si="1516">AV218</f>
        <v>0</v>
      </c>
      <c r="BR218" s="116">
        <f t="shared" ref="BR218:BR220" si="1517">AW218</f>
        <v>0</v>
      </c>
      <c r="BS218" s="116">
        <f t="shared" ref="BS218:BS220" si="1518">AX218</f>
        <v>0</v>
      </c>
      <c r="BT218" s="116">
        <f t="shared" ref="BT218:BT220" si="1519">AY218</f>
        <v>0</v>
      </c>
      <c r="BU218" s="116">
        <f t="shared" ref="BU218:BU220" si="1520">AZ218</f>
        <v>0</v>
      </c>
      <c r="BV218" s="116">
        <f t="shared" ref="BV218:BV220" si="1521">BA218</f>
        <v>0</v>
      </c>
      <c r="BW218" s="116">
        <f t="shared" ref="BW218:BW220" si="1522">BB218</f>
        <v>0</v>
      </c>
      <c r="BX218" s="116">
        <f t="shared" ref="BX218:BX220" si="1523">BC218</f>
        <v>0</v>
      </c>
      <c r="BY218" s="116">
        <f t="shared" ref="BY218:BY220" si="1524">BD218</f>
        <v>0</v>
      </c>
      <c r="BZ218" s="116">
        <f t="shared" ref="BZ218:BZ220" si="1525">BE218</f>
        <v>0</v>
      </c>
      <c r="CA218" s="116">
        <f t="shared" ref="CA218:CA220" si="1526">BF218</f>
        <v>0</v>
      </c>
      <c r="CB218" s="116">
        <f t="shared" ref="CB218:CB220" si="1527">BG218</f>
        <v>0</v>
      </c>
      <c r="CC218" s="116">
        <f t="shared" ref="CC218:CC220" si="1528">BH218</f>
        <v>0</v>
      </c>
      <c r="CD218" s="116">
        <f t="shared" ref="CD218:CD220" si="1529">BI218</f>
        <v>0</v>
      </c>
      <c r="CG218" s="75" t="s">
        <v>58</v>
      </c>
      <c r="CH218" s="95">
        <f>BM218</f>
        <v>0</v>
      </c>
      <c r="CI218" s="96">
        <f t="shared" ref="CI218:CI220" si="1530">BN218</f>
        <v>0</v>
      </c>
      <c r="CJ218" s="96">
        <f t="shared" ref="CJ218:CJ220" si="1531">BO218</f>
        <v>0</v>
      </c>
      <c r="CK218" s="96">
        <f t="shared" ref="CK218:CK220" si="1532">BP218</f>
        <v>0</v>
      </c>
      <c r="CL218" s="96">
        <f t="shared" ref="CL218:CL220" si="1533">BQ218</f>
        <v>0</v>
      </c>
      <c r="CM218" s="96">
        <f t="shared" ref="CM218:CM220" si="1534">BR218</f>
        <v>0</v>
      </c>
      <c r="CN218" s="96">
        <f t="shared" ref="CN218:CN220" si="1535">BS218</f>
        <v>0</v>
      </c>
      <c r="CO218" s="96">
        <f t="shared" ref="CO218:CO220" si="1536">BT218</f>
        <v>0</v>
      </c>
      <c r="CP218" s="96">
        <f t="shared" ref="CP218:CP220" si="1537">BU218</f>
        <v>0</v>
      </c>
      <c r="CQ218" s="96">
        <f t="shared" ref="CQ218:CQ220" si="1538">BV218</f>
        <v>0</v>
      </c>
      <c r="CR218" s="96">
        <f t="shared" ref="CR218:CR220" si="1539">BW218</f>
        <v>0</v>
      </c>
      <c r="CS218" s="96">
        <f t="shared" ref="CS218:CS220" si="1540">BX218</f>
        <v>0</v>
      </c>
      <c r="CT218" s="96">
        <f t="shared" ref="CT218:CT220" si="1541">BY218</f>
        <v>0</v>
      </c>
      <c r="CU218" s="96">
        <f t="shared" ref="CU218:CU220" si="1542">BZ218</f>
        <v>0</v>
      </c>
      <c r="CV218" s="96">
        <f t="shared" ref="CV218:CV220" si="1543">CA218</f>
        <v>0</v>
      </c>
      <c r="CW218" s="96">
        <f t="shared" ref="CW218:CW220" si="1544">CB218</f>
        <v>0</v>
      </c>
      <c r="CX218" s="96">
        <f t="shared" ref="CX218:CX220" si="1545">CC218</f>
        <v>0</v>
      </c>
      <c r="CY218" s="97">
        <f t="shared" ref="CY218:CY220" si="1546">CD218</f>
        <v>0</v>
      </c>
    </row>
    <row r="219" spans="1:103" x14ac:dyDescent="0.25">
      <c r="A219" s="75"/>
      <c r="B219" s="118">
        <f>'Data In'!G23</f>
        <v>0</v>
      </c>
      <c r="C219" s="116">
        <f>'Data In'!H23</f>
        <v>0</v>
      </c>
      <c r="D219" s="116">
        <f>'Data In'!I23</f>
        <v>0</v>
      </c>
      <c r="E219" s="116">
        <f>'Data In'!J23</f>
        <v>0</v>
      </c>
      <c r="F219" s="116">
        <f>'Data In'!K23</f>
        <v>0</v>
      </c>
      <c r="G219" s="116">
        <f>'Data In'!L23</f>
        <v>0</v>
      </c>
      <c r="H219" s="116">
        <f>'Data In'!M23</f>
        <v>0</v>
      </c>
      <c r="I219" s="116">
        <f>'Data In'!N23</f>
        <v>0</v>
      </c>
      <c r="J219" s="116">
        <f>'Data In'!O23</f>
        <v>0</v>
      </c>
      <c r="K219" s="116">
        <f>'Data In'!P23</f>
        <v>0</v>
      </c>
      <c r="L219" s="116">
        <f>'Data In'!Q23</f>
        <v>0</v>
      </c>
      <c r="M219" s="116">
        <f>'Data In'!R23</f>
        <v>0</v>
      </c>
      <c r="N219" s="116">
        <f>'Data In'!S23</f>
        <v>0</v>
      </c>
      <c r="O219" s="116">
        <f>'Data In'!T23</f>
        <v>0</v>
      </c>
      <c r="P219" s="116">
        <f>'Data In'!U23</f>
        <v>0</v>
      </c>
      <c r="Q219" s="116">
        <f>'Data In'!V23</f>
        <v>0</v>
      </c>
      <c r="R219" s="116">
        <f>'Data In'!W23</f>
        <v>0</v>
      </c>
      <c r="S219" s="116">
        <f>'Data In'!X23</f>
        <v>0</v>
      </c>
      <c r="T219" s="23"/>
      <c r="V219" s="75"/>
      <c r="W219" s="118">
        <f t="shared" ref="W219:W220" si="1547">B219</f>
        <v>0</v>
      </c>
      <c r="X219" s="116">
        <f t="shared" si="1479"/>
        <v>0</v>
      </c>
      <c r="Y219" s="116">
        <f t="shared" si="1480"/>
        <v>0</v>
      </c>
      <c r="Z219" s="116">
        <f t="shared" si="1481"/>
        <v>0</v>
      </c>
      <c r="AA219" s="116">
        <f t="shared" si="1482"/>
        <v>0</v>
      </c>
      <c r="AB219" s="116">
        <f t="shared" si="1483"/>
        <v>0</v>
      </c>
      <c r="AC219" s="116">
        <f t="shared" si="1484"/>
        <v>0</v>
      </c>
      <c r="AD219" s="116">
        <f t="shared" si="1485"/>
        <v>0</v>
      </c>
      <c r="AE219" s="116">
        <f t="shared" si="1486"/>
        <v>0</v>
      </c>
      <c r="AF219" s="116">
        <f t="shared" si="1487"/>
        <v>0</v>
      </c>
      <c r="AG219" s="116">
        <f t="shared" si="1488"/>
        <v>0</v>
      </c>
      <c r="AH219" s="116">
        <f t="shared" si="1489"/>
        <v>0</v>
      </c>
      <c r="AI219" s="116">
        <f t="shared" si="1490"/>
        <v>0</v>
      </c>
      <c r="AJ219" s="116">
        <f t="shared" si="1491"/>
        <v>0</v>
      </c>
      <c r="AK219" s="116">
        <f t="shared" si="1492"/>
        <v>0</v>
      </c>
      <c r="AL219" s="116">
        <f t="shared" si="1493"/>
        <v>0</v>
      </c>
      <c r="AM219" s="116">
        <f t="shared" si="1494"/>
        <v>0</v>
      </c>
      <c r="AN219" s="116">
        <f t="shared" si="1495"/>
        <v>0</v>
      </c>
      <c r="AQ219" s="75"/>
      <c r="AR219" s="118">
        <f t="shared" ref="AR219:AR220" si="1548">W219</f>
        <v>0</v>
      </c>
      <c r="AS219" s="116">
        <f t="shared" si="1496"/>
        <v>0</v>
      </c>
      <c r="AT219" s="116">
        <f t="shared" si="1497"/>
        <v>0</v>
      </c>
      <c r="AU219" s="116">
        <f t="shared" si="1498"/>
        <v>0</v>
      </c>
      <c r="AV219" s="116">
        <f t="shared" si="1499"/>
        <v>0</v>
      </c>
      <c r="AW219" s="116">
        <f t="shared" si="1500"/>
        <v>0</v>
      </c>
      <c r="AX219" s="116">
        <f t="shared" si="1501"/>
        <v>0</v>
      </c>
      <c r="AY219" s="116">
        <f t="shared" si="1502"/>
        <v>0</v>
      </c>
      <c r="AZ219" s="116">
        <f t="shared" si="1503"/>
        <v>0</v>
      </c>
      <c r="BA219" s="116">
        <f t="shared" si="1504"/>
        <v>0</v>
      </c>
      <c r="BB219" s="116">
        <f t="shared" si="1505"/>
        <v>0</v>
      </c>
      <c r="BC219" s="116">
        <f t="shared" si="1506"/>
        <v>0</v>
      </c>
      <c r="BD219" s="116">
        <f t="shared" si="1507"/>
        <v>0</v>
      </c>
      <c r="BE219" s="116">
        <f t="shared" si="1508"/>
        <v>0</v>
      </c>
      <c r="BF219" s="116">
        <f t="shared" si="1509"/>
        <v>0</v>
      </c>
      <c r="BG219" s="116">
        <f t="shared" si="1510"/>
        <v>0</v>
      </c>
      <c r="BH219" s="116">
        <f t="shared" si="1511"/>
        <v>0</v>
      </c>
      <c r="BI219" s="116">
        <f t="shared" si="1512"/>
        <v>0</v>
      </c>
      <c r="BL219" s="75"/>
      <c r="BM219" s="118">
        <f t="shared" ref="BM219:BM220" si="1549">AR219</f>
        <v>0</v>
      </c>
      <c r="BN219" s="116">
        <f t="shared" si="1513"/>
        <v>0</v>
      </c>
      <c r="BO219" s="116">
        <f t="shared" si="1514"/>
        <v>0</v>
      </c>
      <c r="BP219" s="116">
        <f t="shared" si="1515"/>
        <v>0</v>
      </c>
      <c r="BQ219" s="116">
        <f t="shared" si="1516"/>
        <v>0</v>
      </c>
      <c r="BR219" s="116">
        <f t="shared" si="1517"/>
        <v>0</v>
      </c>
      <c r="BS219" s="116">
        <f t="shared" si="1518"/>
        <v>0</v>
      </c>
      <c r="BT219" s="116">
        <f t="shared" si="1519"/>
        <v>0</v>
      </c>
      <c r="BU219" s="116">
        <f t="shared" si="1520"/>
        <v>0</v>
      </c>
      <c r="BV219" s="116">
        <f t="shared" si="1521"/>
        <v>0</v>
      </c>
      <c r="BW219" s="116">
        <f t="shared" si="1522"/>
        <v>0</v>
      </c>
      <c r="BX219" s="116">
        <f t="shared" si="1523"/>
        <v>0</v>
      </c>
      <c r="BY219" s="116">
        <f t="shared" si="1524"/>
        <v>0</v>
      </c>
      <c r="BZ219" s="116">
        <f t="shared" si="1525"/>
        <v>0</v>
      </c>
      <c r="CA219" s="116">
        <f t="shared" si="1526"/>
        <v>0</v>
      </c>
      <c r="CB219" s="116">
        <f t="shared" si="1527"/>
        <v>0</v>
      </c>
      <c r="CC219" s="116">
        <f t="shared" si="1528"/>
        <v>0</v>
      </c>
      <c r="CD219" s="116">
        <f t="shared" si="1529"/>
        <v>0</v>
      </c>
      <c r="CG219" s="75"/>
      <c r="CH219" s="95">
        <f t="shared" ref="CH219:CH220" si="1550">BM219</f>
        <v>0</v>
      </c>
      <c r="CI219" s="96">
        <f t="shared" si="1530"/>
        <v>0</v>
      </c>
      <c r="CJ219" s="96">
        <f t="shared" si="1531"/>
        <v>0</v>
      </c>
      <c r="CK219" s="96">
        <f t="shared" si="1532"/>
        <v>0</v>
      </c>
      <c r="CL219" s="96">
        <f t="shared" si="1533"/>
        <v>0</v>
      </c>
      <c r="CM219" s="96">
        <f t="shared" si="1534"/>
        <v>0</v>
      </c>
      <c r="CN219" s="96">
        <f t="shared" si="1535"/>
        <v>0</v>
      </c>
      <c r="CO219" s="96">
        <f t="shared" si="1536"/>
        <v>0</v>
      </c>
      <c r="CP219" s="96">
        <f t="shared" si="1537"/>
        <v>0</v>
      </c>
      <c r="CQ219" s="96">
        <f t="shared" si="1538"/>
        <v>0</v>
      </c>
      <c r="CR219" s="96">
        <f t="shared" si="1539"/>
        <v>0</v>
      </c>
      <c r="CS219" s="96">
        <f t="shared" si="1540"/>
        <v>0</v>
      </c>
      <c r="CT219" s="96">
        <f t="shared" si="1541"/>
        <v>0</v>
      </c>
      <c r="CU219" s="96">
        <f t="shared" si="1542"/>
        <v>0</v>
      </c>
      <c r="CV219" s="96">
        <f t="shared" si="1543"/>
        <v>0</v>
      </c>
      <c r="CW219" s="96">
        <f t="shared" si="1544"/>
        <v>0</v>
      </c>
      <c r="CX219" s="96">
        <f t="shared" si="1545"/>
        <v>0</v>
      </c>
      <c r="CY219" s="97">
        <f t="shared" si="1546"/>
        <v>0</v>
      </c>
    </row>
    <row r="220" spans="1:103" x14ac:dyDescent="0.25">
      <c r="A220" s="75"/>
      <c r="B220" s="118">
        <f>'Data In'!G24</f>
        <v>0</v>
      </c>
      <c r="C220" s="116">
        <f>'Data In'!H24</f>
        <v>0</v>
      </c>
      <c r="D220" s="116">
        <f>'Data In'!I24</f>
        <v>0</v>
      </c>
      <c r="E220" s="116">
        <f>'Data In'!J24</f>
        <v>0</v>
      </c>
      <c r="F220" s="116">
        <f>'Data In'!K24</f>
        <v>0</v>
      </c>
      <c r="G220" s="116">
        <f>'Data In'!L24</f>
        <v>0</v>
      </c>
      <c r="H220" s="116">
        <f>'Data In'!M24</f>
        <v>0</v>
      </c>
      <c r="I220" s="116">
        <f>'Data In'!N24</f>
        <v>0</v>
      </c>
      <c r="J220" s="116">
        <f>'Data In'!O24</f>
        <v>0</v>
      </c>
      <c r="K220" s="116">
        <f>'Data In'!P24</f>
        <v>0</v>
      </c>
      <c r="L220" s="116">
        <f>'Data In'!Q24</f>
        <v>0</v>
      </c>
      <c r="M220" s="116">
        <f>'Data In'!R24</f>
        <v>0</v>
      </c>
      <c r="N220" s="116">
        <f>'Data In'!S24</f>
        <v>0</v>
      </c>
      <c r="O220" s="116">
        <f>'Data In'!T24</f>
        <v>0</v>
      </c>
      <c r="P220" s="116">
        <f>'Data In'!U24</f>
        <v>0</v>
      </c>
      <c r="Q220" s="116">
        <f>'Data In'!V24</f>
        <v>0</v>
      </c>
      <c r="R220" s="116">
        <f>'Data In'!W24</f>
        <v>0</v>
      </c>
      <c r="S220" s="116">
        <f>'Data In'!X24</f>
        <v>0</v>
      </c>
      <c r="T220" s="23"/>
      <c r="V220" s="75"/>
      <c r="W220" s="118">
        <f t="shared" si="1547"/>
        <v>0</v>
      </c>
      <c r="X220" s="116">
        <f t="shared" si="1479"/>
        <v>0</v>
      </c>
      <c r="Y220" s="116">
        <f t="shared" si="1480"/>
        <v>0</v>
      </c>
      <c r="Z220" s="116">
        <f t="shared" si="1481"/>
        <v>0</v>
      </c>
      <c r="AA220" s="116">
        <f t="shared" si="1482"/>
        <v>0</v>
      </c>
      <c r="AB220" s="116">
        <f t="shared" si="1483"/>
        <v>0</v>
      </c>
      <c r="AC220" s="116">
        <f t="shared" si="1484"/>
        <v>0</v>
      </c>
      <c r="AD220" s="116">
        <f t="shared" si="1485"/>
        <v>0</v>
      </c>
      <c r="AE220" s="116">
        <f t="shared" si="1486"/>
        <v>0</v>
      </c>
      <c r="AF220" s="116">
        <f t="shared" si="1487"/>
        <v>0</v>
      </c>
      <c r="AG220" s="116">
        <f t="shared" si="1488"/>
        <v>0</v>
      </c>
      <c r="AH220" s="116">
        <f t="shared" si="1489"/>
        <v>0</v>
      </c>
      <c r="AI220" s="116">
        <f t="shared" si="1490"/>
        <v>0</v>
      </c>
      <c r="AJ220" s="116">
        <f t="shared" si="1491"/>
        <v>0</v>
      </c>
      <c r="AK220" s="116">
        <f t="shared" si="1492"/>
        <v>0</v>
      </c>
      <c r="AL220" s="116">
        <f t="shared" si="1493"/>
        <v>0</v>
      </c>
      <c r="AM220" s="116">
        <f t="shared" si="1494"/>
        <v>0</v>
      </c>
      <c r="AN220" s="116">
        <f t="shared" si="1495"/>
        <v>0</v>
      </c>
      <c r="AQ220" s="75"/>
      <c r="AR220" s="118">
        <f t="shared" si="1548"/>
        <v>0</v>
      </c>
      <c r="AS220" s="116">
        <f t="shared" si="1496"/>
        <v>0</v>
      </c>
      <c r="AT220" s="116">
        <f t="shared" si="1497"/>
        <v>0</v>
      </c>
      <c r="AU220" s="116">
        <f t="shared" si="1498"/>
        <v>0</v>
      </c>
      <c r="AV220" s="116">
        <f t="shared" si="1499"/>
        <v>0</v>
      </c>
      <c r="AW220" s="116">
        <f t="shared" si="1500"/>
        <v>0</v>
      </c>
      <c r="AX220" s="116">
        <f t="shared" si="1501"/>
        <v>0</v>
      </c>
      <c r="AY220" s="116">
        <f t="shared" si="1502"/>
        <v>0</v>
      </c>
      <c r="AZ220" s="116">
        <f t="shared" si="1503"/>
        <v>0</v>
      </c>
      <c r="BA220" s="116">
        <f t="shared" si="1504"/>
        <v>0</v>
      </c>
      <c r="BB220" s="116">
        <f t="shared" si="1505"/>
        <v>0</v>
      </c>
      <c r="BC220" s="116">
        <f t="shared" si="1506"/>
        <v>0</v>
      </c>
      <c r="BD220" s="116">
        <f t="shared" si="1507"/>
        <v>0</v>
      </c>
      <c r="BE220" s="116">
        <f t="shared" si="1508"/>
        <v>0</v>
      </c>
      <c r="BF220" s="116">
        <f t="shared" si="1509"/>
        <v>0</v>
      </c>
      <c r="BG220" s="116">
        <f t="shared" si="1510"/>
        <v>0</v>
      </c>
      <c r="BH220" s="116">
        <f t="shared" si="1511"/>
        <v>0</v>
      </c>
      <c r="BI220" s="116">
        <f t="shared" si="1512"/>
        <v>0</v>
      </c>
      <c r="BL220" s="75"/>
      <c r="BM220" s="118">
        <f t="shared" si="1549"/>
        <v>0</v>
      </c>
      <c r="BN220" s="116">
        <f t="shared" si="1513"/>
        <v>0</v>
      </c>
      <c r="BO220" s="116">
        <f t="shared" si="1514"/>
        <v>0</v>
      </c>
      <c r="BP220" s="116">
        <f t="shared" si="1515"/>
        <v>0</v>
      </c>
      <c r="BQ220" s="116">
        <f t="shared" si="1516"/>
        <v>0</v>
      </c>
      <c r="BR220" s="116">
        <f t="shared" si="1517"/>
        <v>0</v>
      </c>
      <c r="BS220" s="116">
        <f t="shared" si="1518"/>
        <v>0</v>
      </c>
      <c r="BT220" s="116">
        <f t="shared" si="1519"/>
        <v>0</v>
      </c>
      <c r="BU220" s="116">
        <f t="shared" si="1520"/>
        <v>0</v>
      </c>
      <c r="BV220" s="116">
        <f t="shared" si="1521"/>
        <v>0</v>
      </c>
      <c r="BW220" s="116">
        <f t="shared" si="1522"/>
        <v>0</v>
      </c>
      <c r="BX220" s="116">
        <f t="shared" si="1523"/>
        <v>0</v>
      </c>
      <c r="BY220" s="116">
        <f t="shared" si="1524"/>
        <v>0</v>
      </c>
      <c r="BZ220" s="116">
        <f t="shared" si="1525"/>
        <v>0</v>
      </c>
      <c r="CA220" s="116">
        <f t="shared" si="1526"/>
        <v>0</v>
      </c>
      <c r="CB220" s="116">
        <f t="shared" si="1527"/>
        <v>0</v>
      </c>
      <c r="CC220" s="116">
        <f t="shared" si="1528"/>
        <v>0</v>
      </c>
      <c r="CD220" s="116">
        <f t="shared" si="1529"/>
        <v>0</v>
      </c>
      <c r="CG220" s="75"/>
      <c r="CH220" s="95">
        <f t="shared" si="1550"/>
        <v>0</v>
      </c>
      <c r="CI220" s="96">
        <f t="shared" si="1530"/>
        <v>0</v>
      </c>
      <c r="CJ220" s="96">
        <f t="shared" si="1531"/>
        <v>0</v>
      </c>
      <c r="CK220" s="96">
        <f t="shared" si="1532"/>
        <v>0</v>
      </c>
      <c r="CL220" s="96">
        <f t="shared" si="1533"/>
        <v>0</v>
      </c>
      <c r="CM220" s="96">
        <f t="shared" si="1534"/>
        <v>0</v>
      </c>
      <c r="CN220" s="96">
        <f t="shared" si="1535"/>
        <v>0</v>
      </c>
      <c r="CO220" s="96">
        <f t="shared" si="1536"/>
        <v>0</v>
      </c>
      <c r="CP220" s="96">
        <f t="shared" si="1537"/>
        <v>0</v>
      </c>
      <c r="CQ220" s="96">
        <f t="shared" si="1538"/>
        <v>0</v>
      </c>
      <c r="CR220" s="96">
        <f t="shared" si="1539"/>
        <v>0</v>
      </c>
      <c r="CS220" s="96">
        <f t="shared" si="1540"/>
        <v>0</v>
      </c>
      <c r="CT220" s="96">
        <f t="shared" si="1541"/>
        <v>0</v>
      </c>
      <c r="CU220" s="96">
        <f t="shared" si="1542"/>
        <v>0</v>
      </c>
      <c r="CV220" s="96">
        <f t="shared" si="1543"/>
        <v>0</v>
      </c>
      <c r="CW220" s="96">
        <f t="shared" si="1544"/>
        <v>0</v>
      </c>
      <c r="CX220" s="96">
        <f t="shared" si="1545"/>
        <v>0</v>
      </c>
      <c r="CY220" s="97">
        <f t="shared" si="1546"/>
        <v>0</v>
      </c>
    </row>
    <row r="221" spans="1:103" x14ac:dyDescent="0.25">
      <c r="A221" s="75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8"/>
      <c r="T221" s="23"/>
      <c r="V221" s="75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  <c r="AI221" s="87"/>
      <c r="AJ221" s="87"/>
      <c r="AK221" s="87"/>
      <c r="AL221" s="87"/>
      <c r="AM221" s="87"/>
      <c r="AN221" s="88"/>
      <c r="AQ221" s="75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8"/>
      <c r="BL221" s="75"/>
      <c r="BM221" s="87"/>
      <c r="BN221" s="87"/>
      <c r="BO221" s="87"/>
      <c r="BP221" s="87"/>
      <c r="BQ221" s="87"/>
      <c r="BR221" s="87"/>
      <c r="BS221" s="87"/>
      <c r="BT221" s="87"/>
      <c r="BU221" s="87"/>
      <c r="BV221" s="87"/>
      <c r="BW221" s="87"/>
      <c r="BX221" s="87"/>
      <c r="BY221" s="87"/>
      <c r="BZ221" s="87"/>
      <c r="CA221" s="87"/>
      <c r="CB221" s="87"/>
      <c r="CC221" s="87"/>
      <c r="CD221" s="88"/>
      <c r="CG221" s="75"/>
      <c r="CH221" s="87"/>
      <c r="CI221" s="87"/>
      <c r="CJ221" s="87"/>
      <c r="CK221" s="87"/>
      <c r="CL221" s="87"/>
      <c r="CM221" s="87"/>
      <c r="CN221" s="87"/>
      <c r="CO221" s="87"/>
      <c r="CP221" s="87"/>
      <c r="CQ221" s="87"/>
      <c r="CR221" s="87"/>
      <c r="CS221" s="87"/>
      <c r="CT221" s="87"/>
      <c r="CU221" s="87"/>
      <c r="CV221" s="87"/>
      <c r="CW221" s="87"/>
      <c r="CX221" s="87"/>
      <c r="CY221" s="88"/>
    </row>
    <row r="222" spans="1:103" x14ac:dyDescent="0.25">
      <c r="A222" s="75" t="s">
        <v>59</v>
      </c>
      <c r="B222" s="118">
        <f>'Data In'!G53</f>
        <v>0</v>
      </c>
      <c r="C222" s="116">
        <f>'Data In'!H53</f>
        <v>0</v>
      </c>
      <c r="D222" s="116">
        <f>'Data In'!I53</f>
        <v>0</v>
      </c>
      <c r="E222" s="116">
        <f>'Data In'!J53</f>
        <v>0</v>
      </c>
      <c r="F222" s="116">
        <f>'Data In'!K53</f>
        <v>0</v>
      </c>
      <c r="G222" s="116">
        <f>'Data In'!L53</f>
        <v>0</v>
      </c>
      <c r="H222" s="116">
        <f>'Data In'!M53</f>
        <v>0</v>
      </c>
      <c r="I222" s="116">
        <f>'Data In'!N53</f>
        <v>0</v>
      </c>
      <c r="J222" s="116">
        <f>'Data In'!O53</f>
        <v>0</v>
      </c>
      <c r="K222" s="116">
        <f>'Data In'!P53</f>
        <v>0</v>
      </c>
      <c r="L222" s="116">
        <f>'Data In'!Q53</f>
        <v>0</v>
      </c>
      <c r="M222" s="116">
        <f>'Data In'!R53</f>
        <v>0</v>
      </c>
      <c r="N222" s="116">
        <f>'Data In'!S53</f>
        <v>0</v>
      </c>
      <c r="O222" s="116">
        <f>'Data In'!T53</f>
        <v>0</v>
      </c>
      <c r="P222" s="116">
        <f>'Data In'!U53</f>
        <v>0</v>
      </c>
      <c r="Q222" s="116">
        <f>'Data In'!V53</f>
        <v>0</v>
      </c>
      <c r="R222" s="116">
        <f>'Data In'!W53</f>
        <v>0</v>
      </c>
      <c r="S222" s="116">
        <f>'Data In'!X53</f>
        <v>0</v>
      </c>
      <c r="T222" s="23"/>
      <c r="V222" s="75" t="s">
        <v>59</v>
      </c>
      <c r="W222" s="118">
        <f>'Data In'!G82</f>
        <v>0</v>
      </c>
      <c r="X222" s="116">
        <f>'Data In'!H82</f>
        <v>0</v>
      </c>
      <c r="Y222" s="116">
        <f>'Data In'!I82</f>
        <v>0</v>
      </c>
      <c r="Z222" s="116">
        <f>'Data In'!J82</f>
        <v>0</v>
      </c>
      <c r="AA222" s="116">
        <f>'Data In'!K82</f>
        <v>0</v>
      </c>
      <c r="AB222" s="116">
        <f>'Data In'!L82</f>
        <v>0</v>
      </c>
      <c r="AC222" s="116">
        <f>'Data In'!M82</f>
        <v>0</v>
      </c>
      <c r="AD222" s="116">
        <f>'Data In'!N82</f>
        <v>0</v>
      </c>
      <c r="AE222" s="116">
        <f>'Data In'!O82</f>
        <v>0</v>
      </c>
      <c r="AF222" s="116">
        <f>'Data In'!P82</f>
        <v>0</v>
      </c>
      <c r="AG222" s="116">
        <f>'Data In'!Q82</f>
        <v>0</v>
      </c>
      <c r="AH222" s="116">
        <f>'Data In'!R82</f>
        <v>0</v>
      </c>
      <c r="AI222" s="116">
        <f>'Data In'!S82</f>
        <v>0</v>
      </c>
      <c r="AJ222" s="116">
        <f>'Data In'!T82</f>
        <v>0</v>
      </c>
      <c r="AK222" s="116">
        <f>'Data In'!U82</f>
        <v>0</v>
      </c>
      <c r="AL222" s="116">
        <f>'Data In'!V82</f>
        <v>0</v>
      </c>
      <c r="AM222" s="116">
        <f>'Data In'!W82</f>
        <v>0</v>
      </c>
      <c r="AN222" s="116">
        <f>'Data In'!X82</f>
        <v>0</v>
      </c>
      <c r="AQ222" s="75" t="s">
        <v>59</v>
      </c>
      <c r="AR222" s="118">
        <f>'Data In'!G111</f>
        <v>0</v>
      </c>
      <c r="AS222" s="116">
        <f>'Data In'!H111</f>
        <v>0</v>
      </c>
      <c r="AT222" s="116">
        <f>'Data In'!I111</f>
        <v>0</v>
      </c>
      <c r="AU222" s="116">
        <f>'Data In'!J111</f>
        <v>0</v>
      </c>
      <c r="AV222" s="116">
        <f>'Data In'!K111</f>
        <v>0</v>
      </c>
      <c r="AW222" s="116">
        <f>'Data In'!L111</f>
        <v>0</v>
      </c>
      <c r="AX222" s="116">
        <f>'Data In'!M111</f>
        <v>0</v>
      </c>
      <c r="AY222" s="116">
        <f>'Data In'!N111</f>
        <v>0</v>
      </c>
      <c r="AZ222" s="116">
        <f>'Data In'!O111</f>
        <v>0</v>
      </c>
      <c r="BA222" s="116">
        <f>'Data In'!P111</f>
        <v>0</v>
      </c>
      <c r="BB222" s="116">
        <f>'Data In'!Q111</f>
        <v>0</v>
      </c>
      <c r="BC222" s="116">
        <f>'Data In'!R111</f>
        <v>0</v>
      </c>
      <c r="BD222" s="116">
        <f>'Data In'!S111</f>
        <v>0</v>
      </c>
      <c r="BE222" s="116">
        <f>'Data In'!T111</f>
        <v>0</v>
      </c>
      <c r="BF222" s="116">
        <f>'Data In'!U111</f>
        <v>0</v>
      </c>
      <c r="BG222" s="116">
        <f>'Data In'!V111</f>
        <v>0</v>
      </c>
      <c r="BH222" s="116">
        <f>'Data In'!W111</f>
        <v>0</v>
      </c>
      <c r="BI222" s="116">
        <f>'Data In'!X111</f>
        <v>0</v>
      </c>
      <c r="BL222" s="75" t="s">
        <v>59</v>
      </c>
      <c r="BM222" s="118">
        <f>'Data In'!G140</f>
        <v>0</v>
      </c>
      <c r="BN222" s="116">
        <f>'Data In'!H140</f>
        <v>0</v>
      </c>
      <c r="BO222" s="116">
        <f>'Data In'!I140</f>
        <v>0</v>
      </c>
      <c r="BP222" s="116">
        <f>'Data In'!J140</f>
        <v>0</v>
      </c>
      <c r="BQ222" s="116">
        <f>'Data In'!K140</f>
        <v>0</v>
      </c>
      <c r="BR222" s="116">
        <f>'Data In'!L140</f>
        <v>0</v>
      </c>
      <c r="BS222" s="116">
        <f>'Data In'!M140</f>
        <v>0</v>
      </c>
      <c r="BT222" s="116">
        <f>'Data In'!N140</f>
        <v>0</v>
      </c>
      <c r="BU222" s="116">
        <f>'Data In'!O140</f>
        <v>0</v>
      </c>
      <c r="BV222" s="116">
        <f>'Data In'!P140</f>
        <v>0</v>
      </c>
      <c r="BW222" s="116">
        <f>'Data In'!Q140</f>
        <v>0</v>
      </c>
      <c r="BX222" s="116">
        <f>'Data In'!R140</f>
        <v>0</v>
      </c>
      <c r="BY222" s="116">
        <f>'Data In'!S140</f>
        <v>0</v>
      </c>
      <c r="BZ222" s="116">
        <f>'Data In'!T140</f>
        <v>0</v>
      </c>
      <c r="CA222" s="116">
        <f>'Data In'!U140</f>
        <v>0</v>
      </c>
      <c r="CB222" s="116">
        <f>'Data In'!V140</f>
        <v>0</v>
      </c>
      <c r="CC222" s="116">
        <f>'Data In'!W140</f>
        <v>0</v>
      </c>
      <c r="CD222" s="116">
        <f>'Data In'!X140</f>
        <v>0</v>
      </c>
      <c r="CG222" s="75" t="s">
        <v>59</v>
      </c>
      <c r="CH222" s="95">
        <f>'Data In'!G169</f>
        <v>0</v>
      </c>
      <c r="CI222" s="96">
        <f>'Data In'!H169</f>
        <v>0</v>
      </c>
      <c r="CJ222" s="96">
        <f>'Data In'!I169</f>
        <v>0</v>
      </c>
      <c r="CK222" s="96">
        <f>'Data In'!J169</f>
        <v>0</v>
      </c>
      <c r="CL222" s="96">
        <f>'Data In'!K169</f>
        <v>0</v>
      </c>
      <c r="CM222" s="96">
        <f>'Data In'!L169</f>
        <v>0</v>
      </c>
      <c r="CN222" s="96">
        <f>'Data In'!M169</f>
        <v>0</v>
      </c>
      <c r="CO222" s="96">
        <f>'Data In'!N169</f>
        <v>0</v>
      </c>
      <c r="CP222" s="96">
        <f>'Data In'!O169</f>
        <v>0</v>
      </c>
      <c r="CQ222" s="96">
        <f>'Data In'!P169</f>
        <v>0</v>
      </c>
      <c r="CR222" s="96">
        <f>'Data In'!Q169</f>
        <v>0</v>
      </c>
      <c r="CS222" s="96">
        <f>'Data In'!R169</f>
        <v>0</v>
      </c>
      <c r="CT222" s="96">
        <f>'Data In'!S169</f>
        <v>0</v>
      </c>
      <c r="CU222" s="96">
        <f>'Data In'!T169</f>
        <v>0</v>
      </c>
      <c r="CV222" s="96">
        <f>'Data In'!U169</f>
        <v>0</v>
      </c>
      <c r="CW222" s="96">
        <f>'Data In'!V169</f>
        <v>0</v>
      </c>
      <c r="CX222" s="96">
        <f>'Data In'!W169</f>
        <v>0</v>
      </c>
      <c r="CY222" s="96">
        <f>'Data In'!X169</f>
        <v>0</v>
      </c>
    </row>
    <row r="223" spans="1:103" x14ac:dyDescent="0.25">
      <c r="A223" s="75"/>
      <c r="B223" s="118">
        <f>'Data In'!G54</f>
        <v>0</v>
      </c>
      <c r="C223" s="116">
        <f>'Data In'!H54</f>
        <v>0</v>
      </c>
      <c r="D223" s="116">
        <f>'Data In'!I54</f>
        <v>0</v>
      </c>
      <c r="E223" s="116">
        <f>'Data In'!J54</f>
        <v>0</v>
      </c>
      <c r="F223" s="116">
        <f>'Data In'!K54</f>
        <v>0</v>
      </c>
      <c r="G223" s="116">
        <f>'Data In'!L54</f>
        <v>0</v>
      </c>
      <c r="H223" s="116">
        <f>'Data In'!M54</f>
        <v>0</v>
      </c>
      <c r="I223" s="116">
        <f>'Data In'!N54</f>
        <v>0</v>
      </c>
      <c r="J223" s="116">
        <f>'Data In'!O54</f>
        <v>0</v>
      </c>
      <c r="K223" s="116">
        <f>'Data In'!P54</f>
        <v>0</v>
      </c>
      <c r="L223" s="116">
        <f>'Data In'!Q54</f>
        <v>0</v>
      </c>
      <c r="M223" s="116">
        <f>'Data In'!R54</f>
        <v>0</v>
      </c>
      <c r="N223" s="116">
        <f>'Data In'!S54</f>
        <v>0</v>
      </c>
      <c r="O223" s="116">
        <f>'Data In'!T54</f>
        <v>0</v>
      </c>
      <c r="P223" s="116">
        <f>'Data In'!U54</f>
        <v>0</v>
      </c>
      <c r="Q223" s="116">
        <f>'Data In'!V54</f>
        <v>0</v>
      </c>
      <c r="R223" s="116">
        <f>'Data In'!W54</f>
        <v>0</v>
      </c>
      <c r="S223" s="116">
        <f>'Data In'!X54</f>
        <v>0</v>
      </c>
      <c r="T223" s="23"/>
      <c r="V223" s="75"/>
      <c r="W223" s="118">
        <f>'Data In'!G83</f>
        <v>0</v>
      </c>
      <c r="X223" s="116">
        <f>'Data In'!H83</f>
        <v>0</v>
      </c>
      <c r="Y223" s="116">
        <f>'Data In'!I83</f>
        <v>0</v>
      </c>
      <c r="Z223" s="116">
        <f>'Data In'!J83</f>
        <v>0</v>
      </c>
      <c r="AA223" s="116">
        <f>'Data In'!K83</f>
        <v>0</v>
      </c>
      <c r="AB223" s="116">
        <f>'Data In'!L83</f>
        <v>0</v>
      </c>
      <c r="AC223" s="116">
        <f>'Data In'!M83</f>
        <v>0</v>
      </c>
      <c r="AD223" s="116">
        <f>'Data In'!N83</f>
        <v>0</v>
      </c>
      <c r="AE223" s="116">
        <f>'Data In'!O83</f>
        <v>0</v>
      </c>
      <c r="AF223" s="116">
        <f>'Data In'!P83</f>
        <v>0</v>
      </c>
      <c r="AG223" s="116">
        <f>'Data In'!Q83</f>
        <v>0</v>
      </c>
      <c r="AH223" s="116">
        <f>'Data In'!R83</f>
        <v>0</v>
      </c>
      <c r="AI223" s="116">
        <f>'Data In'!S83</f>
        <v>0</v>
      </c>
      <c r="AJ223" s="116">
        <f>'Data In'!T83</f>
        <v>0</v>
      </c>
      <c r="AK223" s="116">
        <f>'Data In'!U83</f>
        <v>0</v>
      </c>
      <c r="AL223" s="116">
        <f>'Data In'!V83</f>
        <v>0</v>
      </c>
      <c r="AM223" s="116">
        <f>'Data In'!W83</f>
        <v>0</v>
      </c>
      <c r="AN223" s="116">
        <f>'Data In'!X83</f>
        <v>0</v>
      </c>
      <c r="AQ223" s="75"/>
      <c r="AR223" s="118">
        <f>'Data In'!G112</f>
        <v>0</v>
      </c>
      <c r="AS223" s="116">
        <f>'Data In'!H112</f>
        <v>0</v>
      </c>
      <c r="AT223" s="116">
        <f>'Data In'!I112</f>
        <v>0</v>
      </c>
      <c r="AU223" s="116">
        <f>'Data In'!J112</f>
        <v>0</v>
      </c>
      <c r="AV223" s="116">
        <f>'Data In'!K112</f>
        <v>0</v>
      </c>
      <c r="AW223" s="116">
        <f>'Data In'!L112</f>
        <v>0</v>
      </c>
      <c r="AX223" s="116">
        <f>'Data In'!M112</f>
        <v>0</v>
      </c>
      <c r="AY223" s="116">
        <f>'Data In'!N112</f>
        <v>0</v>
      </c>
      <c r="AZ223" s="116">
        <f>'Data In'!O112</f>
        <v>0</v>
      </c>
      <c r="BA223" s="116">
        <f>'Data In'!P112</f>
        <v>0</v>
      </c>
      <c r="BB223" s="116">
        <f>'Data In'!Q112</f>
        <v>0</v>
      </c>
      <c r="BC223" s="116">
        <f>'Data In'!R112</f>
        <v>0</v>
      </c>
      <c r="BD223" s="116">
        <f>'Data In'!S112</f>
        <v>0</v>
      </c>
      <c r="BE223" s="116">
        <f>'Data In'!T112</f>
        <v>0</v>
      </c>
      <c r="BF223" s="116">
        <f>'Data In'!U112</f>
        <v>0</v>
      </c>
      <c r="BG223" s="116">
        <f>'Data In'!V112</f>
        <v>0</v>
      </c>
      <c r="BH223" s="116">
        <f>'Data In'!W112</f>
        <v>0</v>
      </c>
      <c r="BI223" s="116">
        <f>'Data In'!X112</f>
        <v>0</v>
      </c>
      <c r="BL223" s="75"/>
      <c r="BM223" s="118">
        <f>'Data In'!G141</f>
        <v>0</v>
      </c>
      <c r="BN223" s="116">
        <f>'Data In'!H141</f>
        <v>0</v>
      </c>
      <c r="BO223" s="116">
        <f>'Data In'!I141</f>
        <v>0</v>
      </c>
      <c r="BP223" s="116">
        <f>'Data In'!J141</f>
        <v>0</v>
      </c>
      <c r="BQ223" s="116">
        <f>'Data In'!K141</f>
        <v>0</v>
      </c>
      <c r="BR223" s="116">
        <f>'Data In'!L141</f>
        <v>0</v>
      </c>
      <c r="BS223" s="116">
        <f>'Data In'!M141</f>
        <v>0</v>
      </c>
      <c r="BT223" s="116">
        <f>'Data In'!N141</f>
        <v>0</v>
      </c>
      <c r="BU223" s="116">
        <f>'Data In'!O141</f>
        <v>0</v>
      </c>
      <c r="BV223" s="116">
        <f>'Data In'!P141</f>
        <v>0</v>
      </c>
      <c r="BW223" s="116">
        <f>'Data In'!Q141</f>
        <v>0</v>
      </c>
      <c r="BX223" s="116">
        <f>'Data In'!R141</f>
        <v>0</v>
      </c>
      <c r="BY223" s="116">
        <f>'Data In'!S141</f>
        <v>0</v>
      </c>
      <c r="BZ223" s="116">
        <f>'Data In'!T141</f>
        <v>0</v>
      </c>
      <c r="CA223" s="116">
        <f>'Data In'!U141</f>
        <v>0</v>
      </c>
      <c r="CB223" s="116">
        <f>'Data In'!V141</f>
        <v>0</v>
      </c>
      <c r="CC223" s="116">
        <f>'Data In'!W141</f>
        <v>0</v>
      </c>
      <c r="CD223" s="116">
        <f>'Data In'!X141</f>
        <v>0</v>
      </c>
      <c r="CG223" s="75"/>
      <c r="CH223" s="95">
        <f>'Data In'!G170</f>
        <v>0</v>
      </c>
      <c r="CI223" s="96">
        <f>'Data In'!H170</f>
        <v>0</v>
      </c>
      <c r="CJ223" s="96">
        <f>'Data In'!I170</f>
        <v>0</v>
      </c>
      <c r="CK223" s="96">
        <f>'Data In'!J170</f>
        <v>0</v>
      </c>
      <c r="CL223" s="96">
        <f>'Data In'!K170</f>
        <v>0</v>
      </c>
      <c r="CM223" s="96">
        <f>'Data In'!L170</f>
        <v>0</v>
      </c>
      <c r="CN223" s="96">
        <f>'Data In'!M170</f>
        <v>0</v>
      </c>
      <c r="CO223" s="96">
        <f>'Data In'!N170</f>
        <v>0</v>
      </c>
      <c r="CP223" s="96">
        <f>'Data In'!O170</f>
        <v>0</v>
      </c>
      <c r="CQ223" s="96">
        <f>'Data In'!P170</f>
        <v>0</v>
      </c>
      <c r="CR223" s="96">
        <f>'Data In'!Q170</f>
        <v>0</v>
      </c>
      <c r="CS223" s="96">
        <f>'Data In'!R170</f>
        <v>0</v>
      </c>
      <c r="CT223" s="96">
        <f>'Data In'!S170</f>
        <v>0</v>
      </c>
      <c r="CU223" s="96">
        <f>'Data In'!T170</f>
        <v>0</v>
      </c>
      <c r="CV223" s="96">
        <f>'Data In'!U170</f>
        <v>0</v>
      </c>
      <c r="CW223" s="96">
        <f>'Data In'!V170</f>
        <v>0</v>
      </c>
      <c r="CX223" s="96">
        <f>'Data In'!W170</f>
        <v>0</v>
      </c>
      <c r="CY223" s="96">
        <f>'Data In'!X170</f>
        <v>0</v>
      </c>
    </row>
    <row r="224" spans="1:103" x14ac:dyDescent="0.25">
      <c r="A224" s="75"/>
      <c r="B224" s="118">
        <f>'Data In'!G55</f>
        <v>0</v>
      </c>
      <c r="C224" s="116">
        <f>'Data In'!H55</f>
        <v>0</v>
      </c>
      <c r="D224" s="116">
        <f>'Data In'!I55</f>
        <v>0</v>
      </c>
      <c r="E224" s="116">
        <f>'Data In'!J55</f>
        <v>0</v>
      </c>
      <c r="F224" s="116">
        <f>'Data In'!K55</f>
        <v>0</v>
      </c>
      <c r="G224" s="116">
        <f>'Data In'!L55</f>
        <v>0</v>
      </c>
      <c r="H224" s="116">
        <f>'Data In'!M55</f>
        <v>0</v>
      </c>
      <c r="I224" s="116">
        <f>'Data In'!N55</f>
        <v>0</v>
      </c>
      <c r="J224" s="116">
        <f>'Data In'!O55</f>
        <v>0</v>
      </c>
      <c r="K224" s="116">
        <f>'Data In'!P55</f>
        <v>0</v>
      </c>
      <c r="L224" s="116">
        <f>'Data In'!Q55</f>
        <v>0</v>
      </c>
      <c r="M224" s="116">
        <f>'Data In'!R55</f>
        <v>0</v>
      </c>
      <c r="N224" s="116">
        <f>'Data In'!S55</f>
        <v>0</v>
      </c>
      <c r="O224" s="116">
        <f>'Data In'!T55</f>
        <v>0</v>
      </c>
      <c r="P224" s="116">
        <f>'Data In'!U55</f>
        <v>0</v>
      </c>
      <c r="Q224" s="116">
        <f>'Data In'!V55</f>
        <v>0</v>
      </c>
      <c r="R224" s="116">
        <f>'Data In'!W55</f>
        <v>0</v>
      </c>
      <c r="S224" s="116">
        <f>'Data In'!X55</f>
        <v>0</v>
      </c>
      <c r="T224" s="23"/>
      <c r="V224" s="75"/>
      <c r="W224" s="118">
        <f>'Data In'!G84</f>
        <v>0</v>
      </c>
      <c r="X224" s="116">
        <f>'Data In'!H84</f>
        <v>0</v>
      </c>
      <c r="Y224" s="116">
        <f>'Data In'!I84</f>
        <v>0</v>
      </c>
      <c r="Z224" s="116">
        <f>'Data In'!J84</f>
        <v>0</v>
      </c>
      <c r="AA224" s="116">
        <f>'Data In'!K84</f>
        <v>0</v>
      </c>
      <c r="AB224" s="116">
        <f>'Data In'!L84</f>
        <v>0</v>
      </c>
      <c r="AC224" s="116">
        <f>'Data In'!M84</f>
        <v>0</v>
      </c>
      <c r="AD224" s="116">
        <f>'Data In'!N84</f>
        <v>0</v>
      </c>
      <c r="AE224" s="116">
        <f>'Data In'!O84</f>
        <v>0</v>
      </c>
      <c r="AF224" s="116">
        <f>'Data In'!P84</f>
        <v>0</v>
      </c>
      <c r="AG224" s="116">
        <f>'Data In'!Q84</f>
        <v>0</v>
      </c>
      <c r="AH224" s="116">
        <f>'Data In'!R84</f>
        <v>0</v>
      </c>
      <c r="AI224" s="116">
        <f>'Data In'!S84</f>
        <v>0</v>
      </c>
      <c r="AJ224" s="116">
        <f>'Data In'!T84</f>
        <v>0</v>
      </c>
      <c r="AK224" s="116">
        <f>'Data In'!U84</f>
        <v>0</v>
      </c>
      <c r="AL224" s="116">
        <f>'Data In'!V84</f>
        <v>0</v>
      </c>
      <c r="AM224" s="116">
        <f>'Data In'!W84</f>
        <v>0</v>
      </c>
      <c r="AN224" s="116">
        <f>'Data In'!X84</f>
        <v>0</v>
      </c>
      <c r="AQ224" s="75"/>
      <c r="AR224" s="118">
        <f>'Data In'!G113</f>
        <v>0</v>
      </c>
      <c r="AS224" s="116">
        <f>'Data In'!H113</f>
        <v>0</v>
      </c>
      <c r="AT224" s="116">
        <f>'Data In'!I113</f>
        <v>0</v>
      </c>
      <c r="AU224" s="116">
        <f>'Data In'!J113</f>
        <v>0</v>
      </c>
      <c r="AV224" s="116">
        <f>'Data In'!K113</f>
        <v>0</v>
      </c>
      <c r="AW224" s="116">
        <f>'Data In'!L113</f>
        <v>0</v>
      </c>
      <c r="AX224" s="116">
        <f>'Data In'!M113</f>
        <v>0</v>
      </c>
      <c r="AY224" s="116">
        <f>'Data In'!N113</f>
        <v>0</v>
      </c>
      <c r="AZ224" s="116">
        <f>'Data In'!O113</f>
        <v>0</v>
      </c>
      <c r="BA224" s="116">
        <f>'Data In'!P113</f>
        <v>0</v>
      </c>
      <c r="BB224" s="116">
        <f>'Data In'!Q113</f>
        <v>0</v>
      </c>
      <c r="BC224" s="116">
        <f>'Data In'!R113</f>
        <v>0</v>
      </c>
      <c r="BD224" s="116">
        <f>'Data In'!S113</f>
        <v>0</v>
      </c>
      <c r="BE224" s="116">
        <f>'Data In'!T113</f>
        <v>0</v>
      </c>
      <c r="BF224" s="116">
        <f>'Data In'!U113</f>
        <v>0</v>
      </c>
      <c r="BG224" s="116">
        <f>'Data In'!V113</f>
        <v>0</v>
      </c>
      <c r="BH224" s="116">
        <f>'Data In'!W113</f>
        <v>0</v>
      </c>
      <c r="BI224" s="116">
        <f>'Data In'!X113</f>
        <v>0</v>
      </c>
      <c r="BL224" s="75"/>
      <c r="BM224" s="118">
        <f>'Data In'!G142</f>
        <v>0</v>
      </c>
      <c r="BN224" s="116">
        <f>'Data In'!H142</f>
        <v>0</v>
      </c>
      <c r="BO224" s="116">
        <f>'Data In'!I142</f>
        <v>0</v>
      </c>
      <c r="BP224" s="116">
        <f>'Data In'!J142</f>
        <v>0</v>
      </c>
      <c r="BQ224" s="116">
        <f>'Data In'!K142</f>
        <v>0</v>
      </c>
      <c r="BR224" s="116">
        <f>'Data In'!L142</f>
        <v>0</v>
      </c>
      <c r="BS224" s="116">
        <f>'Data In'!M142</f>
        <v>0</v>
      </c>
      <c r="BT224" s="116">
        <f>'Data In'!N142</f>
        <v>0</v>
      </c>
      <c r="BU224" s="116">
        <f>'Data In'!O142</f>
        <v>0</v>
      </c>
      <c r="BV224" s="116">
        <f>'Data In'!P142</f>
        <v>0</v>
      </c>
      <c r="BW224" s="116">
        <f>'Data In'!Q142</f>
        <v>0</v>
      </c>
      <c r="BX224" s="116">
        <f>'Data In'!R142</f>
        <v>0</v>
      </c>
      <c r="BY224" s="116">
        <f>'Data In'!S142</f>
        <v>0</v>
      </c>
      <c r="BZ224" s="116">
        <f>'Data In'!T142</f>
        <v>0</v>
      </c>
      <c r="CA224" s="116">
        <f>'Data In'!U142</f>
        <v>0</v>
      </c>
      <c r="CB224" s="116">
        <f>'Data In'!V142</f>
        <v>0</v>
      </c>
      <c r="CC224" s="116">
        <f>'Data In'!W142</f>
        <v>0</v>
      </c>
      <c r="CD224" s="116">
        <f>'Data In'!X142</f>
        <v>0</v>
      </c>
      <c r="CG224" s="75"/>
      <c r="CH224" s="95">
        <f>'Data In'!G171</f>
        <v>0</v>
      </c>
      <c r="CI224" s="96">
        <f>'Data In'!H171</f>
        <v>0</v>
      </c>
      <c r="CJ224" s="96">
        <f>'Data In'!I171</f>
        <v>0</v>
      </c>
      <c r="CK224" s="96">
        <f>'Data In'!J171</f>
        <v>0</v>
      </c>
      <c r="CL224" s="96">
        <f>'Data In'!K171</f>
        <v>0</v>
      </c>
      <c r="CM224" s="96">
        <f>'Data In'!L171</f>
        <v>0</v>
      </c>
      <c r="CN224" s="96">
        <f>'Data In'!M171</f>
        <v>0</v>
      </c>
      <c r="CO224" s="96">
        <f>'Data In'!N171</f>
        <v>0</v>
      </c>
      <c r="CP224" s="96">
        <f>'Data In'!O171</f>
        <v>0</v>
      </c>
      <c r="CQ224" s="96">
        <f>'Data In'!P171</f>
        <v>0</v>
      </c>
      <c r="CR224" s="96">
        <f>'Data In'!Q171</f>
        <v>0</v>
      </c>
      <c r="CS224" s="96">
        <f>'Data In'!R171</f>
        <v>0</v>
      </c>
      <c r="CT224" s="96">
        <f>'Data In'!S171</f>
        <v>0</v>
      </c>
      <c r="CU224" s="96">
        <f>'Data In'!T171</f>
        <v>0</v>
      </c>
      <c r="CV224" s="96">
        <f>'Data In'!U171</f>
        <v>0</v>
      </c>
      <c r="CW224" s="96">
        <f>'Data In'!V171</f>
        <v>0</v>
      </c>
      <c r="CX224" s="96">
        <f>'Data In'!W171</f>
        <v>0</v>
      </c>
      <c r="CY224" s="96">
        <f>'Data In'!X171</f>
        <v>0</v>
      </c>
    </row>
    <row r="225" spans="1:103" ht="15.75" thickBot="1" x14ac:dyDescent="0.3">
      <c r="A225" s="78"/>
      <c r="B225" s="89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1"/>
      <c r="T225" s="23"/>
      <c r="V225" s="78"/>
      <c r="W225" s="89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1"/>
      <c r="AQ225" s="78"/>
      <c r="AR225" s="89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1"/>
      <c r="BL225" s="78"/>
      <c r="BM225" s="89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1"/>
      <c r="CG225" s="78"/>
      <c r="CH225" s="89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  <c r="CS225" s="90"/>
      <c r="CT225" s="90"/>
      <c r="CU225" s="90"/>
      <c r="CV225" s="90"/>
      <c r="CW225" s="90"/>
      <c r="CX225" s="90"/>
      <c r="CY225" s="91"/>
    </row>
    <row r="226" spans="1:103" ht="14.45" customHeight="1" x14ac:dyDescent="0.25">
      <c r="A226" s="195" t="str">
        <f>F227&amp;"C " &amp; G227 &amp; "mL/min"</f>
        <v>475C mL/min</v>
      </c>
      <c r="B226" s="196"/>
      <c r="C226" s="162" t="s">
        <v>106</v>
      </c>
      <c r="D226" s="11" t="s">
        <v>113</v>
      </c>
      <c r="E226" s="11" t="s">
        <v>114</v>
      </c>
      <c r="F226" s="11" t="s">
        <v>62</v>
      </c>
      <c r="G226" s="11" t="s">
        <v>61</v>
      </c>
      <c r="H226" s="11" t="s">
        <v>100</v>
      </c>
      <c r="I226" s="12" t="s">
        <v>3</v>
      </c>
      <c r="J226" s="12" t="s">
        <v>4</v>
      </c>
      <c r="K226" s="12" t="s">
        <v>10</v>
      </c>
      <c r="L226" s="12" t="s">
        <v>5</v>
      </c>
      <c r="M226" s="12" t="s">
        <v>12</v>
      </c>
      <c r="N226" s="12" t="s">
        <v>13</v>
      </c>
      <c r="O226" s="12" t="s">
        <v>3</v>
      </c>
      <c r="P226" s="12" t="s">
        <v>4</v>
      </c>
      <c r="Q226" s="12" t="s">
        <v>10</v>
      </c>
      <c r="R226" s="12" t="s">
        <v>5</v>
      </c>
      <c r="S226" s="58" t="s">
        <v>56</v>
      </c>
      <c r="T226" s="25"/>
      <c r="V226" s="195" t="str">
        <f>AA227&amp;"C " &amp; AB227 &amp; "mL/min"</f>
        <v>0C mL/min</v>
      </c>
      <c r="W226" s="196"/>
      <c r="X226" s="162" t="s">
        <v>106</v>
      </c>
      <c r="Y226" s="11" t="s">
        <v>113</v>
      </c>
      <c r="Z226" s="11" t="s">
        <v>114</v>
      </c>
      <c r="AA226" s="11" t="s">
        <v>62</v>
      </c>
      <c r="AB226" s="11" t="s">
        <v>61</v>
      </c>
      <c r="AC226" s="11" t="s">
        <v>100</v>
      </c>
      <c r="AD226" s="12" t="s">
        <v>3</v>
      </c>
      <c r="AE226" s="12" t="s">
        <v>4</v>
      </c>
      <c r="AF226" s="12" t="s">
        <v>10</v>
      </c>
      <c r="AG226" s="12" t="s">
        <v>5</v>
      </c>
      <c r="AH226" s="12" t="s">
        <v>12</v>
      </c>
      <c r="AI226" s="12" t="s">
        <v>13</v>
      </c>
      <c r="AJ226" s="12" t="s">
        <v>3</v>
      </c>
      <c r="AK226" s="12" t="s">
        <v>4</v>
      </c>
      <c r="AL226" s="12" t="s">
        <v>10</v>
      </c>
      <c r="AM226" s="12" t="s">
        <v>5</v>
      </c>
      <c r="AN226" s="58" t="s">
        <v>56</v>
      </c>
      <c r="AQ226" s="195" t="str">
        <f>AV227&amp;"C " &amp; AW227 &amp; "mL/min"</f>
        <v>C mL/min</v>
      </c>
      <c r="AR226" s="196"/>
      <c r="AS226" s="162" t="s">
        <v>106</v>
      </c>
      <c r="AT226" s="11" t="s">
        <v>113</v>
      </c>
      <c r="AU226" s="11" t="s">
        <v>114</v>
      </c>
      <c r="AV226" s="11" t="s">
        <v>62</v>
      </c>
      <c r="AW226" s="11" t="s">
        <v>61</v>
      </c>
      <c r="AX226" s="11" t="s">
        <v>100</v>
      </c>
      <c r="AY226" s="12" t="s">
        <v>3</v>
      </c>
      <c r="AZ226" s="12" t="s">
        <v>4</v>
      </c>
      <c r="BA226" s="12" t="s">
        <v>10</v>
      </c>
      <c r="BB226" s="12" t="s">
        <v>5</v>
      </c>
      <c r="BC226" s="12" t="s">
        <v>12</v>
      </c>
      <c r="BD226" s="12" t="s">
        <v>13</v>
      </c>
      <c r="BE226" s="12" t="s">
        <v>3</v>
      </c>
      <c r="BF226" s="12" t="s">
        <v>4</v>
      </c>
      <c r="BG226" s="12" t="s">
        <v>10</v>
      </c>
      <c r="BH226" s="12" t="s">
        <v>5</v>
      </c>
      <c r="BI226" s="58" t="s">
        <v>56</v>
      </c>
      <c r="BL226" s="195" t="str">
        <f>BQ227&amp;"C " &amp; BR227 &amp; "mL/min"</f>
        <v>C mL/min</v>
      </c>
      <c r="BM226" s="196"/>
      <c r="BN226" s="162" t="s">
        <v>106</v>
      </c>
      <c r="BO226" s="11" t="s">
        <v>113</v>
      </c>
      <c r="BP226" s="11" t="s">
        <v>114</v>
      </c>
      <c r="BQ226" s="11" t="s">
        <v>62</v>
      </c>
      <c r="BR226" s="11" t="s">
        <v>61</v>
      </c>
      <c r="BS226" s="11" t="s">
        <v>100</v>
      </c>
      <c r="BT226" s="12" t="s">
        <v>3</v>
      </c>
      <c r="BU226" s="12" t="s">
        <v>4</v>
      </c>
      <c r="BV226" s="12" t="s">
        <v>10</v>
      </c>
      <c r="BW226" s="12" t="s">
        <v>5</v>
      </c>
      <c r="BX226" s="12" t="s">
        <v>12</v>
      </c>
      <c r="BY226" s="12" t="s">
        <v>13</v>
      </c>
      <c r="BZ226" s="12" t="s">
        <v>3</v>
      </c>
      <c r="CA226" s="12" t="s">
        <v>4</v>
      </c>
      <c r="CB226" s="12" t="s">
        <v>10</v>
      </c>
      <c r="CC226" s="12" t="s">
        <v>5</v>
      </c>
      <c r="CD226" s="58" t="s">
        <v>56</v>
      </c>
      <c r="CG226" s="195" t="str">
        <f>CL227&amp;"C " &amp; CM227 &amp; "mL/min"</f>
        <v>0C mL/min</v>
      </c>
      <c r="CH226" s="196"/>
      <c r="CI226" s="162" t="s">
        <v>106</v>
      </c>
      <c r="CJ226" s="11" t="s">
        <v>113</v>
      </c>
      <c r="CK226" s="11" t="s">
        <v>114</v>
      </c>
      <c r="CL226" s="11" t="s">
        <v>62</v>
      </c>
      <c r="CM226" s="11" t="s">
        <v>61</v>
      </c>
      <c r="CN226" s="11" t="s">
        <v>100</v>
      </c>
      <c r="CO226" s="12" t="s">
        <v>3</v>
      </c>
      <c r="CP226" s="12" t="s">
        <v>4</v>
      </c>
      <c r="CQ226" s="12" t="s">
        <v>10</v>
      </c>
      <c r="CR226" s="12" t="s">
        <v>5</v>
      </c>
      <c r="CS226" s="12" t="s">
        <v>12</v>
      </c>
      <c r="CT226" s="12" t="s">
        <v>13</v>
      </c>
      <c r="CU226" s="12" t="s">
        <v>3</v>
      </c>
      <c r="CV226" s="12" t="s">
        <v>4</v>
      </c>
      <c r="CW226" s="12" t="s">
        <v>10</v>
      </c>
      <c r="CX226" s="12" t="s">
        <v>5</v>
      </c>
      <c r="CY226" s="58" t="s">
        <v>56</v>
      </c>
    </row>
    <row r="227" spans="1:103" ht="14.45" customHeight="1" x14ac:dyDescent="0.25">
      <c r="A227" s="197"/>
      <c r="B227" s="198"/>
      <c r="C227" s="163">
        <v>0.3</v>
      </c>
      <c r="D227" s="161" t="e">
        <f>G227*0.001 / (0.0821*273)</f>
        <v>#VALUE!</v>
      </c>
      <c r="E227" s="5" t="e">
        <f>D227/C243</f>
        <v>#VALUE!</v>
      </c>
      <c r="F227" s="5">
        <f>F198</f>
        <v>475</v>
      </c>
      <c r="G227" s="5" t="str">
        <f>'Data In'!E57</f>
        <v/>
      </c>
      <c r="H227" s="5">
        <f>H198</f>
        <v>46.800000000000004</v>
      </c>
      <c r="I227" s="47">
        <f t="shared" ref="I227:I229" si="1551">D247</f>
        <v>0</v>
      </c>
      <c r="J227" s="47">
        <f t="shared" ref="J227:J229" si="1552">E247</f>
        <v>0</v>
      </c>
      <c r="K227" s="47">
        <f>K247</f>
        <v>0</v>
      </c>
      <c r="L227" s="48">
        <f>F247</f>
        <v>0</v>
      </c>
      <c r="M227" s="47">
        <f t="shared" ref="M227:N227" si="1553">M247</f>
        <v>0</v>
      </c>
      <c r="N227" s="47">
        <f t="shared" si="1553"/>
        <v>0</v>
      </c>
      <c r="O227" s="36">
        <f>I227/(HLOOKUP(O226,workup!$B$266:$Q$268,2,FALSE)*C227+(HLOOKUP(O226,workup!$B$266:$Q$268,3,FALSE)))</f>
        <v>0</v>
      </c>
      <c r="P227" s="36">
        <f>J227/(HLOOKUP(P226,workup!$B$266:$Q$268,2,FALSE)*C227+(HLOOKUP(P226,workup!$B$266:$Q$268,3,FALSE)))</f>
        <v>0</v>
      </c>
      <c r="Q227" s="36">
        <f>K227/(HLOOKUP(Q226,workup!$B$266:$Q$268,2,FALSE)*C227+(HLOOKUP(Q226,workup!$B$266:$Q$268,3,FALSE)))</f>
        <v>0</v>
      </c>
      <c r="R227" s="36">
        <f>L227/(HLOOKUP(R226,workup!$B$266:$Q$268,2,FALSE)*C227+(HLOOKUP(R226,workup!$B$266:$Q$268,3,FALSE)))</f>
        <v>0</v>
      </c>
      <c r="S227" s="59">
        <f>SUM(O227:R227)</f>
        <v>0</v>
      </c>
      <c r="T227" s="25"/>
      <c r="V227" s="197"/>
      <c r="W227" s="198"/>
      <c r="X227" s="163">
        <f>X198</f>
        <v>0.3</v>
      </c>
      <c r="Y227" s="161" t="e">
        <f>AB227*0.001 / (0.0821*273)</f>
        <v>#VALUE!</v>
      </c>
      <c r="Z227" s="5" t="e">
        <f>Y227/X243</f>
        <v>#VALUE!</v>
      </c>
      <c r="AA227" s="5">
        <f>V220</f>
        <v>0</v>
      </c>
      <c r="AB227" s="5" t="str">
        <f>'Data In'!E86</f>
        <v/>
      </c>
      <c r="AC227" s="5">
        <f>AC198</f>
        <v>46.800000000000004</v>
      </c>
      <c r="AD227" s="47">
        <f t="shared" ref="AD227:AD229" si="1554">Y247</f>
        <v>0</v>
      </c>
      <c r="AE227" s="47">
        <f t="shared" ref="AE227:AE229" si="1555">Z247</f>
        <v>0</v>
      </c>
      <c r="AF227" s="47">
        <f>AF247</f>
        <v>0</v>
      </c>
      <c r="AG227" s="48">
        <f>AA247</f>
        <v>0</v>
      </c>
      <c r="AH227" s="47">
        <f t="shared" ref="AH227:AI227" si="1556">AH247</f>
        <v>0</v>
      </c>
      <c r="AI227" s="47">
        <f t="shared" si="1556"/>
        <v>0</v>
      </c>
      <c r="AJ227" s="36">
        <f>AD227/(HLOOKUP(AJ226,workup!$B$266:$Q$268,2,FALSE)*X227+(HLOOKUP(AJ226,workup!$B$266:$Q$268,3,FALSE)))</f>
        <v>0</v>
      </c>
      <c r="AK227" s="36">
        <f>AE227/(HLOOKUP(AK226,workup!$B$266:$Q$268,2,FALSE)*X227+(HLOOKUP(AK226,workup!$B$266:$Q$268,3,FALSE)))</f>
        <v>0</v>
      </c>
      <c r="AL227" s="36">
        <f>AF227/(HLOOKUP(AL226,workup!$B$266:$Q$268,2,FALSE)*X227+(HLOOKUP(AL226,workup!$B$266:$Q$268,3,FALSE)))</f>
        <v>0</v>
      </c>
      <c r="AM227" s="36">
        <f>AG227/(HLOOKUP(AM226,workup!$B$266:$Q$268,2,FALSE)*X227+(HLOOKUP(AM226,workup!$B$266:$Q$268,3,FALSE)))</f>
        <v>0</v>
      </c>
      <c r="AN227" s="59">
        <f>SUM(AJ227:AM227)</f>
        <v>0</v>
      </c>
      <c r="AQ227" s="197"/>
      <c r="AR227" s="198"/>
      <c r="AS227" s="163">
        <f>AS198</f>
        <v>0.75</v>
      </c>
      <c r="AT227" s="161" t="e">
        <f>AW227*0.001 / (0.0821*273)</f>
        <v>#VALUE!</v>
      </c>
      <c r="AU227" s="5" t="e">
        <f>AT227/AS243</f>
        <v>#VALUE!</v>
      </c>
      <c r="AV227" s="5" t="str">
        <f>AV198</f>
        <v/>
      </c>
      <c r="AW227" s="5" t="str">
        <f>'Data In'!E115</f>
        <v/>
      </c>
      <c r="AX227" s="5">
        <f>AX198</f>
        <v>46.800000000000004</v>
      </c>
      <c r="AY227" s="47">
        <f t="shared" ref="AY227:AY229" si="1557">AT247</f>
        <v>0</v>
      </c>
      <c r="AZ227" s="47">
        <f t="shared" ref="AZ227:AZ229" si="1558">AU247</f>
        <v>0</v>
      </c>
      <c r="BA227" s="47">
        <f>BA247</f>
        <v>0</v>
      </c>
      <c r="BB227" s="48">
        <f>AV247</f>
        <v>0</v>
      </c>
      <c r="BC227" s="47">
        <f t="shared" ref="BC227:BD227" si="1559">BC247</f>
        <v>0</v>
      </c>
      <c r="BD227" s="47">
        <f t="shared" si="1559"/>
        <v>0</v>
      </c>
      <c r="BE227" s="36">
        <f>AY227/(HLOOKUP(BE226,workup!$B$266:$Q$268,2,FALSE)*AS227+(HLOOKUP(BE226,workup!$B$266:$Q$268,3,FALSE)))</f>
        <v>0</v>
      </c>
      <c r="BF227" s="36">
        <f>AZ227/(HLOOKUP(BF226,workup!$B$266:$Q$268,2,FALSE)*AS227+(HLOOKUP(BF226,workup!$B$266:$Q$268,3,FALSE)))</f>
        <v>0</v>
      </c>
      <c r="BG227" s="36">
        <f>BA227/(HLOOKUP(BG226,workup!$B$266:$Q$268,2,FALSE)*AS227+(HLOOKUP(BG226,workup!$B$266:$Q$268,3,FALSE)))</f>
        <v>0</v>
      </c>
      <c r="BH227" s="36">
        <f>BB227/(HLOOKUP(BH226,workup!$B$266:$Q$268,2,FALSE)*AS227+(HLOOKUP(BH226,workup!$B$266:$Q$268,3,FALSE)))</f>
        <v>0</v>
      </c>
      <c r="BI227" s="59">
        <f>SUM(BE227:BH227)</f>
        <v>0</v>
      </c>
      <c r="BL227" s="197"/>
      <c r="BM227" s="198"/>
      <c r="BN227" s="163">
        <f>BN198</f>
        <v>0.3</v>
      </c>
      <c r="BO227" s="161" t="e">
        <f>BR227*0.001 / (0.0821*273)</f>
        <v>#VALUE!</v>
      </c>
      <c r="BP227" s="5" t="e">
        <f>BO227/BN243</f>
        <v>#VALUE!</v>
      </c>
      <c r="BQ227" s="5" t="str">
        <f>BQ198</f>
        <v/>
      </c>
      <c r="BR227" s="5" t="str">
        <f>'Data In'!E144</f>
        <v/>
      </c>
      <c r="BS227" s="5">
        <f>BS198</f>
        <v>46.800000000000004</v>
      </c>
      <c r="BT227" s="47">
        <f t="shared" ref="BT227:BT229" si="1560">BO247</f>
        <v>0</v>
      </c>
      <c r="BU227" s="47">
        <f t="shared" ref="BU227:BU229" si="1561">BP247</f>
        <v>0</v>
      </c>
      <c r="BV227" s="47">
        <f>BV247</f>
        <v>0</v>
      </c>
      <c r="BW227" s="48">
        <f>BQ247</f>
        <v>0</v>
      </c>
      <c r="BX227" s="47">
        <f t="shared" ref="BX227:BY227" si="1562">BX247</f>
        <v>0</v>
      </c>
      <c r="BY227" s="47">
        <f t="shared" si="1562"/>
        <v>0</v>
      </c>
      <c r="BZ227" s="36">
        <f>BT227/(HLOOKUP(BZ226,workup!$B$266:$Q$268,2,FALSE)*BN227+(HLOOKUP(BZ226,workup!$B$266:$Q$268,3,FALSE)))</f>
        <v>0</v>
      </c>
      <c r="CA227" s="36">
        <f>BU227/(HLOOKUP(CA226,workup!$B$266:$Q$268,2,FALSE)*BN227+(HLOOKUP(CA226,workup!$B$266:$Q$268,3,FALSE)))</f>
        <v>0</v>
      </c>
      <c r="CB227" s="36">
        <f>BV227/(HLOOKUP(CB226,workup!$B$266:$Q$268,2,FALSE)*BN227+(HLOOKUP(CB226,workup!$B$266:$Q$268,3,FALSE)))</f>
        <v>0</v>
      </c>
      <c r="CC227" s="36">
        <f>BW227/(HLOOKUP(CC226,workup!$B$266:$Q$268,2,FALSE)*BN227+(HLOOKUP(CC226,workup!$B$266:$Q$268,3,FALSE)))</f>
        <v>0</v>
      </c>
      <c r="CD227" s="59">
        <f>SUM(BZ227:CC227)</f>
        <v>0</v>
      </c>
      <c r="CG227" s="197"/>
      <c r="CH227" s="198"/>
      <c r="CI227" s="163">
        <f>CI198</f>
        <v>0.3</v>
      </c>
      <c r="CJ227" s="161" t="e">
        <f>CM227*0.001 / (0.0821*273)</f>
        <v>#VALUE!</v>
      </c>
      <c r="CK227" s="5" t="e">
        <f>CJ227/CI243</f>
        <v>#VALUE!</v>
      </c>
      <c r="CL227" s="5">
        <f>CL198</f>
        <v>0</v>
      </c>
      <c r="CM227" s="5" t="str">
        <f>'Data In'!E173</f>
        <v/>
      </c>
      <c r="CN227" s="5">
        <f>CN198</f>
        <v>46.800000000000004</v>
      </c>
      <c r="CO227" s="47">
        <f t="shared" ref="CO227:CO229" si="1563">CJ247</f>
        <v>0</v>
      </c>
      <c r="CP227" s="47">
        <f t="shared" ref="CP227:CP229" si="1564">CK247</f>
        <v>0</v>
      </c>
      <c r="CQ227" s="47">
        <f>CQ247</f>
        <v>0</v>
      </c>
      <c r="CR227" s="48">
        <f>CL247</f>
        <v>0</v>
      </c>
      <c r="CS227" s="47">
        <f t="shared" ref="CS227:CT227" si="1565">CS247</f>
        <v>0</v>
      </c>
      <c r="CT227" s="47">
        <f t="shared" si="1565"/>
        <v>0</v>
      </c>
      <c r="CU227" s="36">
        <f>CO227/(HLOOKUP(CU226,workup!$B$266:$Q$268,2,FALSE)*CI227+(HLOOKUP(CU226,workup!$B$266:$Q$268,3,FALSE)))</f>
        <v>0</v>
      </c>
      <c r="CV227" s="36">
        <f>CP227/(HLOOKUP(CV226,workup!$B$266:$Q$268,2,FALSE)*CI227+(HLOOKUP(CV226,workup!$B$266:$Q$268,3,FALSE)))</f>
        <v>0</v>
      </c>
      <c r="CW227" s="36">
        <f>CQ227/(HLOOKUP(CW226,workup!$B$266:$Q$268,2,FALSE)*CI227+(HLOOKUP(CW226,workup!$B$266:$Q$268,3,FALSE)))</f>
        <v>0</v>
      </c>
      <c r="CX227" s="36">
        <f>CR227/(HLOOKUP(CX226,workup!$B$266:$Q$268,2,FALSE)*CI227+(HLOOKUP(CX226,workup!$B$266:$Q$268,3,FALSE)))</f>
        <v>0</v>
      </c>
      <c r="CY227" s="59">
        <f>SUM(CU227:CX227)</f>
        <v>0</v>
      </c>
    </row>
    <row r="228" spans="1:103" ht="14.45" customHeight="1" x14ac:dyDescent="0.25">
      <c r="A228" s="197"/>
      <c r="B228" s="198"/>
      <c r="C228" s="164">
        <f>C227</f>
        <v>0.3</v>
      </c>
      <c r="D228" s="161" t="e">
        <f t="shared" ref="D228:D229" si="1566">G228*0.001 / (0.0821*273)</f>
        <v>#VALUE!</v>
      </c>
      <c r="E228" s="5" t="e">
        <f>D227/C243</f>
        <v>#VALUE!</v>
      </c>
      <c r="F228" s="159"/>
      <c r="G228" s="5" t="str">
        <f>G227</f>
        <v/>
      </c>
      <c r="H228" s="5">
        <f>H227</f>
        <v>46.800000000000004</v>
      </c>
      <c r="I228" s="47">
        <f t="shared" si="1551"/>
        <v>0</v>
      </c>
      <c r="J228" s="47">
        <f t="shared" si="1552"/>
        <v>0</v>
      </c>
      <c r="K228" s="47">
        <f>K248</f>
        <v>0</v>
      </c>
      <c r="L228" s="48">
        <f>F248</f>
        <v>0</v>
      </c>
      <c r="M228" s="47">
        <f t="shared" ref="M228:N228" si="1567">M248</f>
        <v>0</v>
      </c>
      <c r="N228" s="47">
        <f t="shared" si="1567"/>
        <v>0</v>
      </c>
      <c r="O228" s="36">
        <f>I228/(HLOOKUP(O226,workup!$B$266:$Q$268,2,FALSE)*C228+(HLOOKUP(O226,workup!$B$266:$Q$268,3,FALSE)))</f>
        <v>0</v>
      </c>
      <c r="P228" s="36">
        <f>J228/(HLOOKUP(P226,workup!$B$266:$Q$268,2,FALSE)*C228+(HLOOKUP(P226,workup!$B$266:$Q$268,3,FALSE)))</f>
        <v>0</v>
      </c>
      <c r="Q228" s="36">
        <f>K228/(HLOOKUP(Q226,workup!$B$266:$Q$268,2,FALSE)*C228+(HLOOKUP(Q226,workup!$B$266:$Q$268,3,FALSE)))</f>
        <v>0</v>
      </c>
      <c r="R228" s="36">
        <f>L228/(HLOOKUP(R226,workup!$B$266:$Q$268,2,FALSE)*C228+(HLOOKUP(R226,workup!$B$266:$Q$268,3,FALSE)))</f>
        <v>0</v>
      </c>
      <c r="S228" s="59">
        <f t="shared" ref="S228:S229" si="1568">SUM(O228:R228)</f>
        <v>0</v>
      </c>
      <c r="T228" s="25"/>
      <c r="V228" s="197"/>
      <c r="W228" s="198"/>
      <c r="X228" s="164">
        <f>X227</f>
        <v>0.3</v>
      </c>
      <c r="Y228" s="161" t="e">
        <f t="shared" ref="Y228:Y229" si="1569">AB228*0.001 / (0.0821*273)</f>
        <v>#VALUE!</v>
      </c>
      <c r="Z228" s="5" t="e">
        <f>Y227/X243</f>
        <v>#VALUE!</v>
      </c>
      <c r="AA228" s="159"/>
      <c r="AB228" s="5" t="str">
        <f>AB227</f>
        <v/>
      </c>
      <c r="AC228" s="5">
        <f>AC227</f>
        <v>46.800000000000004</v>
      </c>
      <c r="AD228" s="47">
        <f t="shared" si="1554"/>
        <v>0</v>
      </c>
      <c r="AE228" s="47">
        <f t="shared" si="1555"/>
        <v>0</v>
      </c>
      <c r="AF228" s="47">
        <f>AF248</f>
        <v>0</v>
      </c>
      <c r="AG228" s="48">
        <f>AA248</f>
        <v>0</v>
      </c>
      <c r="AH228" s="47">
        <f t="shared" ref="AH228:AI228" si="1570">AH248</f>
        <v>0</v>
      </c>
      <c r="AI228" s="47">
        <f t="shared" si="1570"/>
        <v>0</v>
      </c>
      <c r="AJ228" s="36">
        <f>AD228/(HLOOKUP(AJ226,workup!$B$266:$Q$268,2,FALSE)*X228+(HLOOKUP(AJ226,workup!$B$266:$Q$268,3,FALSE)))</f>
        <v>0</v>
      </c>
      <c r="AK228" s="36">
        <f>AE228/(HLOOKUP(AK226,workup!$B$266:$Q$268,2,FALSE)*X228+(HLOOKUP(AK226,workup!$B$266:$Q$268,3,FALSE)))</f>
        <v>0</v>
      </c>
      <c r="AL228" s="36">
        <f>AF228/(HLOOKUP(AL226,workup!$B$266:$Q$268,2,FALSE)*X228+(HLOOKUP(AL226,workup!$B$266:$Q$268,3,FALSE)))</f>
        <v>0</v>
      </c>
      <c r="AM228" s="36">
        <f>AG228/(HLOOKUP(AM226,workup!$B$266:$Q$268,2,FALSE)*X228+(HLOOKUP(AM226,workup!$B$266:$Q$268,3,FALSE)))</f>
        <v>0</v>
      </c>
      <c r="AN228" s="59">
        <f t="shared" ref="AN228:AN229" si="1571">SUM(AJ228:AM228)</f>
        <v>0</v>
      </c>
      <c r="AQ228" s="197"/>
      <c r="AR228" s="198"/>
      <c r="AS228" s="164">
        <f>AS227</f>
        <v>0.75</v>
      </c>
      <c r="AT228" s="161" t="e">
        <f t="shared" ref="AT228:AT229" si="1572">AW228*0.001 / (0.0821*273)</f>
        <v>#VALUE!</v>
      </c>
      <c r="AU228" s="5" t="e">
        <f>AT227/AS243</f>
        <v>#VALUE!</v>
      </c>
      <c r="AV228" s="159"/>
      <c r="AW228" s="5" t="str">
        <f>AW227</f>
        <v/>
      </c>
      <c r="AX228" s="5">
        <f>AX227</f>
        <v>46.800000000000004</v>
      </c>
      <c r="AY228" s="47">
        <f t="shared" si="1557"/>
        <v>0</v>
      </c>
      <c r="AZ228" s="47">
        <f t="shared" si="1558"/>
        <v>0</v>
      </c>
      <c r="BA228" s="47">
        <f>BA248</f>
        <v>0</v>
      </c>
      <c r="BB228" s="48">
        <f>AV248</f>
        <v>0</v>
      </c>
      <c r="BC228" s="47">
        <f t="shared" ref="BC228:BD228" si="1573">BC248</f>
        <v>0</v>
      </c>
      <c r="BD228" s="47">
        <f t="shared" si="1573"/>
        <v>0</v>
      </c>
      <c r="BE228" s="36">
        <f>AY228/(HLOOKUP(BE226,workup!$B$266:$Q$268,2,FALSE)*AS228+(HLOOKUP(BE226,workup!$B$266:$Q$268,3,FALSE)))</f>
        <v>0</v>
      </c>
      <c r="BF228" s="36">
        <f>AZ228/(HLOOKUP(BF226,workup!$B$266:$Q$268,2,FALSE)*AS228+(HLOOKUP(BF226,workup!$B$266:$Q$268,3,FALSE)))</f>
        <v>0</v>
      </c>
      <c r="BG228" s="36">
        <f>BA228/(HLOOKUP(BG226,workup!$B$266:$Q$268,2,FALSE)*AS228+(HLOOKUP(BG226,workup!$B$266:$Q$268,3,FALSE)))</f>
        <v>0</v>
      </c>
      <c r="BH228" s="36">
        <f>BB228/(HLOOKUP(BH226,workup!$B$266:$Q$268,2,FALSE)*AS228+(HLOOKUP(BH226,workup!$B$266:$Q$268,3,FALSE)))</f>
        <v>0</v>
      </c>
      <c r="BI228" s="59">
        <f t="shared" ref="BI228:BI229" si="1574">SUM(BE228:BH228)</f>
        <v>0</v>
      </c>
      <c r="BL228" s="197"/>
      <c r="BM228" s="198"/>
      <c r="BN228" s="164">
        <f>BN227</f>
        <v>0.3</v>
      </c>
      <c r="BO228" s="161" t="e">
        <f t="shared" ref="BO228:BO229" si="1575">BR228*0.001 / (0.0821*273)</f>
        <v>#VALUE!</v>
      </c>
      <c r="BP228" s="5" t="e">
        <f>BO227/BN243</f>
        <v>#VALUE!</v>
      </c>
      <c r="BQ228" s="159"/>
      <c r="BR228" s="5" t="str">
        <f>BR227</f>
        <v/>
      </c>
      <c r="BS228" s="5">
        <f>BS227</f>
        <v>46.800000000000004</v>
      </c>
      <c r="BT228" s="47">
        <f t="shared" si="1560"/>
        <v>0</v>
      </c>
      <c r="BU228" s="47">
        <f t="shared" si="1561"/>
        <v>0</v>
      </c>
      <c r="BV228" s="47">
        <f>BV248</f>
        <v>0</v>
      </c>
      <c r="BW228" s="48">
        <f>BQ248</f>
        <v>0</v>
      </c>
      <c r="BX228" s="47">
        <f t="shared" ref="BX228:BY228" si="1576">BX248</f>
        <v>0</v>
      </c>
      <c r="BY228" s="47">
        <f t="shared" si="1576"/>
        <v>0</v>
      </c>
      <c r="BZ228" s="36">
        <f>BT228/(HLOOKUP(BZ226,workup!$B$266:$Q$268,2,FALSE)*BN228+(HLOOKUP(BZ226,workup!$B$266:$Q$268,3,FALSE)))</f>
        <v>0</v>
      </c>
      <c r="CA228" s="36">
        <f>BU228/(HLOOKUP(CA226,workup!$B$266:$Q$268,2,FALSE)*BN228+(HLOOKUP(CA226,workup!$B$266:$Q$268,3,FALSE)))</f>
        <v>0</v>
      </c>
      <c r="CB228" s="36">
        <f>BV228/(HLOOKUP(CB226,workup!$B$266:$Q$268,2,FALSE)*BN228+(HLOOKUP(CB226,workup!$B$266:$Q$268,3,FALSE)))</f>
        <v>0</v>
      </c>
      <c r="CC228" s="36">
        <f>BW228/(HLOOKUP(CC226,workup!$B$266:$Q$268,2,FALSE)*BN228+(HLOOKUP(CC226,workup!$B$266:$Q$268,3,FALSE)))</f>
        <v>0</v>
      </c>
      <c r="CD228" s="59">
        <f t="shared" ref="CD228:CD229" si="1577">SUM(BZ228:CC228)</f>
        <v>0</v>
      </c>
      <c r="CG228" s="197"/>
      <c r="CH228" s="198"/>
      <c r="CI228" s="164">
        <f>CI227</f>
        <v>0.3</v>
      </c>
      <c r="CJ228" s="161" t="e">
        <f t="shared" ref="CJ228:CJ229" si="1578">CM228*0.001 / (0.0821*273)</f>
        <v>#VALUE!</v>
      </c>
      <c r="CK228" s="5" t="e">
        <f>CJ227/CI243</f>
        <v>#VALUE!</v>
      </c>
      <c r="CL228" s="159"/>
      <c r="CM228" s="5" t="str">
        <f>CM227</f>
        <v/>
      </c>
      <c r="CN228" s="5">
        <f>CN227</f>
        <v>46.800000000000004</v>
      </c>
      <c r="CO228" s="47">
        <f t="shared" si="1563"/>
        <v>0</v>
      </c>
      <c r="CP228" s="47">
        <f t="shared" si="1564"/>
        <v>0</v>
      </c>
      <c r="CQ228" s="47">
        <f>CQ248</f>
        <v>0</v>
      </c>
      <c r="CR228" s="48">
        <f>CL248</f>
        <v>0</v>
      </c>
      <c r="CS228" s="47">
        <f t="shared" ref="CS228:CT228" si="1579">CS248</f>
        <v>0</v>
      </c>
      <c r="CT228" s="47">
        <f t="shared" si="1579"/>
        <v>0</v>
      </c>
      <c r="CU228" s="36">
        <f>CO228/(HLOOKUP(CU226,workup!$B$266:$Q$268,2,FALSE)*CI228+(HLOOKUP(CU226,workup!$B$266:$Q$268,3,FALSE)))</f>
        <v>0</v>
      </c>
      <c r="CV228" s="36">
        <f>CP228/(HLOOKUP(CV226,workup!$B$266:$Q$268,2,FALSE)*CI228+(HLOOKUP(CV226,workup!$B$266:$Q$268,3,FALSE)))</f>
        <v>0</v>
      </c>
      <c r="CW228" s="36">
        <f>CQ228/(HLOOKUP(CW226,workup!$B$266:$Q$268,2,FALSE)*CI228+(HLOOKUP(CW226,workup!$B$266:$Q$268,3,FALSE)))</f>
        <v>0</v>
      </c>
      <c r="CX228" s="36">
        <f>CR228/(HLOOKUP(CX226,workup!$B$266:$Q$268,2,FALSE)*CI228+(HLOOKUP(CX226,workup!$B$266:$Q$268,3,FALSE)))</f>
        <v>0</v>
      </c>
      <c r="CY228" s="59">
        <f t="shared" ref="CY228:CY229" si="1580">SUM(CU228:CX228)</f>
        <v>0</v>
      </c>
    </row>
    <row r="229" spans="1:103" ht="14.45" customHeight="1" x14ac:dyDescent="0.25">
      <c r="A229" s="197"/>
      <c r="B229" s="198"/>
      <c r="C229" s="164">
        <f>C227</f>
        <v>0.3</v>
      </c>
      <c r="D229" s="161" t="e">
        <f t="shared" si="1566"/>
        <v>#VALUE!</v>
      </c>
      <c r="E229" s="5" t="e">
        <f>D227/C243</f>
        <v>#VALUE!</v>
      </c>
      <c r="F229" s="160"/>
      <c r="G229" s="5" t="str">
        <f>G228</f>
        <v/>
      </c>
      <c r="H229" s="5">
        <f>H228</f>
        <v>46.800000000000004</v>
      </c>
      <c r="I229" s="47">
        <f t="shared" si="1551"/>
        <v>0</v>
      </c>
      <c r="J229" s="47">
        <f t="shared" si="1552"/>
        <v>0</v>
      </c>
      <c r="K229" s="47">
        <f>K249</f>
        <v>0</v>
      </c>
      <c r="L229" s="48">
        <f>F249</f>
        <v>0</v>
      </c>
      <c r="M229" s="47">
        <f t="shared" ref="M229:N229" si="1581">M249</f>
        <v>0</v>
      </c>
      <c r="N229" s="47">
        <f t="shared" si="1581"/>
        <v>0</v>
      </c>
      <c r="O229" s="36">
        <f>I229/(HLOOKUP(O226,workup!$B$266:$Q$268,2,FALSE)*C229+(HLOOKUP(O226,workup!$B$266:$Q$268,3,FALSE)))</f>
        <v>0</v>
      </c>
      <c r="P229" s="36">
        <f>J229/(HLOOKUP(P226,workup!$B$266:$Q$268,2,FALSE)*C229+(HLOOKUP(P226,workup!$B$266:$Q$268,3,FALSE)))</f>
        <v>0</v>
      </c>
      <c r="Q229" s="36">
        <f>K229/(HLOOKUP(Q226,workup!$B$266:$Q$268,2,FALSE)*C229+(HLOOKUP(Q226,workup!$B$266:$Q$268,3,FALSE)))</f>
        <v>0</v>
      </c>
      <c r="R229" s="36">
        <f>L229/(HLOOKUP(R226,workup!$B$266:$Q$268,2,FALSE)*C229+(HLOOKUP(R226,workup!$B$266:$Q$268,3,FALSE)))</f>
        <v>0</v>
      </c>
      <c r="S229" s="59">
        <f t="shared" si="1568"/>
        <v>0</v>
      </c>
      <c r="T229" s="25"/>
      <c r="V229" s="197"/>
      <c r="W229" s="198"/>
      <c r="X229" s="164">
        <f>X227</f>
        <v>0.3</v>
      </c>
      <c r="Y229" s="161" t="e">
        <f t="shared" si="1569"/>
        <v>#VALUE!</v>
      </c>
      <c r="Z229" s="5" t="e">
        <f>Y227/X243</f>
        <v>#VALUE!</v>
      </c>
      <c r="AA229" s="160"/>
      <c r="AB229" s="5" t="str">
        <f>AB228</f>
        <v/>
      </c>
      <c r="AC229" s="5">
        <f>AC228</f>
        <v>46.800000000000004</v>
      </c>
      <c r="AD229" s="47">
        <f t="shared" si="1554"/>
        <v>0</v>
      </c>
      <c r="AE229" s="47">
        <f t="shared" si="1555"/>
        <v>0</v>
      </c>
      <c r="AF229" s="47">
        <f>AF249</f>
        <v>0</v>
      </c>
      <c r="AG229" s="48">
        <f>AA249</f>
        <v>0</v>
      </c>
      <c r="AH229" s="47">
        <f t="shared" ref="AH229:AI229" si="1582">AH249</f>
        <v>0</v>
      </c>
      <c r="AI229" s="47">
        <f t="shared" si="1582"/>
        <v>0</v>
      </c>
      <c r="AJ229" s="36">
        <f>AD229/(HLOOKUP(AJ226,workup!$B$266:$Q$268,2,FALSE)*X229+(HLOOKUP(AJ226,workup!$B$266:$Q$268,3,FALSE)))</f>
        <v>0</v>
      </c>
      <c r="AK229" s="36">
        <f>AE229/(HLOOKUP(AK226,workup!$B$266:$Q$268,2,FALSE)*X229+(HLOOKUP(AK226,workup!$B$266:$Q$268,3,FALSE)))</f>
        <v>0</v>
      </c>
      <c r="AL229" s="36">
        <f>AF229/(HLOOKUP(AL226,workup!$B$266:$Q$268,2,FALSE)*X229+(HLOOKUP(AL226,workup!$B$266:$Q$268,3,FALSE)))</f>
        <v>0</v>
      </c>
      <c r="AM229" s="36">
        <f>AG229/(HLOOKUP(AM226,workup!$B$266:$Q$268,2,FALSE)*X229+(HLOOKUP(AM226,workup!$B$266:$Q$268,3,FALSE)))</f>
        <v>0</v>
      </c>
      <c r="AN229" s="59">
        <f t="shared" si="1571"/>
        <v>0</v>
      </c>
      <c r="AQ229" s="197"/>
      <c r="AR229" s="198"/>
      <c r="AS229" s="164">
        <f>AS227</f>
        <v>0.75</v>
      </c>
      <c r="AT229" s="161" t="e">
        <f t="shared" si="1572"/>
        <v>#VALUE!</v>
      </c>
      <c r="AU229" s="5" t="e">
        <f>AT227/AS243</f>
        <v>#VALUE!</v>
      </c>
      <c r="AV229" s="160"/>
      <c r="AW229" s="5" t="str">
        <f>AW228</f>
        <v/>
      </c>
      <c r="AX229" s="5">
        <f>AX228</f>
        <v>46.800000000000004</v>
      </c>
      <c r="AY229" s="47">
        <f t="shared" si="1557"/>
        <v>0</v>
      </c>
      <c r="AZ229" s="47">
        <f t="shared" si="1558"/>
        <v>0</v>
      </c>
      <c r="BA229" s="47">
        <f>BA249</f>
        <v>0</v>
      </c>
      <c r="BB229" s="48">
        <f>AV249</f>
        <v>0</v>
      </c>
      <c r="BC229" s="47">
        <f t="shared" ref="BC229:BD229" si="1583">BC249</f>
        <v>0</v>
      </c>
      <c r="BD229" s="47">
        <f t="shared" si="1583"/>
        <v>0</v>
      </c>
      <c r="BE229" s="36">
        <f>AY229/(HLOOKUP(BE226,workup!$B$266:$Q$268,2,FALSE)*AS229+(HLOOKUP(BE226,workup!$B$266:$Q$268,3,FALSE)))</f>
        <v>0</v>
      </c>
      <c r="BF229" s="36">
        <f>AZ229/(HLOOKUP(BF226,workup!$B$266:$Q$268,2,FALSE)*AS229+(HLOOKUP(BF226,workup!$B$266:$Q$268,3,FALSE)))</f>
        <v>0</v>
      </c>
      <c r="BG229" s="36">
        <f>BA229/(HLOOKUP(BG226,workup!$B$266:$Q$268,2,FALSE)*AS229+(HLOOKUP(BG226,workup!$B$266:$Q$268,3,FALSE)))</f>
        <v>0</v>
      </c>
      <c r="BH229" s="36">
        <f>BB229/(HLOOKUP(BH226,workup!$B$266:$Q$268,2,FALSE)*AS229+(HLOOKUP(BH226,workup!$B$266:$Q$268,3,FALSE)))</f>
        <v>0</v>
      </c>
      <c r="BI229" s="59">
        <f t="shared" si="1574"/>
        <v>0</v>
      </c>
      <c r="BL229" s="197"/>
      <c r="BM229" s="198"/>
      <c r="BN229" s="164">
        <f>BN227</f>
        <v>0.3</v>
      </c>
      <c r="BO229" s="161" t="e">
        <f t="shared" si="1575"/>
        <v>#VALUE!</v>
      </c>
      <c r="BP229" s="5" t="e">
        <f>BO227/BN243</f>
        <v>#VALUE!</v>
      </c>
      <c r="BQ229" s="160"/>
      <c r="BR229" s="5" t="str">
        <f>BR228</f>
        <v/>
      </c>
      <c r="BS229" s="5">
        <f>BS228</f>
        <v>46.800000000000004</v>
      </c>
      <c r="BT229" s="47">
        <f t="shared" si="1560"/>
        <v>0</v>
      </c>
      <c r="BU229" s="47">
        <f t="shared" si="1561"/>
        <v>0</v>
      </c>
      <c r="BV229" s="47">
        <f>BV249</f>
        <v>0</v>
      </c>
      <c r="BW229" s="48">
        <f>BQ249</f>
        <v>0</v>
      </c>
      <c r="BX229" s="47">
        <f t="shared" ref="BX229:BY229" si="1584">BX249</f>
        <v>0</v>
      </c>
      <c r="BY229" s="47">
        <f t="shared" si="1584"/>
        <v>0</v>
      </c>
      <c r="BZ229" s="36">
        <f>BT229/(HLOOKUP(BZ226,workup!$B$266:$Q$268,2,FALSE)*BN229+(HLOOKUP(BZ226,workup!$B$266:$Q$268,3,FALSE)))</f>
        <v>0</v>
      </c>
      <c r="CA229" s="36">
        <f>BU229/(HLOOKUP(CA226,workup!$B$266:$Q$268,2,FALSE)*BN229+(HLOOKUP(CA226,workup!$B$266:$Q$268,3,FALSE)))</f>
        <v>0</v>
      </c>
      <c r="CB229" s="36">
        <f>BV229/(HLOOKUP(CB226,workup!$B$266:$Q$268,2,FALSE)*BN229+(HLOOKUP(CB226,workup!$B$266:$Q$268,3,FALSE)))</f>
        <v>0</v>
      </c>
      <c r="CC229" s="36">
        <f>BW229/(HLOOKUP(CC226,workup!$B$266:$Q$268,2,FALSE)*BN229+(HLOOKUP(CC226,workup!$B$266:$Q$268,3,FALSE)))</f>
        <v>0</v>
      </c>
      <c r="CD229" s="59">
        <f t="shared" si="1577"/>
        <v>0</v>
      </c>
      <c r="CG229" s="197"/>
      <c r="CH229" s="198"/>
      <c r="CI229" s="164">
        <f>CI227</f>
        <v>0.3</v>
      </c>
      <c r="CJ229" s="161" t="e">
        <f t="shared" si="1578"/>
        <v>#VALUE!</v>
      </c>
      <c r="CK229" s="5" t="e">
        <f>CJ227/CI243</f>
        <v>#VALUE!</v>
      </c>
      <c r="CL229" s="160"/>
      <c r="CM229" s="5" t="str">
        <f>CM228</f>
        <v/>
      </c>
      <c r="CN229" s="5">
        <f>CN228</f>
        <v>46.800000000000004</v>
      </c>
      <c r="CO229" s="47">
        <f t="shared" si="1563"/>
        <v>0</v>
      </c>
      <c r="CP229" s="47">
        <f t="shared" si="1564"/>
        <v>0</v>
      </c>
      <c r="CQ229" s="47">
        <f>CQ249</f>
        <v>0</v>
      </c>
      <c r="CR229" s="48">
        <f>CL249</f>
        <v>0</v>
      </c>
      <c r="CS229" s="47">
        <f t="shared" ref="CS229:CT229" si="1585">CS249</f>
        <v>0</v>
      </c>
      <c r="CT229" s="47">
        <f t="shared" si="1585"/>
        <v>0</v>
      </c>
      <c r="CU229" s="36">
        <f>CO229/(HLOOKUP(CU226,workup!$B$266:$Q$268,2,FALSE)*CI229+(HLOOKUP(CU226,workup!$B$266:$Q$268,3,FALSE)))</f>
        <v>0</v>
      </c>
      <c r="CV229" s="36">
        <f>CP229/(HLOOKUP(CV226,workup!$B$266:$Q$268,2,FALSE)*CI229+(HLOOKUP(CV226,workup!$B$266:$Q$268,3,FALSE)))</f>
        <v>0</v>
      </c>
      <c r="CW229" s="36">
        <f>CQ229/(HLOOKUP(CW226,workup!$B$266:$Q$268,2,FALSE)*CI229+(HLOOKUP(CW226,workup!$B$266:$Q$268,3,FALSE)))</f>
        <v>0</v>
      </c>
      <c r="CX229" s="36">
        <f>CR229/(HLOOKUP(CX226,workup!$B$266:$Q$268,2,FALSE)*CI229+(HLOOKUP(CX226,workup!$B$266:$Q$268,3,FALSE)))</f>
        <v>0</v>
      </c>
      <c r="CY229" s="59">
        <f t="shared" si="1580"/>
        <v>0</v>
      </c>
    </row>
    <row r="230" spans="1:103" ht="14.45" customHeight="1" x14ac:dyDescent="0.25">
      <c r="A230" s="197"/>
      <c r="B230" s="198"/>
      <c r="C230" s="45"/>
      <c r="D230" s="45"/>
      <c r="E230" s="45"/>
      <c r="F230" s="45"/>
      <c r="G230" s="45"/>
      <c r="H230" s="35" t="s">
        <v>43</v>
      </c>
      <c r="I230" s="49">
        <f>AVERAGE(I227:I229)</f>
        <v>0</v>
      </c>
      <c r="J230" s="49">
        <f t="shared" ref="J230:S230" si="1586">AVERAGE(J227:J229)</f>
        <v>0</v>
      </c>
      <c r="K230" s="49">
        <f t="shared" si="1586"/>
        <v>0</v>
      </c>
      <c r="L230" s="49">
        <f t="shared" si="1586"/>
        <v>0</v>
      </c>
      <c r="M230" s="49">
        <f t="shared" si="1586"/>
        <v>0</v>
      </c>
      <c r="N230" s="49">
        <f t="shared" si="1586"/>
        <v>0</v>
      </c>
      <c r="O230" s="46">
        <f t="shared" si="1586"/>
        <v>0</v>
      </c>
      <c r="P230" s="46">
        <f t="shared" si="1586"/>
        <v>0</v>
      </c>
      <c r="Q230" s="46">
        <f t="shared" si="1586"/>
        <v>0</v>
      </c>
      <c r="R230" s="46">
        <f t="shared" si="1586"/>
        <v>0</v>
      </c>
      <c r="S230" s="60">
        <f t="shared" si="1586"/>
        <v>0</v>
      </c>
      <c r="T230" s="25"/>
      <c r="V230" s="197"/>
      <c r="W230" s="198"/>
      <c r="X230" s="45"/>
      <c r="Y230" s="45"/>
      <c r="Z230" s="45"/>
      <c r="AA230" s="45"/>
      <c r="AB230" s="45"/>
      <c r="AC230" s="35" t="s">
        <v>43</v>
      </c>
      <c r="AD230" s="49">
        <f>AVERAGE(AD227:AD229)</f>
        <v>0</v>
      </c>
      <c r="AE230" s="49">
        <f t="shared" ref="AE230:AN230" si="1587">AVERAGE(AE227:AE229)</f>
        <v>0</v>
      </c>
      <c r="AF230" s="49">
        <f t="shared" si="1587"/>
        <v>0</v>
      </c>
      <c r="AG230" s="49">
        <f t="shared" si="1587"/>
        <v>0</v>
      </c>
      <c r="AH230" s="49">
        <f t="shared" si="1587"/>
        <v>0</v>
      </c>
      <c r="AI230" s="49">
        <f t="shared" si="1587"/>
        <v>0</v>
      </c>
      <c r="AJ230" s="46">
        <f t="shared" si="1587"/>
        <v>0</v>
      </c>
      <c r="AK230" s="46">
        <f t="shared" si="1587"/>
        <v>0</v>
      </c>
      <c r="AL230" s="46">
        <f t="shared" si="1587"/>
        <v>0</v>
      </c>
      <c r="AM230" s="46">
        <f t="shared" si="1587"/>
        <v>0</v>
      </c>
      <c r="AN230" s="60">
        <f t="shared" si="1587"/>
        <v>0</v>
      </c>
      <c r="AQ230" s="197"/>
      <c r="AR230" s="198"/>
      <c r="AS230" s="45"/>
      <c r="AT230" s="45"/>
      <c r="AU230" s="45"/>
      <c r="AV230" s="45"/>
      <c r="AW230" s="45"/>
      <c r="AX230" s="35" t="s">
        <v>43</v>
      </c>
      <c r="AY230" s="49">
        <f>AVERAGE(AY227:AY229)</f>
        <v>0</v>
      </c>
      <c r="AZ230" s="49">
        <f t="shared" ref="AZ230:BI230" si="1588">AVERAGE(AZ227:AZ229)</f>
        <v>0</v>
      </c>
      <c r="BA230" s="49">
        <f t="shared" si="1588"/>
        <v>0</v>
      </c>
      <c r="BB230" s="49">
        <f t="shared" si="1588"/>
        <v>0</v>
      </c>
      <c r="BC230" s="49">
        <f t="shared" si="1588"/>
        <v>0</v>
      </c>
      <c r="BD230" s="49">
        <f t="shared" si="1588"/>
        <v>0</v>
      </c>
      <c r="BE230" s="46">
        <f t="shared" si="1588"/>
        <v>0</v>
      </c>
      <c r="BF230" s="46">
        <f t="shared" si="1588"/>
        <v>0</v>
      </c>
      <c r="BG230" s="46">
        <f t="shared" si="1588"/>
        <v>0</v>
      </c>
      <c r="BH230" s="46">
        <f t="shared" si="1588"/>
        <v>0</v>
      </c>
      <c r="BI230" s="60">
        <f t="shared" si="1588"/>
        <v>0</v>
      </c>
      <c r="BL230" s="197"/>
      <c r="BM230" s="198"/>
      <c r="BN230" s="45"/>
      <c r="BO230" s="45"/>
      <c r="BP230" s="45"/>
      <c r="BQ230" s="45"/>
      <c r="BR230" s="45"/>
      <c r="BS230" s="35" t="s">
        <v>43</v>
      </c>
      <c r="BT230" s="49">
        <f>AVERAGE(BT227:BT229)</f>
        <v>0</v>
      </c>
      <c r="BU230" s="49">
        <f t="shared" ref="BU230:CD230" si="1589">AVERAGE(BU227:BU229)</f>
        <v>0</v>
      </c>
      <c r="BV230" s="49">
        <f t="shared" si="1589"/>
        <v>0</v>
      </c>
      <c r="BW230" s="49">
        <f t="shared" si="1589"/>
        <v>0</v>
      </c>
      <c r="BX230" s="49">
        <f t="shared" si="1589"/>
        <v>0</v>
      </c>
      <c r="BY230" s="49">
        <f t="shared" si="1589"/>
        <v>0</v>
      </c>
      <c r="BZ230" s="46">
        <f t="shared" si="1589"/>
        <v>0</v>
      </c>
      <c r="CA230" s="46">
        <f t="shared" si="1589"/>
        <v>0</v>
      </c>
      <c r="CB230" s="46">
        <f t="shared" si="1589"/>
        <v>0</v>
      </c>
      <c r="CC230" s="46">
        <f t="shared" si="1589"/>
        <v>0</v>
      </c>
      <c r="CD230" s="60">
        <f t="shared" si="1589"/>
        <v>0</v>
      </c>
      <c r="CG230" s="197"/>
      <c r="CH230" s="198"/>
      <c r="CI230" s="45"/>
      <c r="CJ230" s="45"/>
      <c r="CK230" s="45"/>
      <c r="CL230" s="45"/>
      <c r="CM230" s="45"/>
      <c r="CN230" s="35" t="s">
        <v>43</v>
      </c>
      <c r="CO230" s="49">
        <f>AVERAGE(CO227:CO229)</f>
        <v>0</v>
      </c>
      <c r="CP230" s="49">
        <f t="shared" ref="CP230:CY230" si="1590">AVERAGE(CP227:CP229)</f>
        <v>0</v>
      </c>
      <c r="CQ230" s="49">
        <f t="shared" si="1590"/>
        <v>0</v>
      </c>
      <c r="CR230" s="49">
        <f t="shared" si="1590"/>
        <v>0</v>
      </c>
      <c r="CS230" s="49">
        <f t="shared" si="1590"/>
        <v>0</v>
      </c>
      <c r="CT230" s="49">
        <f t="shared" si="1590"/>
        <v>0</v>
      </c>
      <c r="CU230" s="46">
        <f t="shared" si="1590"/>
        <v>0</v>
      </c>
      <c r="CV230" s="46">
        <f t="shared" si="1590"/>
        <v>0</v>
      </c>
      <c r="CW230" s="46">
        <f t="shared" si="1590"/>
        <v>0</v>
      </c>
      <c r="CX230" s="46">
        <f t="shared" si="1590"/>
        <v>0</v>
      </c>
      <c r="CY230" s="60">
        <f t="shared" si="1590"/>
        <v>0</v>
      </c>
    </row>
    <row r="231" spans="1:103" ht="14.45" customHeight="1" x14ac:dyDescent="0.25">
      <c r="A231" s="197"/>
      <c r="B231" s="198"/>
      <c r="C231" s="65" t="s">
        <v>44</v>
      </c>
      <c r="D231" s="4" t="str">
        <f t="shared" ref="D231:S231" si="1591">D246</f>
        <v>oxygen</v>
      </c>
      <c r="E231" s="4" t="str">
        <f t="shared" si="1591"/>
        <v>nitrogen</v>
      </c>
      <c r="F231" s="4" t="str">
        <f t="shared" si="1591"/>
        <v>methane</v>
      </c>
      <c r="G231" s="4" t="str">
        <f t="shared" si="1591"/>
        <v>carbon monoxide</v>
      </c>
      <c r="H231" s="4" t="str">
        <f t="shared" si="1591"/>
        <v>carbon dioxide</v>
      </c>
      <c r="I231" s="4" t="str">
        <f t="shared" si="1591"/>
        <v>ethane</v>
      </c>
      <c r="J231" s="4" t="str">
        <f t="shared" si="1591"/>
        <v>ethylene</v>
      </c>
      <c r="K231" s="4" t="str">
        <f t="shared" si="1591"/>
        <v>propane</v>
      </c>
      <c r="L231" s="4" t="str">
        <f t="shared" si="1591"/>
        <v>propylene</v>
      </c>
      <c r="M231" s="4" t="str">
        <f t="shared" si="1591"/>
        <v>isobutane</v>
      </c>
      <c r="N231" s="4" t="str">
        <f t="shared" si="1591"/>
        <v>n-butane</v>
      </c>
      <c r="O231" s="4" t="str">
        <f t="shared" si="1591"/>
        <v>trans-2-butene</v>
      </c>
      <c r="P231" s="4" t="str">
        <f t="shared" si="1591"/>
        <v>1-butene</v>
      </c>
      <c r="Q231" s="4" t="str">
        <f t="shared" si="1591"/>
        <v>isobutene</v>
      </c>
      <c r="R231" s="4" t="str">
        <f t="shared" si="1591"/>
        <v>cis-2-butene</v>
      </c>
      <c r="S231" s="61" t="str">
        <f t="shared" si="1591"/>
        <v>1,3-butadiene</v>
      </c>
      <c r="T231" s="25"/>
      <c r="V231" s="197"/>
      <c r="W231" s="198"/>
      <c r="X231" s="65" t="s">
        <v>44</v>
      </c>
      <c r="Y231" s="4" t="str">
        <f t="shared" ref="Y231:AN231" si="1592">Y246</f>
        <v>oxygen</v>
      </c>
      <c r="Z231" s="4" t="str">
        <f t="shared" si="1592"/>
        <v>nitrogen</v>
      </c>
      <c r="AA231" s="4" t="str">
        <f t="shared" si="1592"/>
        <v>methane</v>
      </c>
      <c r="AB231" s="4" t="str">
        <f t="shared" si="1592"/>
        <v>carbon monoxide</v>
      </c>
      <c r="AC231" s="4" t="str">
        <f t="shared" si="1592"/>
        <v>carbon dioxide</v>
      </c>
      <c r="AD231" s="4" t="str">
        <f t="shared" si="1592"/>
        <v>ethane</v>
      </c>
      <c r="AE231" s="4" t="str">
        <f t="shared" si="1592"/>
        <v>ethylene</v>
      </c>
      <c r="AF231" s="4" t="str">
        <f t="shared" si="1592"/>
        <v>propane</v>
      </c>
      <c r="AG231" s="4" t="str">
        <f t="shared" si="1592"/>
        <v>propylene</v>
      </c>
      <c r="AH231" s="4" t="str">
        <f t="shared" si="1592"/>
        <v>isobutane</v>
      </c>
      <c r="AI231" s="4" t="str">
        <f t="shared" si="1592"/>
        <v>n-butane</v>
      </c>
      <c r="AJ231" s="4" t="str">
        <f t="shared" si="1592"/>
        <v>trans-2-butene</v>
      </c>
      <c r="AK231" s="4" t="str">
        <f t="shared" si="1592"/>
        <v>1-butene</v>
      </c>
      <c r="AL231" s="4" t="str">
        <f t="shared" si="1592"/>
        <v>isobutene</v>
      </c>
      <c r="AM231" s="4" t="str">
        <f t="shared" si="1592"/>
        <v>cis-2-butene</v>
      </c>
      <c r="AN231" s="61" t="str">
        <f t="shared" si="1592"/>
        <v>1,3-butadiene</v>
      </c>
      <c r="AQ231" s="197"/>
      <c r="AR231" s="198"/>
      <c r="AS231" s="65" t="s">
        <v>44</v>
      </c>
      <c r="AT231" s="4" t="str">
        <f t="shared" ref="AT231:BI231" si="1593">AT246</f>
        <v>oxygen</v>
      </c>
      <c r="AU231" s="4" t="str">
        <f t="shared" si="1593"/>
        <v>nitrogen</v>
      </c>
      <c r="AV231" s="4" t="str">
        <f t="shared" si="1593"/>
        <v>methane</v>
      </c>
      <c r="AW231" s="4" t="str">
        <f t="shared" si="1593"/>
        <v>carbon monoxide</v>
      </c>
      <c r="AX231" s="4" t="str">
        <f t="shared" si="1593"/>
        <v>carbon dioxide</v>
      </c>
      <c r="AY231" s="4" t="str">
        <f t="shared" si="1593"/>
        <v>ethane</v>
      </c>
      <c r="AZ231" s="4" t="str">
        <f t="shared" si="1593"/>
        <v>ethylene</v>
      </c>
      <c r="BA231" s="4" t="str">
        <f t="shared" si="1593"/>
        <v>propane</v>
      </c>
      <c r="BB231" s="4" t="str">
        <f t="shared" si="1593"/>
        <v>propylene</v>
      </c>
      <c r="BC231" s="4" t="str">
        <f t="shared" si="1593"/>
        <v>isobutane</v>
      </c>
      <c r="BD231" s="4" t="str">
        <f t="shared" si="1593"/>
        <v>n-butane</v>
      </c>
      <c r="BE231" s="4" t="str">
        <f t="shared" si="1593"/>
        <v>trans-2-butene</v>
      </c>
      <c r="BF231" s="4" t="str">
        <f t="shared" si="1593"/>
        <v>1-butene</v>
      </c>
      <c r="BG231" s="4" t="str">
        <f t="shared" si="1593"/>
        <v>isobutene</v>
      </c>
      <c r="BH231" s="4" t="str">
        <f t="shared" si="1593"/>
        <v>cis-2-butene</v>
      </c>
      <c r="BI231" s="61" t="str">
        <f t="shared" si="1593"/>
        <v>1,3-butadiene</v>
      </c>
      <c r="BL231" s="197"/>
      <c r="BM231" s="198"/>
      <c r="BN231" s="65" t="s">
        <v>44</v>
      </c>
      <c r="BO231" s="4" t="str">
        <f t="shared" ref="BO231:CD231" si="1594">BO246</f>
        <v>oxygen</v>
      </c>
      <c r="BP231" s="4" t="str">
        <f t="shared" si="1594"/>
        <v>nitrogen</v>
      </c>
      <c r="BQ231" s="4" t="str">
        <f t="shared" si="1594"/>
        <v>methane</v>
      </c>
      <c r="BR231" s="4" t="str">
        <f t="shared" si="1594"/>
        <v>carbon monoxide</v>
      </c>
      <c r="BS231" s="4" t="str">
        <f t="shared" si="1594"/>
        <v>carbon dioxide</v>
      </c>
      <c r="BT231" s="4" t="str">
        <f t="shared" si="1594"/>
        <v>ethane</v>
      </c>
      <c r="BU231" s="4" t="str">
        <f t="shared" si="1594"/>
        <v>ethylene</v>
      </c>
      <c r="BV231" s="4" t="str">
        <f t="shared" si="1594"/>
        <v>propane</v>
      </c>
      <c r="BW231" s="4" t="str">
        <f t="shared" si="1594"/>
        <v>propylene</v>
      </c>
      <c r="BX231" s="4" t="str">
        <f t="shared" si="1594"/>
        <v>isobutane</v>
      </c>
      <c r="BY231" s="4" t="str">
        <f t="shared" si="1594"/>
        <v>n-butane</v>
      </c>
      <c r="BZ231" s="4" t="str">
        <f t="shared" si="1594"/>
        <v>trans-2-butene</v>
      </c>
      <c r="CA231" s="4" t="str">
        <f t="shared" si="1594"/>
        <v>1-butene</v>
      </c>
      <c r="CB231" s="4" t="str">
        <f t="shared" si="1594"/>
        <v>isobutene</v>
      </c>
      <c r="CC231" s="4" t="str">
        <f t="shared" si="1594"/>
        <v>cis-2-butene</v>
      </c>
      <c r="CD231" s="61" t="str">
        <f t="shared" si="1594"/>
        <v>1,3-butadiene</v>
      </c>
      <c r="CG231" s="197"/>
      <c r="CH231" s="198"/>
      <c r="CI231" s="65" t="s">
        <v>44</v>
      </c>
      <c r="CJ231" s="4" t="str">
        <f t="shared" ref="CJ231:CY231" si="1595">CJ246</f>
        <v>oxygen</v>
      </c>
      <c r="CK231" s="4" t="str">
        <f t="shared" si="1595"/>
        <v>nitrogen</v>
      </c>
      <c r="CL231" s="4" t="str">
        <f t="shared" si="1595"/>
        <v>methane</v>
      </c>
      <c r="CM231" s="4" t="str">
        <f t="shared" si="1595"/>
        <v>carbon monoxide</v>
      </c>
      <c r="CN231" s="4" t="str">
        <f t="shared" si="1595"/>
        <v>carbon dioxide</v>
      </c>
      <c r="CO231" s="4" t="str">
        <f t="shared" si="1595"/>
        <v>ethane</v>
      </c>
      <c r="CP231" s="4" t="str">
        <f t="shared" si="1595"/>
        <v>ethylene</v>
      </c>
      <c r="CQ231" s="4" t="str">
        <f t="shared" si="1595"/>
        <v>propane</v>
      </c>
      <c r="CR231" s="4" t="str">
        <f t="shared" si="1595"/>
        <v>propylene</v>
      </c>
      <c r="CS231" s="4" t="str">
        <f t="shared" si="1595"/>
        <v>isobutane</v>
      </c>
      <c r="CT231" s="4" t="str">
        <f t="shared" si="1595"/>
        <v>n-butane</v>
      </c>
      <c r="CU231" s="4" t="str">
        <f t="shared" si="1595"/>
        <v>trans-2-butene</v>
      </c>
      <c r="CV231" s="4" t="str">
        <f t="shared" si="1595"/>
        <v>1-butene</v>
      </c>
      <c r="CW231" s="4" t="str">
        <f t="shared" si="1595"/>
        <v>isobutene</v>
      </c>
      <c r="CX231" s="4" t="str">
        <f t="shared" si="1595"/>
        <v>cis-2-butene</v>
      </c>
      <c r="CY231" s="61" t="str">
        <f t="shared" si="1595"/>
        <v>1,3-butadiene</v>
      </c>
    </row>
    <row r="232" spans="1:103" ht="14.45" customHeight="1" x14ac:dyDescent="0.25">
      <c r="A232" s="197"/>
      <c r="B232" s="198"/>
      <c r="C232" s="199" t="s">
        <v>37</v>
      </c>
      <c r="D232" s="50">
        <f t="shared" ref="D232:S232" si="1596">D251</f>
        <v>0</v>
      </c>
      <c r="E232" s="50">
        <f t="shared" si="1596"/>
        <v>0</v>
      </c>
      <c r="F232" s="50">
        <f t="shared" si="1596"/>
        <v>0</v>
      </c>
      <c r="G232" s="50">
        <f t="shared" si="1596"/>
        <v>0</v>
      </c>
      <c r="H232" s="50">
        <f t="shared" si="1596"/>
        <v>0</v>
      </c>
      <c r="I232" s="50">
        <f t="shared" si="1596"/>
        <v>0</v>
      </c>
      <c r="J232" s="50">
        <f t="shared" si="1596"/>
        <v>0</v>
      </c>
      <c r="K232" s="50">
        <f t="shared" si="1596"/>
        <v>0</v>
      </c>
      <c r="L232" s="50">
        <f t="shared" si="1596"/>
        <v>0</v>
      </c>
      <c r="M232" s="50">
        <f t="shared" si="1596"/>
        <v>0</v>
      </c>
      <c r="N232" s="50">
        <f t="shared" si="1596"/>
        <v>0</v>
      </c>
      <c r="O232" s="50">
        <f t="shared" si="1596"/>
        <v>0</v>
      </c>
      <c r="P232" s="50">
        <f t="shared" si="1596"/>
        <v>0</v>
      </c>
      <c r="Q232" s="50">
        <f t="shared" si="1596"/>
        <v>0</v>
      </c>
      <c r="R232" s="50">
        <f t="shared" si="1596"/>
        <v>0</v>
      </c>
      <c r="S232" s="62">
        <f t="shared" si="1596"/>
        <v>0</v>
      </c>
      <c r="T232" s="25"/>
      <c r="V232" s="197"/>
      <c r="W232" s="198"/>
      <c r="X232" s="199" t="s">
        <v>37</v>
      </c>
      <c r="Y232" s="50">
        <f t="shared" ref="Y232:AN232" si="1597">Y251</f>
        <v>0</v>
      </c>
      <c r="Z232" s="50">
        <f t="shared" si="1597"/>
        <v>0</v>
      </c>
      <c r="AA232" s="50">
        <f t="shared" si="1597"/>
        <v>0</v>
      </c>
      <c r="AB232" s="50">
        <f t="shared" si="1597"/>
        <v>0</v>
      </c>
      <c r="AC232" s="50">
        <f t="shared" si="1597"/>
        <v>0</v>
      </c>
      <c r="AD232" s="50">
        <f t="shared" si="1597"/>
        <v>0</v>
      </c>
      <c r="AE232" s="50">
        <f t="shared" si="1597"/>
        <v>0</v>
      </c>
      <c r="AF232" s="50">
        <f t="shared" si="1597"/>
        <v>0</v>
      </c>
      <c r="AG232" s="50">
        <f t="shared" si="1597"/>
        <v>0</v>
      </c>
      <c r="AH232" s="50">
        <f t="shared" si="1597"/>
        <v>0</v>
      </c>
      <c r="AI232" s="50">
        <f t="shared" si="1597"/>
        <v>0</v>
      </c>
      <c r="AJ232" s="50">
        <f t="shared" si="1597"/>
        <v>0</v>
      </c>
      <c r="AK232" s="50">
        <f t="shared" si="1597"/>
        <v>0</v>
      </c>
      <c r="AL232" s="50">
        <f t="shared" si="1597"/>
        <v>0</v>
      </c>
      <c r="AM232" s="50">
        <f t="shared" si="1597"/>
        <v>0</v>
      </c>
      <c r="AN232" s="62">
        <f t="shared" si="1597"/>
        <v>0</v>
      </c>
      <c r="AQ232" s="197"/>
      <c r="AR232" s="198"/>
      <c r="AS232" s="199" t="s">
        <v>37</v>
      </c>
      <c r="AT232" s="50">
        <f t="shared" ref="AT232:BI232" si="1598">AT251</f>
        <v>0</v>
      </c>
      <c r="AU232" s="50">
        <f t="shared" si="1598"/>
        <v>0</v>
      </c>
      <c r="AV232" s="50">
        <f t="shared" si="1598"/>
        <v>0</v>
      </c>
      <c r="AW232" s="50">
        <f t="shared" si="1598"/>
        <v>0</v>
      </c>
      <c r="AX232" s="50">
        <f t="shared" si="1598"/>
        <v>0</v>
      </c>
      <c r="AY232" s="50">
        <f t="shared" si="1598"/>
        <v>0</v>
      </c>
      <c r="AZ232" s="50">
        <f t="shared" si="1598"/>
        <v>0</v>
      </c>
      <c r="BA232" s="50">
        <f t="shared" si="1598"/>
        <v>0</v>
      </c>
      <c r="BB232" s="50">
        <f t="shared" si="1598"/>
        <v>0</v>
      </c>
      <c r="BC232" s="50">
        <f t="shared" si="1598"/>
        <v>0</v>
      </c>
      <c r="BD232" s="50">
        <f t="shared" si="1598"/>
        <v>0</v>
      </c>
      <c r="BE232" s="50">
        <f t="shared" si="1598"/>
        <v>0</v>
      </c>
      <c r="BF232" s="50">
        <f t="shared" si="1598"/>
        <v>0</v>
      </c>
      <c r="BG232" s="50">
        <f t="shared" si="1598"/>
        <v>0</v>
      </c>
      <c r="BH232" s="50">
        <f t="shared" si="1598"/>
        <v>0</v>
      </c>
      <c r="BI232" s="62">
        <f t="shared" si="1598"/>
        <v>0</v>
      </c>
      <c r="BL232" s="197"/>
      <c r="BM232" s="198"/>
      <c r="BN232" s="199" t="s">
        <v>37</v>
      </c>
      <c r="BO232" s="50">
        <f t="shared" ref="BO232:CD232" si="1599">BO251</f>
        <v>0</v>
      </c>
      <c r="BP232" s="50">
        <f t="shared" si="1599"/>
        <v>0</v>
      </c>
      <c r="BQ232" s="50">
        <f t="shared" si="1599"/>
        <v>0</v>
      </c>
      <c r="BR232" s="50">
        <f t="shared" si="1599"/>
        <v>0</v>
      </c>
      <c r="BS232" s="50">
        <f t="shared" si="1599"/>
        <v>0</v>
      </c>
      <c r="BT232" s="50">
        <f t="shared" si="1599"/>
        <v>0</v>
      </c>
      <c r="BU232" s="50">
        <f t="shared" si="1599"/>
        <v>0</v>
      </c>
      <c r="BV232" s="50">
        <f t="shared" si="1599"/>
        <v>0</v>
      </c>
      <c r="BW232" s="50">
        <f t="shared" si="1599"/>
        <v>0</v>
      </c>
      <c r="BX232" s="50">
        <f t="shared" si="1599"/>
        <v>0</v>
      </c>
      <c r="BY232" s="50">
        <f t="shared" si="1599"/>
        <v>0</v>
      </c>
      <c r="BZ232" s="50">
        <f t="shared" si="1599"/>
        <v>0</v>
      </c>
      <c r="CA232" s="50">
        <f t="shared" si="1599"/>
        <v>0</v>
      </c>
      <c r="CB232" s="50">
        <f t="shared" si="1599"/>
        <v>0</v>
      </c>
      <c r="CC232" s="50">
        <f t="shared" si="1599"/>
        <v>0</v>
      </c>
      <c r="CD232" s="62">
        <f t="shared" si="1599"/>
        <v>0</v>
      </c>
      <c r="CG232" s="197"/>
      <c r="CH232" s="198"/>
      <c r="CI232" s="199" t="s">
        <v>37</v>
      </c>
      <c r="CJ232" s="50">
        <f t="shared" ref="CJ232:CY232" si="1600">CJ251</f>
        <v>0</v>
      </c>
      <c r="CK232" s="50">
        <f t="shared" si="1600"/>
        <v>0</v>
      </c>
      <c r="CL232" s="50">
        <f t="shared" si="1600"/>
        <v>0</v>
      </c>
      <c r="CM232" s="50">
        <f t="shared" si="1600"/>
        <v>0</v>
      </c>
      <c r="CN232" s="50">
        <f t="shared" si="1600"/>
        <v>0</v>
      </c>
      <c r="CO232" s="50">
        <f t="shared" si="1600"/>
        <v>0</v>
      </c>
      <c r="CP232" s="50">
        <f t="shared" si="1600"/>
        <v>0</v>
      </c>
      <c r="CQ232" s="50">
        <f t="shared" si="1600"/>
        <v>0</v>
      </c>
      <c r="CR232" s="50">
        <f t="shared" si="1600"/>
        <v>0</v>
      </c>
      <c r="CS232" s="50">
        <f t="shared" si="1600"/>
        <v>0</v>
      </c>
      <c r="CT232" s="50">
        <f t="shared" si="1600"/>
        <v>0</v>
      </c>
      <c r="CU232" s="50">
        <f t="shared" si="1600"/>
        <v>0</v>
      </c>
      <c r="CV232" s="50">
        <f t="shared" si="1600"/>
        <v>0</v>
      </c>
      <c r="CW232" s="50">
        <f t="shared" si="1600"/>
        <v>0</v>
      </c>
      <c r="CX232" s="50">
        <f t="shared" si="1600"/>
        <v>0</v>
      </c>
      <c r="CY232" s="62">
        <f t="shared" si="1600"/>
        <v>0</v>
      </c>
    </row>
    <row r="233" spans="1:103" ht="14.45" customHeight="1" x14ac:dyDescent="0.25">
      <c r="A233" s="197"/>
      <c r="B233" s="198"/>
      <c r="C233" s="200"/>
      <c r="D233" s="50">
        <f t="shared" ref="D233:S233" si="1601">D252</f>
        <v>0</v>
      </c>
      <c r="E233" s="50">
        <f t="shared" si="1601"/>
        <v>0</v>
      </c>
      <c r="F233" s="50">
        <f t="shared" si="1601"/>
        <v>0</v>
      </c>
      <c r="G233" s="50">
        <f t="shared" si="1601"/>
        <v>0</v>
      </c>
      <c r="H233" s="50">
        <f t="shared" si="1601"/>
        <v>0</v>
      </c>
      <c r="I233" s="50">
        <f t="shared" si="1601"/>
        <v>0</v>
      </c>
      <c r="J233" s="50">
        <f t="shared" si="1601"/>
        <v>0</v>
      </c>
      <c r="K233" s="50">
        <f t="shared" si="1601"/>
        <v>0</v>
      </c>
      <c r="L233" s="50">
        <f t="shared" si="1601"/>
        <v>0</v>
      </c>
      <c r="M233" s="50">
        <f t="shared" si="1601"/>
        <v>0</v>
      </c>
      <c r="N233" s="50">
        <f t="shared" si="1601"/>
        <v>0</v>
      </c>
      <c r="O233" s="50">
        <f t="shared" si="1601"/>
        <v>0</v>
      </c>
      <c r="P233" s="50">
        <f t="shared" si="1601"/>
        <v>0</v>
      </c>
      <c r="Q233" s="50">
        <f t="shared" si="1601"/>
        <v>0</v>
      </c>
      <c r="R233" s="50">
        <f t="shared" si="1601"/>
        <v>0</v>
      </c>
      <c r="S233" s="62">
        <f t="shared" si="1601"/>
        <v>0</v>
      </c>
      <c r="T233" s="25"/>
      <c r="V233" s="197"/>
      <c r="W233" s="198"/>
      <c r="X233" s="200"/>
      <c r="Y233" s="50">
        <f t="shared" ref="Y233:AN233" si="1602">Y252</f>
        <v>0</v>
      </c>
      <c r="Z233" s="50">
        <f t="shared" si="1602"/>
        <v>0</v>
      </c>
      <c r="AA233" s="50">
        <f t="shared" si="1602"/>
        <v>0</v>
      </c>
      <c r="AB233" s="50">
        <f t="shared" si="1602"/>
        <v>0</v>
      </c>
      <c r="AC233" s="50">
        <f t="shared" si="1602"/>
        <v>0</v>
      </c>
      <c r="AD233" s="50">
        <f t="shared" si="1602"/>
        <v>0</v>
      </c>
      <c r="AE233" s="50">
        <f t="shared" si="1602"/>
        <v>0</v>
      </c>
      <c r="AF233" s="50">
        <f t="shared" si="1602"/>
        <v>0</v>
      </c>
      <c r="AG233" s="50">
        <f t="shared" si="1602"/>
        <v>0</v>
      </c>
      <c r="AH233" s="50">
        <f t="shared" si="1602"/>
        <v>0</v>
      </c>
      <c r="AI233" s="50">
        <f t="shared" si="1602"/>
        <v>0</v>
      </c>
      <c r="AJ233" s="50">
        <f t="shared" si="1602"/>
        <v>0</v>
      </c>
      <c r="AK233" s="50">
        <f t="shared" si="1602"/>
        <v>0</v>
      </c>
      <c r="AL233" s="50">
        <f t="shared" si="1602"/>
        <v>0</v>
      </c>
      <c r="AM233" s="50">
        <f t="shared" si="1602"/>
        <v>0</v>
      </c>
      <c r="AN233" s="62">
        <f t="shared" si="1602"/>
        <v>0</v>
      </c>
      <c r="AQ233" s="197"/>
      <c r="AR233" s="198"/>
      <c r="AS233" s="200"/>
      <c r="AT233" s="50">
        <f t="shared" ref="AT233:BI233" si="1603">AT252</f>
        <v>0</v>
      </c>
      <c r="AU233" s="50">
        <f t="shared" si="1603"/>
        <v>0</v>
      </c>
      <c r="AV233" s="50">
        <f t="shared" si="1603"/>
        <v>0</v>
      </c>
      <c r="AW233" s="50">
        <f t="shared" si="1603"/>
        <v>0</v>
      </c>
      <c r="AX233" s="50">
        <f t="shared" si="1603"/>
        <v>0</v>
      </c>
      <c r="AY233" s="50">
        <f t="shared" si="1603"/>
        <v>0</v>
      </c>
      <c r="AZ233" s="50">
        <f t="shared" si="1603"/>
        <v>0</v>
      </c>
      <c r="BA233" s="50">
        <f t="shared" si="1603"/>
        <v>0</v>
      </c>
      <c r="BB233" s="50">
        <f t="shared" si="1603"/>
        <v>0</v>
      </c>
      <c r="BC233" s="50">
        <f t="shared" si="1603"/>
        <v>0</v>
      </c>
      <c r="BD233" s="50">
        <f t="shared" si="1603"/>
        <v>0</v>
      </c>
      <c r="BE233" s="50">
        <f t="shared" si="1603"/>
        <v>0</v>
      </c>
      <c r="BF233" s="50">
        <f t="shared" si="1603"/>
        <v>0</v>
      </c>
      <c r="BG233" s="50">
        <f t="shared" si="1603"/>
        <v>0</v>
      </c>
      <c r="BH233" s="50">
        <f t="shared" si="1603"/>
        <v>0</v>
      </c>
      <c r="BI233" s="62">
        <f t="shared" si="1603"/>
        <v>0</v>
      </c>
      <c r="BL233" s="197"/>
      <c r="BM233" s="198"/>
      <c r="BN233" s="200"/>
      <c r="BO233" s="50">
        <f t="shared" ref="BO233:CD233" si="1604">BO252</f>
        <v>0</v>
      </c>
      <c r="BP233" s="50">
        <f t="shared" si="1604"/>
        <v>0</v>
      </c>
      <c r="BQ233" s="50">
        <f t="shared" si="1604"/>
        <v>0</v>
      </c>
      <c r="BR233" s="50">
        <f t="shared" si="1604"/>
        <v>0</v>
      </c>
      <c r="BS233" s="50">
        <f t="shared" si="1604"/>
        <v>0</v>
      </c>
      <c r="BT233" s="50">
        <f t="shared" si="1604"/>
        <v>0</v>
      </c>
      <c r="BU233" s="50">
        <f t="shared" si="1604"/>
        <v>0</v>
      </c>
      <c r="BV233" s="50">
        <f t="shared" si="1604"/>
        <v>0</v>
      </c>
      <c r="BW233" s="50">
        <f t="shared" si="1604"/>
        <v>0</v>
      </c>
      <c r="BX233" s="50">
        <f t="shared" si="1604"/>
        <v>0</v>
      </c>
      <c r="BY233" s="50">
        <f t="shared" si="1604"/>
        <v>0</v>
      </c>
      <c r="BZ233" s="50">
        <f t="shared" si="1604"/>
        <v>0</v>
      </c>
      <c r="CA233" s="50">
        <f t="shared" si="1604"/>
        <v>0</v>
      </c>
      <c r="CB233" s="50">
        <f t="shared" si="1604"/>
        <v>0</v>
      </c>
      <c r="CC233" s="50">
        <f t="shared" si="1604"/>
        <v>0</v>
      </c>
      <c r="CD233" s="62">
        <f t="shared" si="1604"/>
        <v>0</v>
      </c>
      <c r="CG233" s="197"/>
      <c r="CH233" s="198"/>
      <c r="CI233" s="200"/>
      <c r="CJ233" s="50">
        <f t="shared" ref="CJ233:CY233" si="1605">CJ252</f>
        <v>0</v>
      </c>
      <c r="CK233" s="50">
        <f t="shared" si="1605"/>
        <v>0</v>
      </c>
      <c r="CL233" s="50">
        <f t="shared" si="1605"/>
        <v>0</v>
      </c>
      <c r="CM233" s="50">
        <f t="shared" si="1605"/>
        <v>0</v>
      </c>
      <c r="CN233" s="50">
        <f t="shared" si="1605"/>
        <v>0</v>
      </c>
      <c r="CO233" s="50">
        <f t="shared" si="1605"/>
        <v>0</v>
      </c>
      <c r="CP233" s="50">
        <f t="shared" si="1605"/>
        <v>0</v>
      </c>
      <c r="CQ233" s="50">
        <f t="shared" si="1605"/>
        <v>0</v>
      </c>
      <c r="CR233" s="50">
        <f t="shared" si="1605"/>
        <v>0</v>
      </c>
      <c r="CS233" s="50">
        <f t="shared" si="1605"/>
        <v>0</v>
      </c>
      <c r="CT233" s="50">
        <f t="shared" si="1605"/>
        <v>0</v>
      </c>
      <c r="CU233" s="50">
        <f t="shared" si="1605"/>
        <v>0</v>
      </c>
      <c r="CV233" s="50">
        <f t="shared" si="1605"/>
        <v>0</v>
      </c>
      <c r="CW233" s="50">
        <f t="shared" si="1605"/>
        <v>0</v>
      </c>
      <c r="CX233" s="50">
        <f t="shared" si="1605"/>
        <v>0</v>
      </c>
      <c r="CY233" s="62">
        <f t="shared" si="1605"/>
        <v>0</v>
      </c>
    </row>
    <row r="234" spans="1:103" ht="14.45" customHeight="1" x14ac:dyDescent="0.25">
      <c r="A234" s="197"/>
      <c r="B234" s="198"/>
      <c r="C234" s="201"/>
      <c r="D234" s="50">
        <f t="shared" ref="D234:S234" si="1606">D253</f>
        <v>0</v>
      </c>
      <c r="E234" s="50">
        <f t="shared" si="1606"/>
        <v>0</v>
      </c>
      <c r="F234" s="50">
        <f t="shared" si="1606"/>
        <v>0</v>
      </c>
      <c r="G234" s="50">
        <f t="shared" si="1606"/>
        <v>0</v>
      </c>
      <c r="H234" s="50">
        <f t="shared" si="1606"/>
        <v>0</v>
      </c>
      <c r="I234" s="50">
        <f t="shared" si="1606"/>
        <v>0</v>
      </c>
      <c r="J234" s="50">
        <f t="shared" si="1606"/>
        <v>0</v>
      </c>
      <c r="K234" s="50">
        <f t="shared" si="1606"/>
        <v>0</v>
      </c>
      <c r="L234" s="50">
        <f t="shared" si="1606"/>
        <v>0</v>
      </c>
      <c r="M234" s="50">
        <f t="shared" si="1606"/>
        <v>0</v>
      </c>
      <c r="N234" s="50">
        <f t="shared" si="1606"/>
        <v>0</v>
      </c>
      <c r="O234" s="50">
        <f t="shared" si="1606"/>
        <v>0</v>
      </c>
      <c r="P234" s="50">
        <f t="shared" si="1606"/>
        <v>0</v>
      </c>
      <c r="Q234" s="50">
        <f t="shared" si="1606"/>
        <v>0</v>
      </c>
      <c r="R234" s="50">
        <f t="shared" si="1606"/>
        <v>0</v>
      </c>
      <c r="S234" s="62">
        <f t="shared" si="1606"/>
        <v>0</v>
      </c>
      <c r="T234" s="25"/>
      <c r="V234" s="197"/>
      <c r="W234" s="198"/>
      <c r="X234" s="201"/>
      <c r="Y234" s="50">
        <f t="shared" ref="Y234:AN234" si="1607">Y253</f>
        <v>0</v>
      </c>
      <c r="Z234" s="50">
        <f t="shared" si="1607"/>
        <v>0</v>
      </c>
      <c r="AA234" s="50">
        <f t="shared" si="1607"/>
        <v>0</v>
      </c>
      <c r="AB234" s="50">
        <f t="shared" si="1607"/>
        <v>0</v>
      </c>
      <c r="AC234" s="50">
        <f t="shared" si="1607"/>
        <v>0</v>
      </c>
      <c r="AD234" s="50">
        <f t="shared" si="1607"/>
        <v>0</v>
      </c>
      <c r="AE234" s="50">
        <f t="shared" si="1607"/>
        <v>0</v>
      </c>
      <c r="AF234" s="50">
        <f t="shared" si="1607"/>
        <v>0</v>
      </c>
      <c r="AG234" s="50">
        <f t="shared" si="1607"/>
        <v>0</v>
      </c>
      <c r="AH234" s="50">
        <f t="shared" si="1607"/>
        <v>0</v>
      </c>
      <c r="AI234" s="50">
        <f t="shared" si="1607"/>
        <v>0</v>
      </c>
      <c r="AJ234" s="50">
        <f t="shared" si="1607"/>
        <v>0</v>
      </c>
      <c r="AK234" s="50">
        <f t="shared" si="1607"/>
        <v>0</v>
      </c>
      <c r="AL234" s="50">
        <f t="shared" si="1607"/>
        <v>0</v>
      </c>
      <c r="AM234" s="50">
        <f t="shared" si="1607"/>
        <v>0</v>
      </c>
      <c r="AN234" s="62">
        <f t="shared" si="1607"/>
        <v>0</v>
      </c>
      <c r="AQ234" s="197"/>
      <c r="AR234" s="198"/>
      <c r="AS234" s="201"/>
      <c r="AT234" s="50">
        <f t="shared" ref="AT234:BI234" si="1608">AT253</f>
        <v>0</v>
      </c>
      <c r="AU234" s="50">
        <f t="shared" si="1608"/>
        <v>0</v>
      </c>
      <c r="AV234" s="50">
        <f t="shared" si="1608"/>
        <v>0</v>
      </c>
      <c r="AW234" s="50">
        <f t="shared" si="1608"/>
        <v>0</v>
      </c>
      <c r="AX234" s="50">
        <f t="shared" si="1608"/>
        <v>0</v>
      </c>
      <c r="AY234" s="50">
        <f t="shared" si="1608"/>
        <v>0</v>
      </c>
      <c r="AZ234" s="50">
        <f t="shared" si="1608"/>
        <v>0</v>
      </c>
      <c r="BA234" s="50">
        <f t="shared" si="1608"/>
        <v>0</v>
      </c>
      <c r="BB234" s="50">
        <f t="shared" si="1608"/>
        <v>0</v>
      </c>
      <c r="BC234" s="50">
        <f t="shared" si="1608"/>
        <v>0</v>
      </c>
      <c r="BD234" s="50">
        <f t="shared" si="1608"/>
        <v>0</v>
      </c>
      <c r="BE234" s="50">
        <f t="shared" si="1608"/>
        <v>0</v>
      </c>
      <c r="BF234" s="50">
        <f t="shared" si="1608"/>
        <v>0</v>
      </c>
      <c r="BG234" s="50">
        <f t="shared" si="1608"/>
        <v>0</v>
      </c>
      <c r="BH234" s="50">
        <f t="shared" si="1608"/>
        <v>0</v>
      </c>
      <c r="BI234" s="62">
        <f t="shared" si="1608"/>
        <v>0</v>
      </c>
      <c r="BL234" s="197"/>
      <c r="BM234" s="198"/>
      <c r="BN234" s="201"/>
      <c r="BO234" s="50">
        <f t="shared" ref="BO234:CD234" si="1609">BO253</f>
        <v>0</v>
      </c>
      <c r="BP234" s="50">
        <f t="shared" si="1609"/>
        <v>0</v>
      </c>
      <c r="BQ234" s="50">
        <f t="shared" si="1609"/>
        <v>0</v>
      </c>
      <c r="BR234" s="50">
        <f t="shared" si="1609"/>
        <v>0</v>
      </c>
      <c r="BS234" s="50">
        <f t="shared" si="1609"/>
        <v>0</v>
      </c>
      <c r="BT234" s="50">
        <f t="shared" si="1609"/>
        <v>0</v>
      </c>
      <c r="BU234" s="50">
        <f t="shared" si="1609"/>
        <v>0</v>
      </c>
      <c r="BV234" s="50">
        <f t="shared" si="1609"/>
        <v>0</v>
      </c>
      <c r="BW234" s="50">
        <f t="shared" si="1609"/>
        <v>0</v>
      </c>
      <c r="BX234" s="50">
        <f t="shared" si="1609"/>
        <v>0</v>
      </c>
      <c r="BY234" s="50">
        <f t="shared" si="1609"/>
        <v>0</v>
      </c>
      <c r="BZ234" s="50">
        <f t="shared" si="1609"/>
        <v>0</v>
      </c>
      <c r="CA234" s="50">
        <f t="shared" si="1609"/>
        <v>0</v>
      </c>
      <c r="CB234" s="50">
        <f t="shared" si="1609"/>
        <v>0</v>
      </c>
      <c r="CC234" s="50">
        <f t="shared" si="1609"/>
        <v>0</v>
      </c>
      <c r="CD234" s="62">
        <f t="shared" si="1609"/>
        <v>0</v>
      </c>
      <c r="CG234" s="197"/>
      <c r="CH234" s="198"/>
      <c r="CI234" s="201"/>
      <c r="CJ234" s="50">
        <f t="shared" ref="CJ234:CY234" si="1610">CJ253</f>
        <v>0</v>
      </c>
      <c r="CK234" s="50">
        <f t="shared" si="1610"/>
        <v>0</v>
      </c>
      <c r="CL234" s="50">
        <f t="shared" si="1610"/>
        <v>0</v>
      </c>
      <c r="CM234" s="50">
        <f t="shared" si="1610"/>
        <v>0</v>
      </c>
      <c r="CN234" s="50">
        <f t="shared" si="1610"/>
        <v>0</v>
      </c>
      <c r="CO234" s="50">
        <f t="shared" si="1610"/>
        <v>0</v>
      </c>
      <c r="CP234" s="50">
        <f t="shared" si="1610"/>
        <v>0</v>
      </c>
      <c r="CQ234" s="50">
        <f t="shared" si="1610"/>
        <v>0</v>
      </c>
      <c r="CR234" s="50">
        <f t="shared" si="1610"/>
        <v>0</v>
      </c>
      <c r="CS234" s="50">
        <f t="shared" si="1610"/>
        <v>0</v>
      </c>
      <c r="CT234" s="50">
        <f t="shared" si="1610"/>
        <v>0</v>
      </c>
      <c r="CU234" s="50">
        <f t="shared" si="1610"/>
        <v>0</v>
      </c>
      <c r="CV234" s="50">
        <f t="shared" si="1610"/>
        <v>0</v>
      </c>
      <c r="CW234" s="50">
        <f t="shared" si="1610"/>
        <v>0</v>
      </c>
      <c r="CX234" s="50">
        <f t="shared" si="1610"/>
        <v>0</v>
      </c>
      <c r="CY234" s="62">
        <f t="shared" si="1610"/>
        <v>0</v>
      </c>
    </row>
    <row r="235" spans="1:103" ht="14.45" customHeight="1" x14ac:dyDescent="0.25">
      <c r="A235" s="197"/>
      <c r="B235" s="198"/>
      <c r="C235" s="66" t="s">
        <v>43</v>
      </c>
      <c r="D235" s="52">
        <f>AVERAGE(D232:D234)</f>
        <v>0</v>
      </c>
      <c r="E235" s="52">
        <f t="shared" ref="E235" si="1611">AVERAGE(E232:E234)</f>
        <v>0</v>
      </c>
      <c r="F235" s="52">
        <f>AVERAGE(F232:F234)</f>
        <v>0</v>
      </c>
      <c r="G235" s="52">
        <f>AVERAGE(G232:G234)</f>
        <v>0</v>
      </c>
      <c r="H235" s="52">
        <f>AVERAGE(H232:H234)</f>
        <v>0</v>
      </c>
      <c r="I235" s="52">
        <f t="shared" ref="I235:J235" si="1612">AVERAGE(I232:I234)</f>
        <v>0</v>
      </c>
      <c r="J235" s="52">
        <f t="shared" si="1612"/>
        <v>0</v>
      </c>
      <c r="K235" s="52">
        <f>AVERAGE(K232:K234)</f>
        <v>0</v>
      </c>
      <c r="L235" s="52">
        <f>AVERAGE(L232:L234)</f>
        <v>0</v>
      </c>
      <c r="M235" s="52">
        <f t="shared" ref="M235:S235" si="1613">AVERAGE(M232:M234)</f>
        <v>0</v>
      </c>
      <c r="N235" s="52">
        <f t="shared" si="1613"/>
        <v>0</v>
      </c>
      <c r="O235" s="52">
        <f t="shared" si="1613"/>
        <v>0</v>
      </c>
      <c r="P235" s="52">
        <f t="shared" si="1613"/>
        <v>0</v>
      </c>
      <c r="Q235" s="52">
        <f t="shared" si="1613"/>
        <v>0</v>
      </c>
      <c r="R235" s="52">
        <f t="shared" si="1613"/>
        <v>0</v>
      </c>
      <c r="S235" s="53">
        <f t="shared" si="1613"/>
        <v>0</v>
      </c>
      <c r="T235" s="25"/>
      <c r="V235" s="197"/>
      <c r="W235" s="198"/>
      <c r="X235" s="66" t="s">
        <v>43</v>
      </c>
      <c r="Y235" s="52">
        <f>AVERAGE(Y232:Y234)</f>
        <v>0</v>
      </c>
      <c r="Z235" s="52">
        <f t="shared" ref="Z235" si="1614">AVERAGE(Z232:Z234)</f>
        <v>0</v>
      </c>
      <c r="AA235" s="52">
        <f>AVERAGE(AA232:AA234)</f>
        <v>0</v>
      </c>
      <c r="AB235" s="52">
        <f>AVERAGE(AB232:AB234)</f>
        <v>0</v>
      </c>
      <c r="AC235" s="52">
        <f>AVERAGE(AC232:AC234)</f>
        <v>0</v>
      </c>
      <c r="AD235" s="52">
        <f t="shared" ref="AD235:AE235" si="1615">AVERAGE(AD232:AD234)</f>
        <v>0</v>
      </c>
      <c r="AE235" s="52">
        <f t="shared" si="1615"/>
        <v>0</v>
      </c>
      <c r="AF235" s="52">
        <f>AVERAGE(AF232:AF234)</f>
        <v>0</v>
      </c>
      <c r="AG235" s="52">
        <f>AVERAGE(AG232:AG234)</f>
        <v>0</v>
      </c>
      <c r="AH235" s="52">
        <f t="shared" ref="AH235:AN235" si="1616">AVERAGE(AH232:AH234)</f>
        <v>0</v>
      </c>
      <c r="AI235" s="52">
        <f t="shared" si="1616"/>
        <v>0</v>
      </c>
      <c r="AJ235" s="52">
        <f t="shared" si="1616"/>
        <v>0</v>
      </c>
      <c r="AK235" s="52">
        <f t="shared" si="1616"/>
        <v>0</v>
      </c>
      <c r="AL235" s="52">
        <f t="shared" si="1616"/>
        <v>0</v>
      </c>
      <c r="AM235" s="52">
        <f t="shared" si="1616"/>
        <v>0</v>
      </c>
      <c r="AN235" s="53">
        <f t="shared" si="1616"/>
        <v>0</v>
      </c>
      <c r="AQ235" s="197"/>
      <c r="AR235" s="198"/>
      <c r="AS235" s="66" t="s">
        <v>43</v>
      </c>
      <c r="AT235" s="52">
        <f>AVERAGE(AT232:AT234)</f>
        <v>0</v>
      </c>
      <c r="AU235" s="52">
        <f t="shared" ref="AU235" si="1617">AVERAGE(AU232:AU234)</f>
        <v>0</v>
      </c>
      <c r="AV235" s="52">
        <f>AVERAGE(AV232:AV234)</f>
        <v>0</v>
      </c>
      <c r="AW235" s="52">
        <f>AVERAGE(AW232:AW234)</f>
        <v>0</v>
      </c>
      <c r="AX235" s="52">
        <f>AVERAGE(AX232:AX234)</f>
        <v>0</v>
      </c>
      <c r="AY235" s="52">
        <f t="shared" ref="AY235:AZ235" si="1618">AVERAGE(AY232:AY234)</f>
        <v>0</v>
      </c>
      <c r="AZ235" s="52">
        <f t="shared" si="1618"/>
        <v>0</v>
      </c>
      <c r="BA235" s="52">
        <f>AVERAGE(BA232:BA234)</f>
        <v>0</v>
      </c>
      <c r="BB235" s="52">
        <f>AVERAGE(BB232:BB234)</f>
        <v>0</v>
      </c>
      <c r="BC235" s="52">
        <f t="shared" ref="BC235:BI235" si="1619">AVERAGE(BC232:BC234)</f>
        <v>0</v>
      </c>
      <c r="BD235" s="52">
        <f t="shared" si="1619"/>
        <v>0</v>
      </c>
      <c r="BE235" s="52">
        <f t="shared" si="1619"/>
        <v>0</v>
      </c>
      <c r="BF235" s="52">
        <f t="shared" si="1619"/>
        <v>0</v>
      </c>
      <c r="BG235" s="52">
        <f t="shared" si="1619"/>
        <v>0</v>
      </c>
      <c r="BH235" s="52">
        <f t="shared" si="1619"/>
        <v>0</v>
      </c>
      <c r="BI235" s="53">
        <f t="shared" si="1619"/>
        <v>0</v>
      </c>
      <c r="BL235" s="197"/>
      <c r="BM235" s="198"/>
      <c r="BN235" s="66" t="s">
        <v>43</v>
      </c>
      <c r="BO235" s="52">
        <f>AVERAGE(BO232:BO234)</f>
        <v>0</v>
      </c>
      <c r="BP235" s="52">
        <f t="shared" ref="BP235" si="1620">AVERAGE(BP232:BP234)</f>
        <v>0</v>
      </c>
      <c r="BQ235" s="52">
        <f>AVERAGE(BQ232:BQ234)</f>
        <v>0</v>
      </c>
      <c r="BR235" s="52">
        <f>AVERAGE(BR232:BR234)</f>
        <v>0</v>
      </c>
      <c r="BS235" s="52">
        <f>AVERAGE(BS232:BS234)</f>
        <v>0</v>
      </c>
      <c r="BT235" s="52">
        <f t="shared" ref="BT235:BU235" si="1621">AVERAGE(BT232:BT234)</f>
        <v>0</v>
      </c>
      <c r="BU235" s="52">
        <f t="shared" si="1621"/>
        <v>0</v>
      </c>
      <c r="BV235" s="52">
        <f>AVERAGE(BV232:BV234)</f>
        <v>0</v>
      </c>
      <c r="BW235" s="52">
        <f>AVERAGE(BW232:BW234)</f>
        <v>0</v>
      </c>
      <c r="BX235" s="52">
        <f t="shared" ref="BX235:CD235" si="1622">AVERAGE(BX232:BX234)</f>
        <v>0</v>
      </c>
      <c r="BY235" s="52">
        <f t="shared" si="1622"/>
        <v>0</v>
      </c>
      <c r="BZ235" s="52">
        <f t="shared" si="1622"/>
        <v>0</v>
      </c>
      <c r="CA235" s="52">
        <f t="shared" si="1622"/>
        <v>0</v>
      </c>
      <c r="CB235" s="52">
        <f t="shared" si="1622"/>
        <v>0</v>
      </c>
      <c r="CC235" s="52">
        <f t="shared" si="1622"/>
        <v>0</v>
      </c>
      <c r="CD235" s="53">
        <f t="shared" si="1622"/>
        <v>0</v>
      </c>
      <c r="CG235" s="197"/>
      <c r="CH235" s="198"/>
      <c r="CI235" s="66" t="s">
        <v>43</v>
      </c>
      <c r="CJ235" s="52">
        <f>AVERAGE(CJ232:CJ234)</f>
        <v>0</v>
      </c>
      <c r="CK235" s="52">
        <f t="shared" ref="CK235" si="1623">AVERAGE(CK232:CK234)</f>
        <v>0</v>
      </c>
      <c r="CL235" s="52">
        <f>AVERAGE(CL232:CL234)</f>
        <v>0</v>
      </c>
      <c r="CM235" s="52">
        <f>AVERAGE(CM232:CM234)</f>
        <v>0</v>
      </c>
      <c r="CN235" s="52">
        <f>AVERAGE(CN232:CN234)</f>
        <v>0</v>
      </c>
      <c r="CO235" s="52">
        <f t="shared" ref="CO235:CP235" si="1624">AVERAGE(CO232:CO234)</f>
        <v>0</v>
      </c>
      <c r="CP235" s="52">
        <f t="shared" si="1624"/>
        <v>0</v>
      </c>
      <c r="CQ235" s="52">
        <f>AVERAGE(CQ232:CQ234)</f>
        <v>0</v>
      </c>
      <c r="CR235" s="52">
        <f>AVERAGE(CR232:CR234)</f>
        <v>0</v>
      </c>
      <c r="CS235" s="52">
        <f t="shared" ref="CS235:CY235" si="1625">AVERAGE(CS232:CS234)</f>
        <v>0</v>
      </c>
      <c r="CT235" s="52">
        <f t="shared" si="1625"/>
        <v>0</v>
      </c>
      <c r="CU235" s="52">
        <f t="shared" si="1625"/>
        <v>0</v>
      </c>
      <c r="CV235" s="52">
        <f t="shared" si="1625"/>
        <v>0</v>
      </c>
      <c r="CW235" s="52">
        <f t="shared" si="1625"/>
        <v>0</v>
      </c>
      <c r="CX235" s="52">
        <f t="shared" si="1625"/>
        <v>0</v>
      </c>
      <c r="CY235" s="53">
        <f t="shared" si="1625"/>
        <v>0</v>
      </c>
    </row>
    <row r="236" spans="1:103" ht="14.45" customHeight="1" x14ac:dyDescent="0.25">
      <c r="A236" s="197"/>
      <c r="B236" s="198"/>
      <c r="C236" s="199" t="s">
        <v>39</v>
      </c>
      <c r="D236" s="51" t="e">
        <f>C243*D232/(HLOOKUP(D231,workup!$B$266:$Q$268,2,FALSE)*C227*(1)+HLOOKUP(D231,workup!$B$266:$Q$268,3,FALSE))</f>
        <v>#DIV/0!</v>
      </c>
      <c r="E236" s="51" t="e">
        <f>C243*E232/(HLOOKUP(E231,workup!$B$266:$Q$268,2,FALSE)*C227*(1)+HLOOKUP(E231,workup!$B$266:$Q$268,3,FALSE))</f>
        <v>#DIV/0!</v>
      </c>
      <c r="F236" s="51" t="e">
        <f>C243*F232/(HLOOKUP(F231,workup!$B$266:$Q$268,2,FALSE)*C227*(1)+HLOOKUP(F231,workup!$B$266:$Q$268,3,FALSE))</f>
        <v>#DIV/0!</v>
      </c>
      <c r="G236" s="51" t="e">
        <f>C243*G232/(HLOOKUP(G231,workup!$B$266:$Q$268,2,FALSE)*C227*(1)+HLOOKUP(G231,workup!$B$266:$Q$268,3,FALSE))</f>
        <v>#DIV/0!</v>
      </c>
      <c r="H236" s="51" t="e">
        <f>C243*H232/(HLOOKUP(H231,workup!$B$266:$Q$268,2,FALSE)*C227*(1)+HLOOKUP(H231,workup!$B$266:$Q$268,3,FALSE))</f>
        <v>#DIV/0!</v>
      </c>
      <c r="I236" s="51" t="e">
        <f>C243*I232/(HLOOKUP(I231,workup!$B$266:$Q$268,2,FALSE)*C227*(1)+HLOOKUP(I231,workup!$B$266:$Q$268,3,FALSE))</f>
        <v>#DIV/0!</v>
      </c>
      <c r="J236" s="51" t="e">
        <f>C243*J232/(HLOOKUP(J231,workup!$B$266:$Q$268,2,FALSE)*C227*(1)+HLOOKUP(J231,workup!$B$266:$Q$268,3,FALSE))</f>
        <v>#DIV/0!</v>
      </c>
      <c r="K236" s="51" t="e">
        <f>C243*K232/(HLOOKUP(K231,workup!$B$266:$Q$268,2,FALSE)*C227*(1)+HLOOKUP(K231,workup!$B$266:$Q$268,3,FALSE))</f>
        <v>#DIV/0!</v>
      </c>
      <c r="L236" s="51" t="e">
        <f>C243*L232/(HLOOKUP(L231,workup!$B$266:$Q$268,2,FALSE)*C227*(1)+HLOOKUP(L231,workup!$B$266:$Q$268,3,FALSE))</f>
        <v>#DIV/0!</v>
      </c>
      <c r="M236" s="51" t="e">
        <f>C243*M232/(HLOOKUP(M231,workup!$B$266:$Q$268,2,FALSE)*C227*(1)+HLOOKUP(M231,workup!$B$266:$Q$268,3,FALSE))</f>
        <v>#DIV/0!</v>
      </c>
      <c r="N236" s="51" t="e">
        <f>C243*N232/(HLOOKUP(N231,workup!$B$266:$Q$268,2,FALSE)*C227*(1)+HLOOKUP(N231,workup!$B$266:$Q$268,3,FALSE))</f>
        <v>#DIV/0!</v>
      </c>
      <c r="O236" s="51" t="e">
        <f>C243*O232/(HLOOKUP(O231,workup!$B$266:$Q$268,2,FALSE)*C227*(1)+HLOOKUP(O231,workup!$B$266:$Q$268,3,FALSE))</f>
        <v>#DIV/0!</v>
      </c>
      <c r="P236" s="51" t="e">
        <f>C243*P232/(HLOOKUP(P231,workup!$B$266:$Q$268,2,FALSE)*C227*(1)+HLOOKUP(P231,workup!$B$266:$Q$268,3,FALSE))</f>
        <v>#DIV/0!</v>
      </c>
      <c r="Q236" s="51" t="e">
        <f>C243*Q232/(HLOOKUP(Q231,workup!$B$266:$Q$268,2,FALSE)*C227*(1)+HLOOKUP(Q231,workup!$B$266:$Q$268,3,FALSE))</f>
        <v>#DIV/0!</v>
      </c>
      <c r="R236" s="51" t="e">
        <f>C243*R232/(HLOOKUP(R231,workup!$B$266:$Q$268,2,FALSE)*C227*(1)+HLOOKUP(R231,workup!$B$266:$Q$268,3,FALSE))</f>
        <v>#DIV/0!</v>
      </c>
      <c r="S236" s="51" t="e">
        <f>C243*S232/(HLOOKUP(S231,workup!$B$266:$Q$268,2,FALSE)*C227*(1)+HLOOKUP(S231,workup!$B$266:$Q$268,3,FALSE))</f>
        <v>#DIV/0!</v>
      </c>
      <c r="T236" s="25"/>
      <c r="V236" s="197"/>
      <c r="W236" s="198"/>
      <c r="X236" s="199" t="s">
        <v>39</v>
      </c>
      <c r="Y236" s="51" t="e">
        <f>X243*Y232/(HLOOKUP(Y231,workup!$B$266:$Q$268,2,FALSE)*X227*(1)+HLOOKUP(Y231,workup!$B$266:$Q$268,3,FALSE))</f>
        <v>#DIV/0!</v>
      </c>
      <c r="Z236" s="51" t="e">
        <f>X243*Z232/(HLOOKUP(Z231,workup!$B$266:$Q$268,2,FALSE)*X227*(1)+HLOOKUP(Z231,workup!$B$266:$Q$268,3,FALSE))</f>
        <v>#DIV/0!</v>
      </c>
      <c r="AA236" s="51" t="e">
        <f>X243*AA232/(HLOOKUP(AA231,workup!$B$266:$Q$268,2,FALSE)*X227*(1)+HLOOKUP(AA231,workup!$B$266:$Q$268,3,FALSE))</f>
        <v>#DIV/0!</v>
      </c>
      <c r="AB236" s="51" t="e">
        <f>X243*AB232/(HLOOKUP(AB231,workup!$B$266:$Q$268,2,FALSE)*X227*(1)+HLOOKUP(AB231,workup!$B$266:$Q$268,3,FALSE))</f>
        <v>#DIV/0!</v>
      </c>
      <c r="AC236" s="51" t="e">
        <f>X243*AC232/(HLOOKUP(AC231,workup!$B$266:$Q$268,2,FALSE)*X227*(1)+HLOOKUP(AC231,workup!$B$266:$Q$268,3,FALSE))</f>
        <v>#DIV/0!</v>
      </c>
      <c r="AD236" s="51" t="e">
        <f>X243*AD232/(HLOOKUP(AD231,workup!$B$266:$Q$268,2,FALSE)*X227*(1)+HLOOKUP(AD231,workup!$B$266:$Q$268,3,FALSE))</f>
        <v>#DIV/0!</v>
      </c>
      <c r="AE236" s="51" t="e">
        <f>X243*AE232/(HLOOKUP(AE231,workup!$B$266:$Q$268,2,FALSE)*X227*(1)+HLOOKUP(AE231,workup!$B$266:$Q$268,3,FALSE))</f>
        <v>#DIV/0!</v>
      </c>
      <c r="AF236" s="51" t="e">
        <f>X243*AF232/(HLOOKUP(AF231,workup!$B$266:$Q$268,2,FALSE)*X227*(1)+HLOOKUP(AF231,workup!$B$266:$Q$268,3,FALSE))</f>
        <v>#DIV/0!</v>
      </c>
      <c r="AG236" s="51" t="e">
        <f>X243*AG232/(HLOOKUP(AG231,workup!$B$266:$Q$268,2,FALSE)*X227*(1)+HLOOKUP(AG231,workup!$B$266:$Q$268,3,FALSE))</f>
        <v>#DIV/0!</v>
      </c>
      <c r="AH236" s="51" t="e">
        <f>X243*AH232/(HLOOKUP(AH231,workup!$B$266:$Q$268,2,FALSE)*X227*(1)+HLOOKUP(AH231,workup!$B$266:$Q$268,3,FALSE))</f>
        <v>#DIV/0!</v>
      </c>
      <c r="AI236" s="51" t="e">
        <f>X243*AI232/(HLOOKUP(AI231,workup!$B$266:$Q$268,2,FALSE)*X227*(1)+HLOOKUP(AI231,workup!$B$266:$Q$268,3,FALSE))</f>
        <v>#DIV/0!</v>
      </c>
      <c r="AJ236" s="51" t="e">
        <f>X243*AJ232/(HLOOKUP(AJ231,workup!$B$266:$Q$268,2,FALSE)*X227*(1)+HLOOKUP(AJ231,workup!$B$266:$Q$268,3,FALSE))</f>
        <v>#DIV/0!</v>
      </c>
      <c r="AK236" s="51" t="e">
        <f>X243*AK232/(HLOOKUP(AK231,workup!$B$266:$Q$268,2,FALSE)*X227*(1)+HLOOKUP(AK231,workup!$B$266:$Q$268,3,FALSE))</f>
        <v>#DIV/0!</v>
      </c>
      <c r="AL236" s="51" t="e">
        <f>X243*AL232/(HLOOKUP(AL231,workup!$B$266:$Q$268,2,FALSE)*X227*(1)+HLOOKUP(AL231,workup!$B$266:$Q$268,3,FALSE))</f>
        <v>#DIV/0!</v>
      </c>
      <c r="AM236" s="51" t="e">
        <f>X243*AM232/(HLOOKUP(AM231,workup!$B$266:$Q$268,2,FALSE)*X227*(1)+HLOOKUP(AM231,workup!$B$266:$Q$268,3,FALSE))</f>
        <v>#DIV/0!</v>
      </c>
      <c r="AN236" s="51" t="e">
        <f>X243*AN232/(HLOOKUP(AN231,workup!$B$266:$Q$268,2,FALSE)*X227*(1)+HLOOKUP(AN231,workup!$B$266:$Q$268,3,FALSE))</f>
        <v>#DIV/0!</v>
      </c>
      <c r="AQ236" s="197"/>
      <c r="AR236" s="198"/>
      <c r="AS236" s="199" t="s">
        <v>39</v>
      </c>
      <c r="AT236" s="51" t="e">
        <f>AS243*AT232/(HLOOKUP(AT231,workup!$B$266:$Q$268,2,FALSE)*AS227*(1)+HLOOKUP(AT231,workup!$B$266:$Q$268,3,FALSE))</f>
        <v>#DIV/0!</v>
      </c>
      <c r="AU236" s="51" t="e">
        <f>AS243*AU232/(HLOOKUP(AU231,workup!$B$266:$Q$268,2,FALSE)*AS227*(1)+HLOOKUP(AU231,workup!$B$266:$Q$268,3,FALSE))</f>
        <v>#DIV/0!</v>
      </c>
      <c r="AV236" s="51" t="e">
        <f>AS243*AV232/(HLOOKUP(AV231,workup!$B$266:$Q$268,2,FALSE)*AS227*(1)+HLOOKUP(AV231,workup!$B$266:$Q$268,3,FALSE))</f>
        <v>#DIV/0!</v>
      </c>
      <c r="AW236" s="51" t="e">
        <f>AS243*AW232/(HLOOKUP(AW231,workup!$B$266:$Q$268,2,FALSE)*AS227*(1)+HLOOKUP(AW231,workup!$B$266:$Q$268,3,FALSE))</f>
        <v>#DIV/0!</v>
      </c>
      <c r="AX236" s="51" t="e">
        <f>AS243*AX232/(HLOOKUP(AX231,workup!$B$266:$Q$268,2,FALSE)*AS227*(1)+HLOOKUP(AX231,workup!$B$266:$Q$268,3,FALSE))</f>
        <v>#DIV/0!</v>
      </c>
      <c r="AY236" s="51" t="e">
        <f>AS243*AY232/(HLOOKUP(AY231,workup!$B$266:$Q$268,2,FALSE)*AS227*(1)+HLOOKUP(AY231,workup!$B$266:$Q$268,3,FALSE))</f>
        <v>#DIV/0!</v>
      </c>
      <c r="AZ236" s="51" t="e">
        <f>AS243*AZ232/(HLOOKUP(AZ231,workup!$B$266:$Q$268,2,FALSE)*AS227*(1)+HLOOKUP(AZ231,workup!$B$266:$Q$268,3,FALSE))</f>
        <v>#DIV/0!</v>
      </c>
      <c r="BA236" s="51" t="e">
        <f>AS243*BA232/(HLOOKUP(BA231,workup!$B$266:$Q$268,2,FALSE)*AS227*(1)+HLOOKUP(BA231,workup!$B$266:$Q$268,3,FALSE))</f>
        <v>#DIV/0!</v>
      </c>
      <c r="BB236" s="51" t="e">
        <f>AS243*BB232/(HLOOKUP(BB231,workup!$B$266:$Q$268,2,FALSE)*AS227*(1)+HLOOKUP(BB231,workup!$B$266:$Q$268,3,FALSE))</f>
        <v>#DIV/0!</v>
      </c>
      <c r="BC236" s="51" t="e">
        <f>AS243*BC232/(HLOOKUP(BC231,workup!$B$266:$Q$268,2,FALSE)*AS227*(1)+HLOOKUP(BC231,workup!$B$266:$Q$268,3,FALSE))</f>
        <v>#DIV/0!</v>
      </c>
      <c r="BD236" s="51" t="e">
        <f>AS243*BD232/(HLOOKUP(BD231,workup!$B$266:$Q$268,2,FALSE)*AS227*(1)+HLOOKUP(BD231,workup!$B$266:$Q$268,3,FALSE))</f>
        <v>#DIV/0!</v>
      </c>
      <c r="BE236" s="51" t="e">
        <f>AS243*BE232/(HLOOKUP(BE231,workup!$B$266:$Q$268,2,FALSE)*AS227*(1)+HLOOKUP(BE231,workup!$B$266:$Q$268,3,FALSE))</f>
        <v>#DIV/0!</v>
      </c>
      <c r="BF236" s="51" t="e">
        <f>AS243*BF232/(HLOOKUP(BF231,workup!$B$266:$Q$268,2,FALSE)*AS227*(1)+HLOOKUP(BF231,workup!$B$266:$Q$268,3,FALSE))</f>
        <v>#DIV/0!</v>
      </c>
      <c r="BG236" s="51" t="e">
        <f>AS243*BG232/(HLOOKUP(BG231,workup!$B$266:$Q$268,2,FALSE)*AS227*(1)+HLOOKUP(BG231,workup!$B$266:$Q$268,3,FALSE))</f>
        <v>#DIV/0!</v>
      </c>
      <c r="BH236" s="51" t="e">
        <f>AS243*BH232/(HLOOKUP(BH231,workup!$B$266:$Q$268,2,FALSE)*AS227*(1)+HLOOKUP(BH231,workup!$B$266:$Q$268,3,FALSE))</f>
        <v>#DIV/0!</v>
      </c>
      <c r="BI236" s="51" t="e">
        <f>AS243*BI232/(HLOOKUP(BI231,workup!$B$266:$Q$268,2,FALSE)*AS227*(1)+HLOOKUP(BI231,workup!$B$266:$Q$268,3,FALSE))</f>
        <v>#DIV/0!</v>
      </c>
      <c r="BL236" s="197"/>
      <c r="BM236" s="198"/>
      <c r="BN236" s="199" t="s">
        <v>39</v>
      </c>
      <c r="BO236" s="51" t="e">
        <f>BN243*BO232/(HLOOKUP(BO231,workup!$B$266:$Q$268,2,FALSE)*BN227*(1)+HLOOKUP(BO231,workup!$B$266:$Q$268,3,FALSE))</f>
        <v>#DIV/0!</v>
      </c>
      <c r="BP236" s="51" t="e">
        <f>BN243*BP232/(HLOOKUP(BP231,workup!$B$266:$Q$268,2,FALSE)*BN227*(1)+HLOOKUP(BP231,workup!$B$266:$Q$268,3,FALSE))</f>
        <v>#DIV/0!</v>
      </c>
      <c r="BQ236" s="51" t="e">
        <f>BN243*BQ232/(HLOOKUP(BQ231,workup!$B$266:$Q$268,2,FALSE)*BN227*(1)+HLOOKUP(BQ231,workup!$B$266:$Q$268,3,FALSE))</f>
        <v>#DIV/0!</v>
      </c>
      <c r="BR236" s="51" t="e">
        <f>BN243*BR232/(HLOOKUP(BR231,workup!$B$266:$Q$268,2,FALSE)*BN227*(1)+HLOOKUP(BR231,workup!$B$266:$Q$268,3,FALSE))</f>
        <v>#DIV/0!</v>
      </c>
      <c r="BS236" s="51" t="e">
        <f>BN243*BS232/(HLOOKUP(BS231,workup!$B$266:$Q$268,2,FALSE)*BN227*(1)+HLOOKUP(BS231,workup!$B$266:$Q$268,3,FALSE))</f>
        <v>#DIV/0!</v>
      </c>
      <c r="BT236" s="51" t="e">
        <f>BN243*BT232/(HLOOKUP(BT231,workup!$B$266:$Q$268,2,FALSE)*BN227*(1)+HLOOKUP(BT231,workup!$B$266:$Q$268,3,FALSE))</f>
        <v>#DIV/0!</v>
      </c>
      <c r="BU236" s="51" t="e">
        <f>BN243*BU232/(HLOOKUP(BU231,workup!$B$266:$Q$268,2,FALSE)*BN227*(1)+HLOOKUP(BU231,workup!$B$266:$Q$268,3,FALSE))</f>
        <v>#DIV/0!</v>
      </c>
      <c r="BV236" s="51" t="e">
        <f>BN243*BV232/(HLOOKUP(BV231,workup!$B$266:$Q$268,2,FALSE)*BN227*(1)+HLOOKUP(BV231,workup!$B$266:$Q$268,3,FALSE))</f>
        <v>#DIV/0!</v>
      </c>
      <c r="BW236" s="51" t="e">
        <f>BN243*BW232/(HLOOKUP(BW231,workup!$B$266:$Q$268,2,FALSE)*BN227*(1)+HLOOKUP(BW231,workup!$B$266:$Q$268,3,FALSE))</f>
        <v>#DIV/0!</v>
      </c>
      <c r="BX236" s="51" t="e">
        <f>BN243*BX232/(HLOOKUP(BX231,workup!$B$266:$Q$268,2,FALSE)*BN227*(1)+HLOOKUP(BX231,workup!$B$266:$Q$268,3,FALSE))</f>
        <v>#DIV/0!</v>
      </c>
      <c r="BY236" s="51" t="e">
        <f>BN243*BY232/(HLOOKUP(BY231,workup!$B$266:$Q$268,2,FALSE)*BN227*(1)+HLOOKUP(BY231,workup!$B$266:$Q$268,3,FALSE))</f>
        <v>#DIV/0!</v>
      </c>
      <c r="BZ236" s="51" t="e">
        <f>BN243*BZ232/(HLOOKUP(BZ231,workup!$B$266:$Q$268,2,FALSE)*BN227*(1)+HLOOKUP(BZ231,workup!$B$266:$Q$268,3,FALSE))</f>
        <v>#DIV/0!</v>
      </c>
      <c r="CA236" s="51" t="e">
        <f>BN243*CA232/(HLOOKUP(CA231,workup!$B$266:$Q$268,2,FALSE)*BN227*(1)+HLOOKUP(CA231,workup!$B$266:$Q$268,3,FALSE))</f>
        <v>#DIV/0!</v>
      </c>
      <c r="CB236" s="51" t="e">
        <f>BN243*CB232/(HLOOKUP(CB231,workup!$B$266:$Q$268,2,FALSE)*BN227*(1)+HLOOKUP(CB231,workup!$B$266:$Q$268,3,FALSE))</f>
        <v>#DIV/0!</v>
      </c>
      <c r="CC236" s="51" t="e">
        <f>BN243*CC232/(HLOOKUP(CC231,workup!$B$266:$Q$268,2,FALSE)*BN227*(1)+HLOOKUP(CC231,workup!$B$266:$Q$268,3,FALSE))</f>
        <v>#DIV/0!</v>
      </c>
      <c r="CD236" s="51" t="e">
        <f>BN243*CD232/(HLOOKUP(CD231,workup!$B$266:$Q$268,2,FALSE)*BN227*(1)+HLOOKUP(CD231,workup!$B$266:$Q$268,3,FALSE))</f>
        <v>#DIV/0!</v>
      </c>
      <c r="CG236" s="197"/>
      <c r="CH236" s="198"/>
      <c r="CI236" s="199" t="s">
        <v>39</v>
      </c>
      <c r="CJ236" s="51" t="e">
        <f>CI243*CJ232/(HLOOKUP(CJ231,workup!$B$266:$Q$268,2,FALSE)*CI227*(1)+HLOOKUP(CJ231,workup!$B$266:$Q$268,3,FALSE))</f>
        <v>#DIV/0!</v>
      </c>
      <c r="CK236" s="51" t="e">
        <f>CI243*CK232/(HLOOKUP(CK231,workup!$B$266:$Q$268,2,FALSE)*CI227*(1)+HLOOKUP(CK231,workup!$B$266:$Q$268,3,FALSE))</f>
        <v>#DIV/0!</v>
      </c>
      <c r="CL236" s="51" t="e">
        <f>CI243*CL232/(HLOOKUP(CL231,workup!$B$266:$Q$268,2,FALSE)*CI227*(1)+HLOOKUP(CL231,workup!$B$266:$Q$268,3,FALSE))</f>
        <v>#DIV/0!</v>
      </c>
      <c r="CM236" s="51" t="e">
        <f>CI243*CM232/(HLOOKUP(CM231,workup!$B$266:$Q$268,2,FALSE)*CI227*(1)+HLOOKUP(CM231,workup!$B$266:$Q$268,3,FALSE))</f>
        <v>#DIV/0!</v>
      </c>
      <c r="CN236" s="51" t="e">
        <f>CI243*CN232/(HLOOKUP(CN231,workup!$B$266:$Q$268,2,FALSE)*CI227*(1)+HLOOKUP(CN231,workup!$B$266:$Q$268,3,FALSE))</f>
        <v>#DIV/0!</v>
      </c>
      <c r="CO236" s="51" t="e">
        <f>CI243*CO232/(HLOOKUP(CO231,workup!$B$266:$Q$268,2,FALSE)*CI227*(1)+HLOOKUP(CO231,workup!$B$266:$Q$268,3,FALSE))</f>
        <v>#DIV/0!</v>
      </c>
      <c r="CP236" s="51" t="e">
        <f>CI243*CP232/(HLOOKUP(CP231,workup!$B$266:$Q$268,2,FALSE)*CI227*(1)+HLOOKUP(CP231,workup!$B$266:$Q$268,3,FALSE))</f>
        <v>#DIV/0!</v>
      </c>
      <c r="CQ236" s="51" t="e">
        <f>CI243*CQ232/(HLOOKUP(CQ231,workup!$B$266:$Q$268,2,FALSE)*CI227*(1)+HLOOKUP(CQ231,workup!$B$266:$Q$268,3,FALSE))</f>
        <v>#DIV/0!</v>
      </c>
      <c r="CR236" s="51" t="e">
        <f>CI243*CR232/(HLOOKUP(CR231,workup!$B$266:$Q$268,2,FALSE)*CI227*(1)+HLOOKUP(CR231,workup!$B$266:$Q$268,3,FALSE))</f>
        <v>#DIV/0!</v>
      </c>
      <c r="CS236" s="51" t="e">
        <f>CI243*CS232/(HLOOKUP(CS231,workup!$B$266:$Q$268,2,FALSE)*CI227*(1)+HLOOKUP(CS231,workup!$B$266:$Q$268,3,FALSE))</f>
        <v>#DIV/0!</v>
      </c>
      <c r="CT236" s="51" t="e">
        <f>CI243*CT232/(HLOOKUP(CT231,workup!$B$266:$Q$268,2,FALSE)*CI227*(1)+HLOOKUP(CT231,workup!$B$266:$Q$268,3,FALSE))</f>
        <v>#DIV/0!</v>
      </c>
      <c r="CU236" s="51" t="e">
        <f>CI243*CU232/(HLOOKUP(CU231,workup!$B$266:$Q$268,2,FALSE)*CI227*(1)+HLOOKUP(CU231,workup!$B$266:$Q$268,3,FALSE))</f>
        <v>#DIV/0!</v>
      </c>
      <c r="CV236" s="51" t="e">
        <f>CI243*CV232/(HLOOKUP(CV231,workup!$B$266:$Q$268,2,FALSE)*CI227*(1)+HLOOKUP(CV231,workup!$B$266:$Q$268,3,FALSE))</f>
        <v>#DIV/0!</v>
      </c>
      <c r="CW236" s="51" t="e">
        <f>CI243*CW232/(HLOOKUP(CW231,workup!$B$266:$Q$268,2,FALSE)*CI227*(1)+HLOOKUP(CW231,workup!$B$266:$Q$268,3,FALSE))</f>
        <v>#DIV/0!</v>
      </c>
      <c r="CX236" s="51" t="e">
        <f>CI243*CX232/(HLOOKUP(CX231,workup!$B$266:$Q$268,2,FALSE)*CI227*(1)+HLOOKUP(CX231,workup!$B$266:$Q$268,3,FALSE))</f>
        <v>#DIV/0!</v>
      </c>
      <c r="CY236" s="51" t="e">
        <f>CI243*CY232/(HLOOKUP(CY231,workup!$B$266:$Q$268,2,FALSE)*CI227*(1)+HLOOKUP(CY231,workup!$B$266:$Q$268,3,FALSE))</f>
        <v>#DIV/0!</v>
      </c>
    </row>
    <row r="237" spans="1:103" ht="14.45" customHeight="1" x14ac:dyDescent="0.25">
      <c r="A237" s="197"/>
      <c r="B237" s="198"/>
      <c r="C237" s="200"/>
      <c r="D237" s="51" t="e">
        <f>C243*D233/(HLOOKUP(D231,workup!$B$266:$Q$268,2,FALSE)*C228*(1)+HLOOKUP(D231,workup!$B$266:$Q$268,3,FALSE))</f>
        <v>#DIV/0!</v>
      </c>
      <c r="E237" s="51" t="e">
        <f>C243*E233/(HLOOKUP(E231,workup!$B$266:$Q$268,2,FALSE)*C228*(1)+HLOOKUP(E231,workup!$B$266:$Q$268,3,FALSE))</f>
        <v>#DIV/0!</v>
      </c>
      <c r="F237" s="51" t="e">
        <f>C243*F233/(HLOOKUP(F231,workup!$B$266:$Q$268,2,FALSE)*C228*(1)+HLOOKUP(F231,workup!$B$266:$Q$268,3,FALSE))</f>
        <v>#DIV/0!</v>
      </c>
      <c r="G237" s="51" t="e">
        <f>C243*G233/(HLOOKUP(G231,workup!$B$266:$Q$268,2,FALSE)*C228*(1)+HLOOKUP(G231,workup!$B$266:$Q$268,3,FALSE))</f>
        <v>#DIV/0!</v>
      </c>
      <c r="H237" s="51" t="e">
        <f>C243*H233/(HLOOKUP(H231,workup!$B$266:$Q$268,2,FALSE)*C228*(1)+HLOOKUP(H231,workup!$B$266:$Q$268,3,FALSE))</f>
        <v>#DIV/0!</v>
      </c>
      <c r="I237" s="51" t="e">
        <f>C243*I233/(HLOOKUP(I231,workup!$B$266:$Q$268,2,FALSE)*C228*(1)+HLOOKUP(I231,workup!$B$266:$Q$268,3,FALSE))</f>
        <v>#DIV/0!</v>
      </c>
      <c r="J237" s="51" t="e">
        <f>C243*J233/(HLOOKUP(J231,workup!$B$266:$Q$268,2,FALSE)*C228*(1)+HLOOKUP(J231,workup!$B$266:$Q$268,3,FALSE))</f>
        <v>#DIV/0!</v>
      </c>
      <c r="K237" s="51" t="e">
        <f>C243*K233/(HLOOKUP(K231,workup!$B$266:$Q$268,2,FALSE)*C228*(1)+HLOOKUP(K231,workup!$B$266:$Q$268,3,FALSE))</f>
        <v>#DIV/0!</v>
      </c>
      <c r="L237" s="51" t="e">
        <f>C243*L233/(HLOOKUP(L231,workup!$B$266:$Q$268,2,FALSE)*C228*(1)+HLOOKUP(L231,workup!$B$266:$Q$268,3,FALSE))</f>
        <v>#DIV/0!</v>
      </c>
      <c r="M237" s="51" t="e">
        <f>C243*M233/(HLOOKUP(M231,workup!$B$266:$Q$268,2,FALSE)*C228*(1)+HLOOKUP(M231,workup!$B$266:$Q$268,3,FALSE))</f>
        <v>#DIV/0!</v>
      </c>
      <c r="N237" s="51" t="e">
        <f>C243*N233/(HLOOKUP(N231,workup!$B$266:$Q$268,2,FALSE)*C228*(1)+HLOOKUP(N231,workup!$B$266:$Q$268,3,FALSE))</f>
        <v>#DIV/0!</v>
      </c>
      <c r="O237" s="51" t="e">
        <f>C243*O233/(HLOOKUP(O231,workup!$B$266:$Q$268,2,FALSE)*C228*(1)+HLOOKUP(O231,workup!$B$266:$Q$268,3,FALSE))</f>
        <v>#DIV/0!</v>
      </c>
      <c r="P237" s="51" t="e">
        <f>C243*P233/(HLOOKUP(P231,workup!$B$266:$Q$268,2,FALSE)*C228*(1)+HLOOKUP(P231,workup!$B$266:$Q$268,3,FALSE))</f>
        <v>#DIV/0!</v>
      </c>
      <c r="Q237" s="51" t="e">
        <f>C243*Q233/(HLOOKUP(Q231,workup!$B$266:$Q$268,2,FALSE)*C228*(1)+HLOOKUP(Q231,workup!$B$266:$Q$268,3,FALSE))</f>
        <v>#DIV/0!</v>
      </c>
      <c r="R237" s="51" t="e">
        <f>C243*R233/(HLOOKUP(R231,workup!$B$266:$Q$268,2,FALSE)*C228*(1)+HLOOKUP(R231,workup!$B$266:$Q$268,3,FALSE))</f>
        <v>#DIV/0!</v>
      </c>
      <c r="S237" s="51" t="e">
        <f>C243*S233/(HLOOKUP(S231,workup!$B$266:$Q$268,2,FALSE)*C228*(1)+HLOOKUP(S231,workup!$B$266:$Q$268,3,FALSE))</f>
        <v>#DIV/0!</v>
      </c>
      <c r="T237" s="25"/>
      <c r="V237" s="197"/>
      <c r="W237" s="198"/>
      <c r="X237" s="200"/>
      <c r="Y237" s="51" t="e">
        <f>X243*Y233/(HLOOKUP(Y231,workup!$B$266:$Q$268,2,FALSE)*X228*(1)+HLOOKUP(Y231,workup!$B$266:$Q$268,3,FALSE))</f>
        <v>#DIV/0!</v>
      </c>
      <c r="Z237" s="51" t="e">
        <f>X243*Z233/(HLOOKUP(Z231,workup!$B$266:$Q$268,2,FALSE)*X228*(1)+HLOOKUP(Z231,workup!$B$266:$Q$268,3,FALSE))</f>
        <v>#DIV/0!</v>
      </c>
      <c r="AA237" s="51" t="e">
        <f>X243*AA233/(HLOOKUP(AA231,workup!$B$266:$Q$268,2,FALSE)*X228*(1)+HLOOKUP(AA231,workup!$B$266:$Q$268,3,FALSE))</f>
        <v>#DIV/0!</v>
      </c>
      <c r="AB237" s="51" t="e">
        <f>X243*AB233/(HLOOKUP(AB231,workup!$B$266:$Q$268,2,FALSE)*X228*(1)+HLOOKUP(AB231,workup!$B$266:$Q$268,3,FALSE))</f>
        <v>#DIV/0!</v>
      </c>
      <c r="AC237" s="51" t="e">
        <f>X243*AC233/(HLOOKUP(AC231,workup!$B$266:$Q$268,2,FALSE)*X228*(1)+HLOOKUP(AC231,workup!$B$266:$Q$268,3,FALSE))</f>
        <v>#DIV/0!</v>
      </c>
      <c r="AD237" s="51" t="e">
        <f>X243*AD233/(HLOOKUP(AD231,workup!$B$266:$Q$268,2,FALSE)*X228*(1)+HLOOKUP(AD231,workup!$B$266:$Q$268,3,FALSE))</f>
        <v>#DIV/0!</v>
      </c>
      <c r="AE237" s="51" t="e">
        <f>X243*AE233/(HLOOKUP(AE231,workup!$B$266:$Q$268,2,FALSE)*X228*(1)+HLOOKUP(AE231,workup!$B$266:$Q$268,3,FALSE))</f>
        <v>#DIV/0!</v>
      </c>
      <c r="AF237" s="51" t="e">
        <f>X243*AF233/(HLOOKUP(AF231,workup!$B$266:$Q$268,2,FALSE)*X228*(1)+HLOOKUP(AF231,workup!$B$266:$Q$268,3,FALSE))</f>
        <v>#DIV/0!</v>
      </c>
      <c r="AG237" s="51" t="e">
        <f>X243*AG233/(HLOOKUP(AG231,workup!$B$266:$Q$268,2,FALSE)*X228*(1)+HLOOKUP(AG231,workup!$B$266:$Q$268,3,FALSE))</f>
        <v>#DIV/0!</v>
      </c>
      <c r="AH237" s="51" t="e">
        <f>X243*AH233/(HLOOKUP(AH231,workup!$B$266:$Q$268,2,FALSE)*X228*(1)+HLOOKUP(AH231,workup!$B$266:$Q$268,3,FALSE))</f>
        <v>#DIV/0!</v>
      </c>
      <c r="AI237" s="51" t="e">
        <f>X243*AI233/(HLOOKUP(AI231,workup!$B$266:$Q$268,2,FALSE)*X228*(1)+HLOOKUP(AI231,workup!$B$266:$Q$268,3,FALSE))</f>
        <v>#DIV/0!</v>
      </c>
      <c r="AJ237" s="51" t="e">
        <f>X243*AJ233/(HLOOKUP(AJ231,workup!$B$266:$Q$268,2,FALSE)*X228*(1)+HLOOKUP(AJ231,workup!$B$266:$Q$268,3,FALSE))</f>
        <v>#DIV/0!</v>
      </c>
      <c r="AK237" s="51" t="e">
        <f>X243*AK233/(HLOOKUP(AK231,workup!$B$266:$Q$268,2,FALSE)*X228*(1)+HLOOKUP(AK231,workup!$B$266:$Q$268,3,FALSE))</f>
        <v>#DIV/0!</v>
      </c>
      <c r="AL237" s="51" t="e">
        <f>X243*AL233/(HLOOKUP(AL231,workup!$B$266:$Q$268,2,FALSE)*X228*(1)+HLOOKUP(AL231,workup!$B$266:$Q$268,3,FALSE))</f>
        <v>#DIV/0!</v>
      </c>
      <c r="AM237" s="51" t="e">
        <f>X243*AM233/(HLOOKUP(AM231,workup!$B$266:$Q$268,2,FALSE)*X228*(1)+HLOOKUP(AM231,workup!$B$266:$Q$268,3,FALSE))</f>
        <v>#DIV/0!</v>
      </c>
      <c r="AN237" s="51" t="e">
        <f>X243*AN233/(HLOOKUP(AN231,workup!$B$266:$Q$268,2,FALSE)*X228*(1)+HLOOKUP(AN231,workup!$B$266:$Q$268,3,FALSE))</f>
        <v>#DIV/0!</v>
      </c>
      <c r="AQ237" s="197"/>
      <c r="AR237" s="198"/>
      <c r="AS237" s="200"/>
      <c r="AT237" s="51" t="e">
        <f>AS243*AT233/(HLOOKUP(AT231,workup!$B$266:$Q$268,2,FALSE)*AS228*(1)+HLOOKUP(AT231,workup!$B$266:$Q$268,3,FALSE))</f>
        <v>#DIV/0!</v>
      </c>
      <c r="AU237" s="51" t="e">
        <f>AS243*AU233/(HLOOKUP(AU231,workup!$B$266:$Q$268,2,FALSE)*AS228*(1)+HLOOKUP(AU231,workup!$B$266:$Q$268,3,FALSE))</f>
        <v>#DIV/0!</v>
      </c>
      <c r="AV237" s="51" t="e">
        <f>AS243*AV233/(HLOOKUP(AV231,workup!$B$266:$Q$268,2,FALSE)*AS228*(1)+HLOOKUP(AV231,workup!$B$266:$Q$268,3,FALSE))</f>
        <v>#DIV/0!</v>
      </c>
      <c r="AW237" s="51" t="e">
        <f>AS243*AW233/(HLOOKUP(AW231,workup!$B$266:$Q$268,2,FALSE)*AS228*(1)+HLOOKUP(AW231,workup!$B$266:$Q$268,3,FALSE))</f>
        <v>#DIV/0!</v>
      </c>
      <c r="AX237" s="51" t="e">
        <f>AS243*AX233/(HLOOKUP(AX231,workup!$B$266:$Q$268,2,FALSE)*AS228*(1)+HLOOKUP(AX231,workup!$B$266:$Q$268,3,FALSE))</f>
        <v>#DIV/0!</v>
      </c>
      <c r="AY237" s="51" t="e">
        <f>AS243*AY233/(HLOOKUP(AY231,workup!$B$266:$Q$268,2,FALSE)*AS228*(1)+HLOOKUP(AY231,workup!$B$266:$Q$268,3,FALSE))</f>
        <v>#DIV/0!</v>
      </c>
      <c r="AZ237" s="51" t="e">
        <f>AS243*AZ233/(HLOOKUP(AZ231,workup!$B$266:$Q$268,2,FALSE)*AS228*(1)+HLOOKUP(AZ231,workup!$B$266:$Q$268,3,FALSE))</f>
        <v>#DIV/0!</v>
      </c>
      <c r="BA237" s="51" t="e">
        <f>AS243*BA233/(HLOOKUP(BA231,workup!$B$266:$Q$268,2,FALSE)*AS228*(1)+HLOOKUP(BA231,workup!$B$266:$Q$268,3,FALSE))</f>
        <v>#DIV/0!</v>
      </c>
      <c r="BB237" s="51" t="e">
        <f>AS243*BB233/(HLOOKUP(BB231,workup!$B$266:$Q$268,2,FALSE)*AS228*(1)+HLOOKUP(BB231,workup!$B$266:$Q$268,3,FALSE))</f>
        <v>#DIV/0!</v>
      </c>
      <c r="BC237" s="51" t="e">
        <f>AS243*BC233/(HLOOKUP(BC231,workup!$B$266:$Q$268,2,FALSE)*AS228*(1)+HLOOKUP(BC231,workup!$B$266:$Q$268,3,FALSE))</f>
        <v>#DIV/0!</v>
      </c>
      <c r="BD237" s="51" t="e">
        <f>AS243*BD233/(HLOOKUP(BD231,workup!$B$266:$Q$268,2,FALSE)*AS228*(1)+HLOOKUP(BD231,workup!$B$266:$Q$268,3,FALSE))</f>
        <v>#DIV/0!</v>
      </c>
      <c r="BE237" s="51" t="e">
        <f>AS243*BE233/(HLOOKUP(BE231,workup!$B$266:$Q$268,2,FALSE)*AS228*(1)+HLOOKUP(BE231,workup!$B$266:$Q$268,3,FALSE))</f>
        <v>#DIV/0!</v>
      </c>
      <c r="BF237" s="51" t="e">
        <f>AS243*BF233/(HLOOKUP(BF231,workup!$B$266:$Q$268,2,FALSE)*AS228*(1)+HLOOKUP(BF231,workup!$B$266:$Q$268,3,FALSE))</f>
        <v>#DIV/0!</v>
      </c>
      <c r="BG237" s="51" t="e">
        <f>AS243*BG233/(HLOOKUP(BG231,workup!$B$266:$Q$268,2,FALSE)*AS228*(1)+HLOOKUP(BG231,workup!$B$266:$Q$268,3,FALSE))</f>
        <v>#DIV/0!</v>
      </c>
      <c r="BH237" s="51" t="e">
        <f>AS243*BH233/(HLOOKUP(BH231,workup!$B$266:$Q$268,2,FALSE)*AS228*(1)+HLOOKUP(BH231,workup!$B$266:$Q$268,3,FALSE))</f>
        <v>#DIV/0!</v>
      </c>
      <c r="BI237" s="51" t="e">
        <f>AS243*BI233/(HLOOKUP(BI231,workup!$B$266:$Q$268,2,FALSE)*AS228*(1)+HLOOKUP(BI231,workup!$B$266:$Q$268,3,FALSE))</f>
        <v>#DIV/0!</v>
      </c>
      <c r="BL237" s="197"/>
      <c r="BM237" s="198"/>
      <c r="BN237" s="200"/>
      <c r="BO237" s="51" t="e">
        <f>BN243*BO233/(HLOOKUP(BO231,workup!$B$266:$Q$268,2,FALSE)*BN228*(1)+HLOOKUP(BO231,workup!$B$266:$Q$268,3,FALSE))</f>
        <v>#DIV/0!</v>
      </c>
      <c r="BP237" s="51" t="e">
        <f>BN243*BP233/(HLOOKUP(BP231,workup!$B$266:$Q$268,2,FALSE)*BN228*(1)+HLOOKUP(BP231,workup!$B$266:$Q$268,3,FALSE))</f>
        <v>#DIV/0!</v>
      </c>
      <c r="BQ237" s="51" t="e">
        <f>BN243*BQ233/(HLOOKUP(BQ231,workup!$B$266:$Q$268,2,FALSE)*BN228*(1)+HLOOKUP(BQ231,workup!$B$266:$Q$268,3,FALSE))</f>
        <v>#DIV/0!</v>
      </c>
      <c r="BR237" s="51" t="e">
        <f>BN243*BR233/(HLOOKUP(BR231,workup!$B$266:$Q$268,2,FALSE)*BN228*(1)+HLOOKUP(BR231,workup!$B$266:$Q$268,3,FALSE))</f>
        <v>#DIV/0!</v>
      </c>
      <c r="BS237" s="51" t="e">
        <f>BN243*BS233/(HLOOKUP(BS231,workup!$B$266:$Q$268,2,FALSE)*BN228*(1)+HLOOKUP(BS231,workup!$B$266:$Q$268,3,FALSE))</f>
        <v>#DIV/0!</v>
      </c>
      <c r="BT237" s="51" t="e">
        <f>BN243*BT233/(HLOOKUP(BT231,workup!$B$266:$Q$268,2,FALSE)*BN228*(1)+HLOOKUP(BT231,workup!$B$266:$Q$268,3,FALSE))</f>
        <v>#DIV/0!</v>
      </c>
      <c r="BU237" s="51" t="e">
        <f>BN243*BU233/(HLOOKUP(BU231,workup!$B$266:$Q$268,2,FALSE)*BN228*(1)+HLOOKUP(BU231,workup!$B$266:$Q$268,3,FALSE))</f>
        <v>#DIV/0!</v>
      </c>
      <c r="BV237" s="51" t="e">
        <f>BN243*BV233/(HLOOKUP(BV231,workup!$B$266:$Q$268,2,FALSE)*BN228*(1)+HLOOKUP(BV231,workup!$B$266:$Q$268,3,FALSE))</f>
        <v>#DIV/0!</v>
      </c>
      <c r="BW237" s="51" t="e">
        <f>BN243*BW233/(HLOOKUP(BW231,workup!$B$266:$Q$268,2,FALSE)*BN228*(1)+HLOOKUP(BW231,workup!$B$266:$Q$268,3,FALSE))</f>
        <v>#DIV/0!</v>
      </c>
      <c r="BX237" s="51" t="e">
        <f>BN243*BX233/(HLOOKUP(BX231,workup!$B$266:$Q$268,2,FALSE)*BN228*(1)+HLOOKUP(BX231,workup!$B$266:$Q$268,3,FALSE))</f>
        <v>#DIV/0!</v>
      </c>
      <c r="BY237" s="51" t="e">
        <f>BN243*BY233/(HLOOKUP(BY231,workup!$B$266:$Q$268,2,FALSE)*BN228*(1)+HLOOKUP(BY231,workup!$B$266:$Q$268,3,FALSE))</f>
        <v>#DIV/0!</v>
      </c>
      <c r="BZ237" s="51" t="e">
        <f>BN243*BZ233/(HLOOKUP(BZ231,workup!$B$266:$Q$268,2,FALSE)*BN228*(1)+HLOOKUP(BZ231,workup!$B$266:$Q$268,3,FALSE))</f>
        <v>#DIV/0!</v>
      </c>
      <c r="CA237" s="51" t="e">
        <f>BN243*CA233/(HLOOKUP(CA231,workup!$B$266:$Q$268,2,FALSE)*BN228*(1)+HLOOKUP(CA231,workup!$B$266:$Q$268,3,FALSE))</f>
        <v>#DIV/0!</v>
      </c>
      <c r="CB237" s="51" t="e">
        <f>BN243*CB233/(HLOOKUP(CB231,workup!$B$266:$Q$268,2,FALSE)*BN228*(1)+HLOOKUP(CB231,workup!$B$266:$Q$268,3,FALSE))</f>
        <v>#DIV/0!</v>
      </c>
      <c r="CC237" s="51" t="e">
        <f>BN243*CC233/(HLOOKUP(CC231,workup!$B$266:$Q$268,2,FALSE)*BN228*(1)+HLOOKUP(CC231,workup!$B$266:$Q$268,3,FALSE))</f>
        <v>#DIV/0!</v>
      </c>
      <c r="CD237" s="51" t="e">
        <f>BN243*CD233/(HLOOKUP(CD231,workup!$B$266:$Q$268,2,FALSE)*BN228*(1)+HLOOKUP(CD231,workup!$B$266:$Q$268,3,FALSE))</f>
        <v>#DIV/0!</v>
      </c>
      <c r="CG237" s="197"/>
      <c r="CH237" s="198"/>
      <c r="CI237" s="200"/>
      <c r="CJ237" s="51" t="e">
        <f>CI243*CJ233/(HLOOKUP(CJ231,workup!$B$266:$Q$268,2,FALSE)*CI228*(1)+HLOOKUP(CJ231,workup!$B$266:$Q$268,3,FALSE))</f>
        <v>#DIV/0!</v>
      </c>
      <c r="CK237" s="51" t="e">
        <f>CI243*CK233/(HLOOKUP(CK231,workup!$B$266:$Q$268,2,FALSE)*CI228*(1)+HLOOKUP(CK231,workup!$B$266:$Q$268,3,FALSE))</f>
        <v>#DIV/0!</v>
      </c>
      <c r="CL237" s="51" t="e">
        <f>CI243*CL233/(HLOOKUP(CL231,workup!$B$266:$Q$268,2,FALSE)*CI228*(1)+HLOOKUP(CL231,workup!$B$266:$Q$268,3,FALSE))</f>
        <v>#DIV/0!</v>
      </c>
      <c r="CM237" s="51" t="e">
        <f>CI243*CM233/(HLOOKUP(CM231,workup!$B$266:$Q$268,2,FALSE)*CI228*(1)+HLOOKUP(CM231,workup!$B$266:$Q$268,3,FALSE))</f>
        <v>#DIV/0!</v>
      </c>
      <c r="CN237" s="51" t="e">
        <f>CI243*CN233/(HLOOKUP(CN231,workup!$B$266:$Q$268,2,FALSE)*CI228*(1)+HLOOKUP(CN231,workup!$B$266:$Q$268,3,FALSE))</f>
        <v>#DIV/0!</v>
      </c>
      <c r="CO237" s="51" t="e">
        <f>CI243*CO233/(HLOOKUP(CO231,workup!$B$266:$Q$268,2,FALSE)*CI228*(1)+HLOOKUP(CO231,workup!$B$266:$Q$268,3,FALSE))</f>
        <v>#DIV/0!</v>
      </c>
      <c r="CP237" s="51" t="e">
        <f>CI243*CP233/(HLOOKUP(CP231,workup!$B$266:$Q$268,2,FALSE)*CI228*(1)+HLOOKUP(CP231,workup!$B$266:$Q$268,3,FALSE))</f>
        <v>#DIV/0!</v>
      </c>
      <c r="CQ237" s="51" t="e">
        <f>CI243*CQ233/(HLOOKUP(CQ231,workup!$B$266:$Q$268,2,FALSE)*CI228*(1)+HLOOKUP(CQ231,workup!$B$266:$Q$268,3,FALSE))</f>
        <v>#DIV/0!</v>
      </c>
      <c r="CR237" s="51" t="e">
        <f>CI243*CR233/(HLOOKUP(CR231,workup!$B$266:$Q$268,2,FALSE)*CI228*(1)+HLOOKUP(CR231,workup!$B$266:$Q$268,3,FALSE))</f>
        <v>#DIV/0!</v>
      </c>
      <c r="CS237" s="51" t="e">
        <f>CI243*CS233/(HLOOKUP(CS231,workup!$B$266:$Q$268,2,FALSE)*CI228*(1)+HLOOKUP(CS231,workup!$B$266:$Q$268,3,FALSE))</f>
        <v>#DIV/0!</v>
      </c>
      <c r="CT237" s="51" t="e">
        <f>CI243*CT233/(HLOOKUP(CT231,workup!$B$266:$Q$268,2,FALSE)*CI228*(1)+HLOOKUP(CT231,workup!$B$266:$Q$268,3,FALSE))</f>
        <v>#DIV/0!</v>
      </c>
      <c r="CU237" s="51" t="e">
        <f>CI243*CU233/(HLOOKUP(CU231,workup!$B$266:$Q$268,2,FALSE)*CI228*(1)+HLOOKUP(CU231,workup!$B$266:$Q$268,3,FALSE))</f>
        <v>#DIV/0!</v>
      </c>
      <c r="CV237" s="51" t="e">
        <f>CI243*CV233/(HLOOKUP(CV231,workup!$B$266:$Q$268,2,FALSE)*CI228*(1)+HLOOKUP(CV231,workup!$B$266:$Q$268,3,FALSE))</f>
        <v>#DIV/0!</v>
      </c>
      <c r="CW237" s="51" t="e">
        <f>CI243*CW233/(HLOOKUP(CW231,workup!$B$266:$Q$268,2,FALSE)*CI228*(1)+HLOOKUP(CW231,workup!$B$266:$Q$268,3,FALSE))</f>
        <v>#DIV/0!</v>
      </c>
      <c r="CX237" s="51" t="e">
        <f>CI243*CX233/(HLOOKUP(CX231,workup!$B$266:$Q$268,2,FALSE)*CI228*(1)+HLOOKUP(CX231,workup!$B$266:$Q$268,3,FALSE))</f>
        <v>#DIV/0!</v>
      </c>
      <c r="CY237" s="51" t="e">
        <f>CI243*CY233/(HLOOKUP(CY231,workup!$B$266:$Q$268,2,FALSE)*CI228*(1)+HLOOKUP(CY231,workup!$B$266:$Q$268,3,FALSE))</f>
        <v>#DIV/0!</v>
      </c>
    </row>
    <row r="238" spans="1:103" ht="14.45" customHeight="1" x14ac:dyDescent="0.25">
      <c r="A238" s="197"/>
      <c r="B238" s="198"/>
      <c r="C238" s="201"/>
      <c r="D238" s="51" t="e">
        <f>C243*D234/(HLOOKUP(D231,workup!$B$266:$Q$268,2,FALSE)*C229*(1)+HLOOKUP(D231,workup!$B$266:$Q$268,3,FALSE))</f>
        <v>#DIV/0!</v>
      </c>
      <c r="E238" s="51" t="e">
        <f>C243*E234/(HLOOKUP(E231,workup!$B$266:$Q$268,2,FALSE)*C229*(1)+HLOOKUP(E231,workup!$B$266:$Q$268,3,FALSE))</f>
        <v>#DIV/0!</v>
      </c>
      <c r="F238" s="51" t="e">
        <f>C243*F234/(HLOOKUP(F231,workup!$B$266:$Q$268,2,FALSE)*C229*(1)+HLOOKUP(F231,workup!$B$266:$Q$268,3,FALSE))</f>
        <v>#DIV/0!</v>
      </c>
      <c r="G238" s="51" t="e">
        <f>C243*G234/(HLOOKUP(G231,workup!$B$266:$Q$268,2,FALSE)*C229*(1)+HLOOKUP(G231,workup!$B$266:$Q$268,3,FALSE))</f>
        <v>#DIV/0!</v>
      </c>
      <c r="H238" s="51" t="e">
        <f>C243*H234/(HLOOKUP(H231,workup!$B$266:$Q$268,2,FALSE)*C229*(1)+HLOOKUP(H231,workup!$B$266:$Q$268,3,FALSE))</f>
        <v>#DIV/0!</v>
      </c>
      <c r="I238" s="51" t="e">
        <f>C243*I234/(HLOOKUP(I231,workup!$B$266:$Q$268,2,FALSE)*C229*(1)+HLOOKUP(I231,workup!$B$266:$Q$268,3,FALSE))</f>
        <v>#DIV/0!</v>
      </c>
      <c r="J238" s="51" t="e">
        <f>C243*J234/(HLOOKUP(J231,workup!$B$266:$Q$268,2,FALSE)*C229*(1)+HLOOKUP(J231,workup!$B$266:$Q$268,3,FALSE))</f>
        <v>#DIV/0!</v>
      </c>
      <c r="K238" s="51" t="e">
        <f>C243*K234/(HLOOKUP(K231,workup!$B$266:$Q$268,2,FALSE)*C229*(1)+HLOOKUP(K231,workup!$B$266:$Q$268,3,FALSE))</f>
        <v>#DIV/0!</v>
      </c>
      <c r="L238" s="51" t="e">
        <f>C243*L234/(HLOOKUP(L231,workup!$B$266:$Q$268,2,FALSE)*C229*(1)+HLOOKUP(L231,workup!$B$266:$Q$268,3,FALSE))</f>
        <v>#DIV/0!</v>
      </c>
      <c r="M238" s="51" t="e">
        <f>C243*M234/(HLOOKUP(M231,workup!$B$266:$Q$268,2,FALSE)*C229*(1)+HLOOKUP(M231,workup!$B$266:$Q$268,3,FALSE))</f>
        <v>#DIV/0!</v>
      </c>
      <c r="N238" s="51" t="e">
        <f>C243*N234/(HLOOKUP(N231,workup!$B$266:$Q$268,2,FALSE)*C229*(1)+HLOOKUP(N231,workup!$B$266:$Q$268,3,FALSE))</f>
        <v>#DIV/0!</v>
      </c>
      <c r="O238" s="51" t="e">
        <f>C243*O234/(HLOOKUP(O231,workup!$B$266:$Q$268,2,FALSE)*C229*(1)+HLOOKUP(O231,workup!$B$266:$Q$268,3,FALSE))</f>
        <v>#DIV/0!</v>
      </c>
      <c r="P238" s="51" t="e">
        <f>C243*P234/(HLOOKUP(P231,workup!$B$266:$Q$268,2,FALSE)*C229*(1)+HLOOKUP(P231,workup!$B$266:$Q$268,3,FALSE))</f>
        <v>#DIV/0!</v>
      </c>
      <c r="Q238" s="51" t="e">
        <f>C243*Q234/(HLOOKUP(Q231,workup!$B$266:$Q$268,2,FALSE)*C229*(1)+HLOOKUP(Q231,workup!$B$266:$Q$268,3,FALSE))</f>
        <v>#DIV/0!</v>
      </c>
      <c r="R238" s="51" t="e">
        <f>C243*R234/(HLOOKUP(R231,workup!$B$266:$Q$268,2,FALSE)*C229*(1)+HLOOKUP(R231,workup!$B$266:$Q$268,3,FALSE))</f>
        <v>#DIV/0!</v>
      </c>
      <c r="S238" s="51" t="e">
        <f>C243*S234/(HLOOKUP(S231,workup!$B$266:$Q$268,2,FALSE)*C229*(1)+HLOOKUP(S231,workup!$B$266:$Q$268,3,FALSE))</f>
        <v>#DIV/0!</v>
      </c>
      <c r="T238" s="25"/>
      <c r="V238" s="197"/>
      <c r="W238" s="198"/>
      <c r="X238" s="201"/>
      <c r="Y238" s="51" t="e">
        <f>X243*Y234/(HLOOKUP(Y231,workup!$B$266:$Q$268,2,FALSE)*X229*(1)+HLOOKUP(Y231,workup!$B$266:$Q$268,3,FALSE))</f>
        <v>#DIV/0!</v>
      </c>
      <c r="Z238" s="51" t="e">
        <f>X243*Z234/(HLOOKUP(Z231,workup!$B$266:$Q$268,2,FALSE)*X229*(1)+HLOOKUP(Z231,workup!$B$266:$Q$268,3,FALSE))</f>
        <v>#DIV/0!</v>
      </c>
      <c r="AA238" s="51" t="e">
        <f>X243*AA234/(HLOOKUP(AA231,workup!$B$266:$Q$268,2,FALSE)*X229*(1)+HLOOKUP(AA231,workup!$B$266:$Q$268,3,FALSE))</f>
        <v>#DIV/0!</v>
      </c>
      <c r="AB238" s="51" t="e">
        <f>X243*AB234/(HLOOKUP(AB231,workup!$B$266:$Q$268,2,FALSE)*X229*(1)+HLOOKUP(AB231,workup!$B$266:$Q$268,3,FALSE))</f>
        <v>#DIV/0!</v>
      </c>
      <c r="AC238" s="51" t="e">
        <f>X243*AC234/(HLOOKUP(AC231,workup!$B$266:$Q$268,2,FALSE)*X229*(1)+HLOOKUP(AC231,workup!$B$266:$Q$268,3,FALSE))</f>
        <v>#DIV/0!</v>
      </c>
      <c r="AD238" s="51" t="e">
        <f>X243*AD234/(HLOOKUP(AD231,workup!$B$266:$Q$268,2,FALSE)*X229*(1)+HLOOKUP(AD231,workup!$B$266:$Q$268,3,FALSE))</f>
        <v>#DIV/0!</v>
      </c>
      <c r="AE238" s="51" t="e">
        <f>X243*AE234/(HLOOKUP(AE231,workup!$B$266:$Q$268,2,FALSE)*X229*(1)+HLOOKUP(AE231,workup!$B$266:$Q$268,3,FALSE))</f>
        <v>#DIV/0!</v>
      </c>
      <c r="AF238" s="51" t="e">
        <f>X243*AF234/(HLOOKUP(AF231,workup!$B$266:$Q$268,2,FALSE)*X229*(1)+HLOOKUP(AF231,workup!$B$266:$Q$268,3,FALSE))</f>
        <v>#DIV/0!</v>
      </c>
      <c r="AG238" s="51" t="e">
        <f>X243*AG234/(HLOOKUP(AG231,workup!$B$266:$Q$268,2,FALSE)*X229*(1)+HLOOKUP(AG231,workup!$B$266:$Q$268,3,FALSE))</f>
        <v>#DIV/0!</v>
      </c>
      <c r="AH238" s="51" t="e">
        <f>X243*AH234/(HLOOKUP(AH231,workup!$B$266:$Q$268,2,FALSE)*X229*(1)+HLOOKUP(AH231,workup!$B$266:$Q$268,3,FALSE))</f>
        <v>#DIV/0!</v>
      </c>
      <c r="AI238" s="51" t="e">
        <f>X243*AI234/(HLOOKUP(AI231,workup!$B$266:$Q$268,2,FALSE)*X229*(1)+HLOOKUP(AI231,workup!$B$266:$Q$268,3,FALSE))</f>
        <v>#DIV/0!</v>
      </c>
      <c r="AJ238" s="51" t="e">
        <f>X243*AJ234/(HLOOKUP(AJ231,workup!$B$266:$Q$268,2,FALSE)*X229*(1)+HLOOKUP(AJ231,workup!$B$266:$Q$268,3,FALSE))</f>
        <v>#DIV/0!</v>
      </c>
      <c r="AK238" s="51" t="e">
        <f>X243*AK234/(HLOOKUP(AK231,workup!$B$266:$Q$268,2,FALSE)*X229*(1)+HLOOKUP(AK231,workup!$B$266:$Q$268,3,FALSE))</f>
        <v>#DIV/0!</v>
      </c>
      <c r="AL238" s="51" t="e">
        <f>X243*AL234/(HLOOKUP(AL231,workup!$B$266:$Q$268,2,FALSE)*X229*(1)+HLOOKUP(AL231,workup!$B$266:$Q$268,3,FALSE))</f>
        <v>#DIV/0!</v>
      </c>
      <c r="AM238" s="51" t="e">
        <f>X243*AM234/(HLOOKUP(AM231,workup!$B$266:$Q$268,2,FALSE)*X229*(1)+HLOOKUP(AM231,workup!$B$266:$Q$268,3,FALSE))</f>
        <v>#DIV/0!</v>
      </c>
      <c r="AN238" s="51" t="e">
        <f>X243*AN234/(HLOOKUP(AN231,workup!$B$266:$Q$268,2,FALSE)*X229*(1)+HLOOKUP(AN231,workup!$B$266:$Q$268,3,FALSE))</f>
        <v>#DIV/0!</v>
      </c>
      <c r="AQ238" s="197"/>
      <c r="AR238" s="198"/>
      <c r="AS238" s="201"/>
      <c r="AT238" s="51" t="e">
        <f>AS243*AT234/(HLOOKUP(AT231,workup!$B$266:$Q$268,2,FALSE)*AS229*(1)+HLOOKUP(AT231,workup!$B$266:$Q$268,3,FALSE))</f>
        <v>#DIV/0!</v>
      </c>
      <c r="AU238" s="51" t="e">
        <f>AS243*AU234/(HLOOKUP(AU231,workup!$B$266:$Q$268,2,FALSE)*AS229*(1)+HLOOKUP(AU231,workup!$B$266:$Q$268,3,FALSE))</f>
        <v>#DIV/0!</v>
      </c>
      <c r="AV238" s="51" t="e">
        <f>AS243*AV234/(HLOOKUP(AV231,workup!$B$266:$Q$268,2,FALSE)*AS229*(1)+HLOOKUP(AV231,workup!$B$266:$Q$268,3,FALSE))</f>
        <v>#DIV/0!</v>
      </c>
      <c r="AW238" s="51" t="e">
        <f>AS243*AW234/(HLOOKUP(AW231,workup!$B$266:$Q$268,2,FALSE)*AS229*(1)+HLOOKUP(AW231,workup!$B$266:$Q$268,3,FALSE))</f>
        <v>#DIV/0!</v>
      </c>
      <c r="AX238" s="51" t="e">
        <f>AS243*AX234/(HLOOKUP(AX231,workup!$B$266:$Q$268,2,FALSE)*AS229*(1)+HLOOKUP(AX231,workup!$B$266:$Q$268,3,FALSE))</f>
        <v>#DIV/0!</v>
      </c>
      <c r="AY238" s="51" t="e">
        <f>AS243*AY234/(HLOOKUP(AY231,workup!$B$266:$Q$268,2,FALSE)*AS229*(1)+HLOOKUP(AY231,workup!$B$266:$Q$268,3,FALSE))</f>
        <v>#DIV/0!</v>
      </c>
      <c r="AZ238" s="51" t="e">
        <f>AS243*AZ234/(HLOOKUP(AZ231,workup!$B$266:$Q$268,2,FALSE)*AS229*(1)+HLOOKUP(AZ231,workup!$B$266:$Q$268,3,FALSE))</f>
        <v>#DIV/0!</v>
      </c>
      <c r="BA238" s="51" t="e">
        <f>AS243*BA234/(HLOOKUP(BA231,workup!$B$266:$Q$268,2,FALSE)*AS229*(1)+HLOOKUP(BA231,workup!$B$266:$Q$268,3,FALSE))</f>
        <v>#DIV/0!</v>
      </c>
      <c r="BB238" s="51" t="e">
        <f>AS243*BB234/(HLOOKUP(BB231,workup!$B$266:$Q$268,2,FALSE)*AS229*(1)+HLOOKUP(BB231,workup!$B$266:$Q$268,3,FALSE))</f>
        <v>#DIV/0!</v>
      </c>
      <c r="BC238" s="51" t="e">
        <f>AS243*BC234/(HLOOKUP(BC231,workup!$B$266:$Q$268,2,FALSE)*AS229*(1)+HLOOKUP(BC231,workup!$B$266:$Q$268,3,FALSE))</f>
        <v>#DIV/0!</v>
      </c>
      <c r="BD238" s="51" t="e">
        <f>AS243*BD234/(HLOOKUP(BD231,workup!$B$266:$Q$268,2,FALSE)*AS229*(1)+HLOOKUP(BD231,workup!$B$266:$Q$268,3,FALSE))</f>
        <v>#DIV/0!</v>
      </c>
      <c r="BE238" s="51" t="e">
        <f>AS243*BE234/(HLOOKUP(BE231,workup!$B$266:$Q$268,2,FALSE)*AS229*(1)+HLOOKUP(BE231,workup!$B$266:$Q$268,3,FALSE))</f>
        <v>#DIV/0!</v>
      </c>
      <c r="BF238" s="51" t="e">
        <f>AS243*BF234/(HLOOKUP(BF231,workup!$B$266:$Q$268,2,FALSE)*AS229*(1)+HLOOKUP(BF231,workup!$B$266:$Q$268,3,FALSE))</f>
        <v>#DIV/0!</v>
      </c>
      <c r="BG238" s="51" t="e">
        <f>AS243*BG234/(HLOOKUP(BG231,workup!$B$266:$Q$268,2,FALSE)*AS229*(1)+HLOOKUP(BG231,workup!$B$266:$Q$268,3,FALSE))</f>
        <v>#DIV/0!</v>
      </c>
      <c r="BH238" s="51" t="e">
        <f>AS243*BH234/(HLOOKUP(BH231,workup!$B$266:$Q$268,2,FALSE)*AS229*(1)+HLOOKUP(BH231,workup!$B$266:$Q$268,3,FALSE))</f>
        <v>#DIV/0!</v>
      </c>
      <c r="BI238" s="51" t="e">
        <f>AS243*BI234/(HLOOKUP(BI231,workup!$B$266:$Q$268,2,FALSE)*AS229*(1)+HLOOKUP(BI231,workup!$B$266:$Q$268,3,FALSE))</f>
        <v>#DIV/0!</v>
      </c>
      <c r="BL238" s="197"/>
      <c r="BM238" s="198"/>
      <c r="BN238" s="201"/>
      <c r="BO238" s="51" t="e">
        <f>BN243*BO234/(HLOOKUP(BO231,workup!$B$266:$Q$268,2,FALSE)*BN229*(1)+HLOOKUP(BO231,workup!$B$266:$Q$268,3,FALSE))</f>
        <v>#DIV/0!</v>
      </c>
      <c r="BP238" s="51" t="e">
        <f>BN243*BP234/(HLOOKUP(BP231,workup!$B$266:$Q$268,2,FALSE)*BN229*(1)+HLOOKUP(BP231,workup!$B$266:$Q$268,3,FALSE))</f>
        <v>#DIV/0!</v>
      </c>
      <c r="BQ238" s="51" t="e">
        <f>BN243*BQ234/(HLOOKUP(BQ231,workup!$B$266:$Q$268,2,FALSE)*BN229*(1)+HLOOKUP(BQ231,workup!$B$266:$Q$268,3,FALSE))</f>
        <v>#DIV/0!</v>
      </c>
      <c r="BR238" s="51" t="e">
        <f>BN243*BR234/(HLOOKUP(BR231,workup!$B$266:$Q$268,2,FALSE)*BN229*(1)+HLOOKUP(BR231,workup!$B$266:$Q$268,3,FALSE))</f>
        <v>#DIV/0!</v>
      </c>
      <c r="BS238" s="51" t="e">
        <f>BN243*BS234/(HLOOKUP(BS231,workup!$B$266:$Q$268,2,FALSE)*BN229*(1)+HLOOKUP(BS231,workup!$B$266:$Q$268,3,FALSE))</f>
        <v>#DIV/0!</v>
      </c>
      <c r="BT238" s="51" t="e">
        <f>BN243*BT234/(HLOOKUP(BT231,workup!$B$266:$Q$268,2,FALSE)*BN229*(1)+HLOOKUP(BT231,workup!$B$266:$Q$268,3,FALSE))</f>
        <v>#DIV/0!</v>
      </c>
      <c r="BU238" s="51" t="e">
        <f>BN243*BU234/(HLOOKUP(BU231,workup!$B$266:$Q$268,2,FALSE)*BN229*(1)+HLOOKUP(BU231,workup!$B$266:$Q$268,3,FALSE))</f>
        <v>#DIV/0!</v>
      </c>
      <c r="BV238" s="51" t="e">
        <f>BN243*BV234/(HLOOKUP(BV231,workup!$B$266:$Q$268,2,FALSE)*BN229*(1)+HLOOKUP(BV231,workup!$B$266:$Q$268,3,FALSE))</f>
        <v>#DIV/0!</v>
      </c>
      <c r="BW238" s="51" t="e">
        <f>BN243*BW234/(HLOOKUP(BW231,workup!$B$266:$Q$268,2,FALSE)*BN229*(1)+HLOOKUP(BW231,workup!$B$266:$Q$268,3,FALSE))</f>
        <v>#DIV/0!</v>
      </c>
      <c r="BX238" s="51" t="e">
        <f>BN243*BX234/(HLOOKUP(BX231,workup!$B$266:$Q$268,2,FALSE)*BN229*(1)+HLOOKUP(BX231,workup!$B$266:$Q$268,3,FALSE))</f>
        <v>#DIV/0!</v>
      </c>
      <c r="BY238" s="51" t="e">
        <f>BN243*BY234/(HLOOKUP(BY231,workup!$B$266:$Q$268,2,FALSE)*BN229*(1)+HLOOKUP(BY231,workup!$B$266:$Q$268,3,FALSE))</f>
        <v>#DIV/0!</v>
      </c>
      <c r="BZ238" s="51" t="e">
        <f>BN243*BZ234/(HLOOKUP(BZ231,workup!$B$266:$Q$268,2,FALSE)*BN229*(1)+HLOOKUP(BZ231,workup!$B$266:$Q$268,3,FALSE))</f>
        <v>#DIV/0!</v>
      </c>
      <c r="CA238" s="51" t="e">
        <f>BN243*CA234/(HLOOKUP(CA231,workup!$B$266:$Q$268,2,FALSE)*BN229*(1)+HLOOKUP(CA231,workup!$B$266:$Q$268,3,FALSE))</f>
        <v>#DIV/0!</v>
      </c>
      <c r="CB238" s="51" t="e">
        <f>BN243*CB234/(HLOOKUP(CB231,workup!$B$266:$Q$268,2,FALSE)*BN229*(1)+HLOOKUP(CB231,workup!$B$266:$Q$268,3,FALSE))</f>
        <v>#DIV/0!</v>
      </c>
      <c r="CC238" s="51" t="e">
        <f>BN243*CC234/(HLOOKUP(CC231,workup!$B$266:$Q$268,2,FALSE)*BN229*(1)+HLOOKUP(CC231,workup!$B$266:$Q$268,3,FALSE))</f>
        <v>#DIV/0!</v>
      </c>
      <c r="CD238" s="51" t="e">
        <f>BN243*CD234/(HLOOKUP(CD231,workup!$B$266:$Q$268,2,FALSE)*BN229*(1)+HLOOKUP(CD231,workup!$B$266:$Q$268,3,FALSE))</f>
        <v>#DIV/0!</v>
      </c>
      <c r="CG238" s="197"/>
      <c r="CH238" s="198"/>
      <c r="CI238" s="201"/>
      <c r="CJ238" s="51" t="e">
        <f>CI243*CJ234/(HLOOKUP(CJ231,workup!$B$266:$Q$268,2,FALSE)*CI229*(1)+HLOOKUP(CJ231,workup!$B$266:$Q$268,3,FALSE))</f>
        <v>#DIV/0!</v>
      </c>
      <c r="CK238" s="51" t="e">
        <f>CI243*CK234/(HLOOKUP(CK231,workup!$B$266:$Q$268,2,FALSE)*CI229*(1)+HLOOKUP(CK231,workup!$B$266:$Q$268,3,FALSE))</f>
        <v>#DIV/0!</v>
      </c>
      <c r="CL238" s="51" t="e">
        <f>CI243*CL234/(HLOOKUP(CL231,workup!$B$266:$Q$268,2,FALSE)*CI229*(1)+HLOOKUP(CL231,workup!$B$266:$Q$268,3,FALSE))</f>
        <v>#DIV/0!</v>
      </c>
      <c r="CM238" s="51" t="e">
        <f>CI243*CM234/(HLOOKUP(CM231,workup!$B$266:$Q$268,2,FALSE)*CI229*(1)+HLOOKUP(CM231,workup!$B$266:$Q$268,3,FALSE))</f>
        <v>#DIV/0!</v>
      </c>
      <c r="CN238" s="51" t="e">
        <f>CI243*CN234/(HLOOKUP(CN231,workup!$B$266:$Q$268,2,FALSE)*CI229*(1)+HLOOKUP(CN231,workup!$B$266:$Q$268,3,FALSE))</f>
        <v>#DIV/0!</v>
      </c>
      <c r="CO238" s="51" t="e">
        <f>CI243*CO234/(HLOOKUP(CO231,workup!$B$266:$Q$268,2,FALSE)*CI229*(1)+HLOOKUP(CO231,workup!$B$266:$Q$268,3,FALSE))</f>
        <v>#DIV/0!</v>
      </c>
      <c r="CP238" s="51" t="e">
        <f>CI243*CP234/(HLOOKUP(CP231,workup!$B$266:$Q$268,2,FALSE)*CI229*(1)+HLOOKUP(CP231,workup!$B$266:$Q$268,3,FALSE))</f>
        <v>#DIV/0!</v>
      </c>
      <c r="CQ238" s="51" t="e">
        <f>CI243*CQ234/(HLOOKUP(CQ231,workup!$B$266:$Q$268,2,FALSE)*CI229*(1)+HLOOKUP(CQ231,workup!$B$266:$Q$268,3,FALSE))</f>
        <v>#DIV/0!</v>
      </c>
      <c r="CR238" s="51" t="e">
        <f>CI243*CR234/(HLOOKUP(CR231,workup!$B$266:$Q$268,2,FALSE)*CI229*(1)+HLOOKUP(CR231,workup!$B$266:$Q$268,3,FALSE))</f>
        <v>#DIV/0!</v>
      </c>
      <c r="CS238" s="51" t="e">
        <f>CI243*CS234/(HLOOKUP(CS231,workup!$B$266:$Q$268,2,FALSE)*CI229*(1)+HLOOKUP(CS231,workup!$B$266:$Q$268,3,FALSE))</f>
        <v>#DIV/0!</v>
      </c>
      <c r="CT238" s="51" t="e">
        <f>CI243*CT234/(HLOOKUP(CT231,workup!$B$266:$Q$268,2,FALSE)*CI229*(1)+HLOOKUP(CT231,workup!$B$266:$Q$268,3,FALSE))</f>
        <v>#DIV/0!</v>
      </c>
      <c r="CU238" s="51" t="e">
        <f>CI243*CU234/(HLOOKUP(CU231,workup!$B$266:$Q$268,2,FALSE)*CI229*(1)+HLOOKUP(CU231,workup!$B$266:$Q$268,3,FALSE))</f>
        <v>#DIV/0!</v>
      </c>
      <c r="CV238" s="51" t="e">
        <f>CI243*CV234/(HLOOKUP(CV231,workup!$B$266:$Q$268,2,FALSE)*CI229*(1)+HLOOKUP(CV231,workup!$B$266:$Q$268,3,FALSE))</f>
        <v>#DIV/0!</v>
      </c>
      <c r="CW238" s="51" t="e">
        <f>CI243*CW234/(HLOOKUP(CW231,workup!$B$266:$Q$268,2,FALSE)*CI229*(1)+HLOOKUP(CW231,workup!$B$266:$Q$268,3,FALSE))</f>
        <v>#DIV/0!</v>
      </c>
      <c r="CX238" s="51" t="e">
        <f>CI243*CX234/(HLOOKUP(CX231,workup!$B$266:$Q$268,2,FALSE)*CI229*(1)+HLOOKUP(CX231,workup!$B$266:$Q$268,3,FALSE))</f>
        <v>#DIV/0!</v>
      </c>
      <c r="CY238" s="51" t="e">
        <f>CI243*CY234/(HLOOKUP(CY231,workup!$B$266:$Q$268,2,FALSE)*CI229*(1)+HLOOKUP(CY231,workup!$B$266:$Q$268,3,FALSE))</f>
        <v>#DIV/0!</v>
      </c>
    </row>
    <row r="239" spans="1:103" ht="14.45" customHeight="1" x14ac:dyDescent="0.25">
      <c r="A239" s="197"/>
      <c r="B239" s="198"/>
      <c r="C239" s="66" t="s">
        <v>43</v>
      </c>
      <c r="D239" s="54" t="e">
        <f>AVERAGE(D236:D238)</f>
        <v>#DIV/0!</v>
      </c>
      <c r="E239" s="54" t="e">
        <f t="shared" ref="E239" si="1626">AVERAGE(E236:E238)</f>
        <v>#DIV/0!</v>
      </c>
      <c r="F239" s="54" t="e">
        <f>AVERAGE(F236:F238)</f>
        <v>#DIV/0!</v>
      </c>
      <c r="G239" s="54" t="e">
        <f>AVERAGE(G236:G238)</f>
        <v>#DIV/0!</v>
      </c>
      <c r="H239" s="54" t="e">
        <f>AVERAGE(H236:H238)</f>
        <v>#DIV/0!</v>
      </c>
      <c r="I239" s="54" t="e">
        <f t="shared" ref="I239:J239" si="1627">AVERAGE(I236:I238)</f>
        <v>#DIV/0!</v>
      </c>
      <c r="J239" s="54" t="e">
        <f t="shared" si="1627"/>
        <v>#DIV/0!</v>
      </c>
      <c r="K239" s="54" t="e">
        <f>AVERAGE(K236:K238)</f>
        <v>#DIV/0!</v>
      </c>
      <c r="L239" s="54" t="e">
        <f>AVERAGE(L236:L238)</f>
        <v>#DIV/0!</v>
      </c>
      <c r="M239" s="54" t="e">
        <f t="shared" ref="M239:S239" si="1628">AVERAGE(M236:M238)</f>
        <v>#DIV/0!</v>
      </c>
      <c r="N239" s="54" t="e">
        <f t="shared" si="1628"/>
        <v>#DIV/0!</v>
      </c>
      <c r="O239" s="54" t="e">
        <f t="shared" si="1628"/>
        <v>#DIV/0!</v>
      </c>
      <c r="P239" s="54" t="e">
        <f t="shared" si="1628"/>
        <v>#DIV/0!</v>
      </c>
      <c r="Q239" s="54" t="e">
        <f t="shared" si="1628"/>
        <v>#DIV/0!</v>
      </c>
      <c r="R239" s="54" t="e">
        <f t="shared" si="1628"/>
        <v>#DIV/0!</v>
      </c>
      <c r="S239" s="55" t="e">
        <f t="shared" si="1628"/>
        <v>#DIV/0!</v>
      </c>
      <c r="T239" s="25"/>
      <c r="V239" s="197"/>
      <c r="W239" s="198"/>
      <c r="X239" s="66" t="s">
        <v>43</v>
      </c>
      <c r="Y239" s="54" t="e">
        <f>AVERAGE(Y236:Y238)</f>
        <v>#DIV/0!</v>
      </c>
      <c r="Z239" s="54" t="e">
        <f t="shared" ref="Z239" si="1629">AVERAGE(Z236:Z238)</f>
        <v>#DIV/0!</v>
      </c>
      <c r="AA239" s="54" t="e">
        <f>AVERAGE(AA236:AA238)</f>
        <v>#DIV/0!</v>
      </c>
      <c r="AB239" s="54" t="e">
        <f>AVERAGE(AB236:AB238)</f>
        <v>#DIV/0!</v>
      </c>
      <c r="AC239" s="54" t="e">
        <f>AVERAGE(AC236:AC238)</f>
        <v>#DIV/0!</v>
      </c>
      <c r="AD239" s="54" t="e">
        <f t="shared" ref="AD239:AE239" si="1630">AVERAGE(AD236:AD238)</f>
        <v>#DIV/0!</v>
      </c>
      <c r="AE239" s="54" t="e">
        <f t="shared" si="1630"/>
        <v>#DIV/0!</v>
      </c>
      <c r="AF239" s="54" t="e">
        <f>AVERAGE(AF236:AF238)</f>
        <v>#DIV/0!</v>
      </c>
      <c r="AG239" s="54" t="e">
        <f>AVERAGE(AG236:AG238)</f>
        <v>#DIV/0!</v>
      </c>
      <c r="AH239" s="54" t="e">
        <f t="shared" ref="AH239:AN239" si="1631">AVERAGE(AH236:AH238)</f>
        <v>#DIV/0!</v>
      </c>
      <c r="AI239" s="54" t="e">
        <f t="shared" si="1631"/>
        <v>#DIV/0!</v>
      </c>
      <c r="AJ239" s="54" t="e">
        <f t="shared" si="1631"/>
        <v>#DIV/0!</v>
      </c>
      <c r="AK239" s="54" t="e">
        <f t="shared" si="1631"/>
        <v>#DIV/0!</v>
      </c>
      <c r="AL239" s="54" t="e">
        <f t="shared" si="1631"/>
        <v>#DIV/0!</v>
      </c>
      <c r="AM239" s="54" t="e">
        <f t="shared" si="1631"/>
        <v>#DIV/0!</v>
      </c>
      <c r="AN239" s="55" t="e">
        <f t="shared" si="1631"/>
        <v>#DIV/0!</v>
      </c>
      <c r="AQ239" s="197"/>
      <c r="AR239" s="198"/>
      <c r="AS239" s="66" t="s">
        <v>43</v>
      </c>
      <c r="AT239" s="54" t="e">
        <f>AVERAGE(AT236:AT238)</f>
        <v>#DIV/0!</v>
      </c>
      <c r="AU239" s="54" t="e">
        <f t="shared" ref="AU239" si="1632">AVERAGE(AU236:AU238)</f>
        <v>#DIV/0!</v>
      </c>
      <c r="AV239" s="54" t="e">
        <f>AVERAGE(AV236:AV238)</f>
        <v>#DIV/0!</v>
      </c>
      <c r="AW239" s="54" t="e">
        <f>AVERAGE(AW236:AW238)</f>
        <v>#DIV/0!</v>
      </c>
      <c r="AX239" s="54" t="e">
        <f>AVERAGE(AX236:AX238)</f>
        <v>#DIV/0!</v>
      </c>
      <c r="AY239" s="54" t="e">
        <f t="shared" ref="AY239:AZ239" si="1633">AVERAGE(AY236:AY238)</f>
        <v>#DIV/0!</v>
      </c>
      <c r="AZ239" s="54" t="e">
        <f t="shared" si="1633"/>
        <v>#DIV/0!</v>
      </c>
      <c r="BA239" s="54" t="e">
        <f>AVERAGE(BA236:BA238)</f>
        <v>#DIV/0!</v>
      </c>
      <c r="BB239" s="54" t="e">
        <f>AVERAGE(BB236:BB238)</f>
        <v>#DIV/0!</v>
      </c>
      <c r="BC239" s="54" t="e">
        <f t="shared" ref="BC239:BI239" si="1634">AVERAGE(BC236:BC238)</f>
        <v>#DIV/0!</v>
      </c>
      <c r="BD239" s="54" t="e">
        <f t="shared" si="1634"/>
        <v>#DIV/0!</v>
      </c>
      <c r="BE239" s="54" t="e">
        <f t="shared" si="1634"/>
        <v>#DIV/0!</v>
      </c>
      <c r="BF239" s="54" t="e">
        <f t="shared" si="1634"/>
        <v>#DIV/0!</v>
      </c>
      <c r="BG239" s="54" t="e">
        <f t="shared" si="1634"/>
        <v>#DIV/0!</v>
      </c>
      <c r="BH239" s="54" t="e">
        <f t="shared" si="1634"/>
        <v>#DIV/0!</v>
      </c>
      <c r="BI239" s="55" t="e">
        <f t="shared" si="1634"/>
        <v>#DIV/0!</v>
      </c>
      <c r="BL239" s="197"/>
      <c r="BM239" s="198"/>
      <c r="BN239" s="66" t="s">
        <v>43</v>
      </c>
      <c r="BO239" s="54" t="e">
        <f>AVERAGE(BO236:BO238)</f>
        <v>#DIV/0!</v>
      </c>
      <c r="BP239" s="54" t="e">
        <f t="shared" ref="BP239" si="1635">AVERAGE(BP236:BP238)</f>
        <v>#DIV/0!</v>
      </c>
      <c r="BQ239" s="54" t="e">
        <f>AVERAGE(BQ236:BQ238)</f>
        <v>#DIV/0!</v>
      </c>
      <c r="BR239" s="54" t="e">
        <f>AVERAGE(BR236:BR238)</f>
        <v>#DIV/0!</v>
      </c>
      <c r="BS239" s="54" t="e">
        <f>AVERAGE(BS236:BS238)</f>
        <v>#DIV/0!</v>
      </c>
      <c r="BT239" s="54" t="e">
        <f t="shared" ref="BT239:BU239" si="1636">AVERAGE(BT236:BT238)</f>
        <v>#DIV/0!</v>
      </c>
      <c r="BU239" s="54" t="e">
        <f t="shared" si="1636"/>
        <v>#DIV/0!</v>
      </c>
      <c r="BV239" s="54" t="e">
        <f>AVERAGE(BV236:BV238)</f>
        <v>#DIV/0!</v>
      </c>
      <c r="BW239" s="54" t="e">
        <f>AVERAGE(BW236:BW238)</f>
        <v>#DIV/0!</v>
      </c>
      <c r="BX239" s="54" t="e">
        <f t="shared" ref="BX239:CD239" si="1637">AVERAGE(BX236:BX238)</f>
        <v>#DIV/0!</v>
      </c>
      <c r="BY239" s="54" t="e">
        <f t="shared" si="1637"/>
        <v>#DIV/0!</v>
      </c>
      <c r="BZ239" s="54" t="e">
        <f t="shared" si="1637"/>
        <v>#DIV/0!</v>
      </c>
      <c r="CA239" s="54" t="e">
        <f t="shared" si="1637"/>
        <v>#DIV/0!</v>
      </c>
      <c r="CB239" s="54" t="e">
        <f t="shared" si="1637"/>
        <v>#DIV/0!</v>
      </c>
      <c r="CC239" s="54" t="e">
        <f t="shared" si="1637"/>
        <v>#DIV/0!</v>
      </c>
      <c r="CD239" s="55" t="e">
        <f t="shared" si="1637"/>
        <v>#DIV/0!</v>
      </c>
      <c r="CG239" s="197"/>
      <c r="CH239" s="198"/>
      <c r="CI239" s="66" t="s">
        <v>43</v>
      </c>
      <c r="CJ239" s="54" t="e">
        <f>AVERAGE(CJ236:CJ238)</f>
        <v>#DIV/0!</v>
      </c>
      <c r="CK239" s="54" t="e">
        <f t="shared" ref="CK239" si="1638">AVERAGE(CK236:CK238)</f>
        <v>#DIV/0!</v>
      </c>
      <c r="CL239" s="54" t="e">
        <f>AVERAGE(CL236:CL238)</f>
        <v>#DIV/0!</v>
      </c>
      <c r="CM239" s="54" t="e">
        <f>AVERAGE(CM236:CM238)</f>
        <v>#DIV/0!</v>
      </c>
      <c r="CN239" s="54" t="e">
        <f>AVERAGE(CN236:CN238)</f>
        <v>#DIV/0!</v>
      </c>
      <c r="CO239" s="54" t="e">
        <f t="shared" ref="CO239:CP239" si="1639">AVERAGE(CO236:CO238)</f>
        <v>#DIV/0!</v>
      </c>
      <c r="CP239" s="54" t="e">
        <f t="shared" si="1639"/>
        <v>#DIV/0!</v>
      </c>
      <c r="CQ239" s="54" t="e">
        <f>AVERAGE(CQ236:CQ238)</f>
        <v>#DIV/0!</v>
      </c>
      <c r="CR239" s="54" t="e">
        <f>AVERAGE(CR236:CR238)</f>
        <v>#DIV/0!</v>
      </c>
      <c r="CS239" s="54" t="e">
        <f t="shared" ref="CS239:CY239" si="1640">AVERAGE(CS236:CS238)</f>
        <v>#DIV/0!</v>
      </c>
      <c r="CT239" s="54" t="e">
        <f t="shared" si="1640"/>
        <v>#DIV/0!</v>
      </c>
      <c r="CU239" s="54" t="e">
        <f t="shared" si="1640"/>
        <v>#DIV/0!</v>
      </c>
      <c r="CV239" s="54" t="e">
        <f t="shared" si="1640"/>
        <v>#DIV/0!</v>
      </c>
      <c r="CW239" s="54" t="e">
        <f t="shared" si="1640"/>
        <v>#DIV/0!</v>
      </c>
      <c r="CX239" s="54" t="e">
        <f t="shared" si="1640"/>
        <v>#DIV/0!</v>
      </c>
      <c r="CY239" s="55" t="e">
        <f t="shared" si="1640"/>
        <v>#DIV/0!</v>
      </c>
    </row>
    <row r="240" spans="1:103" ht="14.45" customHeight="1" x14ac:dyDescent="0.25">
      <c r="A240" s="197"/>
      <c r="B240" s="198"/>
      <c r="C240" s="166" t="s">
        <v>45</v>
      </c>
      <c r="D240" s="191" t="s">
        <v>115</v>
      </c>
      <c r="E240" s="192"/>
      <c r="F240" s="188" t="s">
        <v>40</v>
      </c>
      <c r="G240" s="189"/>
      <c r="H240" s="190"/>
      <c r="I240" s="191" t="s">
        <v>55</v>
      </c>
      <c r="J240" s="193"/>
      <c r="K240" s="193"/>
      <c r="L240" s="193"/>
      <c r="M240" s="193"/>
      <c r="N240" s="193"/>
      <c r="O240" s="191" t="s">
        <v>102</v>
      </c>
      <c r="P240" s="192"/>
      <c r="Q240" s="191" t="s">
        <v>47</v>
      </c>
      <c r="R240" s="193"/>
      <c r="S240" s="194"/>
      <c r="T240" s="25"/>
      <c r="V240" s="197"/>
      <c r="W240" s="198"/>
      <c r="X240" s="166" t="s">
        <v>45</v>
      </c>
      <c r="Y240" s="191" t="s">
        <v>115</v>
      </c>
      <c r="Z240" s="192"/>
      <c r="AA240" s="188" t="s">
        <v>40</v>
      </c>
      <c r="AB240" s="189"/>
      <c r="AC240" s="190"/>
      <c r="AD240" s="191" t="s">
        <v>55</v>
      </c>
      <c r="AE240" s="193"/>
      <c r="AF240" s="193"/>
      <c r="AG240" s="193"/>
      <c r="AH240" s="193"/>
      <c r="AI240" s="193"/>
      <c r="AJ240" s="191" t="s">
        <v>102</v>
      </c>
      <c r="AK240" s="192"/>
      <c r="AL240" s="191" t="s">
        <v>47</v>
      </c>
      <c r="AM240" s="193"/>
      <c r="AN240" s="194"/>
      <c r="AQ240" s="197"/>
      <c r="AR240" s="198"/>
      <c r="AS240" s="166" t="s">
        <v>45</v>
      </c>
      <c r="AT240" s="191" t="s">
        <v>115</v>
      </c>
      <c r="AU240" s="192"/>
      <c r="AV240" s="188" t="s">
        <v>40</v>
      </c>
      <c r="AW240" s="189"/>
      <c r="AX240" s="190"/>
      <c r="AY240" s="191" t="s">
        <v>55</v>
      </c>
      <c r="AZ240" s="193"/>
      <c r="BA240" s="193"/>
      <c r="BB240" s="193"/>
      <c r="BC240" s="193"/>
      <c r="BD240" s="193"/>
      <c r="BE240" s="191" t="s">
        <v>102</v>
      </c>
      <c r="BF240" s="192"/>
      <c r="BG240" s="191" t="s">
        <v>47</v>
      </c>
      <c r="BH240" s="193"/>
      <c r="BI240" s="194"/>
      <c r="BL240" s="197"/>
      <c r="BM240" s="198"/>
      <c r="BN240" s="166" t="s">
        <v>45</v>
      </c>
      <c r="BO240" s="191" t="s">
        <v>115</v>
      </c>
      <c r="BP240" s="192"/>
      <c r="BQ240" s="188" t="s">
        <v>40</v>
      </c>
      <c r="BR240" s="189"/>
      <c r="BS240" s="190"/>
      <c r="BT240" s="191" t="s">
        <v>55</v>
      </c>
      <c r="BU240" s="193"/>
      <c r="BV240" s="193"/>
      <c r="BW240" s="193"/>
      <c r="BX240" s="193"/>
      <c r="BY240" s="193"/>
      <c r="BZ240" s="191" t="s">
        <v>102</v>
      </c>
      <c r="CA240" s="192"/>
      <c r="CB240" s="191" t="s">
        <v>47</v>
      </c>
      <c r="CC240" s="193"/>
      <c r="CD240" s="194"/>
      <c r="CG240" s="197"/>
      <c r="CH240" s="198"/>
      <c r="CI240" s="166" t="s">
        <v>45</v>
      </c>
      <c r="CJ240" s="191" t="s">
        <v>115</v>
      </c>
      <c r="CK240" s="192"/>
      <c r="CL240" s="188" t="s">
        <v>40</v>
      </c>
      <c r="CM240" s="189"/>
      <c r="CN240" s="190"/>
      <c r="CO240" s="191" t="s">
        <v>55</v>
      </c>
      <c r="CP240" s="193"/>
      <c r="CQ240" s="193"/>
      <c r="CR240" s="193"/>
      <c r="CS240" s="193"/>
      <c r="CT240" s="193"/>
      <c r="CU240" s="191" t="s">
        <v>102</v>
      </c>
      <c r="CV240" s="192"/>
      <c r="CW240" s="191" t="s">
        <v>47</v>
      </c>
      <c r="CX240" s="193"/>
      <c r="CY240" s="194"/>
    </row>
    <row r="241" spans="1:103" ht="14.45" customHeight="1" x14ac:dyDescent="0.25">
      <c r="A241" s="197"/>
      <c r="B241" s="198"/>
      <c r="C241" s="167"/>
      <c r="D241" s="34" t="s">
        <v>116</v>
      </c>
      <c r="E241" s="34" t="s">
        <v>112</v>
      </c>
      <c r="F241" s="34" t="s">
        <v>76</v>
      </c>
      <c r="G241" s="34" t="s">
        <v>77</v>
      </c>
      <c r="H241" s="34" t="s">
        <v>54</v>
      </c>
      <c r="I241" s="34" t="s">
        <v>64</v>
      </c>
      <c r="J241" s="34" t="s">
        <v>52</v>
      </c>
      <c r="K241" s="34" t="s">
        <v>53</v>
      </c>
      <c r="L241" s="34" t="s">
        <v>22</v>
      </c>
      <c r="M241" s="34" t="s">
        <v>23</v>
      </c>
      <c r="N241" s="34" t="s">
        <v>63</v>
      </c>
      <c r="O241" s="34" t="s">
        <v>110</v>
      </c>
      <c r="P241" s="34" t="s">
        <v>111</v>
      </c>
      <c r="Q241" s="34" t="s">
        <v>48</v>
      </c>
      <c r="R241" s="34" t="s">
        <v>49</v>
      </c>
      <c r="S241" s="13" t="s">
        <v>50</v>
      </c>
      <c r="T241" s="25"/>
      <c r="V241" s="197"/>
      <c r="W241" s="198"/>
      <c r="X241" s="167"/>
      <c r="Y241" s="34" t="s">
        <v>116</v>
      </c>
      <c r="Z241" s="34" t="s">
        <v>112</v>
      </c>
      <c r="AA241" s="34" t="s">
        <v>76</v>
      </c>
      <c r="AB241" s="34" t="s">
        <v>77</v>
      </c>
      <c r="AC241" s="34" t="s">
        <v>54</v>
      </c>
      <c r="AD241" s="34" t="s">
        <v>64</v>
      </c>
      <c r="AE241" s="34" t="s">
        <v>52</v>
      </c>
      <c r="AF241" s="34" t="s">
        <v>53</v>
      </c>
      <c r="AG241" s="34" t="s">
        <v>22</v>
      </c>
      <c r="AH241" s="34" t="s">
        <v>23</v>
      </c>
      <c r="AI241" s="34" t="s">
        <v>63</v>
      </c>
      <c r="AJ241" s="34" t="s">
        <v>110</v>
      </c>
      <c r="AK241" s="34" t="s">
        <v>111</v>
      </c>
      <c r="AL241" s="34" t="s">
        <v>48</v>
      </c>
      <c r="AM241" s="34" t="s">
        <v>49</v>
      </c>
      <c r="AN241" s="13" t="s">
        <v>50</v>
      </c>
      <c r="AQ241" s="197"/>
      <c r="AR241" s="198"/>
      <c r="AS241" s="167"/>
      <c r="AT241" s="34" t="s">
        <v>116</v>
      </c>
      <c r="AU241" s="34" t="s">
        <v>112</v>
      </c>
      <c r="AV241" s="34" t="s">
        <v>76</v>
      </c>
      <c r="AW241" s="34" t="s">
        <v>77</v>
      </c>
      <c r="AX241" s="34" t="s">
        <v>54</v>
      </c>
      <c r="AY241" s="34" t="s">
        <v>64</v>
      </c>
      <c r="AZ241" s="34" t="s">
        <v>52</v>
      </c>
      <c r="BA241" s="34" t="s">
        <v>53</v>
      </c>
      <c r="BB241" s="34" t="s">
        <v>22</v>
      </c>
      <c r="BC241" s="34" t="s">
        <v>23</v>
      </c>
      <c r="BD241" s="34" t="s">
        <v>63</v>
      </c>
      <c r="BE241" s="34" t="s">
        <v>110</v>
      </c>
      <c r="BF241" s="34" t="s">
        <v>111</v>
      </c>
      <c r="BG241" s="34" t="s">
        <v>48</v>
      </c>
      <c r="BH241" s="34" t="s">
        <v>49</v>
      </c>
      <c r="BI241" s="13" t="s">
        <v>50</v>
      </c>
      <c r="BL241" s="197"/>
      <c r="BM241" s="198"/>
      <c r="BN241" s="167"/>
      <c r="BO241" s="34" t="s">
        <v>116</v>
      </c>
      <c r="BP241" s="34" t="s">
        <v>112</v>
      </c>
      <c r="BQ241" s="34" t="s">
        <v>76</v>
      </c>
      <c r="BR241" s="34" t="s">
        <v>77</v>
      </c>
      <c r="BS241" s="34" t="s">
        <v>54</v>
      </c>
      <c r="BT241" s="34" t="s">
        <v>64</v>
      </c>
      <c r="BU241" s="34" t="s">
        <v>52</v>
      </c>
      <c r="BV241" s="34" t="s">
        <v>53</v>
      </c>
      <c r="BW241" s="34" t="s">
        <v>22</v>
      </c>
      <c r="BX241" s="34" t="s">
        <v>23</v>
      </c>
      <c r="BY241" s="34" t="s">
        <v>63</v>
      </c>
      <c r="BZ241" s="34" t="s">
        <v>110</v>
      </c>
      <c r="CA241" s="34" t="s">
        <v>111</v>
      </c>
      <c r="CB241" s="34" t="s">
        <v>48</v>
      </c>
      <c r="CC241" s="34" t="s">
        <v>49</v>
      </c>
      <c r="CD241" s="13" t="s">
        <v>50</v>
      </c>
      <c r="CG241" s="197"/>
      <c r="CH241" s="198"/>
      <c r="CI241" s="167"/>
      <c r="CJ241" s="34" t="s">
        <v>116</v>
      </c>
      <c r="CK241" s="34" t="s">
        <v>112</v>
      </c>
      <c r="CL241" s="34" t="s">
        <v>76</v>
      </c>
      <c r="CM241" s="34" t="s">
        <v>77</v>
      </c>
      <c r="CN241" s="34" t="s">
        <v>54</v>
      </c>
      <c r="CO241" s="34" t="s">
        <v>64</v>
      </c>
      <c r="CP241" s="34" t="s">
        <v>52</v>
      </c>
      <c r="CQ241" s="34" t="s">
        <v>53</v>
      </c>
      <c r="CR241" s="34" t="s">
        <v>22</v>
      </c>
      <c r="CS241" s="34" t="s">
        <v>23</v>
      </c>
      <c r="CT241" s="34" t="s">
        <v>63</v>
      </c>
      <c r="CU241" s="34" t="s">
        <v>110</v>
      </c>
      <c r="CV241" s="34" t="s">
        <v>111</v>
      </c>
      <c r="CW241" s="34" t="s">
        <v>48</v>
      </c>
      <c r="CX241" s="34" t="s">
        <v>49</v>
      </c>
      <c r="CY241" s="13" t="s">
        <v>50</v>
      </c>
    </row>
    <row r="242" spans="1:103" ht="14.45" customHeight="1" x14ac:dyDescent="0.25">
      <c r="A242" s="197"/>
      <c r="B242" s="198"/>
      <c r="C242" s="171" t="s">
        <v>38</v>
      </c>
      <c r="D242" s="184" t="e">
        <f>K236/D236</f>
        <v>#DIV/0!</v>
      </c>
      <c r="E242" s="10" t="e">
        <f>0.001*H227/D227</f>
        <v>#VALUE!</v>
      </c>
      <c r="F242" s="9" t="e">
        <f>(K227-K232*C243)/K227</f>
        <v>#DIV/0!</v>
      </c>
      <c r="G242" s="9" t="e">
        <f>(F236+G236+H236+2*I236+2*J236+3*L236+4*M236+4*N236+4*O236+4*P236+4*Q236+4*R236+4*S236)/(F236+G236+H236+2*I236+2*J236+3*L236+4*M236+4*N236+4*O236+4*P236+4*Q236+4*R236+4*S236+3*K236)</f>
        <v>#DIV/0!</v>
      </c>
      <c r="H242" s="9" t="e">
        <f>(O227-D236)/O227</f>
        <v>#DIV/0!</v>
      </c>
      <c r="I242" s="9" t="e">
        <f>(2*J236+3*L236)/(F236+G236+H236+2*I236+2*J236+3*L236+4*M236+4*N236+4*O236+4*P236+4*Q236+4*R236+4*S236)</f>
        <v>#DIV/0!</v>
      </c>
      <c r="J242" s="9" t="e">
        <f>3*L236/(F236+G236+H236+2*I236+2*J236+3*L236+4*M236+4*N236+4*O236+4*P236+4*Q236+4*R236+4*S236)</f>
        <v>#DIV/0!</v>
      </c>
      <c r="K242" s="9" t="e">
        <f>2*J236/(F236+G236+H236+2*I236+2*J236+3*L236+4*M236+4*N236+4*O236+4*P236+4*Q236+4*R236+4*S236)</f>
        <v>#DIV/0!</v>
      </c>
      <c r="L242" s="9" t="e">
        <f>G236/(F236+G236+H236+2*I236+2*J236+3*L236+4*M236+4*N236+4*O236+4*P236+4*Q236+4*R236+4*S236)</f>
        <v>#DIV/0!</v>
      </c>
      <c r="M242" s="9" t="e">
        <f>H236/(F236+G236+H236+2*I236+2*J236+3*L236+4*M236+4*N236+4*O236+4*P236+4*Q236+4*R236+4*S236)</f>
        <v>#DIV/0!</v>
      </c>
      <c r="N242" s="9" t="e">
        <f>(G236+H236)/(F236+G236+H236+2*I236+2*J236+3*L236+4*M236+4*N236+4*O236+4*P236+4*Q236+4*R236+4*S236)</f>
        <v>#DIV/0!</v>
      </c>
      <c r="O242" s="185" t="e">
        <f>60*E227*L236*42.01/(H227*0.001)</f>
        <v>#VALUE!</v>
      </c>
      <c r="P242" s="185" t="e">
        <f>E227*J236*28.05*60/(H227*0.001)</f>
        <v>#VALUE!</v>
      </c>
      <c r="Q242" s="124">
        <f>3*Q227</f>
        <v>0</v>
      </c>
      <c r="R242" s="124" t="e">
        <f>(F236+G236+H236+2*I236+2*J236+3*L236+3*K236+4*M236+4*N236+4*O236+4*P236+4*Q236+4*R236+4*S236)</f>
        <v>#DIV/0!</v>
      </c>
      <c r="S242" s="14" t="e">
        <f>(Q242-R242)/R242</f>
        <v>#DIV/0!</v>
      </c>
      <c r="T242" s="25"/>
      <c r="V242" s="197"/>
      <c r="W242" s="198"/>
      <c r="X242" s="171" t="s">
        <v>38</v>
      </c>
      <c r="Y242" s="184" t="e">
        <f>AF236/Y236</f>
        <v>#DIV/0!</v>
      </c>
      <c r="Z242" s="10" t="e">
        <f>0.001*AC227/Y227</f>
        <v>#VALUE!</v>
      </c>
      <c r="AA242" s="9" t="e">
        <f>(AF227-AF232*X243)/AF227</f>
        <v>#DIV/0!</v>
      </c>
      <c r="AB242" s="9" t="e">
        <f>(AA236+AB236+AC236+2*AD236+2*AE236+3*AG236+4*AH236+4*AI236+4*AJ236+4*AK236+4*AL236+4*AM236+4*AN236)/(AA236+AB236+AC236+2*AD236+2*AE236+3*AG236+4*AH236+4*AI236+4*AJ236+4*AK236+4*AL236+4*AM236+4*AN236+3*AF236)</f>
        <v>#DIV/0!</v>
      </c>
      <c r="AC242" s="9" t="e">
        <f>(AJ227-Y236)/AJ227</f>
        <v>#DIV/0!</v>
      </c>
      <c r="AD242" s="9" t="e">
        <f>(2*AE236+3*AG236)/(AA236+AB236+AC236+2*AD236+2*AE236+3*AG236+4*AH236+4*AI236+4*AJ236+4*AK236+4*AL236+4*AM236+4*AN236)</f>
        <v>#DIV/0!</v>
      </c>
      <c r="AE242" s="9" t="e">
        <f>3*AG236/(AA236+AB236+AC236+2*AD236+2*AE236+3*AG236+4*AH236+4*AI236+4*AJ236+4*AK236+4*AL236+4*AM236+4*AN236)</f>
        <v>#DIV/0!</v>
      </c>
      <c r="AF242" s="9" t="e">
        <f>2*AE236/(AA236+AB236+AC236+2*AD236+2*AE236+3*AG236+4*AH236+4*AI236+4*AJ236+4*AK236+4*AL236+4*AM236+4*AN236)</f>
        <v>#DIV/0!</v>
      </c>
      <c r="AG242" s="9" t="e">
        <f>AB236/(AA236+AB236+AC236+2*AD236+2*AE236+3*AG236+4*AH236+4*AI236+4*AJ236+4*AK236+4*AL236+4*AM236+4*AN236)</f>
        <v>#DIV/0!</v>
      </c>
      <c r="AH242" s="9" t="e">
        <f>AC236/(AA236+AB236+AC236+2*AD236+2*AE236+3*AG236+4*AH236+4*AI236+4*AJ236+4*AK236+4*AL236+4*AM236+4*AN236)</f>
        <v>#DIV/0!</v>
      </c>
      <c r="AI242" s="9" t="e">
        <f>(AB236+AC236)/(AA236+AB236+AC236+2*AD236+2*AE236+3*AG236+4*AH236+4*AI236+4*AJ236+4*AK236+4*AL236+4*AM236+4*AN236)</f>
        <v>#DIV/0!</v>
      </c>
      <c r="AJ242" s="185" t="e">
        <f>60*Z227*AG236*42.01/(AC227*0.001)</f>
        <v>#VALUE!</v>
      </c>
      <c r="AK242" s="185" t="e">
        <f>Z227*AE236*28.05*60/(AC227*0.001)</f>
        <v>#VALUE!</v>
      </c>
      <c r="AL242" s="124">
        <f>3*AL227</f>
        <v>0</v>
      </c>
      <c r="AM242" s="124" t="e">
        <f>(AA236+AB236+AC236+2*AD236+2*AE236+3*AG236+3*AF236+4*AH236+4*AI236+4*AJ236+4*AK236+4*AL236+4*AM236+4*AN236)</f>
        <v>#DIV/0!</v>
      </c>
      <c r="AN242" s="14" t="e">
        <f>(AL242-AM242)/AM242</f>
        <v>#DIV/0!</v>
      </c>
      <c r="AQ242" s="197"/>
      <c r="AR242" s="198"/>
      <c r="AS242" s="171" t="s">
        <v>38</v>
      </c>
      <c r="AT242" s="184" t="e">
        <f>BA236/AT236</f>
        <v>#DIV/0!</v>
      </c>
      <c r="AU242" s="10" t="e">
        <f>0.001*AX227/AT227</f>
        <v>#VALUE!</v>
      </c>
      <c r="AV242" s="9" t="e">
        <f>(BA227-BA232*AS243)/BA227</f>
        <v>#DIV/0!</v>
      </c>
      <c r="AW242" s="9" t="e">
        <f>(AV236+AW236+AX236+2*AY236+2*AZ236+3*BB236+4*BC236+4*BD236+4*BE236+4*BF236+4*BG236+4*BH236+4*BI236)/(AV236+AW236+AX236+2*AY236+2*AZ236+3*BB236+4*BC236+4*BD236+4*BE236+4*BF236+4*BG236+4*BH236+4*BI236+3*BA236)</f>
        <v>#DIV/0!</v>
      </c>
      <c r="AX242" s="9" t="e">
        <f>(BE227-AT236)/BE227</f>
        <v>#DIV/0!</v>
      </c>
      <c r="AY242" s="9" t="e">
        <f>(2*AZ236+3*BB236)/(AV236+AW236+AX236+2*AY236+2*AZ236+3*BB236+4*BC236+4*BD236+4*BE236+4*BF236+4*BG236+4*BH236+4*BI236)</f>
        <v>#DIV/0!</v>
      </c>
      <c r="AZ242" s="9" t="e">
        <f>3*BB236/(AV236+AW236+AX236+2*AY236+2*AZ236+3*BB236+4*BC236+4*BD236+4*BE236+4*BF236+4*BG236+4*BH236+4*BI236)</f>
        <v>#DIV/0!</v>
      </c>
      <c r="BA242" s="9" t="e">
        <f>2*AZ236/(AV236+AW236+AX236+2*AY236+2*AZ236+3*BB236+4*BC236+4*BD236+4*BE236+4*BF236+4*BG236+4*BH236+4*BI236)</f>
        <v>#DIV/0!</v>
      </c>
      <c r="BB242" s="9" t="e">
        <f>AW236/(AV236+AW236+AX236+2*AY236+2*AZ236+3*BB236+4*BC236+4*BD236+4*BE236+4*BF236+4*BG236+4*BH236+4*BI236)</f>
        <v>#DIV/0!</v>
      </c>
      <c r="BC242" s="9" t="e">
        <f>AX236/(AV236+AW236+AX236+2*AY236+2*AZ236+3*BB236+4*BC236+4*BD236+4*BE236+4*BF236+4*BG236+4*BH236+4*BI236)</f>
        <v>#DIV/0!</v>
      </c>
      <c r="BD242" s="9" t="e">
        <f>(AW236+AX236)/(AV236+AW236+AX236+2*AY236+2*AZ236+3*BB236+4*BC236+4*BD236+4*BE236+4*BF236+4*BG236+4*BH236+4*BI236)</f>
        <v>#DIV/0!</v>
      </c>
      <c r="BE242" s="185" t="e">
        <f>60*AU227*BB236*42.01/(AX227*0.001)</f>
        <v>#VALUE!</v>
      </c>
      <c r="BF242" s="185" t="e">
        <f>AU227*AZ236*28.05*60/(AX227*0.001)</f>
        <v>#VALUE!</v>
      </c>
      <c r="BG242" s="124">
        <f>3*BG227</f>
        <v>0</v>
      </c>
      <c r="BH242" s="124" t="e">
        <f>(AV236+AW236+AX236+2*AY236+2*AZ236+3*BB236+3*BA236+4*BC236+4*BD236+4*BE236+4*BF236+4*BG236+4*BH236+4*BI236)</f>
        <v>#DIV/0!</v>
      </c>
      <c r="BI242" s="14" t="e">
        <f>(BG242-BH242)/BH242</f>
        <v>#DIV/0!</v>
      </c>
      <c r="BL242" s="197"/>
      <c r="BM242" s="198"/>
      <c r="BN242" s="171" t="s">
        <v>38</v>
      </c>
      <c r="BO242" s="184" t="e">
        <f>BV236/BO236</f>
        <v>#DIV/0!</v>
      </c>
      <c r="BP242" s="10" t="e">
        <f>0.001*BS227/BO227</f>
        <v>#VALUE!</v>
      </c>
      <c r="BQ242" s="9" t="e">
        <f>(BV227-BV232*BN243)/BV227</f>
        <v>#DIV/0!</v>
      </c>
      <c r="BR242" s="9" t="e">
        <f>(BQ236+BR236+BS236+2*BT236+2*BU236+3*BW236+4*BX236+4*BY236+4*BZ236+4*CA236+4*CB236+4*CC236+4*CD236)/(BQ236+BR236+BS236+2*BT236+2*BU236+3*BW236+4*BX236+4*BY236+4*BZ236+4*CA236+4*CB236+4*CC236+4*CD236+3*BV236)</f>
        <v>#DIV/0!</v>
      </c>
      <c r="BS242" s="9" t="e">
        <f>(BZ227-BO236)/BZ227</f>
        <v>#DIV/0!</v>
      </c>
      <c r="BT242" s="9" t="e">
        <f>(2*BU236+3*BW236)/(BQ236+BR236+BS236+2*BT236+2*BU236+3*BW236+4*BX236+4*BY236+4*BZ236+4*CA236+4*CB236+4*CC236+4*CD236)</f>
        <v>#DIV/0!</v>
      </c>
      <c r="BU242" s="9" t="e">
        <f>3*BW236/(BQ236+BR236+BS236+2*BT236+2*BU236+3*BW236+4*BX236+4*BY236+4*BZ236+4*CA236+4*CB236+4*CC236+4*CD236)</f>
        <v>#DIV/0!</v>
      </c>
      <c r="BV242" s="9" t="e">
        <f>2*BU236/(BQ236+BR236+BS236+2*BT236+2*BU236+3*BW236+4*BX236+4*BY236+4*BZ236+4*CA236+4*CB236+4*CC236+4*CD236)</f>
        <v>#DIV/0!</v>
      </c>
      <c r="BW242" s="9" t="e">
        <f>BR236/(BQ236+BR236+BS236+2*BT236+2*BU236+3*BW236+4*BX236+4*BY236+4*BZ236+4*CA236+4*CB236+4*CC236+4*CD236)</f>
        <v>#DIV/0!</v>
      </c>
      <c r="BX242" s="9" t="e">
        <f>BS236/(BQ236+BR236+BS236+2*BT236+2*BU236+3*BW236+4*BX236+4*BY236+4*BZ236+4*CA236+4*CB236+4*CC236+4*CD236)</f>
        <v>#DIV/0!</v>
      </c>
      <c r="BY242" s="9" t="e">
        <f>(BR236+BS236)/(BQ236+BR236+BS236+2*BT236+2*BU236+3*BW236+4*BX236+4*BY236+4*BZ236+4*CA236+4*CB236+4*CC236+4*CD236)</f>
        <v>#DIV/0!</v>
      </c>
      <c r="BZ242" s="185" t="e">
        <f>60*BP227*BW236*42.01/(BS227*0.001)</f>
        <v>#VALUE!</v>
      </c>
      <c r="CA242" s="185" t="e">
        <f>BP227*BU236*28.05*60/(BS227*0.001)</f>
        <v>#VALUE!</v>
      </c>
      <c r="CB242" s="124">
        <f>3*CB227</f>
        <v>0</v>
      </c>
      <c r="CC242" s="124" t="e">
        <f>(BQ236+BR236+BS236+2*BT236+2*BU236+3*BW236+3*BV236+4*BX236+4*BY236+4*BZ236+4*CA236+4*CB236+4*CC236+4*CD236)</f>
        <v>#DIV/0!</v>
      </c>
      <c r="CD242" s="14" t="e">
        <f>(CB242-CC242)/CC242</f>
        <v>#DIV/0!</v>
      </c>
      <c r="CG242" s="197"/>
      <c r="CH242" s="198"/>
      <c r="CI242" s="171" t="s">
        <v>38</v>
      </c>
      <c r="CJ242" s="184" t="e">
        <f>CQ236/CJ236</f>
        <v>#DIV/0!</v>
      </c>
      <c r="CK242" s="10" t="e">
        <f>0.001*CN227/CJ227</f>
        <v>#VALUE!</v>
      </c>
      <c r="CL242" s="9" t="e">
        <f>(CQ227-CQ232*CI243)/CQ227</f>
        <v>#DIV/0!</v>
      </c>
      <c r="CM242" s="9" t="e">
        <f>(CL236+CM236+CN236+2*CO236+2*CP236+3*CR236+4*CS236+4*CT236+4*CU236+4*CV236+4*CW236+4*CX236+4*CY236)/(CL236+CM236+CN236+2*CO236+2*CP236+3*CR236+4*CS236+4*CT236+4*CU236+4*CV236+4*CW236+4*CX236+4*CY236+3*CQ236)</f>
        <v>#DIV/0!</v>
      </c>
      <c r="CN242" s="9" t="e">
        <f>(CU227-CJ236)/CU227</f>
        <v>#DIV/0!</v>
      </c>
      <c r="CO242" s="9" t="e">
        <f>(2*CP236+3*CR236)/(CL236+CM236+CN236+2*CO236+2*CP236+3*CR236+4*CS236+4*CT236+4*CU236+4*CV236+4*CW236+4*CX236+4*CY236)</f>
        <v>#DIV/0!</v>
      </c>
      <c r="CP242" s="9" t="e">
        <f>3*CR236/(CL236+CM236+CN236+2*CO236+2*CP236+3*CR236+4*CS236+4*CT236+4*CU236+4*CV236+4*CW236+4*CX236+4*CY236)</f>
        <v>#DIV/0!</v>
      </c>
      <c r="CQ242" s="9" t="e">
        <f>2*CP236/(CL236+CM236+CN236+2*CO236+2*CP236+3*CR236+4*CS236+4*CT236+4*CU236+4*CV236+4*CW236+4*CX236+4*CY236)</f>
        <v>#DIV/0!</v>
      </c>
      <c r="CR242" s="9" t="e">
        <f>CM236/(CL236+CM236+CN236+2*CO236+2*CP236+3*CR236+4*CS236+4*CT236+4*CU236+4*CV236+4*CW236+4*CX236+4*CY236)</f>
        <v>#DIV/0!</v>
      </c>
      <c r="CS242" s="9" t="e">
        <f>CN236/(CL236+CM236+CN236+2*CO236+2*CP236+3*CR236+4*CS236+4*CT236+4*CU236+4*CV236+4*CW236+4*CX236+4*CY236)</f>
        <v>#DIV/0!</v>
      </c>
      <c r="CT242" s="9" t="e">
        <f>(CM236+CN236)/(CL236+CM236+CN236+2*CO236+2*CP236+3*CR236+4*CS236+4*CT236+4*CU236+4*CV236+4*CW236+4*CX236+4*CY236)</f>
        <v>#DIV/0!</v>
      </c>
      <c r="CU242" s="185" t="e">
        <f>60*CK227*CR236*42.01/(CN227*0.001)</f>
        <v>#VALUE!</v>
      </c>
      <c r="CV242" s="185" t="e">
        <f>CK227*CP236*28.05*60/(CN227*0.001)</f>
        <v>#VALUE!</v>
      </c>
      <c r="CW242" s="124">
        <f>3*CW227</f>
        <v>0</v>
      </c>
      <c r="CX242" s="124" t="e">
        <f>(CL236+CM236+CN236+2*CO236+2*CP236+3*CR236+3*CQ236+4*CS236+4*CT236+4*CU236+4*CV236+4*CW236+4*CX236+4*CY236)</f>
        <v>#DIV/0!</v>
      </c>
      <c r="CY242" s="14" t="e">
        <f>(CW242-CX242)/CX242</f>
        <v>#DIV/0!</v>
      </c>
    </row>
    <row r="243" spans="1:103" ht="14.45" customHeight="1" x14ac:dyDescent="0.25">
      <c r="A243" s="197"/>
      <c r="B243" s="198"/>
      <c r="C243" s="170" t="e">
        <f>J230/E235</f>
        <v>#DIV/0!</v>
      </c>
      <c r="D243" s="184" t="e">
        <f t="shared" ref="D243:D244" si="1641">K237/D237</f>
        <v>#DIV/0!</v>
      </c>
      <c r="E243" s="10" t="e">
        <f t="shared" ref="E243:E244" si="1642">0.001*H228/D228</f>
        <v>#VALUE!</v>
      </c>
      <c r="F243" s="9" t="e">
        <f>(K228-K233*C243)/K228</f>
        <v>#DIV/0!</v>
      </c>
      <c r="G243" s="9" t="e">
        <f>(F237+G237+H237+2*I237+2*J237+3*L237+4*M237+4*N237+4*O237+4*P237+4*Q237+4*R237+4*S237)/(F237+G237+H237+2*I237+2*J237+3*L237+4*M237+4*N237+4*O237+4*P237+4*Q237+4*R237+4*S237+3*K237)</f>
        <v>#DIV/0!</v>
      </c>
      <c r="H243" s="9" t="e">
        <f t="shared" ref="H243:H244" si="1643">(O228-D237)/O228</f>
        <v>#DIV/0!</v>
      </c>
      <c r="I243" s="9" t="e">
        <f t="shared" ref="I243:I244" si="1644">(2*J237+3*L237)/(F237+G237+H237+2*I237+2*J237+3*L237+4*M237+4*N237+4*O237+4*P237+4*Q237+4*R237+4*S237)</f>
        <v>#DIV/0!</v>
      </c>
      <c r="J243" s="9" t="e">
        <f>3*L237/(F237+G237+H237+2*I237+2*J237+3*L237+4*M237+4*N237+4*O237+4*P237+4*Q237+4*R237+4*S237)</f>
        <v>#DIV/0!</v>
      </c>
      <c r="K243" s="9" t="e">
        <f t="shared" ref="K243:K244" si="1645">2*J237/(F237+G237+H237+2*I237+2*J237+3*L237+4*M237+4*N237+4*O237+4*P237+4*Q237+4*R237+4*S237)</f>
        <v>#DIV/0!</v>
      </c>
      <c r="L243" s="9" t="e">
        <f t="shared" ref="L243:L244" si="1646">G237/(F237+G237+H237+2*I237+2*J237+3*L237+4*M237+4*N237+4*O237+4*P237+4*Q237+4*R237+4*S237)</f>
        <v>#DIV/0!</v>
      </c>
      <c r="M243" s="9" t="e">
        <f t="shared" ref="M243:M244" si="1647">H237/(F237+G237+H237+2*I237+2*J237+3*L237+4*M237+4*N237+4*O237+4*P237+4*Q237+4*R237+4*S237)</f>
        <v>#DIV/0!</v>
      </c>
      <c r="N243" s="9" t="e">
        <f t="shared" ref="N243:N244" si="1648">(G237+H237)/(F237+G237+H237+2*I237+2*J237+3*L237+4*M237+4*N237+4*O237+4*P237+4*Q237+4*R237+4*S237)</f>
        <v>#DIV/0!</v>
      </c>
      <c r="O243" s="185" t="e">
        <f t="shared" ref="O243:O244" si="1649">60*E228*L237*42.01/(H228*0.001)</f>
        <v>#VALUE!</v>
      </c>
      <c r="P243" s="185" t="e">
        <f t="shared" ref="P243:P244" si="1650">E228*J237*28.05*60/(H228*0.001)</f>
        <v>#VALUE!</v>
      </c>
      <c r="Q243" s="124">
        <f t="shared" ref="Q243:Q244" si="1651">3*Q228</f>
        <v>0</v>
      </c>
      <c r="R243" s="124" t="e">
        <f t="shared" ref="R243:R244" si="1652">(F237+G237+H237+2*I237+2*J237+3*L237+3*K237+4*M237+4*N237+4*O237+4*P237+4*Q237+4*R237+4*S237)</f>
        <v>#DIV/0!</v>
      </c>
      <c r="S243" s="14" t="e">
        <f t="shared" ref="S243:S244" si="1653">(Q243-R243)/R243</f>
        <v>#DIV/0!</v>
      </c>
      <c r="T243" s="25"/>
      <c r="V243" s="197"/>
      <c r="W243" s="198"/>
      <c r="X243" s="170" t="e">
        <f>AE230/Z235</f>
        <v>#DIV/0!</v>
      </c>
      <c r="Y243" s="184" t="e">
        <f t="shared" ref="Y243:Y244" si="1654">AF237/Y237</f>
        <v>#DIV/0!</v>
      </c>
      <c r="Z243" s="10" t="e">
        <f t="shared" ref="Z243:Z244" si="1655">0.001*AC228/Y228</f>
        <v>#VALUE!</v>
      </c>
      <c r="AA243" s="9" t="e">
        <f>(AF228-AF233*X243)/AF228</f>
        <v>#DIV/0!</v>
      </c>
      <c r="AB243" s="9" t="e">
        <f>(AA237+AB237+AC237+2*AD237+2*AE237+3*AG237+4*AH237+4*AI237+4*AJ237+4*AK237+4*AL237+4*AM237+4*AN237)/(AA237+AB237+AC237+2*AD237+2*AE237+3*AG237+4*AH237+4*AI237+4*AJ237+4*AK237+4*AL237+4*AM237+4*AN237+3*AF237)</f>
        <v>#DIV/0!</v>
      </c>
      <c r="AC243" s="9" t="e">
        <f t="shared" ref="AC243:AC244" si="1656">(AJ228-Y237)/AJ228</f>
        <v>#DIV/0!</v>
      </c>
      <c r="AD243" s="9" t="e">
        <f t="shared" ref="AD243:AD244" si="1657">(2*AE237+3*AG237)/(AA237+AB237+AC237+2*AD237+2*AE237+3*AG237+4*AH237+4*AI237+4*AJ237+4*AK237+4*AL237+4*AM237+4*AN237)</f>
        <v>#DIV/0!</v>
      </c>
      <c r="AE243" s="9" t="e">
        <f>3*AG237/(AA237+AB237+AC237+2*AD237+2*AE237+3*AG237+4*AH237+4*AI237+4*AJ237+4*AK237+4*AL237+4*AM237+4*AN237)</f>
        <v>#DIV/0!</v>
      </c>
      <c r="AF243" s="9" t="e">
        <f t="shared" ref="AF243:AF244" si="1658">2*AE237/(AA237+AB237+AC237+2*AD237+2*AE237+3*AG237+4*AH237+4*AI237+4*AJ237+4*AK237+4*AL237+4*AM237+4*AN237)</f>
        <v>#DIV/0!</v>
      </c>
      <c r="AG243" s="9" t="e">
        <f t="shared" ref="AG243:AG244" si="1659">AB237/(AA237+AB237+AC237+2*AD237+2*AE237+3*AG237+4*AH237+4*AI237+4*AJ237+4*AK237+4*AL237+4*AM237+4*AN237)</f>
        <v>#DIV/0!</v>
      </c>
      <c r="AH243" s="9" t="e">
        <f t="shared" ref="AH243:AH244" si="1660">AC237/(AA237+AB237+AC237+2*AD237+2*AE237+3*AG237+4*AH237+4*AI237+4*AJ237+4*AK237+4*AL237+4*AM237+4*AN237)</f>
        <v>#DIV/0!</v>
      </c>
      <c r="AI243" s="9" t="e">
        <f t="shared" ref="AI243:AI244" si="1661">(AB237+AC237)/(AA237+AB237+AC237+2*AD237+2*AE237+3*AG237+4*AH237+4*AI237+4*AJ237+4*AK237+4*AL237+4*AM237+4*AN237)</f>
        <v>#DIV/0!</v>
      </c>
      <c r="AJ243" s="185" t="e">
        <f t="shared" ref="AJ243:AJ244" si="1662">60*Z228*AG237*42.01/(AC228*0.001)</f>
        <v>#VALUE!</v>
      </c>
      <c r="AK243" s="185" t="e">
        <f t="shared" ref="AK243:AK244" si="1663">Z228*AE237*28.05*60/(AC228*0.001)</f>
        <v>#VALUE!</v>
      </c>
      <c r="AL243" s="124">
        <f t="shared" ref="AL243:AL244" si="1664">3*AL228</f>
        <v>0</v>
      </c>
      <c r="AM243" s="124" t="e">
        <f t="shared" ref="AM243:AM244" si="1665">(AA237+AB237+AC237+2*AD237+2*AE237+3*AG237+3*AF237+4*AH237+4*AI237+4*AJ237+4*AK237+4*AL237+4*AM237+4*AN237)</f>
        <v>#DIV/0!</v>
      </c>
      <c r="AN243" s="14" t="e">
        <f t="shared" ref="AN243:AN244" si="1666">(AL243-AM243)/AM243</f>
        <v>#DIV/0!</v>
      </c>
      <c r="AQ243" s="197"/>
      <c r="AR243" s="198"/>
      <c r="AS243" s="170" t="e">
        <f>AZ230/AU235</f>
        <v>#DIV/0!</v>
      </c>
      <c r="AT243" s="184" t="e">
        <f t="shared" ref="AT243:AT244" si="1667">BA237/AT237</f>
        <v>#DIV/0!</v>
      </c>
      <c r="AU243" s="10" t="e">
        <f t="shared" ref="AU243:AU244" si="1668">0.001*AX228/AT228</f>
        <v>#VALUE!</v>
      </c>
      <c r="AV243" s="9" t="e">
        <f>(BA228-BA233*AS243)/BA228</f>
        <v>#DIV/0!</v>
      </c>
      <c r="AW243" s="9" t="e">
        <f>(AV237+AW237+AX237+2*AY237+2*AZ237+3*BB237+4*BC237+4*BD237+4*BE237+4*BF237+4*BG237+4*BH237+4*BI237)/(AV237+AW237+AX237+2*AY237+2*AZ237+3*BB237+4*BC237+4*BD237+4*BE237+4*BF237+4*BG237+4*BH237+4*BI237+3*BA237)</f>
        <v>#DIV/0!</v>
      </c>
      <c r="AX243" s="9" t="e">
        <f t="shared" ref="AX243:AX244" si="1669">(BE228-AT237)/BE228</f>
        <v>#DIV/0!</v>
      </c>
      <c r="AY243" s="9" t="e">
        <f t="shared" ref="AY243:AY244" si="1670">(2*AZ237+3*BB237)/(AV237+AW237+AX237+2*AY237+2*AZ237+3*BB237+4*BC237+4*BD237+4*BE237+4*BF237+4*BG237+4*BH237+4*BI237)</f>
        <v>#DIV/0!</v>
      </c>
      <c r="AZ243" s="9" t="e">
        <f>3*BB237/(AV237+AW237+AX237+2*AY237+2*AZ237+3*BB237+4*BC237+4*BD237+4*BE237+4*BF237+4*BG237+4*BH237+4*BI237)</f>
        <v>#DIV/0!</v>
      </c>
      <c r="BA243" s="9" t="e">
        <f t="shared" ref="BA243:BA244" si="1671">2*AZ237/(AV237+AW237+AX237+2*AY237+2*AZ237+3*BB237+4*BC237+4*BD237+4*BE237+4*BF237+4*BG237+4*BH237+4*BI237)</f>
        <v>#DIV/0!</v>
      </c>
      <c r="BB243" s="9" t="e">
        <f t="shared" ref="BB243:BB244" si="1672">AW237/(AV237+AW237+AX237+2*AY237+2*AZ237+3*BB237+4*BC237+4*BD237+4*BE237+4*BF237+4*BG237+4*BH237+4*BI237)</f>
        <v>#DIV/0!</v>
      </c>
      <c r="BC243" s="9" t="e">
        <f t="shared" ref="BC243:BC244" si="1673">AX237/(AV237+AW237+AX237+2*AY237+2*AZ237+3*BB237+4*BC237+4*BD237+4*BE237+4*BF237+4*BG237+4*BH237+4*BI237)</f>
        <v>#DIV/0!</v>
      </c>
      <c r="BD243" s="9" t="e">
        <f t="shared" ref="BD243:BD244" si="1674">(AW237+AX237)/(AV237+AW237+AX237+2*AY237+2*AZ237+3*BB237+4*BC237+4*BD237+4*BE237+4*BF237+4*BG237+4*BH237+4*BI237)</f>
        <v>#DIV/0!</v>
      </c>
      <c r="BE243" s="185" t="e">
        <f t="shared" ref="BE243:BE244" si="1675">60*AU228*BB237*42.01/(AX228*0.001)</f>
        <v>#VALUE!</v>
      </c>
      <c r="BF243" s="185" t="e">
        <f t="shared" ref="BF243:BF244" si="1676">AU228*AZ237*28.05*60/(AX228*0.001)</f>
        <v>#VALUE!</v>
      </c>
      <c r="BG243" s="124">
        <f t="shared" ref="BG243:BG244" si="1677">3*BG228</f>
        <v>0</v>
      </c>
      <c r="BH243" s="124" t="e">
        <f t="shared" ref="BH243:BH244" si="1678">(AV237+AW237+AX237+2*AY237+2*AZ237+3*BB237+3*BA237+4*BC237+4*BD237+4*BE237+4*BF237+4*BG237+4*BH237+4*BI237)</f>
        <v>#DIV/0!</v>
      </c>
      <c r="BI243" s="14" t="e">
        <f t="shared" ref="BI243:BI244" si="1679">(BG243-BH243)/BH243</f>
        <v>#DIV/0!</v>
      </c>
      <c r="BL243" s="197"/>
      <c r="BM243" s="198"/>
      <c r="BN243" s="170" t="e">
        <f>BU230/BP235</f>
        <v>#DIV/0!</v>
      </c>
      <c r="BO243" s="184" t="e">
        <f t="shared" ref="BO243:BO244" si="1680">BV237/BO237</f>
        <v>#DIV/0!</v>
      </c>
      <c r="BP243" s="10" t="e">
        <f t="shared" ref="BP243:BP244" si="1681">0.001*BS228/BO228</f>
        <v>#VALUE!</v>
      </c>
      <c r="BQ243" s="9" t="e">
        <f>(BV228-BV233*BN243)/BV228</f>
        <v>#DIV/0!</v>
      </c>
      <c r="BR243" s="9" t="e">
        <f>(BQ237+BR237+BS237+2*BT237+2*BU237+3*BW237+4*BX237+4*BY237+4*BZ237+4*CA237+4*CB237+4*CC237+4*CD237)/(BQ237+BR237+BS237+2*BT237+2*BU237+3*BW237+4*BX237+4*BY237+4*BZ237+4*CA237+4*CB237+4*CC237+4*CD237+3*BV237)</f>
        <v>#DIV/0!</v>
      </c>
      <c r="BS243" s="9" t="e">
        <f t="shared" ref="BS243:BS244" si="1682">(BZ228-BO237)/BZ228</f>
        <v>#DIV/0!</v>
      </c>
      <c r="BT243" s="9" t="e">
        <f t="shared" ref="BT243:BT244" si="1683">(2*BU237+3*BW237)/(BQ237+BR237+BS237+2*BT237+2*BU237+3*BW237+4*BX237+4*BY237+4*BZ237+4*CA237+4*CB237+4*CC237+4*CD237)</f>
        <v>#DIV/0!</v>
      </c>
      <c r="BU243" s="9" t="e">
        <f>3*BW237/(BQ237+BR237+BS237+2*BT237+2*BU237+3*BW237+4*BX237+4*BY237+4*BZ237+4*CA237+4*CB237+4*CC237+4*CD237)</f>
        <v>#DIV/0!</v>
      </c>
      <c r="BV243" s="9" t="e">
        <f t="shared" ref="BV243:BV244" si="1684">2*BU237/(BQ237+BR237+BS237+2*BT237+2*BU237+3*BW237+4*BX237+4*BY237+4*BZ237+4*CA237+4*CB237+4*CC237+4*CD237)</f>
        <v>#DIV/0!</v>
      </c>
      <c r="BW243" s="9" t="e">
        <f t="shared" ref="BW243:BW244" si="1685">BR237/(BQ237+BR237+BS237+2*BT237+2*BU237+3*BW237+4*BX237+4*BY237+4*BZ237+4*CA237+4*CB237+4*CC237+4*CD237)</f>
        <v>#DIV/0!</v>
      </c>
      <c r="BX243" s="9" t="e">
        <f t="shared" ref="BX243:BX244" si="1686">BS237/(BQ237+BR237+BS237+2*BT237+2*BU237+3*BW237+4*BX237+4*BY237+4*BZ237+4*CA237+4*CB237+4*CC237+4*CD237)</f>
        <v>#DIV/0!</v>
      </c>
      <c r="BY243" s="9" t="e">
        <f t="shared" ref="BY243:BY244" si="1687">(BR237+BS237)/(BQ237+BR237+BS237+2*BT237+2*BU237+3*BW237+4*BX237+4*BY237+4*BZ237+4*CA237+4*CB237+4*CC237+4*CD237)</f>
        <v>#DIV/0!</v>
      </c>
      <c r="BZ243" s="185" t="e">
        <f t="shared" ref="BZ243:BZ244" si="1688">60*BP228*BW237*42.01/(BS228*0.001)</f>
        <v>#VALUE!</v>
      </c>
      <c r="CA243" s="185" t="e">
        <f t="shared" ref="CA243:CA244" si="1689">BP228*BU237*28.05*60/(BS228*0.001)</f>
        <v>#VALUE!</v>
      </c>
      <c r="CB243" s="124">
        <f t="shared" ref="CB243:CB244" si="1690">3*CB228</f>
        <v>0</v>
      </c>
      <c r="CC243" s="124" t="e">
        <f t="shared" ref="CC243:CC244" si="1691">(BQ237+BR237+BS237+2*BT237+2*BU237+3*BW237+3*BV237+4*BX237+4*BY237+4*BZ237+4*CA237+4*CB237+4*CC237+4*CD237)</f>
        <v>#DIV/0!</v>
      </c>
      <c r="CD243" s="14" t="e">
        <f t="shared" ref="CD243:CD244" si="1692">(CB243-CC243)/CC243</f>
        <v>#DIV/0!</v>
      </c>
      <c r="CG243" s="197"/>
      <c r="CH243" s="198"/>
      <c r="CI243" s="170" t="e">
        <f>CP230/CK235</f>
        <v>#DIV/0!</v>
      </c>
      <c r="CJ243" s="184" t="e">
        <f t="shared" ref="CJ243:CJ244" si="1693">CQ237/CJ237</f>
        <v>#DIV/0!</v>
      </c>
      <c r="CK243" s="10" t="e">
        <f t="shared" ref="CK243:CK244" si="1694">0.001*CN228/CJ228</f>
        <v>#VALUE!</v>
      </c>
      <c r="CL243" s="9" t="e">
        <f>(CQ228-CQ233*CI243)/CQ228</f>
        <v>#DIV/0!</v>
      </c>
      <c r="CM243" s="9" t="e">
        <f>(CL237+CM237+CN237+2*CO237+2*CP237+3*CR237+4*CS237+4*CT237+4*CU237+4*CV237+4*CW237+4*CX237+4*CY237)/(CL237+CM237+CN237+2*CO237+2*CP237+3*CR237+4*CS237+4*CT237+4*CU237+4*CV237+4*CW237+4*CX237+4*CY237+3*CQ237)</f>
        <v>#DIV/0!</v>
      </c>
      <c r="CN243" s="9" t="e">
        <f t="shared" ref="CN243:CN244" si="1695">(CU228-CJ237)/CU228</f>
        <v>#DIV/0!</v>
      </c>
      <c r="CO243" s="9" t="e">
        <f t="shared" ref="CO243:CO244" si="1696">(2*CP237+3*CR237)/(CL237+CM237+CN237+2*CO237+2*CP237+3*CR237+4*CS237+4*CT237+4*CU237+4*CV237+4*CW237+4*CX237+4*CY237)</f>
        <v>#DIV/0!</v>
      </c>
      <c r="CP243" s="9" t="e">
        <f>3*CR237/(CL237+CM237+CN237+2*CO237+2*CP237+3*CR237+4*CS237+4*CT237+4*CU237+4*CV237+4*CW237+4*CX237+4*CY237)</f>
        <v>#DIV/0!</v>
      </c>
      <c r="CQ243" s="9" t="e">
        <f t="shared" ref="CQ243:CQ244" si="1697">2*CP237/(CL237+CM237+CN237+2*CO237+2*CP237+3*CR237+4*CS237+4*CT237+4*CU237+4*CV237+4*CW237+4*CX237+4*CY237)</f>
        <v>#DIV/0!</v>
      </c>
      <c r="CR243" s="9" t="e">
        <f t="shared" ref="CR243:CR244" si="1698">CM237/(CL237+CM237+CN237+2*CO237+2*CP237+3*CR237+4*CS237+4*CT237+4*CU237+4*CV237+4*CW237+4*CX237+4*CY237)</f>
        <v>#DIV/0!</v>
      </c>
      <c r="CS243" s="9" t="e">
        <f t="shared" ref="CS243:CS244" si="1699">CN237/(CL237+CM237+CN237+2*CO237+2*CP237+3*CR237+4*CS237+4*CT237+4*CU237+4*CV237+4*CW237+4*CX237+4*CY237)</f>
        <v>#DIV/0!</v>
      </c>
      <c r="CT243" s="9" t="e">
        <f t="shared" ref="CT243:CT244" si="1700">(CM237+CN237)/(CL237+CM237+CN237+2*CO237+2*CP237+3*CR237+4*CS237+4*CT237+4*CU237+4*CV237+4*CW237+4*CX237+4*CY237)</f>
        <v>#DIV/0!</v>
      </c>
      <c r="CU243" s="185" t="e">
        <f t="shared" ref="CU243:CU244" si="1701">60*CK228*CR237*42.01/(CN228*0.001)</f>
        <v>#VALUE!</v>
      </c>
      <c r="CV243" s="185" t="e">
        <f t="shared" ref="CV243:CV244" si="1702">CK228*CP237*28.05*60/(CN228*0.001)</f>
        <v>#VALUE!</v>
      </c>
      <c r="CW243" s="124">
        <f t="shared" ref="CW243:CW244" si="1703">3*CW228</f>
        <v>0</v>
      </c>
      <c r="CX243" s="124" t="e">
        <f t="shared" ref="CX243:CX244" si="1704">(CL237+CM237+CN237+2*CO237+2*CP237+3*CR237+3*CQ237+4*CS237+4*CT237+4*CU237+4*CV237+4*CW237+4*CX237+4*CY237)</f>
        <v>#DIV/0!</v>
      </c>
      <c r="CY243" s="14" t="e">
        <f t="shared" ref="CY243:CY244" si="1705">(CW243-CX243)/CX243</f>
        <v>#DIV/0!</v>
      </c>
    </row>
    <row r="244" spans="1:103" ht="14.45" customHeight="1" x14ac:dyDescent="0.25">
      <c r="A244" s="197"/>
      <c r="B244" s="198"/>
      <c r="C244" s="168"/>
      <c r="D244" s="184" t="e">
        <f t="shared" si="1641"/>
        <v>#DIV/0!</v>
      </c>
      <c r="E244" s="10" t="e">
        <f t="shared" si="1642"/>
        <v>#VALUE!</v>
      </c>
      <c r="F244" s="9" t="e">
        <f>(K229-K234*C243)/K229</f>
        <v>#DIV/0!</v>
      </c>
      <c r="G244" s="9" t="e">
        <f t="shared" ref="G244" si="1706">(F238+G238+H238+2*I238+2*J238+3*L238+4*M238+4*N238+4*O238+4*P238+4*Q238+4*R238+4*S238)/(F238+G238+H238+2*I238+2*J238+3*L238+4*M238+4*N238+4*O238+4*P238+4*Q238+4*R238+4*S238+3*K238)</f>
        <v>#DIV/0!</v>
      </c>
      <c r="H244" s="9" t="e">
        <f t="shared" si="1643"/>
        <v>#DIV/0!</v>
      </c>
      <c r="I244" s="9" t="e">
        <f t="shared" si="1644"/>
        <v>#DIV/0!</v>
      </c>
      <c r="J244" s="9" t="e">
        <f t="shared" ref="J244" si="1707">3*L238/(F238+G238+H238+2*I238+2*J238+3*L238+4*M238+4*N238+4*O238+4*P238+4*Q238+4*R238+4*S238)</f>
        <v>#DIV/0!</v>
      </c>
      <c r="K244" s="9" t="e">
        <f t="shared" si="1645"/>
        <v>#DIV/0!</v>
      </c>
      <c r="L244" s="9" t="e">
        <f t="shared" si="1646"/>
        <v>#DIV/0!</v>
      </c>
      <c r="M244" s="9" t="e">
        <f t="shared" si="1647"/>
        <v>#DIV/0!</v>
      </c>
      <c r="N244" s="9" t="e">
        <f t="shared" si="1648"/>
        <v>#DIV/0!</v>
      </c>
      <c r="O244" s="185" t="e">
        <f t="shared" si="1649"/>
        <v>#VALUE!</v>
      </c>
      <c r="P244" s="185" t="e">
        <f t="shared" si="1650"/>
        <v>#VALUE!</v>
      </c>
      <c r="Q244" s="124">
        <f t="shared" si="1651"/>
        <v>0</v>
      </c>
      <c r="R244" s="124" t="e">
        <f t="shared" si="1652"/>
        <v>#DIV/0!</v>
      </c>
      <c r="S244" s="14" t="e">
        <f t="shared" si="1653"/>
        <v>#DIV/0!</v>
      </c>
      <c r="T244" s="25"/>
      <c r="V244" s="197"/>
      <c r="W244" s="198"/>
      <c r="X244" s="168"/>
      <c r="Y244" s="184" t="e">
        <f t="shared" si="1654"/>
        <v>#DIV/0!</v>
      </c>
      <c r="Z244" s="10" t="e">
        <f t="shared" si="1655"/>
        <v>#VALUE!</v>
      </c>
      <c r="AA244" s="9" t="e">
        <f>(AF229-AF234*X243)/AF229</f>
        <v>#DIV/0!</v>
      </c>
      <c r="AB244" s="9" t="e">
        <f t="shared" ref="AB244" si="1708">(AA238+AB238+AC238+2*AD238+2*AE238+3*AG238+4*AH238+4*AI238+4*AJ238+4*AK238+4*AL238+4*AM238+4*AN238)/(AA238+AB238+AC238+2*AD238+2*AE238+3*AG238+4*AH238+4*AI238+4*AJ238+4*AK238+4*AL238+4*AM238+4*AN238+3*AF238)</f>
        <v>#DIV/0!</v>
      </c>
      <c r="AC244" s="9" t="e">
        <f t="shared" si="1656"/>
        <v>#DIV/0!</v>
      </c>
      <c r="AD244" s="9" t="e">
        <f t="shared" si="1657"/>
        <v>#DIV/0!</v>
      </c>
      <c r="AE244" s="9" t="e">
        <f t="shared" ref="AE244" si="1709">3*AG238/(AA238+AB238+AC238+2*AD238+2*AE238+3*AG238+4*AH238+4*AI238+4*AJ238+4*AK238+4*AL238+4*AM238+4*AN238)</f>
        <v>#DIV/0!</v>
      </c>
      <c r="AF244" s="9" t="e">
        <f t="shared" si="1658"/>
        <v>#DIV/0!</v>
      </c>
      <c r="AG244" s="9" t="e">
        <f t="shared" si="1659"/>
        <v>#DIV/0!</v>
      </c>
      <c r="AH244" s="9" t="e">
        <f t="shared" si="1660"/>
        <v>#DIV/0!</v>
      </c>
      <c r="AI244" s="9" t="e">
        <f t="shared" si="1661"/>
        <v>#DIV/0!</v>
      </c>
      <c r="AJ244" s="185" t="e">
        <f t="shared" si="1662"/>
        <v>#VALUE!</v>
      </c>
      <c r="AK244" s="185" t="e">
        <f t="shared" si="1663"/>
        <v>#VALUE!</v>
      </c>
      <c r="AL244" s="124">
        <f t="shared" si="1664"/>
        <v>0</v>
      </c>
      <c r="AM244" s="124" t="e">
        <f t="shared" si="1665"/>
        <v>#DIV/0!</v>
      </c>
      <c r="AN244" s="14" t="e">
        <f t="shared" si="1666"/>
        <v>#DIV/0!</v>
      </c>
      <c r="AQ244" s="197"/>
      <c r="AR244" s="198"/>
      <c r="AS244" s="168"/>
      <c r="AT244" s="184" t="e">
        <f t="shared" si="1667"/>
        <v>#DIV/0!</v>
      </c>
      <c r="AU244" s="10" t="e">
        <f t="shared" si="1668"/>
        <v>#VALUE!</v>
      </c>
      <c r="AV244" s="9" t="e">
        <f>(BA229-BA234*AS243)/BA229</f>
        <v>#DIV/0!</v>
      </c>
      <c r="AW244" s="9" t="e">
        <f t="shared" ref="AW244" si="1710">(AV238+AW238+AX238+2*AY238+2*AZ238+3*BB238+4*BC238+4*BD238+4*BE238+4*BF238+4*BG238+4*BH238+4*BI238)/(AV238+AW238+AX238+2*AY238+2*AZ238+3*BB238+4*BC238+4*BD238+4*BE238+4*BF238+4*BG238+4*BH238+4*BI238+3*BA238)</f>
        <v>#DIV/0!</v>
      </c>
      <c r="AX244" s="9" t="e">
        <f t="shared" si="1669"/>
        <v>#DIV/0!</v>
      </c>
      <c r="AY244" s="9" t="e">
        <f t="shared" si="1670"/>
        <v>#DIV/0!</v>
      </c>
      <c r="AZ244" s="9" t="e">
        <f t="shared" ref="AZ244" si="1711">3*BB238/(AV238+AW238+AX238+2*AY238+2*AZ238+3*BB238+4*BC238+4*BD238+4*BE238+4*BF238+4*BG238+4*BH238+4*BI238)</f>
        <v>#DIV/0!</v>
      </c>
      <c r="BA244" s="9" t="e">
        <f t="shared" si="1671"/>
        <v>#DIV/0!</v>
      </c>
      <c r="BB244" s="9" t="e">
        <f t="shared" si="1672"/>
        <v>#DIV/0!</v>
      </c>
      <c r="BC244" s="9" t="e">
        <f t="shared" si="1673"/>
        <v>#DIV/0!</v>
      </c>
      <c r="BD244" s="9" t="e">
        <f t="shared" si="1674"/>
        <v>#DIV/0!</v>
      </c>
      <c r="BE244" s="185" t="e">
        <f t="shared" si="1675"/>
        <v>#VALUE!</v>
      </c>
      <c r="BF244" s="185" t="e">
        <f t="shared" si="1676"/>
        <v>#VALUE!</v>
      </c>
      <c r="BG244" s="124">
        <f t="shared" si="1677"/>
        <v>0</v>
      </c>
      <c r="BH244" s="124" t="e">
        <f t="shared" si="1678"/>
        <v>#DIV/0!</v>
      </c>
      <c r="BI244" s="14" t="e">
        <f t="shared" si="1679"/>
        <v>#DIV/0!</v>
      </c>
      <c r="BL244" s="197"/>
      <c r="BM244" s="198"/>
      <c r="BN244" s="168"/>
      <c r="BO244" s="184" t="e">
        <f t="shared" si="1680"/>
        <v>#DIV/0!</v>
      </c>
      <c r="BP244" s="10" t="e">
        <f t="shared" si="1681"/>
        <v>#VALUE!</v>
      </c>
      <c r="BQ244" s="9" t="e">
        <f>(BV229-BV234*BN243)/BV229</f>
        <v>#DIV/0!</v>
      </c>
      <c r="BR244" s="9" t="e">
        <f t="shared" ref="BR244" si="1712">(BQ238+BR238+BS238+2*BT238+2*BU238+3*BW238+4*BX238+4*BY238+4*BZ238+4*CA238+4*CB238+4*CC238+4*CD238)/(BQ238+BR238+BS238+2*BT238+2*BU238+3*BW238+4*BX238+4*BY238+4*BZ238+4*CA238+4*CB238+4*CC238+4*CD238+3*BV238)</f>
        <v>#DIV/0!</v>
      </c>
      <c r="BS244" s="9" t="e">
        <f t="shared" si="1682"/>
        <v>#DIV/0!</v>
      </c>
      <c r="BT244" s="9" t="e">
        <f t="shared" si="1683"/>
        <v>#DIV/0!</v>
      </c>
      <c r="BU244" s="9" t="e">
        <f t="shared" ref="BU244" si="1713">3*BW238/(BQ238+BR238+BS238+2*BT238+2*BU238+3*BW238+4*BX238+4*BY238+4*BZ238+4*CA238+4*CB238+4*CC238+4*CD238)</f>
        <v>#DIV/0!</v>
      </c>
      <c r="BV244" s="9" t="e">
        <f t="shared" si="1684"/>
        <v>#DIV/0!</v>
      </c>
      <c r="BW244" s="9" t="e">
        <f t="shared" si="1685"/>
        <v>#DIV/0!</v>
      </c>
      <c r="BX244" s="9" t="e">
        <f t="shared" si="1686"/>
        <v>#DIV/0!</v>
      </c>
      <c r="BY244" s="9" t="e">
        <f t="shared" si="1687"/>
        <v>#DIV/0!</v>
      </c>
      <c r="BZ244" s="185" t="e">
        <f t="shared" si="1688"/>
        <v>#VALUE!</v>
      </c>
      <c r="CA244" s="185" t="e">
        <f t="shared" si="1689"/>
        <v>#VALUE!</v>
      </c>
      <c r="CB244" s="124">
        <f t="shared" si="1690"/>
        <v>0</v>
      </c>
      <c r="CC244" s="124" t="e">
        <f t="shared" si="1691"/>
        <v>#DIV/0!</v>
      </c>
      <c r="CD244" s="14" t="e">
        <f t="shared" si="1692"/>
        <v>#DIV/0!</v>
      </c>
      <c r="CG244" s="197"/>
      <c r="CH244" s="198"/>
      <c r="CI244" s="168"/>
      <c r="CJ244" s="184" t="e">
        <f t="shared" si="1693"/>
        <v>#DIV/0!</v>
      </c>
      <c r="CK244" s="10" t="e">
        <f t="shared" si="1694"/>
        <v>#VALUE!</v>
      </c>
      <c r="CL244" s="9" t="e">
        <f>(CQ229-CQ234*CI243)/CQ229</f>
        <v>#DIV/0!</v>
      </c>
      <c r="CM244" s="9" t="e">
        <f t="shared" ref="CM244" si="1714">(CL238+CM238+CN238+2*CO238+2*CP238+3*CR238+4*CS238+4*CT238+4*CU238+4*CV238+4*CW238+4*CX238+4*CY238)/(CL238+CM238+CN238+2*CO238+2*CP238+3*CR238+4*CS238+4*CT238+4*CU238+4*CV238+4*CW238+4*CX238+4*CY238+3*CQ238)</f>
        <v>#DIV/0!</v>
      </c>
      <c r="CN244" s="9" t="e">
        <f t="shared" si="1695"/>
        <v>#DIV/0!</v>
      </c>
      <c r="CO244" s="9" t="e">
        <f t="shared" si="1696"/>
        <v>#DIV/0!</v>
      </c>
      <c r="CP244" s="9" t="e">
        <f t="shared" ref="CP244" si="1715">3*CR238/(CL238+CM238+CN238+2*CO238+2*CP238+3*CR238+4*CS238+4*CT238+4*CU238+4*CV238+4*CW238+4*CX238+4*CY238)</f>
        <v>#DIV/0!</v>
      </c>
      <c r="CQ244" s="9" t="e">
        <f t="shared" si="1697"/>
        <v>#DIV/0!</v>
      </c>
      <c r="CR244" s="9" t="e">
        <f t="shared" si="1698"/>
        <v>#DIV/0!</v>
      </c>
      <c r="CS244" s="9" t="e">
        <f t="shared" si="1699"/>
        <v>#DIV/0!</v>
      </c>
      <c r="CT244" s="9" t="e">
        <f t="shared" si="1700"/>
        <v>#DIV/0!</v>
      </c>
      <c r="CU244" s="185" t="e">
        <f t="shared" si="1701"/>
        <v>#VALUE!</v>
      </c>
      <c r="CV244" s="185" t="e">
        <f t="shared" si="1702"/>
        <v>#VALUE!</v>
      </c>
      <c r="CW244" s="124">
        <f t="shared" si="1703"/>
        <v>0</v>
      </c>
      <c r="CX244" s="124" t="e">
        <f t="shared" si="1704"/>
        <v>#DIV/0!</v>
      </c>
      <c r="CY244" s="14" t="e">
        <f t="shared" si="1705"/>
        <v>#DIV/0!</v>
      </c>
    </row>
    <row r="245" spans="1:103" ht="15" customHeight="1" thickBot="1" x14ac:dyDescent="0.3">
      <c r="A245" s="197"/>
      <c r="B245" s="198"/>
      <c r="C245" s="169" t="s">
        <v>43</v>
      </c>
      <c r="D245" s="68" t="e">
        <f t="shared" ref="D245:E245" si="1716">AVERAGE(D242:D244)</f>
        <v>#DIV/0!</v>
      </c>
      <c r="E245" s="68" t="e">
        <f t="shared" si="1716"/>
        <v>#VALUE!</v>
      </c>
      <c r="F245" s="69" t="e">
        <f>AVERAGE(F242:F244)</f>
        <v>#DIV/0!</v>
      </c>
      <c r="G245" s="69" t="e">
        <f>AVERAGE(G242:G244)</f>
        <v>#DIV/0!</v>
      </c>
      <c r="H245" s="69" t="e">
        <f>AVERAGE(H242:H244)</f>
        <v>#DIV/0!</v>
      </c>
      <c r="I245" s="69" t="e">
        <f>AVERAGE(I242:I244)</f>
        <v>#DIV/0!</v>
      </c>
      <c r="J245" s="69" t="e">
        <f>AVERAGE(J242:J244)</f>
        <v>#DIV/0!</v>
      </c>
      <c r="K245" s="69" t="e">
        <f t="shared" ref="K245:M245" si="1717">AVERAGE(K242:K244)</f>
        <v>#DIV/0!</v>
      </c>
      <c r="L245" s="69" t="e">
        <f t="shared" si="1717"/>
        <v>#DIV/0!</v>
      </c>
      <c r="M245" s="69" t="e">
        <f t="shared" si="1717"/>
        <v>#DIV/0!</v>
      </c>
      <c r="N245" s="69" t="e">
        <f>AVERAGE(N242:N244)</f>
        <v>#DIV/0!</v>
      </c>
      <c r="O245" s="158" t="e">
        <f>AVERAGE(O242:O244)</f>
        <v>#VALUE!</v>
      </c>
      <c r="P245" s="158" t="e">
        <f>AVERAGE(P242:P244)</f>
        <v>#VALUE!</v>
      </c>
      <c r="Q245" s="68">
        <f t="shared" ref="Q245:S245" si="1718">AVERAGE(Q242:Q244)</f>
        <v>0</v>
      </c>
      <c r="R245" s="68" t="e">
        <f t="shared" si="1718"/>
        <v>#DIV/0!</v>
      </c>
      <c r="S245" s="70" t="e">
        <f t="shared" si="1718"/>
        <v>#DIV/0!</v>
      </c>
      <c r="T245" s="25"/>
      <c r="V245" s="197"/>
      <c r="W245" s="198"/>
      <c r="X245" s="169" t="s">
        <v>43</v>
      </c>
      <c r="Y245" s="68" t="e">
        <f t="shared" ref="Y245:Z245" si="1719">AVERAGE(Y242:Y244)</f>
        <v>#DIV/0!</v>
      </c>
      <c r="Z245" s="68" t="e">
        <f t="shared" si="1719"/>
        <v>#VALUE!</v>
      </c>
      <c r="AA245" s="69" t="e">
        <f>AVERAGE(AA242:AA244)</f>
        <v>#DIV/0!</v>
      </c>
      <c r="AB245" s="69" t="e">
        <f>AVERAGE(AB242:AB244)</f>
        <v>#DIV/0!</v>
      </c>
      <c r="AC245" s="69" t="e">
        <f>AVERAGE(AC242:AC244)</f>
        <v>#DIV/0!</v>
      </c>
      <c r="AD245" s="69" t="e">
        <f>AVERAGE(AD242:AD244)</f>
        <v>#DIV/0!</v>
      </c>
      <c r="AE245" s="69" t="e">
        <f>AVERAGE(AE242:AE244)</f>
        <v>#DIV/0!</v>
      </c>
      <c r="AF245" s="69" t="e">
        <f t="shared" ref="AF245:AH245" si="1720">AVERAGE(AF242:AF244)</f>
        <v>#DIV/0!</v>
      </c>
      <c r="AG245" s="69" t="e">
        <f t="shared" si="1720"/>
        <v>#DIV/0!</v>
      </c>
      <c r="AH245" s="69" t="e">
        <f t="shared" si="1720"/>
        <v>#DIV/0!</v>
      </c>
      <c r="AI245" s="69" t="e">
        <f>AVERAGE(AI242:AI244)</f>
        <v>#DIV/0!</v>
      </c>
      <c r="AJ245" s="158" t="e">
        <f>AVERAGE(AJ242:AJ244)</f>
        <v>#VALUE!</v>
      </c>
      <c r="AK245" s="158" t="e">
        <f>AVERAGE(AK242:AK244)</f>
        <v>#VALUE!</v>
      </c>
      <c r="AL245" s="68">
        <f t="shared" ref="AL245:AN245" si="1721">AVERAGE(AL242:AL244)</f>
        <v>0</v>
      </c>
      <c r="AM245" s="68" t="e">
        <f t="shared" si="1721"/>
        <v>#DIV/0!</v>
      </c>
      <c r="AN245" s="70" t="e">
        <f t="shared" si="1721"/>
        <v>#DIV/0!</v>
      </c>
      <c r="AQ245" s="197"/>
      <c r="AR245" s="198"/>
      <c r="AS245" s="169" t="s">
        <v>43</v>
      </c>
      <c r="AT245" s="68" t="e">
        <f t="shared" ref="AT245:AU245" si="1722">AVERAGE(AT242:AT244)</f>
        <v>#DIV/0!</v>
      </c>
      <c r="AU245" s="68" t="e">
        <f t="shared" si="1722"/>
        <v>#VALUE!</v>
      </c>
      <c r="AV245" s="69" t="e">
        <f>AVERAGE(AV242:AV244)</f>
        <v>#DIV/0!</v>
      </c>
      <c r="AW245" s="69" t="e">
        <f>AVERAGE(AW242:AW244)</f>
        <v>#DIV/0!</v>
      </c>
      <c r="AX245" s="69" t="e">
        <f>AVERAGE(AX242:AX244)</f>
        <v>#DIV/0!</v>
      </c>
      <c r="AY245" s="69" t="e">
        <f>AVERAGE(AY242:AY244)</f>
        <v>#DIV/0!</v>
      </c>
      <c r="AZ245" s="69" t="e">
        <f>AVERAGE(AZ242:AZ244)</f>
        <v>#DIV/0!</v>
      </c>
      <c r="BA245" s="69" t="e">
        <f t="shared" ref="BA245:BC245" si="1723">AVERAGE(BA242:BA244)</f>
        <v>#DIV/0!</v>
      </c>
      <c r="BB245" s="69" t="e">
        <f t="shared" si="1723"/>
        <v>#DIV/0!</v>
      </c>
      <c r="BC245" s="69" t="e">
        <f t="shared" si="1723"/>
        <v>#DIV/0!</v>
      </c>
      <c r="BD245" s="69" t="e">
        <f>AVERAGE(BD242:BD244)</f>
        <v>#DIV/0!</v>
      </c>
      <c r="BE245" s="158" t="e">
        <f>AVERAGE(BE242:BE244)</f>
        <v>#VALUE!</v>
      </c>
      <c r="BF245" s="158" t="e">
        <f>AVERAGE(BF242:BF244)</f>
        <v>#VALUE!</v>
      </c>
      <c r="BG245" s="68">
        <f t="shared" ref="BG245:BI245" si="1724">AVERAGE(BG242:BG244)</f>
        <v>0</v>
      </c>
      <c r="BH245" s="68" t="e">
        <f t="shared" si="1724"/>
        <v>#DIV/0!</v>
      </c>
      <c r="BI245" s="70" t="e">
        <f t="shared" si="1724"/>
        <v>#DIV/0!</v>
      </c>
      <c r="BL245" s="197"/>
      <c r="BM245" s="198"/>
      <c r="BN245" s="169" t="s">
        <v>43</v>
      </c>
      <c r="BO245" s="68" t="e">
        <f t="shared" ref="BO245:BP245" si="1725">AVERAGE(BO242:BO244)</f>
        <v>#DIV/0!</v>
      </c>
      <c r="BP245" s="68" t="e">
        <f t="shared" si="1725"/>
        <v>#VALUE!</v>
      </c>
      <c r="BQ245" s="69" t="e">
        <f>AVERAGE(BQ242:BQ244)</f>
        <v>#DIV/0!</v>
      </c>
      <c r="BR245" s="69" t="e">
        <f>AVERAGE(BR242:BR244)</f>
        <v>#DIV/0!</v>
      </c>
      <c r="BS245" s="69" t="e">
        <f>AVERAGE(BS242:BS244)</f>
        <v>#DIV/0!</v>
      </c>
      <c r="BT245" s="69" t="e">
        <f>AVERAGE(BT242:BT244)</f>
        <v>#DIV/0!</v>
      </c>
      <c r="BU245" s="69" t="e">
        <f>AVERAGE(BU242:BU244)</f>
        <v>#DIV/0!</v>
      </c>
      <c r="BV245" s="69" t="e">
        <f t="shared" ref="BV245:BX245" si="1726">AVERAGE(BV242:BV244)</f>
        <v>#DIV/0!</v>
      </c>
      <c r="BW245" s="69" t="e">
        <f t="shared" si="1726"/>
        <v>#DIV/0!</v>
      </c>
      <c r="BX245" s="69" t="e">
        <f t="shared" si="1726"/>
        <v>#DIV/0!</v>
      </c>
      <c r="BY245" s="69" t="e">
        <f>AVERAGE(BY242:BY244)</f>
        <v>#DIV/0!</v>
      </c>
      <c r="BZ245" s="158" t="e">
        <f>AVERAGE(BZ242:BZ244)</f>
        <v>#VALUE!</v>
      </c>
      <c r="CA245" s="158" t="e">
        <f>AVERAGE(CA242:CA244)</f>
        <v>#VALUE!</v>
      </c>
      <c r="CB245" s="68">
        <f t="shared" ref="CB245:CD245" si="1727">AVERAGE(CB242:CB244)</f>
        <v>0</v>
      </c>
      <c r="CC245" s="68" t="e">
        <f t="shared" si="1727"/>
        <v>#DIV/0!</v>
      </c>
      <c r="CD245" s="70" t="e">
        <f t="shared" si="1727"/>
        <v>#DIV/0!</v>
      </c>
      <c r="CG245" s="197"/>
      <c r="CH245" s="198"/>
      <c r="CI245" s="169" t="s">
        <v>43</v>
      </c>
      <c r="CJ245" s="68" t="e">
        <f t="shared" ref="CJ245:CK245" si="1728">AVERAGE(CJ242:CJ244)</f>
        <v>#DIV/0!</v>
      </c>
      <c r="CK245" s="68" t="e">
        <f t="shared" si="1728"/>
        <v>#VALUE!</v>
      </c>
      <c r="CL245" s="69" t="e">
        <f>AVERAGE(CL242:CL244)</f>
        <v>#DIV/0!</v>
      </c>
      <c r="CM245" s="69" t="e">
        <f>AVERAGE(CM242:CM244)</f>
        <v>#DIV/0!</v>
      </c>
      <c r="CN245" s="69" t="e">
        <f>AVERAGE(CN242:CN244)</f>
        <v>#DIV/0!</v>
      </c>
      <c r="CO245" s="69" t="e">
        <f>AVERAGE(CO242:CO244)</f>
        <v>#DIV/0!</v>
      </c>
      <c r="CP245" s="69" t="e">
        <f>AVERAGE(CP242:CP244)</f>
        <v>#DIV/0!</v>
      </c>
      <c r="CQ245" s="69" t="e">
        <f t="shared" ref="CQ245:CS245" si="1729">AVERAGE(CQ242:CQ244)</f>
        <v>#DIV/0!</v>
      </c>
      <c r="CR245" s="69" t="e">
        <f t="shared" si="1729"/>
        <v>#DIV/0!</v>
      </c>
      <c r="CS245" s="69" t="e">
        <f t="shared" si="1729"/>
        <v>#DIV/0!</v>
      </c>
      <c r="CT245" s="69" t="e">
        <f>AVERAGE(CT242:CT244)</f>
        <v>#DIV/0!</v>
      </c>
      <c r="CU245" s="158" t="e">
        <f>AVERAGE(CU242:CU244)</f>
        <v>#VALUE!</v>
      </c>
      <c r="CV245" s="158" t="e">
        <f>AVERAGE(CV242:CV244)</f>
        <v>#VALUE!</v>
      </c>
      <c r="CW245" s="68">
        <f t="shared" ref="CW245:CY245" si="1730">AVERAGE(CW242:CW244)</f>
        <v>0</v>
      </c>
      <c r="CX245" s="68" t="e">
        <f t="shared" si="1730"/>
        <v>#DIV/0!</v>
      </c>
      <c r="CY245" s="70" t="e">
        <f t="shared" si="1730"/>
        <v>#DIV/0!</v>
      </c>
    </row>
    <row r="246" spans="1:103" x14ac:dyDescent="0.25">
      <c r="A246" s="74"/>
      <c r="B246" s="84" t="s">
        <v>20</v>
      </c>
      <c r="C246" s="84" t="s">
        <v>21</v>
      </c>
      <c r="D246" s="84" t="s">
        <v>3</v>
      </c>
      <c r="E246" s="84" t="s">
        <v>4</v>
      </c>
      <c r="F246" s="84" t="s">
        <v>5</v>
      </c>
      <c r="G246" s="84" t="s">
        <v>6</v>
      </c>
      <c r="H246" s="84" t="s">
        <v>7</v>
      </c>
      <c r="I246" s="84" t="s">
        <v>8</v>
      </c>
      <c r="J246" s="84" t="s">
        <v>9</v>
      </c>
      <c r="K246" s="84" t="s">
        <v>10</v>
      </c>
      <c r="L246" s="84" t="s">
        <v>11</v>
      </c>
      <c r="M246" s="84" t="s">
        <v>12</v>
      </c>
      <c r="N246" s="84" t="s">
        <v>13</v>
      </c>
      <c r="O246" s="84" t="s">
        <v>14</v>
      </c>
      <c r="P246" s="84" t="s">
        <v>15</v>
      </c>
      <c r="Q246" s="84" t="s">
        <v>16</v>
      </c>
      <c r="R246" s="84" t="s">
        <v>17</v>
      </c>
      <c r="S246" s="85" t="s">
        <v>18</v>
      </c>
      <c r="T246" s="25"/>
      <c r="V246" s="74"/>
      <c r="W246" s="84" t="s">
        <v>20</v>
      </c>
      <c r="X246" s="84" t="s">
        <v>21</v>
      </c>
      <c r="Y246" s="84" t="s">
        <v>3</v>
      </c>
      <c r="Z246" s="84" t="s">
        <v>4</v>
      </c>
      <c r="AA246" s="84" t="s">
        <v>5</v>
      </c>
      <c r="AB246" s="84" t="s">
        <v>6</v>
      </c>
      <c r="AC246" s="84" t="s">
        <v>7</v>
      </c>
      <c r="AD246" s="84" t="s">
        <v>8</v>
      </c>
      <c r="AE246" s="84" t="s">
        <v>9</v>
      </c>
      <c r="AF246" s="84" t="s">
        <v>10</v>
      </c>
      <c r="AG246" s="84" t="s">
        <v>11</v>
      </c>
      <c r="AH246" s="84" t="s">
        <v>12</v>
      </c>
      <c r="AI246" s="84" t="s">
        <v>13</v>
      </c>
      <c r="AJ246" s="84" t="s">
        <v>14</v>
      </c>
      <c r="AK246" s="84" t="s">
        <v>15</v>
      </c>
      <c r="AL246" s="84" t="s">
        <v>16</v>
      </c>
      <c r="AM246" s="84" t="s">
        <v>17</v>
      </c>
      <c r="AN246" s="85" t="s">
        <v>18</v>
      </c>
      <c r="AQ246" s="74"/>
      <c r="AR246" s="84" t="s">
        <v>20</v>
      </c>
      <c r="AS246" s="84" t="s">
        <v>21</v>
      </c>
      <c r="AT246" s="84" t="s">
        <v>3</v>
      </c>
      <c r="AU246" s="84" t="s">
        <v>4</v>
      </c>
      <c r="AV246" s="84" t="s">
        <v>5</v>
      </c>
      <c r="AW246" s="84" t="s">
        <v>6</v>
      </c>
      <c r="AX246" s="84" t="s">
        <v>7</v>
      </c>
      <c r="AY246" s="84" t="s">
        <v>8</v>
      </c>
      <c r="AZ246" s="84" t="s">
        <v>9</v>
      </c>
      <c r="BA246" s="84" t="s">
        <v>10</v>
      </c>
      <c r="BB246" s="84" t="s">
        <v>11</v>
      </c>
      <c r="BC246" s="84" t="s">
        <v>12</v>
      </c>
      <c r="BD246" s="84" t="s">
        <v>13</v>
      </c>
      <c r="BE246" s="84" t="s">
        <v>14</v>
      </c>
      <c r="BF246" s="84" t="s">
        <v>15</v>
      </c>
      <c r="BG246" s="84" t="s">
        <v>16</v>
      </c>
      <c r="BH246" s="84" t="s">
        <v>17</v>
      </c>
      <c r="BI246" s="85" t="s">
        <v>18</v>
      </c>
      <c r="BL246" s="74"/>
      <c r="BM246" s="84" t="s">
        <v>20</v>
      </c>
      <c r="BN246" s="84" t="s">
        <v>21</v>
      </c>
      <c r="BO246" s="84" t="s">
        <v>3</v>
      </c>
      <c r="BP246" s="84" t="s">
        <v>4</v>
      </c>
      <c r="BQ246" s="84" t="s">
        <v>5</v>
      </c>
      <c r="BR246" s="84" t="s">
        <v>6</v>
      </c>
      <c r="BS246" s="84" t="s">
        <v>7</v>
      </c>
      <c r="BT246" s="84" t="s">
        <v>8</v>
      </c>
      <c r="BU246" s="84" t="s">
        <v>9</v>
      </c>
      <c r="BV246" s="84" t="s">
        <v>10</v>
      </c>
      <c r="BW246" s="84" t="s">
        <v>11</v>
      </c>
      <c r="BX246" s="84" t="s">
        <v>12</v>
      </c>
      <c r="BY246" s="84" t="s">
        <v>13</v>
      </c>
      <c r="BZ246" s="84" t="s">
        <v>14</v>
      </c>
      <c r="CA246" s="84" t="s">
        <v>15</v>
      </c>
      <c r="CB246" s="84" t="s">
        <v>16</v>
      </c>
      <c r="CC246" s="84" t="s">
        <v>17</v>
      </c>
      <c r="CD246" s="85" t="s">
        <v>18</v>
      </c>
      <c r="CG246" s="74"/>
      <c r="CH246" s="84" t="s">
        <v>20</v>
      </c>
      <c r="CI246" s="84" t="s">
        <v>21</v>
      </c>
      <c r="CJ246" s="84" t="s">
        <v>3</v>
      </c>
      <c r="CK246" s="84" t="s">
        <v>4</v>
      </c>
      <c r="CL246" s="84" t="s">
        <v>5</v>
      </c>
      <c r="CM246" s="84" t="s">
        <v>6</v>
      </c>
      <c r="CN246" s="84" t="s">
        <v>7</v>
      </c>
      <c r="CO246" s="84" t="s">
        <v>8</v>
      </c>
      <c r="CP246" s="84" t="s">
        <v>9</v>
      </c>
      <c r="CQ246" s="84" t="s">
        <v>10</v>
      </c>
      <c r="CR246" s="84" t="s">
        <v>11</v>
      </c>
      <c r="CS246" s="84" t="s">
        <v>12</v>
      </c>
      <c r="CT246" s="84" t="s">
        <v>13</v>
      </c>
      <c r="CU246" s="84" t="s">
        <v>14</v>
      </c>
      <c r="CV246" s="84" t="s">
        <v>15</v>
      </c>
      <c r="CW246" s="84" t="s">
        <v>16</v>
      </c>
      <c r="CX246" s="84" t="s">
        <v>17</v>
      </c>
      <c r="CY246" s="85" t="s">
        <v>18</v>
      </c>
    </row>
    <row r="247" spans="1:103" x14ac:dyDescent="0.25">
      <c r="A247" s="75" t="s">
        <v>58</v>
      </c>
      <c r="B247" s="94">
        <f>'Data In'!G26</f>
        <v>0</v>
      </c>
      <c r="C247" s="92">
        <f>'Data In'!H26</f>
        <v>0</v>
      </c>
      <c r="D247" s="92">
        <f>'Data In'!I26</f>
        <v>0</v>
      </c>
      <c r="E247" s="92">
        <f>'Data In'!J26</f>
        <v>0</v>
      </c>
      <c r="F247" s="92">
        <f>'Data In'!K26</f>
        <v>0</v>
      </c>
      <c r="G247" s="92">
        <f>'Data In'!L26</f>
        <v>0</v>
      </c>
      <c r="H247" s="92">
        <f>'Data In'!M26</f>
        <v>0</v>
      </c>
      <c r="I247" s="92">
        <f>'Data In'!N26</f>
        <v>0</v>
      </c>
      <c r="J247" s="92">
        <f>'Data In'!O26</f>
        <v>0</v>
      </c>
      <c r="K247" s="92">
        <f>'Data In'!P26</f>
        <v>0</v>
      </c>
      <c r="L247" s="92">
        <f>'Data In'!Q26</f>
        <v>0</v>
      </c>
      <c r="M247" s="92">
        <f>'Data In'!R26</f>
        <v>0</v>
      </c>
      <c r="N247" s="92">
        <f>'Data In'!S26</f>
        <v>0</v>
      </c>
      <c r="O247" s="92">
        <f>'Data In'!T26</f>
        <v>0</v>
      </c>
      <c r="P247" s="92">
        <f>'Data In'!U26</f>
        <v>0</v>
      </c>
      <c r="Q247" s="92">
        <f>'Data In'!V26</f>
        <v>0</v>
      </c>
      <c r="R247" s="92">
        <f>'Data In'!W26</f>
        <v>0</v>
      </c>
      <c r="S247" s="92">
        <f>'Data In'!X26</f>
        <v>0</v>
      </c>
      <c r="T247" s="23"/>
      <c r="V247" s="75" t="s">
        <v>58</v>
      </c>
      <c r="W247" s="94">
        <f>B247</f>
        <v>0</v>
      </c>
      <c r="X247" s="92">
        <f t="shared" ref="X247:X249" si="1731">C247</f>
        <v>0</v>
      </c>
      <c r="Y247" s="92">
        <f t="shared" ref="Y247:Y249" si="1732">D247</f>
        <v>0</v>
      </c>
      <c r="Z247" s="92">
        <f t="shared" ref="Z247:Z249" si="1733">E247</f>
        <v>0</v>
      </c>
      <c r="AA247" s="92">
        <f t="shared" ref="AA247:AA249" si="1734">F247</f>
        <v>0</v>
      </c>
      <c r="AB247" s="92">
        <f t="shared" ref="AB247:AB249" si="1735">G247</f>
        <v>0</v>
      </c>
      <c r="AC247" s="92">
        <f t="shared" ref="AC247:AC249" si="1736">H247</f>
        <v>0</v>
      </c>
      <c r="AD247" s="92">
        <f t="shared" ref="AD247:AD249" si="1737">I247</f>
        <v>0</v>
      </c>
      <c r="AE247" s="92">
        <f t="shared" ref="AE247:AE249" si="1738">J247</f>
        <v>0</v>
      </c>
      <c r="AF247" s="92">
        <f t="shared" ref="AF247:AF249" si="1739">K247</f>
        <v>0</v>
      </c>
      <c r="AG247" s="92">
        <f t="shared" ref="AG247:AG249" si="1740">L247</f>
        <v>0</v>
      </c>
      <c r="AH247" s="92">
        <f t="shared" ref="AH247:AH249" si="1741">M247</f>
        <v>0</v>
      </c>
      <c r="AI247" s="92">
        <f t="shared" ref="AI247:AI249" si="1742">N247</f>
        <v>0</v>
      </c>
      <c r="AJ247" s="92">
        <f t="shared" ref="AJ247:AJ249" si="1743">O247</f>
        <v>0</v>
      </c>
      <c r="AK247" s="92">
        <f t="shared" ref="AK247:AK249" si="1744">P247</f>
        <v>0</v>
      </c>
      <c r="AL247" s="92">
        <f t="shared" ref="AL247:AL249" si="1745">Q247</f>
        <v>0</v>
      </c>
      <c r="AM247" s="92">
        <f t="shared" ref="AM247:AM249" si="1746">R247</f>
        <v>0</v>
      </c>
      <c r="AN247" s="93">
        <f t="shared" ref="AN247:AN249" si="1747">S247</f>
        <v>0</v>
      </c>
      <c r="AQ247" s="75" t="s">
        <v>58</v>
      </c>
      <c r="AR247" s="94">
        <f>W247</f>
        <v>0</v>
      </c>
      <c r="AS247" s="92">
        <f t="shared" ref="AS247:AS249" si="1748">X247</f>
        <v>0</v>
      </c>
      <c r="AT247" s="92">
        <f t="shared" ref="AT247:AT249" si="1749">Y247</f>
        <v>0</v>
      </c>
      <c r="AU247" s="92">
        <f t="shared" ref="AU247:AU249" si="1750">Z247</f>
        <v>0</v>
      </c>
      <c r="AV247" s="92">
        <f t="shared" ref="AV247:AV249" si="1751">AA247</f>
        <v>0</v>
      </c>
      <c r="AW247" s="92">
        <f t="shared" ref="AW247:AW249" si="1752">AB247</f>
        <v>0</v>
      </c>
      <c r="AX247" s="92">
        <f t="shared" ref="AX247:AX249" si="1753">AC247</f>
        <v>0</v>
      </c>
      <c r="AY247" s="92">
        <f t="shared" ref="AY247:AY249" si="1754">AD247</f>
        <v>0</v>
      </c>
      <c r="AZ247" s="92">
        <f t="shared" ref="AZ247:AZ249" si="1755">AE247</f>
        <v>0</v>
      </c>
      <c r="BA247" s="92">
        <f t="shared" ref="BA247:BA249" si="1756">AF247</f>
        <v>0</v>
      </c>
      <c r="BB247" s="92">
        <f t="shared" ref="BB247:BB249" si="1757">AG247</f>
        <v>0</v>
      </c>
      <c r="BC247" s="92">
        <f t="shared" ref="BC247:BC249" si="1758">AH247</f>
        <v>0</v>
      </c>
      <c r="BD247" s="92">
        <f t="shared" ref="BD247:BD249" si="1759">AI247</f>
        <v>0</v>
      </c>
      <c r="BE247" s="92">
        <f t="shared" ref="BE247:BE249" si="1760">AJ247</f>
        <v>0</v>
      </c>
      <c r="BF247" s="92">
        <f t="shared" ref="BF247:BF249" si="1761">AK247</f>
        <v>0</v>
      </c>
      <c r="BG247" s="92">
        <f t="shared" ref="BG247:BG249" si="1762">AL247</f>
        <v>0</v>
      </c>
      <c r="BH247" s="92">
        <f t="shared" ref="BH247:BH249" si="1763">AM247</f>
        <v>0</v>
      </c>
      <c r="BI247" s="93">
        <f t="shared" ref="BI247:BI249" si="1764">AN247</f>
        <v>0</v>
      </c>
      <c r="BL247" s="75" t="s">
        <v>58</v>
      </c>
      <c r="BM247" s="94">
        <f>AR247</f>
        <v>0</v>
      </c>
      <c r="BN247" s="92">
        <f t="shared" ref="BN247:BN249" si="1765">AS247</f>
        <v>0</v>
      </c>
      <c r="BO247" s="92">
        <f t="shared" ref="BO247:BO249" si="1766">AT247</f>
        <v>0</v>
      </c>
      <c r="BP247" s="92">
        <f t="shared" ref="BP247:BP249" si="1767">AU247</f>
        <v>0</v>
      </c>
      <c r="BQ247" s="92">
        <f t="shared" ref="BQ247:BQ249" si="1768">AV247</f>
        <v>0</v>
      </c>
      <c r="BR247" s="92">
        <f t="shared" ref="BR247:BR249" si="1769">AW247</f>
        <v>0</v>
      </c>
      <c r="BS247" s="92">
        <f t="shared" ref="BS247:BS249" si="1770">AX247</f>
        <v>0</v>
      </c>
      <c r="BT247" s="92">
        <f t="shared" ref="BT247:BT249" si="1771">AY247</f>
        <v>0</v>
      </c>
      <c r="BU247" s="92">
        <f t="shared" ref="BU247:BU249" si="1772">AZ247</f>
        <v>0</v>
      </c>
      <c r="BV247" s="92">
        <f t="shared" ref="BV247:BV249" si="1773">BA247</f>
        <v>0</v>
      </c>
      <c r="BW247" s="92">
        <f t="shared" ref="BW247:BW249" si="1774">BB247</f>
        <v>0</v>
      </c>
      <c r="BX247" s="92">
        <f t="shared" ref="BX247:BX249" si="1775">BC247</f>
        <v>0</v>
      </c>
      <c r="BY247" s="92">
        <f t="shared" ref="BY247:BY249" si="1776">BD247</f>
        <v>0</v>
      </c>
      <c r="BZ247" s="92">
        <f t="shared" ref="BZ247:BZ249" si="1777">BE247</f>
        <v>0</v>
      </c>
      <c r="CA247" s="92">
        <f t="shared" ref="CA247:CA249" si="1778">BF247</f>
        <v>0</v>
      </c>
      <c r="CB247" s="92">
        <f t="shared" ref="CB247:CB249" si="1779">BG247</f>
        <v>0</v>
      </c>
      <c r="CC247" s="92">
        <f t="shared" ref="CC247:CC249" si="1780">BH247</f>
        <v>0</v>
      </c>
      <c r="CD247" s="93">
        <f t="shared" ref="CD247:CD249" si="1781">BI247</f>
        <v>0</v>
      </c>
      <c r="CG247" s="75" t="s">
        <v>58</v>
      </c>
      <c r="CH247" s="94">
        <f>BM247</f>
        <v>0</v>
      </c>
      <c r="CI247" s="92">
        <f t="shared" ref="CI247:CI249" si="1782">BN247</f>
        <v>0</v>
      </c>
      <c r="CJ247" s="92">
        <f t="shared" ref="CJ247:CJ249" si="1783">BO247</f>
        <v>0</v>
      </c>
      <c r="CK247" s="92">
        <f t="shared" ref="CK247:CK249" si="1784">BP247</f>
        <v>0</v>
      </c>
      <c r="CL247" s="92">
        <f t="shared" ref="CL247:CL249" si="1785">BQ247</f>
        <v>0</v>
      </c>
      <c r="CM247" s="92">
        <f t="shared" ref="CM247:CM249" si="1786">BR247</f>
        <v>0</v>
      </c>
      <c r="CN247" s="92">
        <f t="shared" ref="CN247:CN249" si="1787">BS247</f>
        <v>0</v>
      </c>
      <c r="CO247" s="92">
        <f t="shared" ref="CO247:CO249" si="1788">BT247</f>
        <v>0</v>
      </c>
      <c r="CP247" s="92">
        <f t="shared" ref="CP247:CP249" si="1789">BU247</f>
        <v>0</v>
      </c>
      <c r="CQ247" s="92">
        <f t="shared" ref="CQ247:CQ249" si="1790">BV247</f>
        <v>0</v>
      </c>
      <c r="CR247" s="92">
        <f t="shared" ref="CR247:CR249" si="1791">BW247</f>
        <v>0</v>
      </c>
      <c r="CS247" s="92">
        <f t="shared" ref="CS247:CS249" si="1792">BX247</f>
        <v>0</v>
      </c>
      <c r="CT247" s="92">
        <f t="shared" ref="CT247:CT249" si="1793">BY247</f>
        <v>0</v>
      </c>
      <c r="CU247" s="92">
        <f t="shared" ref="CU247:CU249" si="1794">BZ247</f>
        <v>0</v>
      </c>
      <c r="CV247" s="92">
        <f t="shared" ref="CV247:CV249" si="1795">CA247</f>
        <v>0</v>
      </c>
      <c r="CW247" s="92">
        <f t="shared" ref="CW247:CW249" si="1796">CB247</f>
        <v>0</v>
      </c>
      <c r="CX247" s="92">
        <f t="shared" ref="CX247:CX249" si="1797">CC247</f>
        <v>0</v>
      </c>
      <c r="CY247" s="93">
        <f t="shared" ref="CY247:CY249" si="1798">CD247</f>
        <v>0</v>
      </c>
    </row>
    <row r="248" spans="1:103" x14ac:dyDescent="0.25">
      <c r="A248" s="75"/>
      <c r="B248" s="94">
        <f>'Data In'!G27</f>
        <v>0</v>
      </c>
      <c r="C248" s="92">
        <f>'Data In'!H27</f>
        <v>0</v>
      </c>
      <c r="D248" s="92">
        <f>'Data In'!I27</f>
        <v>0</v>
      </c>
      <c r="E248" s="92">
        <f>'Data In'!J27</f>
        <v>0</v>
      </c>
      <c r="F248" s="92">
        <f>'Data In'!K27</f>
        <v>0</v>
      </c>
      <c r="G248" s="92">
        <f>'Data In'!L27</f>
        <v>0</v>
      </c>
      <c r="H248" s="92">
        <f>'Data In'!M27</f>
        <v>0</v>
      </c>
      <c r="I248" s="92">
        <f>'Data In'!N27</f>
        <v>0</v>
      </c>
      <c r="J248" s="92">
        <f>'Data In'!O27</f>
        <v>0</v>
      </c>
      <c r="K248" s="92">
        <f>'Data In'!P27</f>
        <v>0</v>
      </c>
      <c r="L248" s="92">
        <f>'Data In'!Q27</f>
        <v>0</v>
      </c>
      <c r="M248" s="92">
        <f>'Data In'!R27</f>
        <v>0</v>
      </c>
      <c r="N248" s="92">
        <f>'Data In'!S27</f>
        <v>0</v>
      </c>
      <c r="O248" s="92">
        <f>'Data In'!T27</f>
        <v>0</v>
      </c>
      <c r="P248" s="92">
        <f>'Data In'!U27</f>
        <v>0</v>
      </c>
      <c r="Q248" s="92">
        <f>'Data In'!V27</f>
        <v>0</v>
      </c>
      <c r="R248" s="92">
        <f>'Data In'!W27</f>
        <v>0</v>
      </c>
      <c r="S248" s="92">
        <f>'Data In'!X27</f>
        <v>0</v>
      </c>
      <c r="T248" s="23"/>
      <c r="V248" s="75"/>
      <c r="W248" s="94">
        <f t="shared" ref="W248:W249" si="1799">B248</f>
        <v>0</v>
      </c>
      <c r="X248" s="92">
        <f t="shared" si="1731"/>
        <v>0</v>
      </c>
      <c r="Y248" s="92">
        <f t="shared" si="1732"/>
        <v>0</v>
      </c>
      <c r="Z248" s="92">
        <f t="shared" si="1733"/>
        <v>0</v>
      </c>
      <c r="AA248" s="92">
        <f t="shared" si="1734"/>
        <v>0</v>
      </c>
      <c r="AB248" s="92">
        <f t="shared" si="1735"/>
        <v>0</v>
      </c>
      <c r="AC248" s="92">
        <f t="shared" si="1736"/>
        <v>0</v>
      </c>
      <c r="AD248" s="92">
        <f t="shared" si="1737"/>
        <v>0</v>
      </c>
      <c r="AE248" s="92">
        <f t="shared" si="1738"/>
        <v>0</v>
      </c>
      <c r="AF248" s="92">
        <f t="shared" si="1739"/>
        <v>0</v>
      </c>
      <c r="AG248" s="92">
        <f t="shared" si="1740"/>
        <v>0</v>
      </c>
      <c r="AH248" s="92">
        <f t="shared" si="1741"/>
        <v>0</v>
      </c>
      <c r="AI248" s="92">
        <f t="shared" si="1742"/>
        <v>0</v>
      </c>
      <c r="AJ248" s="92">
        <f t="shared" si="1743"/>
        <v>0</v>
      </c>
      <c r="AK248" s="92">
        <f t="shared" si="1744"/>
        <v>0</v>
      </c>
      <c r="AL248" s="92">
        <f t="shared" si="1745"/>
        <v>0</v>
      </c>
      <c r="AM248" s="92">
        <f t="shared" si="1746"/>
        <v>0</v>
      </c>
      <c r="AN248" s="93">
        <f t="shared" si="1747"/>
        <v>0</v>
      </c>
      <c r="AQ248" s="75"/>
      <c r="AR248" s="94">
        <f t="shared" ref="AR248:AR249" si="1800">W248</f>
        <v>0</v>
      </c>
      <c r="AS248" s="92">
        <f t="shared" si="1748"/>
        <v>0</v>
      </c>
      <c r="AT248" s="92">
        <f t="shared" si="1749"/>
        <v>0</v>
      </c>
      <c r="AU248" s="92">
        <f t="shared" si="1750"/>
        <v>0</v>
      </c>
      <c r="AV248" s="92">
        <f t="shared" si="1751"/>
        <v>0</v>
      </c>
      <c r="AW248" s="92">
        <f t="shared" si="1752"/>
        <v>0</v>
      </c>
      <c r="AX248" s="92">
        <f t="shared" si="1753"/>
        <v>0</v>
      </c>
      <c r="AY248" s="92">
        <f t="shared" si="1754"/>
        <v>0</v>
      </c>
      <c r="AZ248" s="92">
        <f t="shared" si="1755"/>
        <v>0</v>
      </c>
      <c r="BA248" s="92">
        <f t="shared" si="1756"/>
        <v>0</v>
      </c>
      <c r="BB248" s="92">
        <f t="shared" si="1757"/>
        <v>0</v>
      </c>
      <c r="BC248" s="92">
        <f t="shared" si="1758"/>
        <v>0</v>
      </c>
      <c r="BD248" s="92">
        <f t="shared" si="1759"/>
        <v>0</v>
      </c>
      <c r="BE248" s="92">
        <f t="shared" si="1760"/>
        <v>0</v>
      </c>
      <c r="BF248" s="92">
        <f t="shared" si="1761"/>
        <v>0</v>
      </c>
      <c r="BG248" s="92">
        <f t="shared" si="1762"/>
        <v>0</v>
      </c>
      <c r="BH248" s="92">
        <f t="shared" si="1763"/>
        <v>0</v>
      </c>
      <c r="BI248" s="93">
        <f t="shared" si="1764"/>
        <v>0</v>
      </c>
      <c r="BL248" s="75"/>
      <c r="BM248" s="94">
        <f t="shared" ref="BM248:BM249" si="1801">AR248</f>
        <v>0</v>
      </c>
      <c r="BN248" s="92">
        <f t="shared" si="1765"/>
        <v>0</v>
      </c>
      <c r="BO248" s="92">
        <f t="shared" si="1766"/>
        <v>0</v>
      </c>
      <c r="BP248" s="92">
        <f t="shared" si="1767"/>
        <v>0</v>
      </c>
      <c r="BQ248" s="92">
        <f t="shared" si="1768"/>
        <v>0</v>
      </c>
      <c r="BR248" s="92">
        <f t="shared" si="1769"/>
        <v>0</v>
      </c>
      <c r="BS248" s="92">
        <f t="shared" si="1770"/>
        <v>0</v>
      </c>
      <c r="BT248" s="92">
        <f t="shared" si="1771"/>
        <v>0</v>
      </c>
      <c r="BU248" s="92">
        <f t="shared" si="1772"/>
        <v>0</v>
      </c>
      <c r="BV248" s="92">
        <f t="shared" si="1773"/>
        <v>0</v>
      </c>
      <c r="BW248" s="92">
        <f t="shared" si="1774"/>
        <v>0</v>
      </c>
      <c r="BX248" s="92">
        <f t="shared" si="1775"/>
        <v>0</v>
      </c>
      <c r="BY248" s="92">
        <f t="shared" si="1776"/>
        <v>0</v>
      </c>
      <c r="BZ248" s="92">
        <f t="shared" si="1777"/>
        <v>0</v>
      </c>
      <c r="CA248" s="92">
        <f t="shared" si="1778"/>
        <v>0</v>
      </c>
      <c r="CB248" s="92">
        <f t="shared" si="1779"/>
        <v>0</v>
      </c>
      <c r="CC248" s="92">
        <f t="shared" si="1780"/>
        <v>0</v>
      </c>
      <c r="CD248" s="93">
        <f t="shared" si="1781"/>
        <v>0</v>
      </c>
      <c r="CG248" s="75"/>
      <c r="CH248" s="94">
        <f t="shared" ref="CH248:CH249" si="1802">BM248</f>
        <v>0</v>
      </c>
      <c r="CI248" s="92">
        <f t="shared" si="1782"/>
        <v>0</v>
      </c>
      <c r="CJ248" s="92">
        <f t="shared" si="1783"/>
        <v>0</v>
      </c>
      <c r="CK248" s="92">
        <f t="shared" si="1784"/>
        <v>0</v>
      </c>
      <c r="CL248" s="92">
        <f t="shared" si="1785"/>
        <v>0</v>
      </c>
      <c r="CM248" s="92">
        <f t="shared" si="1786"/>
        <v>0</v>
      </c>
      <c r="CN248" s="92">
        <f t="shared" si="1787"/>
        <v>0</v>
      </c>
      <c r="CO248" s="92">
        <f t="shared" si="1788"/>
        <v>0</v>
      </c>
      <c r="CP248" s="92">
        <f t="shared" si="1789"/>
        <v>0</v>
      </c>
      <c r="CQ248" s="92">
        <f t="shared" si="1790"/>
        <v>0</v>
      </c>
      <c r="CR248" s="92">
        <f t="shared" si="1791"/>
        <v>0</v>
      </c>
      <c r="CS248" s="92">
        <f t="shared" si="1792"/>
        <v>0</v>
      </c>
      <c r="CT248" s="92">
        <f t="shared" si="1793"/>
        <v>0</v>
      </c>
      <c r="CU248" s="92">
        <f t="shared" si="1794"/>
        <v>0</v>
      </c>
      <c r="CV248" s="92">
        <f t="shared" si="1795"/>
        <v>0</v>
      </c>
      <c r="CW248" s="92">
        <f t="shared" si="1796"/>
        <v>0</v>
      </c>
      <c r="CX248" s="92">
        <f t="shared" si="1797"/>
        <v>0</v>
      </c>
      <c r="CY248" s="93">
        <f t="shared" si="1798"/>
        <v>0</v>
      </c>
    </row>
    <row r="249" spans="1:103" x14ac:dyDescent="0.25">
      <c r="A249" s="75"/>
      <c r="B249" s="94">
        <f>'Data In'!G28</f>
        <v>0</v>
      </c>
      <c r="C249" s="92">
        <f>'Data In'!H28</f>
        <v>0</v>
      </c>
      <c r="D249" s="92">
        <f>'Data In'!I28</f>
        <v>0</v>
      </c>
      <c r="E249" s="92">
        <f>'Data In'!J28</f>
        <v>0</v>
      </c>
      <c r="F249" s="92">
        <f>'Data In'!K28</f>
        <v>0</v>
      </c>
      <c r="G249" s="92">
        <f>'Data In'!L28</f>
        <v>0</v>
      </c>
      <c r="H249" s="92">
        <f>'Data In'!M28</f>
        <v>0</v>
      </c>
      <c r="I249" s="92">
        <f>'Data In'!N28</f>
        <v>0</v>
      </c>
      <c r="J249" s="92">
        <f>'Data In'!O28</f>
        <v>0</v>
      </c>
      <c r="K249" s="92">
        <f>'Data In'!P28</f>
        <v>0</v>
      </c>
      <c r="L249" s="92">
        <f>'Data In'!Q28</f>
        <v>0</v>
      </c>
      <c r="M249" s="92">
        <f>'Data In'!R28</f>
        <v>0</v>
      </c>
      <c r="N249" s="92">
        <f>'Data In'!S28</f>
        <v>0</v>
      </c>
      <c r="O249" s="92">
        <f>'Data In'!T28</f>
        <v>0</v>
      </c>
      <c r="P249" s="92">
        <f>'Data In'!U28</f>
        <v>0</v>
      </c>
      <c r="Q249" s="92">
        <f>'Data In'!V28</f>
        <v>0</v>
      </c>
      <c r="R249" s="92">
        <f>'Data In'!W28</f>
        <v>0</v>
      </c>
      <c r="S249" s="92">
        <f>'Data In'!X28</f>
        <v>0</v>
      </c>
      <c r="T249" s="23"/>
      <c r="V249" s="75"/>
      <c r="W249" s="94">
        <f t="shared" si="1799"/>
        <v>0</v>
      </c>
      <c r="X249" s="92">
        <f t="shared" si="1731"/>
        <v>0</v>
      </c>
      <c r="Y249" s="92">
        <f t="shared" si="1732"/>
        <v>0</v>
      </c>
      <c r="Z249" s="92">
        <f t="shared" si="1733"/>
        <v>0</v>
      </c>
      <c r="AA249" s="92">
        <f t="shared" si="1734"/>
        <v>0</v>
      </c>
      <c r="AB249" s="92">
        <f t="shared" si="1735"/>
        <v>0</v>
      </c>
      <c r="AC249" s="92">
        <f t="shared" si="1736"/>
        <v>0</v>
      </c>
      <c r="AD249" s="92">
        <f t="shared" si="1737"/>
        <v>0</v>
      </c>
      <c r="AE249" s="92">
        <f t="shared" si="1738"/>
        <v>0</v>
      </c>
      <c r="AF249" s="92">
        <f t="shared" si="1739"/>
        <v>0</v>
      </c>
      <c r="AG249" s="92">
        <f t="shared" si="1740"/>
        <v>0</v>
      </c>
      <c r="AH249" s="92">
        <f t="shared" si="1741"/>
        <v>0</v>
      </c>
      <c r="AI249" s="92">
        <f t="shared" si="1742"/>
        <v>0</v>
      </c>
      <c r="AJ249" s="92">
        <f t="shared" si="1743"/>
        <v>0</v>
      </c>
      <c r="AK249" s="92">
        <f t="shared" si="1744"/>
        <v>0</v>
      </c>
      <c r="AL249" s="92">
        <f t="shared" si="1745"/>
        <v>0</v>
      </c>
      <c r="AM249" s="92">
        <f t="shared" si="1746"/>
        <v>0</v>
      </c>
      <c r="AN249" s="93">
        <f t="shared" si="1747"/>
        <v>0</v>
      </c>
      <c r="AQ249" s="75"/>
      <c r="AR249" s="94">
        <f t="shared" si="1800"/>
        <v>0</v>
      </c>
      <c r="AS249" s="92">
        <f t="shared" si="1748"/>
        <v>0</v>
      </c>
      <c r="AT249" s="92">
        <f t="shared" si="1749"/>
        <v>0</v>
      </c>
      <c r="AU249" s="92">
        <f t="shared" si="1750"/>
        <v>0</v>
      </c>
      <c r="AV249" s="92">
        <f t="shared" si="1751"/>
        <v>0</v>
      </c>
      <c r="AW249" s="92">
        <f t="shared" si="1752"/>
        <v>0</v>
      </c>
      <c r="AX249" s="92">
        <f t="shared" si="1753"/>
        <v>0</v>
      </c>
      <c r="AY249" s="92">
        <f t="shared" si="1754"/>
        <v>0</v>
      </c>
      <c r="AZ249" s="92">
        <f t="shared" si="1755"/>
        <v>0</v>
      </c>
      <c r="BA249" s="92">
        <f t="shared" si="1756"/>
        <v>0</v>
      </c>
      <c r="BB249" s="92">
        <f t="shared" si="1757"/>
        <v>0</v>
      </c>
      <c r="BC249" s="92">
        <f t="shared" si="1758"/>
        <v>0</v>
      </c>
      <c r="BD249" s="92">
        <f t="shared" si="1759"/>
        <v>0</v>
      </c>
      <c r="BE249" s="92">
        <f t="shared" si="1760"/>
        <v>0</v>
      </c>
      <c r="BF249" s="92">
        <f t="shared" si="1761"/>
        <v>0</v>
      </c>
      <c r="BG249" s="92">
        <f t="shared" si="1762"/>
        <v>0</v>
      </c>
      <c r="BH249" s="92">
        <f t="shared" si="1763"/>
        <v>0</v>
      </c>
      <c r="BI249" s="93">
        <f t="shared" si="1764"/>
        <v>0</v>
      </c>
      <c r="BL249" s="75"/>
      <c r="BM249" s="94">
        <f t="shared" si="1801"/>
        <v>0</v>
      </c>
      <c r="BN249" s="92">
        <f t="shared" si="1765"/>
        <v>0</v>
      </c>
      <c r="BO249" s="92">
        <f t="shared" si="1766"/>
        <v>0</v>
      </c>
      <c r="BP249" s="92">
        <f t="shared" si="1767"/>
        <v>0</v>
      </c>
      <c r="BQ249" s="92">
        <f t="shared" si="1768"/>
        <v>0</v>
      </c>
      <c r="BR249" s="92">
        <f t="shared" si="1769"/>
        <v>0</v>
      </c>
      <c r="BS249" s="92">
        <f t="shared" si="1770"/>
        <v>0</v>
      </c>
      <c r="BT249" s="92">
        <f t="shared" si="1771"/>
        <v>0</v>
      </c>
      <c r="BU249" s="92">
        <f t="shared" si="1772"/>
        <v>0</v>
      </c>
      <c r="BV249" s="92">
        <f t="shared" si="1773"/>
        <v>0</v>
      </c>
      <c r="BW249" s="92">
        <f t="shared" si="1774"/>
        <v>0</v>
      </c>
      <c r="BX249" s="92">
        <f t="shared" si="1775"/>
        <v>0</v>
      </c>
      <c r="BY249" s="92">
        <f t="shared" si="1776"/>
        <v>0</v>
      </c>
      <c r="BZ249" s="92">
        <f t="shared" si="1777"/>
        <v>0</v>
      </c>
      <c r="CA249" s="92">
        <f t="shared" si="1778"/>
        <v>0</v>
      </c>
      <c r="CB249" s="92">
        <f t="shared" si="1779"/>
        <v>0</v>
      </c>
      <c r="CC249" s="92">
        <f t="shared" si="1780"/>
        <v>0</v>
      </c>
      <c r="CD249" s="93">
        <f t="shared" si="1781"/>
        <v>0</v>
      </c>
      <c r="CG249" s="75"/>
      <c r="CH249" s="94">
        <f t="shared" si="1802"/>
        <v>0</v>
      </c>
      <c r="CI249" s="92">
        <f t="shared" si="1782"/>
        <v>0</v>
      </c>
      <c r="CJ249" s="92">
        <f t="shared" si="1783"/>
        <v>0</v>
      </c>
      <c r="CK249" s="92">
        <f t="shared" si="1784"/>
        <v>0</v>
      </c>
      <c r="CL249" s="92">
        <f t="shared" si="1785"/>
        <v>0</v>
      </c>
      <c r="CM249" s="92">
        <f t="shared" si="1786"/>
        <v>0</v>
      </c>
      <c r="CN249" s="92">
        <f t="shared" si="1787"/>
        <v>0</v>
      </c>
      <c r="CO249" s="92">
        <f t="shared" si="1788"/>
        <v>0</v>
      </c>
      <c r="CP249" s="92">
        <f t="shared" si="1789"/>
        <v>0</v>
      </c>
      <c r="CQ249" s="92">
        <f t="shared" si="1790"/>
        <v>0</v>
      </c>
      <c r="CR249" s="92">
        <f t="shared" si="1791"/>
        <v>0</v>
      </c>
      <c r="CS249" s="92">
        <f t="shared" si="1792"/>
        <v>0</v>
      </c>
      <c r="CT249" s="92">
        <f t="shared" si="1793"/>
        <v>0</v>
      </c>
      <c r="CU249" s="92">
        <f t="shared" si="1794"/>
        <v>0</v>
      </c>
      <c r="CV249" s="92">
        <f t="shared" si="1795"/>
        <v>0</v>
      </c>
      <c r="CW249" s="92">
        <f t="shared" si="1796"/>
        <v>0</v>
      </c>
      <c r="CX249" s="92">
        <f t="shared" si="1797"/>
        <v>0</v>
      </c>
      <c r="CY249" s="93">
        <f t="shared" si="1798"/>
        <v>0</v>
      </c>
    </row>
    <row r="250" spans="1:103" x14ac:dyDescent="0.25">
      <c r="A250" s="75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8"/>
      <c r="T250" s="23"/>
      <c r="V250" s="75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  <c r="AI250" s="87"/>
      <c r="AJ250" s="87"/>
      <c r="AK250" s="87"/>
      <c r="AL250" s="87"/>
      <c r="AM250" s="87"/>
      <c r="AN250" s="88"/>
      <c r="AQ250" s="75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8"/>
      <c r="BL250" s="75"/>
      <c r="BM250" s="87"/>
      <c r="BN250" s="87"/>
      <c r="BO250" s="87"/>
      <c r="BP250" s="87"/>
      <c r="BQ250" s="87"/>
      <c r="BR250" s="87"/>
      <c r="BS250" s="87"/>
      <c r="BT250" s="87"/>
      <c r="BU250" s="87"/>
      <c r="BV250" s="87"/>
      <c r="BW250" s="87"/>
      <c r="BX250" s="87"/>
      <c r="BY250" s="87"/>
      <c r="BZ250" s="87"/>
      <c r="CA250" s="87"/>
      <c r="CB250" s="87"/>
      <c r="CC250" s="87"/>
      <c r="CD250" s="88"/>
      <c r="CG250" s="75"/>
      <c r="CH250" s="87"/>
      <c r="CI250" s="87"/>
      <c r="CJ250" s="87"/>
      <c r="CK250" s="87"/>
      <c r="CL250" s="87"/>
      <c r="CM250" s="87"/>
      <c r="CN250" s="87"/>
      <c r="CO250" s="87"/>
      <c r="CP250" s="87"/>
      <c r="CQ250" s="87"/>
      <c r="CR250" s="87"/>
      <c r="CS250" s="87"/>
      <c r="CT250" s="87"/>
      <c r="CU250" s="87"/>
      <c r="CV250" s="87"/>
      <c r="CW250" s="87"/>
      <c r="CX250" s="87"/>
      <c r="CY250" s="88"/>
    </row>
    <row r="251" spans="1:103" x14ac:dyDescent="0.25">
      <c r="A251" s="75" t="s">
        <v>59</v>
      </c>
      <c r="B251" s="94">
        <f>'Data In'!G57</f>
        <v>0</v>
      </c>
      <c r="C251" s="92">
        <f>'Data In'!H57</f>
        <v>0</v>
      </c>
      <c r="D251" s="92">
        <f>'Data In'!I57</f>
        <v>0</v>
      </c>
      <c r="E251" s="92">
        <f>'Data In'!J57</f>
        <v>0</v>
      </c>
      <c r="F251" s="92">
        <f>'Data In'!K57</f>
        <v>0</v>
      </c>
      <c r="G251" s="92">
        <f>'Data In'!L57</f>
        <v>0</v>
      </c>
      <c r="H251" s="92">
        <f>'Data In'!M57</f>
        <v>0</v>
      </c>
      <c r="I251" s="92">
        <f>'Data In'!N57</f>
        <v>0</v>
      </c>
      <c r="J251" s="92">
        <f>'Data In'!O57</f>
        <v>0</v>
      </c>
      <c r="K251" s="92">
        <f>'Data In'!P57</f>
        <v>0</v>
      </c>
      <c r="L251" s="92">
        <f>'Data In'!Q57</f>
        <v>0</v>
      </c>
      <c r="M251" s="92">
        <f>'Data In'!R57</f>
        <v>0</v>
      </c>
      <c r="N251" s="92">
        <f>'Data In'!S57</f>
        <v>0</v>
      </c>
      <c r="O251" s="92">
        <f>'Data In'!T57</f>
        <v>0</v>
      </c>
      <c r="P251" s="92">
        <f>'Data In'!U57</f>
        <v>0</v>
      </c>
      <c r="Q251" s="92">
        <f>'Data In'!V57</f>
        <v>0</v>
      </c>
      <c r="R251" s="92">
        <f>'Data In'!W57</f>
        <v>0</v>
      </c>
      <c r="S251" s="92">
        <f>'Data In'!X57</f>
        <v>0</v>
      </c>
      <c r="T251" s="23"/>
      <c r="V251" s="75" t="s">
        <v>59</v>
      </c>
      <c r="W251" s="94">
        <f>'Data In'!G86</f>
        <v>0</v>
      </c>
      <c r="X251" s="92">
        <f>'Data In'!H86</f>
        <v>0</v>
      </c>
      <c r="Y251" s="92">
        <f>'Data In'!I86</f>
        <v>0</v>
      </c>
      <c r="Z251" s="92">
        <f>'Data In'!J86</f>
        <v>0</v>
      </c>
      <c r="AA251" s="92">
        <f>'Data In'!K86</f>
        <v>0</v>
      </c>
      <c r="AB251" s="92">
        <f>'Data In'!L86</f>
        <v>0</v>
      </c>
      <c r="AC251" s="92">
        <f>'Data In'!M86</f>
        <v>0</v>
      </c>
      <c r="AD251" s="92">
        <f>'Data In'!N86</f>
        <v>0</v>
      </c>
      <c r="AE251" s="92">
        <f>'Data In'!O86</f>
        <v>0</v>
      </c>
      <c r="AF251" s="92">
        <f>'Data In'!P86</f>
        <v>0</v>
      </c>
      <c r="AG251" s="92">
        <f>'Data In'!Q86</f>
        <v>0</v>
      </c>
      <c r="AH251" s="92">
        <f>'Data In'!R86</f>
        <v>0</v>
      </c>
      <c r="AI251" s="92">
        <f>'Data In'!S86</f>
        <v>0</v>
      </c>
      <c r="AJ251" s="92">
        <f>'Data In'!T86</f>
        <v>0</v>
      </c>
      <c r="AK251" s="92">
        <f>'Data In'!U86</f>
        <v>0</v>
      </c>
      <c r="AL251" s="92">
        <f>'Data In'!V86</f>
        <v>0</v>
      </c>
      <c r="AM251" s="92">
        <f>'Data In'!W86</f>
        <v>0</v>
      </c>
      <c r="AN251" s="92">
        <f>'Data In'!X86</f>
        <v>0</v>
      </c>
      <c r="AQ251" s="75" t="s">
        <v>59</v>
      </c>
      <c r="AR251" s="94">
        <f>'Data In'!G115</f>
        <v>0</v>
      </c>
      <c r="AS251" s="92">
        <f>'Data In'!H115</f>
        <v>0</v>
      </c>
      <c r="AT251" s="92">
        <f>'Data In'!I115</f>
        <v>0</v>
      </c>
      <c r="AU251" s="92">
        <f>'Data In'!J115</f>
        <v>0</v>
      </c>
      <c r="AV251" s="92">
        <f>'Data In'!K115</f>
        <v>0</v>
      </c>
      <c r="AW251" s="92">
        <f>'Data In'!L115</f>
        <v>0</v>
      </c>
      <c r="AX251" s="92">
        <f>'Data In'!M115</f>
        <v>0</v>
      </c>
      <c r="AY251" s="92">
        <f>'Data In'!N115</f>
        <v>0</v>
      </c>
      <c r="AZ251" s="92">
        <f>'Data In'!O115</f>
        <v>0</v>
      </c>
      <c r="BA251" s="92">
        <f>'Data In'!P115</f>
        <v>0</v>
      </c>
      <c r="BB251" s="92">
        <f>'Data In'!Q115</f>
        <v>0</v>
      </c>
      <c r="BC251" s="92">
        <f>'Data In'!R115</f>
        <v>0</v>
      </c>
      <c r="BD251" s="92">
        <f>'Data In'!S115</f>
        <v>0</v>
      </c>
      <c r="BE251" s="92">
        <f>'Data In'!T115</f>
        <v>0</v>
      </c>
      <c r="BF251" s="92">
        <f>'Data In'!U115</f>
        <v>0</v>
      </c>
      <c r="BG251" s="92">
        <f>'Data In'!V115</f>
        <v>0</v>
      </c>
      <c r="BH251" s="92">
        <f>'Data In'!W115</f>
        <v>0</v>
      </c>
      <c r="BI251" s="92">
        <f>'Data In'!X115</f>
        <v>0</v>
      </c>
      <c r="BL251" s="75" t="s">
        <v>59</v>
      </c>
      <c r="BM251" s="94">
        <f>'Data In'!G144</f>
        <v>0</v>
      </c>
      <c r="BN251" s="92">
        <f>'Data In'!H144</f>
        <v>0</v>
      </c>
      <c r="BO251" s="92">
        <f>'Data In'!I144</f>
        <v>0</v>
      </c>
      <c r="BP251" s="92">
        <f>'Data In'!J144</f>
        <v>0</v>
      </c>
      <c r="BQ251" s="92">
        <f>'Data In'!K144</f>
        <v>0</v>
      </c>
      <c r="BR251" s="92">
        <f>'Data In'!L144</f>
        <v>0</v>
      </c>
      <c r="BS251" s="92">
        <f>'Data In'!M144</f>
        <v>0</v>
      </c>
      <c r="BT251" s="92">
        <f>'Data In'!N144</f>
        <v>0</v>
      </c>
      <c r="BU251" s="92">
        <f>'Data In'!O144</f>
        <v>0</v>
      </c>
      <c r="BV251" s="92">
        <f>'Data In'!P144</f>
        <v>0</v>
      </c>
      <c r="BW251" s="92">
        <f>'Data In'!Q144</f>
        <v>0</v>
      </c>
      <c r="BX251" s="92">
        <f>'Data In'!R144</f>
        <v>0</v>
      </c>
      <c r="BY251" s="92">
        <f>'Data In'!S144</f>
        <v>0</v>
      </c>
      <c r="BZ251" s="92">
        <f>'Data In'!T144</f>
        <v>0</v>
      </c>
      <c r="CA251" s="92">
        <f>'Data In'!U144</f>
        <v>0</v>
      </c>
      <c r="CB251" s="92">
        <f>'Data In'!V144</f>
        <v>0</v>
      </c>
      <c r="CC251" s="92">
        <f>'Data In'!W144</f>
        <v>0</v>
      </c>
      <c r="CD251" s="92">
        <f>'Data In'!X144</f>
        <v>0</v>
      </c>
      <c r="CG251" s="75" t="s">
        <v>59</v>
      </c>
      <c r="CH251" s="94">
        <f>'Data In'!G173</f>
        <v>0</v>
      </c>
      <c r="CI251" s="92">
        <f>'Data In'!H173</f>
        <v>0</v>
      </c>
      <c r="CJ251" s="92">
        <f>'Data In'!I173</f>
        <v>0</v>
      </c>
      <c r="CK251" s="92">
        <f>'Data In'!J173</f>
        <v>0</v>
      </c>
      <c r="CL251" s="92">
        <f>'Data In'!K173</f>
        <v>0</v>
      </c>
      <c r="CM251" s="92">
        <f>'Data In'!L173</f>
        <v>0</v>
      </c>
      <c r="CN251" s="92">
        <f>'Data In'!M173</f>
        <v>0</v>
      </c>
      <c r="CO251" s="92">
        <f>'Data In'!N173</f>
        <v>0</v>
      </c>
      <c r="CP251" s="92">
        <f>'Data In'!O173</f>
        <v>0</v>
      </c>
      <c r="CQ251" s="92">
        <f>'Data In'!P173</f>
        <v>0</v>
      </c>
      <c r="CR251" s="92">
        <f>'Data In'!Q173</f>
        <v>0</v>
      </c>
      <c r="CS251" s="92">
        <f>'Data In'!R173</f>
        <v>0</v>
      </c>
      <c r="CT251" s="92">
        <f>'Data In'!S173</f>
        <v>0</v>
      </c>
      <c r="CU251" s="92">
        <f>'Data In'!T173</f>
        <v>0</v>
      </c>
      <c r="CV251" s="92">
        <f>'Data In'!U173</f>
        <v>0</v>
      </c>
      <c r="CW251" s="92">
        <f>'Data In'!V173</f>
        <v>0</v>
      </c>
      <c r="CX251" s="92">
        <f>'Data In'!W173</f>
        <v>0</v>
      </c>
      <c r="CY251" s="92">
        <f>'Data In'!X173</f>
        <v>0</v>
      </c>
    </row>
    <row r="252" spans="1:103" x14ac:dyDescent="0.25">
      <c r="A252" s="75"/>
      <c r="B252" s="94">
        <f>'Data In'!G58</f>
        <v>0</v>
      </c>
      <c r="C252" s="92">
        <f>'Data In'!H58</f>
        <v>0</v>
      </c>
      <c r="D252" s="92">
        <f>'Data In'!I58</f>
        <v>0</v>
      </c>
      <c r="E252" s="92">
        <f>'Data In'!J58</f>
        <v>0</v>
      </c>
      <c r="F252" s="92">
        <f>'Data In'!K58</f>
        <v>0</v>
      </c>
      <c r="G252" s="92">
        <f>'Data In'!L58</f>
        <v>0</v>
      </c>
      <c r="H252" s="92">
        <f>'Data In'!M58</f>
        <v>0</v>
      </c>
      <c r="I252" s="92">
        <f>'Data In'!N58</f>
        <v>0</v>
      </c>
      <c r="J252" s="92">
        <f>'Data In'!O58</f>
        <v>0</v>
      </c>
      <c r="K252" s="92">
        <f>'Data In'!P58</f>
        <v>0</v>
      </c>
      <c r="L252" s="92">
        <f>'Data In'!Q58</f>
        <v>0</v>
      </c>
      <c r="M252" s="92">
        <f>'Data In'!R58</f>
        <v>0</v>
      </c>
      <c r="N252" s="92">
        <f>'Data In'!S58</f>
        <v>0</v>
      </c>
      <c r="O252" s="92">
        <f>'Data In'!T58</f>
        <v>0</v>
      </c>
      <c r="P252" s="92">
        <f>'Data In'!U58</f>
        <v>0</v>
      </c>
      <c r="Q252" s="92">
        <f>'Data In'!V58</f>
        <v>0</v>
      </c>
      <c r="R252" s="92">
        <f>'Data In'!W58</f>
        <v>0</v>
      </c>
      <c r="S252" s="92">
        <f>'Data In'!X58</f>
        <v>0</v>
      </c>
      <c r="T252" s="23"/>
      <c r="V252" s="75"/>
      <c r="W252" s="94">
        <f>'Data In'!G87</f>
        <v>0</v>
      </c>
      <c r="X252" s="92">
        <f>'Data In'!H87</f>
        <v>0</v>
      </c>
      <c r="Y252" s="92">
        <f>'Data In'!I87</f>
        <v>0</v>
      </c>
      <c r="Z252" s="92">
        <f>'Data In'!J87</f>
        <v>0</v>
      </c>
      <c r="AA252" s="92">
        <f>'Data In'!K87</f>
        <v>0</v>
      </c>
      <c r="AB252" s="92">
        <f>'Data In'!L87</f>
        <v>0</v>
      </c>
      <c r="AC252" s="92">
        <f>'Data In'!M87</f>
        <v>0</v>
      </c>
      <c r="AD252" s="92">
        <f>'Data In'!N87</f>
        <v>0</v>
      </c>
      <c r="AE252" s="92">
        <f>'Data In'!O87</f>
        <v>0</v>
      </c>
      <c r="AF252" s="92">
        <f>'Data In'!P87</f>
        <v>0</v>
      </c>
      <c r="AG252" s="92">
        <f>'Data In'!Q87</f>
        <v>0</v>
      </c>
      <c r="AH252" s="92">
        <f>'Data In'!R87</f>
        <v>0</v>
      </c>
      <c r="AI252" s="92">
        <f>'Data In'!S87</f>
        <v>0</v>
      </c>
      <c r="AJ252" s="92">
        <f>'Data In'!T87</f>
        <v>0</v>
      </c>
      <c r="AK252" s="92">
        <f>'Data In'!U87</f>
        <v>0</v>
      </c>
      <c r="AL252" s="92">
        <f>'Data In'!V87</f>
        <v>0</v>
      </c>
      <c r="AM252" s="92">
        <f>'Data In'!W87</f>
        <v>0</v>
      </c>
      <c r="AN252" s="92">
        <f>'Data In'!X87</f>
        <v>0</v>
      </c>
      <c r="AQ252" s="75"/>
      <c r="AR252" s="94">
        <f>'Data In'!G116</f>
        <v>0</v>
      </c>
      <c r="AS252" s="92">
        <f>'Data In'!H116</f>
        <v>0</v>
      </c>
      <c r="AT252" s="92">
        <f>'Data In'!I116</f>
        <v>0</v>
      </c>
      <c r="AU252" s="92">
        <f>'Data In'!J116</f>
        <v>0</v>
      </c>
      <c r="AV252" s="92">
        <f>'Data In'!K116</f>
        <v>0</v>
      </c>
      <c r="AW252" s="92">
        <f>'Data In'!L116</f>
        <v>0</v>
      </c>
      <c r="AX252" s="92">
        <f>'Data In'!M116</f>
        <v>0</v>
      </c>
      <c r="AY252" s="92">
        <f>'Data In'!N116</f>
        <v>0</v>
      </c>
      <c r="AZ252" s="92">
        <f>'Data In'!O116</f>
        <v>0</v>
      </c>
      <c r="BA252" s="92">
        <f>'Data In'!P116</f>
        <v>0</v>
      </c>
      <c r="BB252" s="92">
        <f>'Data In'!Q116</f>
        <v>0</v>
      </c>
      <c r="BC252" s="92">
        <f>'Data In'!R116</f>
        <v>0</v>
      </c>
      <c r="BD252" s="92">
        <f>'Data In'!S116</f>
        <v>0</v>
      </c>
      <c r="BE252" s="92">
        <f>'Data In'!T116</f>
        <v>0</v>
      </c>
      <c r="BF252" s="92">
        <f>'Data In'!U116</f>
        <v>0</v>
      </c>
      <c r="BG252" s="92">
        <f>'Data In'!V116</f>
        <v>0</v>
      </c>
      <c r="BH252" s="92">
        <f>'Data In'!W116</f>
        <v>0</v>
      </c>
      <c r="BI252" s="92">
        <f>'Data In'!X116</f>
        <v>0</v>
      </c>
      <c r="BL252" s="75"/>
      <c r="BM252" s="94">
        <f>'Data In'!G145</f>
        <v>0</v>
      </c>
      <c r="BN252" s="92">
        <f>'Data In'!H145</f>
        <v>0</v>
      </c>
      <c r="BO252" s="92">
        <f>'Data In'!I145</f>
        <v>0</v>
      </c>
      <c r="BP252" s="92">
        <f>'Data In'!J145</f>
        <v>0</v>
      </c>
      <c r="BQ252" s="92">
        <f>'Data In'!K145</f>
        <v>0</v>
      </c>
      <c r="BR252" s="92">
        <f>'Data In'!L145</f>
        <v>0</v>
      </c>
      <c r="BS252" s="92">
        <f>'Data In'!M145</f>
        <v>0</v>
      </c>
      <c r="BT252" s="92">
        <f>'Data In'!N145</f>
        <v>0</v>
      </c>
      <c r="BU252" s="92">
        <f>'Data In'!O145</f>
        <v>0</v>
      </c>
      <c r="BV252" s="92">
        <f>'Data In'!P145</f>
        <v>0</v>
      </c>
      <c r="BW252" s="92">
        <f>'Data In'!Q145</f>
        <v>0</v>
      </c>
      <c r="BX252" s="92">
        <f>'Data In'!R145</f>
        <v>0</v>
      </c>
      <c r="BY252" s="92">
        <f>'Data In'!S145</f>
        <v>0</v>
      </c>
      <c r="BZ252" s="92">
        <f>'Data In'!T145</f>
        <v>0</v>
      </c>
      <c r="CA252" s="92">
        <f>'Data In'!U145</f>
        <v>0</v>
      </c>
      <c r="CB252" s="92">
        <f>'Data In'!V145</f>
        <v>0</v>
      </c>
      <c r="CC252" s="92">
        <f>'Data In'!W145</f>
        <v>0</v>
      </c>
      <c r="CD252" s="92">
        <f>'Data In'!X145</f>
        <v>0</v>
      </c>
      <c r="CG252" s="75"/>
      <c r="CH252" s="94">
        <f>'Data In'!G174</f>
        <v>0</v>
      </c>
      <c r="CI252" s="92">
        <f>'Data In'!H174</f>
        <v>0</v>
      </c>
      <c r="CJ252" s="92">
        <f>'Data In'!I174</f>
        <v>0</v>
      </c>
      <c r="CK252" s="92">
        <f>'Data In'!J174</f>
        <v>0</v>
      </c>
      <c r="CL252" s="92">
        <f>'Data In'!K174</f>
        <v>0</v>
      </c>
      <c r="CM252" s="92">
        <f>'Data In'!L174</f>
        <v>0</v>
      </c>
      <c r="CN252" s="92">
        <f>'Data In'!M174</f>
        <v>0</v>
      </c>
      <c r="CO252" s="92">
        <f>'Data In'!N174</f>
        <v>0</v>
      </c>
      <c r="CP252" s="92">
        <f>'Data In'!O174</f>
        <v>0</v>
      </c>
      <c r="CQ252" s="92">
        <f>'Data In'!P174</f>
        <v>0</v>
      </c>
      <c r="CR252" s="92">
        <f>'Data In'!Q174</f>
        <v>0</v>
      </c>
      <c r="CS252" s="92">
        <f>'Data In'!R174</f>
        <v>0</v>
      </c>
      <c r="CT252" s="92">
        <f>'Data In'!S174</f>
        <v>0</v>
      </c>
      <c r="CU252" s="92">
        <f>'Data In'!T174</f>
        <v>0</v>
      </c>
      <c r="CV252" s="92">
        <f>'Data In'!U174</f>
        <v>0</v>
      </c>
      <c r="CW252" s="92">
        <f>'Data In'!V174</f>
        <v>0</v>
      </c>
      <c r="CX252" s="92">
        <f>'Data In'!W174</f>
        <v>0</v>
      </c>
      <c r="CY252" s="92">
        <f>'Data In'!X174</f>
        <v>0</v>
      </c>
    </row>
    <row r="253" spans="1:103" x14ac:dyDescent="0.25">
      <c r="A253" s="75"/>
      <c r="B253" s="94">
        <f>'Data In'!G59</f>
        <v>0</v>
      </c>
      <c r="C253" s="92">
        <f>'Data In'!H59</f>
        <v>0</v>
      </c>
      <c r="D253" s="92">
        <f>'Data In'!I59</f>
        <v>0</v>
      </c>
      <c r="E253" s="92">
        <f>'Data In'!J59</f>
        <v>0</v>
      </c>
      <c r="F253" s="92">
        <f>'Data In'!K59</f>
        <v>0</v>
      </c>
      <c r="G253" s="92">
        <f>'Data In'!L59</f>
        <v>0</v>
      </c>
      <c r="H253" s="92">
        <f>'Data In'!M59</f>
        <v>0</v>
      </c>
      <c r="I253" s="92">
        <f>'Data In'!N59</f>
        <v>0</v>
      </c>
      <c r="J253" s="92">
        <f>'Data In'!O59</f>
        <v>0</v>
      </c>
      <c r="K253" s="92">
        <f>'Data In'!P59</f>
        <v>0</v>
      </c>
      <c r="L253" s="92">
        <f>'Data In'!Q59</f>
        <v>0</v>
      </c>
      <c r="M253" s="92">
        <f>'Data In'!R59</f>
        <v>0</v>
      </c>
      <c r="N253" s="92">
        <f>'Data In'!S59</f>
        <v>0</v>
      </c>
      <c r="O253" s="92">
        <f>'Data In'!T59</f>
        <v>0</v>
      </c>
      <c r="P253" s="92">
        <f>'Data In'!U59</f>
        <v>0</v>
      </c>
      <c r="Q253" s="92">
        <f>'Data In'!V59</f>
        <v>0</v>
      </c>
      <c r="R253" s="92">
        <f>'Data In'!W59</f>
        <v>0</v>
      </c>
      <c r="S253" s="92">
        <f>'Data In'!X59</f>
        <v>0</v>
      </c>
      <c r="T253" s="23"/>
      <c r="V253" s="75"/>
      <c r="W253" s="94">
        <f>'Data In'!G88</f>
        <v>0</v>
      </c>
      <c r="X253" s="92">
        <f>'Data In'!H88</f>
        <v>0</v>
      </c>
      <c r="Y253" s="92">
        <f>'Data In'!I88</f>
        <v>0</v>
      </c>
      <c r="Z253" s="92">
        <f>'Data In'!J88</f>
        <v>0</v>
      </c>
      <c r="AA253" s="92">
        <f>'Data In'!K88</f>
        <v>0</v>
      </c>
      <c r="AB253" s="92">
        <f>'Data In'!L88</f>
        <v>0</v>
      </c>
      <c r="AC253" s="92">
        <f>'Data In'!M88</f>
        <v>0</v>
      </c>
      <c r="AD253" s="92">
        <f>'Data In'!N88</f>
        <v>0</v>
      </c>
      <c r="AE253" s="92">
        <f>'Data In'!O88</f>
        <v>0</v>
      </c>
      <c r="AF253" s="92">
        <f>'Data In'!P88</f>
        <v>0</v>
      </c>
      <c r="AG253" s="92">
        <f>'Data In'!Q88</f>
        <v>0</v>
      </c>
      <c r="AH253" s="92">
        <f>'Data In'!R88</f>
        <v>0</v>
      </c>
      <c r="AI253" s="92">
        <f>'Data In'!S88</f>
        <v>0</v>
      </c>
      <c r="AJ253" s="92">
        <f>'Data In'!T88</f>
        <v>0</v>
      </c>
      <c r="AK253" s="92">
        <f>'Data In'!U88</f>
        <v>0</v>
      </c>
      <c r="AL253" s="92">
        <f>'Data In'!V88</f>
        <v>0</v>
      </c>
      <c r="AM253" s="92">
        <f>'Data In'!W88</f>
        <v>0</v>
      </c>
      <c r="AN253" s="92">
        <f>'Data In'!X88</f>
        <v>0</v>
      </c>
      <c r="AQ253" s="75"/>
      <c r="AR253" s="94">
        <f>'Data In'!G117</f>
        <v>0</v>
      </c>
      <c r="AS253" s="92">
        <f>'Data In'!H117</f>
        <v>0</v>
      </c>
      <c r="AT253" s="92">
        <f>'Data In'!I117</f>
        <v>0</v>
      </c>
      <c r="AU253" s="92">
        <f>'Data In'!J117</f>
        <v>0</v>
      </c>
      <c r="AV253" s="92">
        <f>'Data In'!K117</f>
        <v>0</v>
      </c>
      <c r="AW253" s="92">
        <f>'Data In'!L117</f>
        <v>0</v>
      </c>
      <c r="AX253" s="92">
        <f>'Data In'!M117</f>
        <v>0</v>
      </c>
      <c r="AY253" s="92">
        <f>'Data In'!N117</f>
        <v>0</v>
      </c>
      <c r="AZ253" s="92">
        <f>'Data In'!O117</f>
        <v>0</v>
      </c>
      <c r="BA253" s="92">
        <f>'Data In'!P117</f>
        <v>0</v>
      </c>
      <c r="BB253" s="92">
        <f>'Data In'!Q117</f>
        <v>0</v>
      </c>
      <c r="BC253" s="92">
        <f>'Data In'!R117</f>
        <v>0</v>
      </c>
      <c r="BD253" s="92">
        <f>'Data In'!S117</f>
        <v>0</v>
      </c>
      <c r="BE253" s="92">
        <f>'Data In'!T117</f>
        <v>0</v>
      </c>
      <c r="BF253" s="92">
        <f>'Data In'!U117</f>
        <v>0</v>
      </c>
      <c r="BG253" s="92">
        <f>'Data In'!V117</f>
        <v>0</v>
      </c>
      <c r="BH253" s="92">
        <f>'Data In'!W117</f>
        <v>0</v>
      </c>
      <c r="BI253" s="92">
        <f>'Data In'!X117</f>
        <v>0</v>
      </c>
      <c r="BL253" s="75"/>
      <c r="BM253" s="94">
        <f>'Data In'!G146</f>
        <v>0</v>
      </c>
      <c r="BN253" s="92">
        <f>'Data In'!H146</f>
        <v>0</v>
      </c>
      <c r="BO253" s="92">
        <f>'Data In'!I146</f>
        <v>0</v>
      </c>
      <c r="BP253" s="92">
        <f>'Data In'!J146</f>
        <v>0</v>
      </c>
      <c r="BQ253" s="92">
        <f>'Data In'!K146</f>
        <v>0</v>
      </c>
      <c r="BR253" s="92">
        <f>'Data In'!L146</f>
        <v>0</v>
      </c>
      <c r="BS253" s="92">
        <f>'Data In'!M146</f>
        <v>0</v>
      </c>
      <c r="BT253" s="92">
        <f>'Data In'!N146</f>
        <v>0</v>
      </c>
      <c r="BU253" s="92">
        <f>'Data In'!O146</f>
        <v>0</v>
      </c>
      <c r="BV253" s="92">
        <f>'Data In'!P146</f>
        <v>0</v>
      </c>
      <c r="BW253" s="92">
        <f>'Data In'!Q146</f>
        <v>0</v>
      </c>
      <c r="BX253" s="92">
        <f>'Data In'!R146</f>
        <v>0</v>
      </c>
      <c r="BY253" s="92">
        <f>'Data In'!S146</f>
        <v>0</v>
      </c>
      <c r="BZ253" s="92">
        <f>'Data In'!T146</f>
        <v>0</v>
      </c>
      <c r="CA253" s="92">
        <f>'Data In'!U146</f>
        <v>0</v>
      </c>
      <c r="CB253" s="92">
        <f>'Data In'!V146</f>
        <v>0</v>
      </c>
      <c r="CC253" s="92">
        <f>'Data In'!W146</f>
        <v>0</v>
      </c>
      <c r="CD253" s="92">
        <f>'Data In'!X146</f>
        <v>0</v>
      </c>
      <c r="CG253" s="75"/>
      <c r="CH253" s="94">
        <f>'Data In'!G175</f>
        <v>0</v>
      </c>
      <c r="CI253" s="92">
        <f>'Data In'!H175</f>
        <v>0</v>
      </c>
      <c r="CJ253" s="92">
        <f>'Data In'!I175</f>
        <v>0</v>
      </c>
      <c r="CK253" s="92">
        <f>'Data In'!J175</f>
        <v>0</v>
      </c>
      <c r="CL253" s="92">
        <f>'Data In'!K175</f>
        <v>0</v>
      </c>
      <c r="CM253" s="92">
        <f>'Data In'!L175</f>
        <v>0</v>
      </c>
      <c r="CN253" s="92">
        <f>'Data In'!M175</f>
        <v>0</v>
      </c>
      <c r="CO253" s="92">
        <f>'Data In'!N175</f>
        <v>0</v>
      </c>
      <c r="CP253" s="92">
        <f>'Data In'!O175</f>
        <v>0</v>
      </c>
      <c r="CQ253" s="92">
        <f>'Data In'!P175</f>
        <v>0</v>
      </c>
      <c r="CR253" s="92">
        <f>'Data In'!Q175</f>
        <v>0</v>
      </c>
      <c r="CS253" s="92">
        <f>'Data In'!R175</f>
        <v>0</v>
      </c>
      <c r="CT253" s="92">
        <f>'Data In'!S175</f>
        <v>0</v>
      </c>
      <c r="CU253" s="92">
        <f>'Data In'!T175</f>
        <v>0</v>
      </c>
      <c r="CV253" s="92">
        <f>'Data In'!U175</f>
        <v>0</v>
      </c>
      <c r="CW253" s="92">
        <f>'Data In'!V175</f>
        <v>0</v>
      </c>
      <c r="CX253" s="92">
        <f>'Data In'!W175</f>
        <v>0</v>
      </c>
      <c r="CY253" s="92">
        <f>'Data In'!X175</f>
        <v>0</v>
      </c>
    </row>
    <row r="254" spans="1:103" ht="15.75" thickBot="1" x14ac:dyDescent="0.3">
      <c r="A254" s="78"/>
      <c r="B254" s="89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1"/>
      <c r="T254" s="25"/>
      <c r="V254" s="78"/>
      <c r="W254" s="89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/>
      <c r="AN254" s="91"/>
      <c r="AQ254" s="78"/>
      <c r="AR254" s="89"/>
      <c r="AS254" s="90"/>
      <c r="AT254" s="90"/>
      <c r="AU254" s="90"/>
      <c r="AV254" s="90"/>
      <c r="AW254" s="90"/>
      <c r="AX254" s="90"/>
      <c r="AY254" s="90"/>
      <c r="AZ254" s="90"/>
      <c r="BA254" s="90"/>
      <c r="BB254" s="90"/>
      <c r="BC254" s="90"/>
      <c r="BD254" s="90"/>
      <c r="BE254" s="90"/>
      <c r="BF254" s="90"/>
      <c r="BG254" s="90"/>
      <c r="BH254" s="90"/>
      <c r="BI254" s="91"/>
      <c r="BL254" s="78"/>
      <c r="BM254" s="89"/>
      <c r="BN254" s="90"/>
      <c r="BO254" s="90"/>
      <c r="BP254" s="90"/>
      <c r="BQ254" s="90"/>
      <c r="BR254" s="90"/>
      <c r="BS254" s="90"/>
      <c r="BT254" s="90"/>
      <c r="BU254" s="90"/>
      <c r="BV254" s="90"/>
      <c r="BW254" s="90"/>
      <c r="BX254" s="90"/>
      <c r="BY254" s="90"/>
      <c r="BZ254" s="90"/>
      <c r="CA254" s="90"/>
      <c r="CB254" s="90"/>
      <c r="CC254" s="90"/>
      <c r="CD254" s="91"/>
      <c r="CG254" s="78"/>
      <c r="CH254" s="89"/>
      <c r="CI254" s="90"/>
      <c r="CJ254" s="90"/>
      <c r="CK254" s="90"/>
      <c r="CL254" s="90"/>
      <c r="CM254" s="90"/>
      <c r="CN254" s="90"/>
      <c r="CO254" s="90"/>
      <c r="CP254" s="90"/>
      <c r="CQ254" s="90"/>
      <c r="CR254" s="90"/>
      <c r="CS254" s="90"/>
      <c r="CT254" s="90"/>
      <c r="CU254" s="90"/>
      <c r="CV254" s="90"/>
      <c r="CW254" s="90"/>
      <c r="CX254" s="90"/>
      <c r="CY254" s="91"/>
    </row>
    <row r="256" spans="1:103" ht="15.75" thickBot="1" x14ac:dyDescent="0.3"/>
    <row r="257" spans="1:17" x14ac:dyDescent="0.25">
      <c r="A257" s="15" t="s">
        <v>24</v>
      </c>
      <c r="B257" s="16">
        <v>1</v>
      </c>
      <c r="C257" s="16" t="s">
        <v>25</v>
      </c>
      <c r="D257" s="17">
        <v>0.101325</v>
      </c>
      <c r="E257" s="17" t="s">
        <v>26</v>
      </c>
      <c r="F257" s="18"/>
      <c r="G257" s="6" t="s">
        <v>46</v>
      </c>
      <c r="H257" s="7">
        <v>76.340699999999998</v>
      </c>
      <c r="I257" s="18"/>
      <c r="J257" s="18"/>
      <c r="K257" s="18"/>
      <c r="L257" s="18"/>
      <c r="M257" s="18"/>
      <c r="N257" s="18"/>
      <c r="O257" s="18"/>
      <c r="P257" s="18"/>
      <c r="Q257" s="19" t="s">
        <v>51</v>
      </c>
    </row>
    <row r="258" spans="1:17" x14ac:dyDescent="0.25">
      <c r="A258" s="20" t="s">
        <v>27</v>
      </c>
      <c r="B258" s="21">
        <v>0.15</v>
      </c>
      <c r="C258" s="21" t="s">
        <v>28</v>
      </c>
      <c r="D258" s="22"/>
      <c r="E258" s="22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4"/>
    </row>
    <row r="259" spans="1:17" x14ac:dyDescent="0.25">
      <c r="A259" s="20" t="s">
        <v>29</v>
      </c>
      <c r="B259" s="21">
        <v>8.2057459999999999E-2</v>
      </c>
      <c r="C259" s="21" t="s">
        <v>30</v>
      </c>
      <c r="D259" s="22">
        <v>8.31</v>
      </c>
      <c r="E259" s="22" t="s">
        <v>31</v>
      </c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4"/>
    </row>
    <row r="260" spans="1:17" x14ac:dyDescent="0.25">
      <c r="A260" s="20" t="s">
        <v>32</v>
      </c>
      <c r="B260" s="21">
        <v>0</v>
      </c>
      <c r="C260" s="21" t="s">
        <v>33</v>
      </c>
      <c r="D260" s="22"/>
      <c r="E260" s="22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4"/>
    </row>
    <row r="261" spans="1:17" x14ac:dyDescent="0.25">
      <c r="A261" s="20"/>
      <c r="B261" s="21">
        <f>B260+273.15</f>
        <v>273.14999999999998</v>
      </c>
      <c r="C261" s="21" t="s">
        <v>34</v>
      </c>
      <c r="D261" s="22">
        <v>298</v>
      </c>
      <c r="E261" s="22" t="s">
        <v>34</v>
      </c>
      <c r="F261" s="23"/>
      <c r="G261" s="23"/>
      <c r="H261" s="23"/>
      <c r="J261" s="23"/>
      <c r="K261" s="23"/>
      <c r="L261" s="23"/>
      <c r="M261" s="23"/>
      <c r="N261" s="23"/>
      <c r="O261" s="23"/>
      <c r="P261" s="23"/>
      <c r="Q261" s="24"/>
    </row>
    <row r="262" spans="1:17" x14ac:dyDescent="0.25">
      <c r="A262" s="25" t="s">
        <v>35</v>
      </c>
      <c r="B262" s="23">
        <v>6.1517330000000004E-3</v>
      </c>
      <c r="C262" s="23" t="s">
        <v>36</v>
      </c>
      <c r="D262" s="23"/>
      <c r="E262" s="23"/>
      <c r="F262" s="23"/>
      <c r="G262" s="23"/>
      <c r="H262" s="23"/>
      <c r="J262" s="23"/>
      <c r="K262" s="23"/>
      <c r="L262" s="23"/>
      <c r="M262" s="23"/>
      <c r="N262" s="23"/>
      <c r="O262" s="23"/>
      <c r="P262" s="23"/>
      <c r="Q262" s="24"/>
    </row>
    <row r="263" spans="1:17" x14ac:dyDescent="0.25">
      <c r="A263" s="26" t="s">
        <v>65</v>
      </c>
      <c r="B263" s="21">
        <v>4.41E-2</v>
      </c>
      <c r="C263" s="21" t="s">
        <v>66</v>
      </c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4"/>
    </row>
    <row r="264" spans="1:17" x14ac:dyDescent="0.25">
      <c r="A264" s="26" t="s">
        <v>67</v>
      </c>
      <c r="B264" s="21">
        <v>4.2079999999999999E-2</v>
      </c>
      <c r="C264" s="21" t="s">
        <v>66</v>
      </c>
      <c r="D264" s="3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4"/>
    </row>
    <row r="265" spans="1:17" ht="15.75" thickBot="1" x14ac:dyDescent="0.3">
      <c r="A265" s="27" t="s">
        <v>41</v>
      </c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9"/>
    </row>
    <row r="266" spans="1:17" x14ac:dyDescent="0.25">
      <c r="A266" s="27" t="s">
        <v>150</v>
      </c>
      <c r="B266" s="84" t="s">
        <v>3</v>
      </c>
      <c r="C266" s="84" t="s">
        <v>4</v>
      </c>
      <c r="D266" s="84" t="s">
        <v>5</v>
      </c>
      <c r="E266" s="84" t="s">
        <v>6</v>
      </c>
      <c r="F266" s="84" t="s">
        <v>7</v>
      </c>
      <c r="G266" s="84" t="s">
        <v>8</v>
      </c>
      <c r="H266" s="84" t="s">
        <v>9</v>
      </c>
      <c r="I266" s="84" t="s">
        <v>10</v>
      </c>
      <c r="J266" s="84" t="s">
        <v>11</v>
      </c>
      <c r="K266" s="84" t="s">
        <v>12</v>
      </c>
      <c r="L266" s="84" t="s">
        <v>13</v>
      </c>
      <c r="M266" s="84" t="s">
        <v>14</v>
      </c>
      <c r="N266" s="84" t="s">
        <v>15</v>
      </c>
      <c r="O266" s="84" t="s">
        <v>16</v>
      </c>
      <c r="P266" s="84" t="s">
        <v>17</v>
      </c>
      <c r="Q266" s="85" t="s">
        <v>18</v>
      </c>
    </row>
    <row r="267" spans="1:17" x14ac:dyDescent="0.25">
      <c r="A267" s="27" t="s">
        <v>104</v>
      </c>
      <c r="B267" s="156">
        <v>12619971.686868684</v>
      </c>
      <c r="C267" s="156">
        <v>12658849.271552114</v>
      </c>
      <c r="D267" s="156">
        <v>11788698.070003271</v>
      </c>
      <c r="E267" s="156">
        <v>13992048.898767427</v>
      </c>
      <c r="F267" s="156">
        <v>31431815.245478041</v>
      </c>
      <c r="G267" s="156">
        <v>10794102.564102568</v>
      </c>
      <c r="H267" s="156">
        <v>10571990.87844537</v>
      </c>
      <c r="I267" s="157">
        <v>13935608.737037038</v>
      </c>
      <c r="J267" s="156">
        <v>12596858.093368238</v>
      </c>
      <c r="K267" s="156">
        <v>14681439.393939393</v>
      </c>
      <c r="L267" s="156">
        <v>15275348.542458806</v>
      </c>
      <c r="M267" s="156">
        <v>15553371.501272263</v>
      </c>
      <c r="N267" s="156">
        <v>15232138.364779875</v>
      </c>
      <c r="O267" s="156">
        <v>15514038.461538464</v>
      </c>
      <c r="P267" s="156">
        <v>15856002.554278418</v>
      </c>
      <c r="Q267" s="156">
        <v>15116348.600508904</v>
      </c>
    </row>
    <row r="268" spans="1:17" x14ac:dyDescent="0.25">
      <c r="A268" s="27" t="s">
        <v>105</v>
      </c>
      <c r="B268" s="28">
        <v>0</v>
      </c>
      <c r="C268" s="28">
        <v>0</v>
      </c>
      <c r="D268" s="28">
        <v>0</v>
      </c>
      <c r="E268" s="28">
        <v>0</v>
      </c>
      <c r="F268" s="28">
        <v>0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8">
        <v>0</v>
      </c>
      <c r="M268" s="28">
        <v>0</v>
      </c>
      <c r="N268" s="28">
        <v>0</v>
      </c>
      <c r="O268" s="28">
        <v>0</v>
      </c>
      <c r="P268" s="28">
        <v>0</v>
      </c>
      <c r="Q268" s="28">
        <v>0</v>
      </c>
    </row>
    <row r="269" spans="1:17" ht="15.75" thickBot="1" x14ac:dyDescent="0.3">
      <c r="A269" s="30" t="s">
        <v>42</v>
      </c>
      <c r="B269" s="31">
        <v>1.9770000000000001</v>
      </c>
      <c r="C269" s="31">
        <v>1.331</v>
      </c>
      <c r="D269" s="31">
        <v>1.165</v>
      </c>
      <c r="E269" s="31">
        <v>1.25</v>
      </c>
      <c r="F269" s="31">
        <v>0.71599999999999997</v>
      </c>
      <c r="G269" s="31">
        <v>1.1779999999999999</v>
      </c>
      <c r="H269" s="31"/>
      <c r="I269" s="31"/>
      <c r="J269" s="31"/>
      <c r="K269" s="31"/>
      <c r="L269" s="31"/>
      <c r="M269" s="31"/>
      <c r="N269" s="31"/>
      <c r="O269" s="31"/>
      <c r="P269" s="31"/>
      <c r="Q269" s="32"/>
    </row>
    <row r="271" spans="1:17" ht="15.75" thickBot="1" x14ac:dyDescent="0.3"/>
    <row r="272" spans="1:17" x14ac:dyDescent="0.25">
      <c r="A272" t="s">
        <v>108</v>
      </c>
      <c r="B272" s="84" t="s">
        <v>3</v>
      </c>
      <c r="C272" s="84" t="s">
        <v>4</v>
      </c>
      <c r="D272" s="84" t="s">
        <v>5</v>
      </c>
      <c r="E272" s="84" t="s">
        <v>6</v>
      </c>
      <c r="F272" s="84" t="s">
        <v>7</v>
      </c>
      <c r="G272" s="84" t="s">
        <v>8</v>
      </c>
      <c r="H272" s="84" t="s">
        <v>9</v>
      </c>
      <c r="I272" s="84" t="s">
        <v>10</v>
      </c>
      <c r="J272" s="84" t="s">
        <v>11</v>
      </c>
      <c r="K272" s="84" t="s">
        <v>12</v>
      </c>
      <c r="L272" s="84" t="s">
        <v>13</v>
      </c>
      <c r="M272" s="84" t="s">
        <v>14</v>
      </c>
      <c r="N272" s="84" t="s">
        <v>15</v>
      </c>
      <c r="O272" s="84" t="s">
        <v>16</v>
      </c>
      <c r="P272" s="84" t="s">
        <v>17</v>
      </c>
      <c r="Q272" s="85" t="s">
        <v>18</v>
      </c>
    </row>
    <row r="273" spans="1:17" x14ac:dyDescent="0.25">
      <c r="A273" t="s">
        <v>104</v>
      </c>
      <c r="B273">
        <v>1778027.0963251637</v>
      </c>
      <c r="C273">
        <v>2014859.4956337656</v>
      </c>
      <c r="D273">
        <v>1730645.5130302042</v>
      </c>
      <c r="E273">
        <v>2078147.1004243286</v>
      </c>
      <c r="F273">
        <v>2371716.1929371213</v>
      </c>
      <c r="G273">
        <v>1877564.1025641023</v>
      </c>
      <c r="H273">
        <v>1695997.752660454</v>
      </c>
      <c r="I273">
        <v>1297188.5359022575</v>
      </c>
      <c r="J273">
        <v>2107278.9412449109</v>
      </c>
      <c r="K273">
        <v>56906565.656565636</v>
      </c>
      <c r="L273">
        <v>46872834.811998293</v>
      </c>
      <c r="M273">
        <v>2810644.6140797241</v>
      </c>
      <c r="N273">
        <v>2497169.8113207566</v>
      </c>
      <c r="O273">
        <v>1177670.9401709398</v>
      </c>
      <c r="P273">
        <v>2367496.8071519812</v>
      </c>
      <c r="Q273">
        <v>2994062.765055126</v>
      </c>
    </row>
    <row r="274" spans="1:17" x14ac:dyDescent="0.25">
      <c r="A274" t="s">
        <v>105</v>
      </c>
      <c r="B274">
        <v>3240157.6712138085</v>
      </c>
      <c r="C274">
        <v>3196549.3084988222</v>
      </c>
      <c r="D274">
        <v>3032296.5507214773</v>
      </c>
      <c r="E274">
        <v>3578830.9273104183</v>
      </c>
      <c r="F274">
        <v>4570059.9339649742</v>
      </c>
      <c r="G274">
        <v>2542653.1339031346</v>
      </c>
      <c r="H274">
        <v>2677900.6103069158</v>
      </c>
      <c r="I274">
        <v>3677123.4901951109</v>
      </c>
      <c r="J274">
        <v>3159339.6112080663</v>
      </c>
      <c r="K274">
        <v>-1849929.8540965151</v>
      </c>
      <c r="L274">
        <v>-686614.5613293834</v>
      </c>
      <c r="M274">
        <v>3868200.45236076</v>
      </c>
      <c r="N274">
        <v>3926956.6736547868</v>
      </c>
      <c r="O274">
        <v>4472175.9259259263</v>
      </c>
      <c r="P274">
        <v>4107410.9550163192</v>
      </c>
      <c r="Q274">
        <v>3812673.1693525598</v>
      </c>
    </row>
    <row r="275" spans="1:17" x14ac:dyDescent="0.25">
      <c r="C275"/>
    </row>
    <row r="278" spans="1:17" x14ac:dyDescent="0.25">
      <c r="A278" t="s">
        <v>151</v>
      </c>
    </row>
    <row r="279" spans="1:17" x14ac:dyDescent="0.25">
      <c r="A279" t="s">
        <v>104</v>
      </c>
      <c r="B279">
        <v>1714348.2164731163</v>
      </c>
      <c r="C279" s="2">
        <v>2255078.7208359465</v>
      </c>
      <c r="D279">
        <v>1637880.2747791964</v>
      </c>
      <c r="E279">
        <v>1941540.6190764871</v>
      </c>
      <c r="F279">
        <v>2341395.964070383</v>
      </c>
      <c r="G279">
        <v>2330822.6495726504</v>
      </c>
      <c r="H279">
        <v>1724921.2329521682</v>
      </c>
      <c r="I279">
        <v>1328145.4803069856</v>
      </c>
      <c r="J279">
        <v>2081607.9349497245</v>
      </c>
      <c r="K279">
        <v>53961685.305435315</v>
      </c>
      <c r="L279">
        <v>44667383.366527855</v>
      </c>
      <c r="M279">
        <v>2568437.2349448693</v>
      </c>
      <c r="N279">
        <v>2528893.3812518697</v>
      </c>
    </row>
    <row r="280" spans="1:17" x14ac:dyDescent="0.25">
      <c r="A280" t="s">
        <v>105</v>
      </c>
      <c r="B280">
        <v>3254905.0617244663</v>
      </c>
      <c r="C280" s="2">
        <v>3141190.0597760351</v>
      </c>
      <c r="D280">
        <v>3090297.8332320824</v>
      </c>
      <c r="E280">
        <v>3659448.4375551245</v>
      </c>
      <c r="F280">
        <v>4578922.7779828571</v>
      </c>
      <c r="G280">
        <v>2389897.7411477407</v>
      </c>
      <c r="H280">
        <v>2699751.6595375012</v>
      </c>
      <c r="I280">
        <v>3668665.8601697455</v>
      </c>
      <c r="J280">
        <v>3199326.2538435953</v>
      </c>
      <c r="K280">
        <v>1965319.8653198592</v>
      </c>
      <c r="L280">
        <v>2393886.1729736254</v>
      </c>
      <c r="M280">
        <v>3975405.9130013334</v>
      </c>
      <c r="N280">
        <v>3959964.0610961374</v>
      </c>
    </row>
    <row r="281" spans="1:17" x14ac:dyDescent="0.25">
      <c r="A281" t="s">
        <v>152</v>
      </c>
    </row>
  </sheetData>
  <mergeCells count="288">
    <mergeCell ref="I240:N240"/>
    <mergeCell ref="O240:P240"/>
    <mergeCell ref="Q153:S153"/>
    <mergeCell ref="C174:C176"/>
    <mergeCell ref="C178:C180"/>
    <mergeCell ref="I153:N153"/>
    <mergeCell ref="O153:P153"/>
    <mergeCell ref="Q182:S182"/>
    <mergeCell ref="Q95:S95"/>
    <mergeCell ref="C116:C118"/>
    <mergeCell ref="C120:C122"/>
    <mergeCell ref="I95:N95"/>
    <mergeCell ref="O95:P95"/>
    <mergeCell ref="I124:N124"/>
    <mergeCell ref="O124:P124"/>
    <mergeCell ref="I182:N182"/>
    <mergeCell ref="O182:P182"/>
    <mergeCell ref="D66:E66"/>
    <mergeCell ref="F66:H66"/>
    <mergeCell ref="C87:C89"/>
    <mergeCell ref="I66:N66"/>
    <mergeCell ref="O66:P66"/>
    <mergeCell ref="Q240:S240"/>
    <mergeCell ref="F95:H95"/>
    <mergeCell ref="F124:H124"/>
    <mergeCell ref="F153:H153"/>
    <mergeCell ref="F182:H182"/>
    <mergeCell ref="Q211:S211"/>
    <mergeCell ref="C232:C234"/>
    <mergeCell ref="C203:C205"/>
    <mergeCell ref="C207:C209"/>
    <mergeCell ref="D211:E211"/>
    <mergeCell ref="C236:C238"/>
    <mergeCell ref="D240:E240"/>
    <mergeCell ref="C145:C147"/>
    <mergeCell ref="C149:C151"/>
    <mergeCell ref="D153:E153"/>
    <mergeCell ref="D182:E182"/>
    <mergeCell ref="C91:C93"/>
    <mergeCell ref="D95:E95"/>
    <mergeCell ref="D124:E124"/>
    <mergeCell ref="AL240:AN240"/>
    <mergeCell ref="X232:X234"/>
    <mergeCell ref="X236:X238"/>
    <mergeCell ref="Y240:Z240"/>
    <mergeCell ref="Y211:Z211"/>
    <mergeCell ref="AL211:AN211"/>
    <mergeCell ref="AD240:AI240"/>
    <mergeCell ref="AJ240:AK240"/>
    <mergeCell ref="AL66:AN66"/>
    <mergeCell ref="X87:X89"/>
    <mergeCell ref="X91:X93"/>
    <mergeCell ref="Y66:Z66"/>
    <mergeCell ref="AA66:AC66"/>
    <mergeCell ref="AD66:AI66"/>
    <mergeCell ref="AJ66:AK66"/>
    <mergeCell ref="AD95:AI95"/>
    <mergeCell ref="AJ95:AK95"/>
    <mergeCell ref="AD124:AI124"/>
    <mergeCell ref="AJ124:AK124"/>
    <mergeCell ref="AD153:AI153"/>
    <mergeCell ref="AJ153:AK153"/>
    <mergeCell ref="AD182:AI182"/>
    <mergeCell ref="AJ182:AK182"/>
    <mergeCell ref="AD211:AI211"/>
    <mergeCell ref="A197:B216"/>
    <mergeCell ref="A226:B245"/>
    <mergeCell ref="F211:H211"/>
    <mergeCell ref="F240:H240"/>
    <mergeCell ref="V110:W129"/>
    <mergeCell ref="V139:W158"/>
    <mergeCell ref="V168:W187"/>
    <mergeCell ref="V197:W216"/>
    <mergeCell ref="AA211:AC211"/>
    <mergeCell ref="V226:W245"/>
    <mergeCell ref="AA240:AC240"/>
    <mergeCell ref="X203:X205"/>
    <mergeCell ref="X207:X209"/>
    <mergeCell ref="X174:X176"/>
    <mergeCell ref="X178:X180"/>
    <mergeCell ref="Y182:Z182"/>
    <mergeCell ref="AA182:AC182"/>
    <mergeCell ref="X145:X147"/>
    <mergeCell ref="X149:X151"/>
    <mergeCell ref="Y153:Z153"/>
    <mergeCell ref="AA153:AC153"/>
    <mergeCell ref="Q124:S124"/>
    <mergeCell ref="I211:N211"/>
    <mergeCell ref="O211:P211"/>
    <mergeCell ref="A46:S50"/>
    <mergeCell ref="V46:AN50"/>
    <mergeCell ref="V52:W71"/>
    <mergeCell ref="V81:W100"/>
    <mergeCell ref="A52:B71"/>
    <mergeCell ref="A81:B100"/>
    <mergeCell ref="A110:B129"/>
    <mergeCell ref="A139:B158"/>
    <mergeCell ref="A168:B187"/>
    <mergeCell ref="AL182:AN182"/>
    <mergeCell ref="AL124:AN124"/>
    <mergeCell ref="AL153:AN153"/>
    <mergeCell ref="X116:X118"/>
    <mergeCell ref="X120:X122"/>
    <mergeCell ref="Y124:Z124"/>
    <mergeCell ref="AA124:AC124"/>
    <mergeCell ref="Y95:Z95"/>
    <mergeCell ref="AA95:AC95"/>
    <mergeCell ref="AL95:AN95"/>
    <mergeCell ref="X58:X60"/>
    <mergeCell ref="X62:X64"/>
    <mergeCell ref="C58:C60"/>
    <mergeCell ref="C62:C64"/>
    <mergeCell ref="Q66:S66"/>
    <mergeCell ref="AQ46:BI50"/>
    <mergeCell ref="AQ52:AR71"/>
    <mergeCell ref="AS58:AS60"/>
    <mergeCell ref="AS62:AS64"/>
    <mergeCell ref="AT66:AU66"/>
    <mergeCell ref="AV66:AX66"/>
    <mergeCell ref="BG66:BI66"/>
    <mergeCell ref="AY66:BD66"/>
    <mergeCell ref="BE66:BF66"/>
    <mergeCell ref="BG95:BI95"/>
    <mergeCell ref="AQ110:AR129"/>
    <mergeCell ref="AS116:AS118"/>
    <mergeCell ref="AS120:AS122"/>
    <mergeCell ref="AT124:AU124"/>
    <mergeCell ref="AV124:AX124"/>
    <mergeCell ref="BG124:BI124"/>
    <mergeCell ref="AQ81:AR100"/>
    <mergeCell ref="AS87:AS89"/>
    <mergeCell ref="AS91:AS93"/>
    <mergeCell ref="AT95:AU95"/>
    <mergeCell ref="AV95:AX95"/>
    <mergeCell ref="AY95:BD95"/>
    <mergeCell ref="BE95:BF95"/>
    <mergeCell ref="AY124:BD124"/>
    <mergeCell ref="BE124:BF124"/>
    <mergeCell ref="BG153:BI153"/>
    <mergeCell ref="AQ168:AR187"/>
    <mergeCell ref="AS174:AS176"/>
    <mergeCell ref="AS178:AS180"/>
    <mergeCell ref="AT182:AU182"/>
    <mergeCell ref="AV182:AX182"/>
    <mergeCell ref="BG182:BI182"/>
    <mergeCell ref="AQ139:AR158"/>
    <mergeCell ref="AS145:AS147"/>
    <mergeCell ref="AS149:AS151"/>
    <mergeCell ref="AT153:AU153"/>
    <mergeCell ref="AV153:AX153"/>
    <mergeCell ref="AY153:BD153"/>
    <mergeCell ref="BE153:BF153"/>
    <mergeCell ref="AY182:BD182"/>
    <mergeCell ref="BE182:BF182"/>
    <mergeCell ref="BG211:BI211"/>
    <mergeCell ref="AQ226:AR245"/>
    <mergeCell ref="AS232:AS234"/>
    <mergeCell ref="AS236:AS238"/>
    <mergeCell ref="AT240:AU240"/>
    <mergeCell ref="AV240:AX240"/>
    <mergeCell ref="BG240:BI240"/>
    <mergeCell ref="AQ197:AR216"/>
    <mergeCell ref="AS203:AS205"/>
    <mergeCell ref="AS207:AS209"/>
    <mergeCell ref="AT211:AU211"/>
    <mergeCell ref="AV211:AX211"/>
    <mergeCell ref="BL46:CD50"/>
    <mergeCell ref="BL52:BM71"/>
    <mergeCell ref="BN58:BN60"/>
    <mergeCell ref="BN62:BN64"/>
    <mergeCell ref="BO66:BP66"/>
    <mergeCell ref="BQ66:BS66"/>
    <mergeCell ref="CB66:CD66"/>
    <mergeCell ref="BT66:BY66"/>
    <mergeCell ref="BZ66:CA66"/>
    <mergeCell ref="CB95:CD95"/>
    <mergeCell ref="BL110:BM129"/>
    <mergeCell ref="BN116:BN118"/>
    <mergeCell ref="BN120:BN122"/>
    <mergeCell ref="BO124:BP124"/>
    <mergeCell ref="BQ124:BS124"/>
    <mergeCell ref="CB124:CD124"/>
    <mergeCell ref="BL81:BM100"/>
    <mergeCell ref="BN87:BN89"/>
    <mergeCell ref="BN91:BN93"/>
    <mergeCell ref="BO95:BP95"/>
    <mergeCell ref="BQ95:BS95"/>
    <mergeCell ref="BT95:BY95"/>
    <mergeCell ref="BZ95:CA95"/>
    <mergeCell ref="BT124:BY124"/>
    <mergeCell ref="BZ124:CA124"/>
    <mergeCell ref="CB153:CD153"/>
    <mergeCell ref="BL168:BM187"/>
    <mergeCell ref="BN174:BN176"/>
    <mergeCell ref="BN178:BN180"/>
    <mergeCell ref="BO182:BP182"/>
    <mergeCell ref="BQ182:BS182"/>
    <mergeCell ref="CB182:CD182"/>
    <mergeCell ref="BL139:BM158"/>
    <mergeCell ref="BN145:BN147"/>
    <mergeCell ref="BN149:BN151"/>
    <mergeCell ref="BO153:BP153"/>
    <mergeCell ref="BQ153:BS153"/>
    <mergeCell ref="BT153:BY153"/>
    <mergeCell ref="BZ153:CA153"/>
    <mergeCell ref="BT182:BY182"/>
    <mergeCell ref="BZ182:CA182"/>
    <mergeCell ref="CG46:CY50"/>
    <mergeCell ref="CG52:CH71"/>
    <mergeCell ref="CI58:CI60"/>
    <mergeCell ref="CI62:CI64"/>
    <mergeCell ref="CJ66:CK66"/>
    <mergeCell ref="CL66:CN66"/>
    <mergeCell ref="CW66:CY66"/>
    <mergeCell ref="CO66:CT66"/>
    <mergeCell ref="CU66:CV66"/>
    <mergeCell ref="CG110:CH129"/>
    <mergeCell ref="CI116:CI118"/>
    <mergeCell ref="CI120:CI122"/>
    <mergeCell ref="CJ124:CK124"/>
    <mergeCell ref="CL124:CN124"/>
    <mergeCell ref="CW124:CY124"/>
    <mergeCell ref="CG81:CH100"/>
    <mergeCell ref="CI87:CI89"/>
    <mergeCell ref="CI91:CI93"/>
    <mergeCell ref="CJ95:CK95"/>
    <mergeCell ref="CL95:CN95"/>
    <mergeCell ref="CO95:CT95"/>
    <mergeCell ref="CU95:CV95"/>
    <mergeCell ref="CO124:CT124"/>
    <mergeCell ref="CU124:CV124"/>
    <mergeCell ref="CI145:CI147"/>
    <mergeCell ref="CI149:CI151"/>
    <mergeCell ref="CJ153:CK153"/>
    <mergeCell ref="CL153:CN153"/>
    <mergeCell ref="CO153:CT153"/>
    <mergeCell ref="CU153:CV153"/>
    <mergeCell ref="CO182:CT182"/>
    <mergeCell ref="CU182:CV182"/>
    <mergeCell ref="CW95:CY95"/>
    <mergeCell ref="BO211:BP211"/>
    <mergeCell ref="AO37:AU40"/>
    <mergeCell ref="AG37:AN40"/>
    <mergeCell ref="A1:B40"/>
    <mergeCell ref="CW211:CY211"/>
    <mergeCell ref="CG226:CH245"/>
    <mergeCell ref="CI232:CI234"/>
    <mergeCell ref="CI236:CI238"/>
    <mergeCell ref="CJ240:CK240"/>
    <mergeCell ref="CL240:CN240"/>
    <mergeCell ref="CW240:CY240"/>
    <mergeCell ref="CG197:CH216"/>
    <mergeCell ref="CI203:CI205"/>
    <mergeCell ref="CI207:CI209"/>
    <mergeCell ref="CJ211:CK211"/>
    <mergeCell ref="CL211:CN211"/>
    <mergeCell ref="CW153:CY153"/>
    <mergeCell ref="CG168:CH187"/>
    <mergeCell ref="CI174:CI176"/>
    <mergeCell ref="CI178:CI180"/>
    <mergeCell ref="CJ182:CK182"/>
    <mergeCell ref="CL182:CN182"/>
    <mergeCell ref="CW182:CY182"/>
    <mergeCell ref="CG139:CH158"/>
    <mergeCell ref="BQ211:BS211"/>
    <mergeCell ref="AJ211:AK211"/>
    <mergeCell ref="CO211:CT211"/>
    <mergeCell ref="CU211:CV211"/>
    <mergeCell ref="CO240:CT240"/>
    <mergeCell ref="CU240:CV240"/>
    <mergeCell ref="BT211:BY211"/>
    <mergeCell ref="BZ211:CA211"/>
    <mergeCell ref="BT240:BY240"/>
    <mergeCell ref="BZ240:CA240"/>
    <mergeCell ref="AY211:BD211"/>
    <mergeCell ref="BE211:BF211"/>
    <mergeCell ref="AY240:BD240"/>
    <mergeCell ref="BE240:BF240"/>
    <mergeCell ref="CB211:CD211"/>
    <mergeCell ref="BL226:BM245"/>
    <mergeCell ref="BN232:BN234"/>
    <mergeCell ref="BN236:BN238"/>
    <mergeCell ref="BO240:BP240"/>
    <mergeCell ref="BQ240:BS240"/>
    <mergeCell ref="CB240:CD240"/>
    <mergeCell ref="BL197:BM216"/>
    <mergeCell ref="BN203:BN205"/>
    <mergeCell ref="BN207:BN209"/>
  </mergeCells>
  <conditionalFormatting sqref="H257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C9:D9 H9:I9 C17:D17 H17:I17 C25:D25 H25:I25 C33:D33 H33:I33 K9:N9 K17:N17 K25:N25 K33:N33 C10:Q16 C18:Q24 C26:Q32 C34:Q40 Q9 Q17 Q25 Q33 C2:Q8">
    <cfRule type="containsBlanks" dxfId="3" priority="3">
      <formula>LEN(TRIM(C2))=0</formula>
    </cfRule>
    <cfRule type="containsErrors" dxfId="2" priority="4">
      <formula>ISERROR(C2)</formula>
    </cfRule>
  </conditionalFormatting>
  <conditionalFormatting sqref="R2:R8">
    <cfRule type="containsBlanks" dxfId="1" priority="1">
      <formula>LEN(TRIM(R2))=0</formula>
    </cfRule>
    <cfRule type="containsErrors" dxfId="0" priority="2">
      <formula>ISERROR(R2)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76"/>
  <sheetViews>
    <sheetView tabSelected="1" zoomScale="85" zoomScaleNormal="85" workbookViewId="0">
      <selection activeCell="E25" sqref="E25"/>
    </sheetView>
  </sheetViews>
  <sheetFormatPr defaultRowHeight="15" x14ac:dyDescent="0.25"/>
  <cols>
    <col min="1" max="1" width="10.28515625" style="2" bestFit="1" customWidth="1"/>
    <col min="2" max="2" width="9.140625" style="2"/>
    <col min="3" max="3" width="10.7109375" bestFit="1" customWidth="1"/>
    <col min="6" max="6" width="10.85546875" bestFit="1" customWidth="1"/>
    <col min="7" max="7" width="19.85546875" bestFit="1" customWidth="1"/>
    <col min="8" max="8" width="24.140625" bestFit="1" customWidth="1"/>
    <col min="26" max="26" width="14.7109375" bestFit="1" customWidth="1"/>
  </cols>
  <sheetData>
    <row r="1" spans="1:24" x14ac:dyDescent="0.25">
      <c r="A1" s="2" t="s">
        <v>0</v>
      </c>
      <c r="B1" s="2" t="s">
        <v>57</v>
      </c>
      <c r="C1" t="s">
        <v>19</v>
      </c>
      <c r="D1" t="s">
        <v>1</v>
      </c>
      <c r="E1" t="s">
        <v>2</v>
      </c>
      <c r="F1" t="s">
        <v>60</v>
      </c>
      <c r="G1" t="s">
        <v>81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25">
      <c r="A2" s="225" t="s">
        <v>101</v>
      </c>
      <c r="B2" s="225"/>
      <c r="C2" s="225"/>
      <c r="E2">
        <v>40</v>
      </c>
      <c r="F2" t="s">
        <v>58</v>
      </c>
      <c r="G2" s="37" t="s">
        <v>118</v>
      </c>
      <c r="H2" s="38" t="s">
        <v>131</v>
      </c>
      <c r="I2" s="38">
        <v>565452.61</v>
      </c>
      <c r="J2" s="38">
        <v>2068815.325</v>
      </c>
      <c r="K2" s="38">
        <v>0</v>
      </c>
      <c r="L2" s="38">
        <v>0</v>
      </c>
      <c r="M2" s="38">
        <v>2539.4549999999999</v>
      </c>
      <c r="N2" s="38">
        <v>0</v>
      </c>
      <c r="O2" s="38">
        <v>0</v>
      </c>
      <c r="P2" s="38">
        <v>1281285.82</v>
      </c>
      <c r="Q2" s="38">
        <v>0</v>
      </c>
      <c r="R2" s="38">
        <v>2366.9349999999999</v>
      </c>
      <c r="S2" s="38">
        <v>1484.5150000000001</v>
      </c>
      <c r="T2" s="38">
        <v>0</v>
      </c>
      <c r="U2" s="38">
        <v>0</v>
      </c>
      <c r="V2" s="38">
        <v>0</v>
      </c>
      <c r="W2" s="38">
        <v>0</v>
      </c>
      <c r="X2" s="38">
        <v>0</v>
      </c>
    </row>
    <row r="3" spans="1:24" x14ac:dyDescent="0.25">
      <c r="A3" s="225"/>
      <c r="B3" s="225"/>
      <c r="C3" s="225"/>
      <c r="G3" s="37" t="s">
        <v>118</v>
      </c>
      <c r="H3" s="38" t="s">
        <v>132</v>
      </c>
      <c r="I3" s="38">
        <v>565858.55500000005</v>
      </c>
      <c r="J3" s="38">
        <v>2069661.9450000001</v>
      </c>
      <c r="K3" s="38">
        <v>0</v>
      </c>
      <c r="L3" s="38">
        <v>0</v>
      </c>
      <c r="M3" s="38">
        <v>2522.3049999999998</v>
      </c>
      <c r="N3" s="38">
        <v>0</v>
      </c>
      <c r="O3" s="38">
        <v>0</v>
      </c>
      <c r="P3" s="38">
        <v>1282091.625</v>
      </c>
      <c r="Q3" s="38">
        <v>0</v>
      </c>
      <c r="R3" s="38">
        <v>2359.9899999999998</v>
      </c>
      <c r="S3" s="38">
        <v>1484.89</v>
      </c>
      <c r="T3" s="38">
        <v>0</v>
      </c>
      <c r="U3" s="38">
        <v>0</v>
      </c>
      <c r="V3" s="38">
        <v>0</v>
      </c>
      <c r="W3" s="38">
        <v>0</v>
      </c>
      <c r="X3" s="38">
        <v>0</v>
      </c>
    </row>
    <row r="4" spans="1:24" x14ac:dyDescent="0.25">
      <c r="A4" s="225"/>
      <c r="B4" s="225"/>
      <c r="C4" s="225"/>
      <c r="G4" s="37" t="s">
        <v>118</v>
      </c>
      <c r="H4" s="38" t="s">
        <v>133</v>
      </c>
      <c r="I4" s="38">
        <v>565275.63500000001</v>
      </c>
      <c r="J4" s="38">
        <v>2067771.0149999999</v>
      </c>
      <c r="K4" s="38">
        <v>0</v>
      </c>
      <c r="L4" s="38">
        <v>0</v>
      </c>
      <c r="M4" s="38">
        <v>2513.8150000000001</v>
      </c>
      <c r="N4" s="38">
        <v>0</v>
      </c>
      <c r="O4" s="38">
        <v>0</v>
      </c>
      <c r="P4" s="38">
        <v>1280185.7549999999</v>
      </c>
      <c r="Q4" s="38">
        <v>0</v>
      </c>
      <c r="R4" s="38">
        <v>2365.54</v>
      </c>
      <c r="S4" s="38">
        <v>1482.48</v>
      </c>
      <c r="T4" s="38">
        <v>0</v>
      </c>
      <c r="U4" s="38">
        <v>0</v>
      </c>
      <c r="V4" s="38">
        <v>0</v>
      </c>
      <c r="W4" s="38">
        <v>0</v>
      </c>
      <c r="X4" s="38">
        <v>0</v>
      </c>
    </row>
    <row r="5" spans="1:24" x14ac:dyDescent="0.25">
      <c r="A5" s="225"/>
      <c r="B5" s="225"/>
      <c r="C5" s="225"/>
      <c r="G5" s="1"/>
    </row>
    <row r="6" spans="1:24" x14ac:dyDescent="0.25">
      <c r="A6" s="225"/>
      <c r="B6" s="225"/>
      <c r="C6" s="225"/>
      <c r="E6">
        <v>60</v>
      </c>
      <c r="G6" s="39" t="s">
        <v>118</v>
      </c>
      <c r="H6" s="3" t="s">
        <v>128</v>
      </c>
      <c r="I6" s="3">
        <v>565316.245</v>
      </c>
      <c r="J6" s="3">
        <v>2078168.54</v>
      </c>
      <c r="K6" s="3">
        <v>0</v>
      </c>
      <c r="L6" s="3">
        <v>0</v>
      </c>
      <c r="M6" s="3">
        <v>1745.27</v>
      </c>
      <c r="N6" s="3">
        <v>0</v>
      </c>
      <c r="O6" s="3">
        <v>0</v>
      </c>
      <c r="P6" s="3">
        <v>1281163.7150000001</v>
      </c>
      <c r="Q6" s="3">
        <v>0</v>
      </c>
      <c r="R6" s="3">
        <v>2356.5749999999998</v>
      </c>
      <c r="S6" s="3">
        <v>1463.67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225"/>
      <c r="B7" s="225"/>
      <c r="C7" s="225"/>
      <c r="G7" s="39" t="s">
        <v>118</v>
      </c>
      <c r="H7" s="3" t="s">
        <v>129</v>
      </c>
      <c r="I7" s="3">
        <v>565288.505</v>
      </c>
      <c r="J7" s="3">
        <v>2078298.49</v>
      </c>
      <c r="K7" s="3">
        <v>0</v>
      </c>
      <c r="L7" s="3">
        <v>0</v>
      </c>
      <c r="M7" s="3">
        <v>1743.05</v>
      </c>
      <c r="N7" s="3">
        <v>0</v>
      </c>
      <c r="O7" s="3">
        <v>0</v>
      </c>
      <c r="P7" s="3">
        <v>1281254.53</v>
      </c>
      <c r="Q7" s="3">
        <v>0</v>
      </c>
      <c r="R7" s="3">
        <v>2348.4</v>
      </c>
      <c r="S7" s="3">
        <v>1474.39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225"/>
      <c r="B8" s="225"/>
      <c r="C8" s="225"/>
      <c r="G8" s="39" t="s">
        <v>118</v>
      </c>
      <c r="H8" s="3" t="s">
        <v>130</v>
      </c>
      <c r="I8" s="3">
        <v>565216.18500000006</v>
      </c>
      <c r="J8" s="3">
        <v>2077703.54</v>
      </c>
      <c r="K8" s="3">
        <v>0</v>
      </c>
      <c r="L8" s="3">
        <v>0</v>
      </c>
      <c r="M8" s="3">
        <v>1728.4849999999999</v>
      </c>
      <c r="N8" s="3">
        <v>0</v>
      </c>
      <c r="O8" s="3">
        <v>0</v>
      </c>
      <c r="P8" s="3">
        <v>1279637.345</v>
      </c>
      <c r="Q8" s="3">
        <v>0</v>
      </c>
      <c r="R8" s="3">
        <v>2359.0100000000002</v>
      </c>
      <c r="S8" s="3">
        <v>1463.15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225"/>
      <c r="B9" s="225"/>
      <c r="C9" s="225"/>
      <c r="G9" s="1"/>
    </row>
    <row r="10" spans="1:24" x14ac:dyDescent="0.25">
      <c r="A10" s="225"/>
      <c r="B10" s="225"/>
      <c r="C10" s="225"/>
      <c r="E10">
        <v>80</v>
      </c>
      <c r="G10" s="40" t="s">
        <v>118</v>
      </c>
      <c r="H10" s="41" t="s">
        <v>125</v>
      </c>
      <c r="I10" s="41">
        <v>563324.18500000006</v>
      </c>
      <c r="J10" s="41">
        <v>2087567.7150000001</v>
      </c>
      <c r="K10" s="41">
        <v>0</v>
      </c>
      <c r="L10" s="41">
        <v>0</v>
      </c>
      <c r="M10" s="41">
        <v>1384.085</v>
      </c>
      <c r="N10" s="41">
        <v>0</v>
      </c>
      <c r="O10" s="41">
        <v>0</v>
      </c>
      <c r="P10" s="41">
        <v>1287414.835</v>
      </c>
      <c r="Q10" s="41">
        <v>0</v>
      </c>
      <c r="R10" s="41">
        <v>2343.6149999999998</v>
      </c>
      <c r="S10" s="41">
        <v>1463.43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</row>
    <row r="11" spans="1:24" x14ac:dyDescent="0.25">
      <c r="A11" s="225"/>
      <c r="B11" s="225"/>
      <c r="C11" s="225"/>
      <c r="G11" s="40" t="s">
        <v>118</v>
      </c>
      <c r="H11" s="41" t="s">
        <v>126</v>
      </c>
      <c r="I11" s="41">
        <v>563844.91500000004</v>
      </c>
      <c r="J11" s="41">
        <v>2088996.05</v>
      </c>
      <c r="K11" s="41">
        <v>0</v>
      </c>
      <c r="L11" s="41">
        <v>0</v>
      </c>
      <c r="M11" s="41">
        <v>1373</v>
      </c>
      <c r="N11" s="41">
        <v>0</v>
      </c>
      <c r="O11" s="41">
        <v>0</v>
      </c>
      <c r="P11" s="41">
        <v>1284893.605</v>
      </c>
      <c r="Q11" s="41">
        <v>0</v>
      </c>
      <c r="R11" s="41">
        <v>2345.5549999999998</v>
      </c>
      <c r="S11" s="41">
        <v>1466.11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</row>
    <row r="12" spans="1:24" x14ac:dyDescent="0.25">
      <c r="A12" s="225"/>
      <c r="B12" s="225"/>
      <c r="C12" s="225"/>
      <c r="G12" s="40" t="s">
        <v>118</v>
      </c>
      <c r="H12" s="41" t="s">
        <v>127</v>
      </c>
      <c r="I12" s="41">
        <v>563093.24</v>
      </c>
      <c r="J12" s="41">
        <v>2086948.6</v>
      </c>
      <c r="K12" s="41">
        <v>0</v>
      </c>
      <c r="L12" s="41">
        <v>0</v>
      </c>
      <c r="M12" s="41">
        <v>1347.82</v>
      </c>
      <c r="N12" s="41">
        <v>0</v>
      </c>
      <c r="O12" s="41">
        <v>0</v>
      </c>
      <c r="P12" s="41">
        <v>1285202.51</v>
      </c>
      <c r="Q12" s="41">
        <v>0</v>
      </c>
      <c r="R12" s="41">
        <v>2349.42</v>
      </c>
      <c r="S12" s="41">
        <v>1467.4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</row>
    <row r="13" spans="1:24" x14ac:dyDescent="0.25">
      <c r="A13" s="225"/>
      <c r="B13" s="225"/>
      <c r="C13" s="225"/>
      <c r="G13" s="1"/>
    </row>
    <row r="14" spans="1:24" x14ac:dyDescent="0.25">
      <c r="A14" s="225"/>
      <c r="B14" s="225"/>
      <c r="C14" s="225"/>
      <c r="E14">
        <v>100</v>
      </c>
      <c r="G14" s="42" t="s">
        <v>118</v>
      </c>
      <c r="H14" s="8" t="s">
        <v>122</v>
      </c>
      <c r="I14" s="8">
        <v>561696.43000000005</v>
      </c>
      <c r="J14" s="8">
        <v>2093432.02</v>
      </c>
      <c r="K14" s="8">
        <v>0</v>
      </c>
      <c r="L14" s="8">
        <v>0</v>
      </c>
      <c r="M14" s="8">
        <v>1144.925</v>
      </c>
      <c r="N14" s="8">
        <v>0</v>
      </c>
      <c r="O14" s="8">
        <v>0</v>
      </c>
      <c r="P14" s="8">
        <v>1289056.9850000001</v>
      </c>
      <c r="Q14" s="8">
        <v>0</v>
      </c>
      <c r="R14" s="8">
        <v>2316.11</v>
      </c>
      <c r="S14" s="8">
        <v>1442.4849999999999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5">
      <c r="A15" s="225"/>
      <c r="B15" s="225"/>
      <c r="C15" s="225"/>
      <c r="G15" s="42" t="s">
        <v>118</v>
      </c>
      <c r="H15" s="8" t="s">
        <v>123</v>
      </c>
      <c r="I15" s="8">
        <v>561913.21499999997</v>
      </c>
      <c r="J15" s="8">
        <v>2094517.96</v>
      </c>
      <c r="K15" s="8">
        <v>0</v>
      </c>
      <c r="L15" s="8">
        <v>0</v>
      </c>
      <c r="M15" s="8">
        <v>1151.1949999999999</v>
      </c>
      <c r="N15" s="8">
        <v>0</v>
      </c>
      <c r="O15" s="8">
        <v>0</v>
      </c>
      <c r="P15" s="8">
        <v>1289346.655</v>
      </c>
      <c r="Q15" s="8">
        <v>0</v>
      </c>
      <c r="R15" s="8">
        <v>2330.86</v>
      </c>
      <c r="S15" s="8">
        <v>1443.23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5">
      <c r="A16" s="225"/>
      <c r="B16" s="225"/>
      <c r="C16" s="225"/>
      <c r="G16" s="42" t="s">
        <v>118</v>
      </c>
      <c r="H16" s="8" t="s">
        <v>124</v>
      </c>
      <c r="I16" s="8">
        <v>562075.25</v>
      </c>
      <c r="J16" s="8">
        <v>2094984.2250000001</v>
      </c>
      <c r="K16" s="8">
        <v>0</v>
      </c>
      <c r="L16" s="8">
        <v>0</v>
      </c>
      <c r="M16" s="8">
        <v>1110.925</v>
      </c>
      <c r="N16" s="8">
        <v>0</v>
      </c>
      <c r="O16" s="8">
        <v>0</v>
      </c>
      <c r="P16" s="8">
        <v>1289218.675</v>
      </c>
      <c r="Q16" s="8">
        <v>0</v>
      </c>
      <c r="R16" s="8">
        <v>2350.48</v>
      </c>
      <c r="S16" s="8">
        <v>1447.86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5">
      <c r="A17" s="225"/>
      <c r="B17" s="225"/>
      <c r="C17" s="225"/>
      <c r="G17" s="1"/>
    </row>
    <row r="18" spans="1:24" x14ac:dyDescent="0.25">
      <c r="A18" s="225"/>
      <c r="B18" s="225"/>
      <c r="C18" s="225"/>
      <c r="E18">
        <v>120</v>
      </c>
      <c r="G18" s="43" t="s">
        <v>118</v>
      </c>
      <c r="H18" s="44" t="s">
        <v>119</v>
      </c>
      <c r="I18" s="44">
        <v>563329.33499999996</v>
      </c>
      <c r="J18" s="44">
        <v>2106268.9350000001</v>
      </c>
      <c r="K18" s="44">
        <v>0</v>
      </c>
      <c r="L18" s="44">
        <v>0</v>
      </c>
      <c r="M18" s="44">
        <v>1136.21</v>
      </c>
      <c r="N18" s="44">
        <v>0</v>
      </c>
      <c r="O18" s="44">
        <v>0</v>
      </c>
      <c r="P18" s="44">
        <v>1279397.19</v>
      </c>
      <c r="Q18" s="44">
        <v>0</v>
      </c>
      <c r="R18" s="44">
        <v>2312.9</v>
      </c>
      <c r="S18" s="44">
        <v>1437.32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</row>
    <row r="19" spans="1:24" x14ac:dyDescent="0.25">
      <c r="A19" s="225"/>
      <c r="B19" s="225"/>
      <c r="C19" s="225"/>
      <c r="G19" s="43" t="s">
        <v>118</v>
      </c>
      <c r="H19" s="44" t="s">
        <v>120</v>
      </c>
      <c r="I19" s="44">
        <v>564693.89</v>
      </c>
      <c r="J19" s="44">
        <v>2106701.81</v>
      </c>
      <c r="K19" s="44">
        <v>0</v>
      </c>
      <c r="L19" s="44">
        <v>0</v>
      </c>
      <c r="M19" s="44">
        <v>1071.925</v>
      </c>
      <c r="N19" s="44">
        <v>0</v>
      </c>
      <c r="O19" s="44">
        <v>0</v>
      </c>
      <c r="P19" s="44">
        <v>1279119.415</v>
      </c>
      <c r="Q19" s="44">
        <v>0</v>
      </c>
      <c r="R19" s="44">
        <v>2328.0050000000001</v>
      </c>
      <c r="S19" s="44">
        <v>1451.75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</row>
    <row r="20" spans="1:24" x14ac:dyDescent="0.25">
      <c r="A20" s="225"/>
      <c r="B20" s="225"/>
      <c r="C20" s="225"/>
      <c r="G20" s="43" t="s">
        <v>118</v>
      </c>
      <c r="H20" s="44" t="s">
        <v>121</v>
      </c>
      <c r="I20" s="44">
        <v>565091.09</v>
      </c>
      <c r="J20" s="44">
        <v>2102869.4649999999</v>
      </c>
      <c r="K20" s="44">
        <v>0</v>
      </c>
      <c r="L20" s="44">
        <v>0</v>
      </c>
      <c r="M20" s="44">
        <v>1004.65</v>
      </c>
      <c r="N20" s="44">
        <v>0</v>
      </c>
      <c r="O20" s="44">
        <v>0</v>
      </c>
      <c r="P20" s="44">
        <v>1278270.3049999999</v>
      </c>
      <c r="Q20" s="44">
        <v>0</v>
      </c>
      <c r="R20" s="44">
        <v>2326.4650000000001</v>
      </c>
      <c r="S20" s="44">
        <v>1453.9549999999999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</row>
    <row r="21" spans="1:24" x14ac:dyDescent="0.25">
      <c r="A21" s="225"/>
      <c r="B21" s="225"/>
      <c r="C21" s="225"/>
      <c r="G21" s="117"/>
    </row>
    <row r="22" spans="1:24" x14ac:dyDescent="0.25">
      <c r="A22" s="225"/>
      <c r="B22" s="225"/>
      <c r="C22" s="225"/>
      <c r="G22" s="118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</row>
    <row r="23" spans="1:24" x14ac:dyDescent="0.25">
      <c r="A23" s="225"/>
      <c r="B23" s="225"/>
      <c r="C23" s="225"/>
      <c r="G23" s="118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</row>
    <row r="24" spans="1:24" x14ac:dyDescent="0.25">
      <c r="A24" s="225"/>
      <c r="B24" s="225"/>
      <c r="C24" s="225"/>
      <c r="G24" s="118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</row>
    <row r="25" spans="1:24" x14ac:dyDescent="0.25">
      <c r="A25" s="225"/>
      <c r="B25" s="225"/>
      <c r="C25" s="225"/>
      <c r="G25" s="144"/>
    </row>
    <row r="26" spans="1:24" x14ac:dyDescent="0.25">
      <c r="A26" s="225"/>
      <c r="B26" s="225"/>
      <c r="C26" s="225"/>
      <c r="G26" s="151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</row>
    <row r="27" spans="1:24" x14ac:dyDescent="0.25">
      <c r="A27" s="225"/>
      <c r="B27" s="225"/>
      <c r="C27" s="225"/>
      <c r="G27" s="151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</row>
    <row r="28" spans="1:24" x14ac:dyDescent="0.25">
      <c r="A28" s="225"/>
      <c r="B28" s="225"/>
      <c r="C28" s="225"/>
      <c r="G28" s="151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</row>
    <row r="29" spans="1:24" x14ac:dyDescent="0.25">
      <c r="A29" s="225"/>
      <c r="B29" s="225"/>
      <c r="C29" s="225"/>
      <c r="G29" s="150"/>
    </row>
    <row r="30" spans="1:24" x14ac:dyDescent="0.25">
      <c r="A30"/>
      <c r="B30"/>
      <c r="G30" s="150"/>
    </row>
    <row r="31" spans="1:24" x14ac:dyDescent="0.25">
      <c r="A31"/>
      <c r="B31"/>
      <c r="G31" t="s">
        <v>81</v>
      </c>
      <c r="I31" t="s">
        <v>3</v>
      </c>
      <c r="J31" t="s">
        <v>4</v>
      </c>
      <c r="K31" t="s">
        <v>5</v>
      </c>
      <c r="L31" t="s">
        <v>6</v>
      </c>
      <c r="M31" t="s">
        <v>7</v>
      </c>
      <c r="N31" t="s">
        <v>8</v>
      </c>
      <c r="O31" t="s">
        <v>9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15</v>
      </c>
      <c r="V31" t="s">
        <v>16</v>
      </c>
      <c r="W31" t="s">
        <v>17</v>
      </c>
      <c r="X31" t="s">
        <v>18</v>
      </c>
    </row>
    <row r="32" spans="1:24" x14ac:dyDescent="0.25">
      <c r="A32"/>
      <c r="B32"/>
      <c r="G32" s="117"/>
    </row>
    <row r="33" spans="1:43" x14ac:dyDescent="0.25">
      <c r="A33" s="225">
        <v>475</v>
      </c>
      <c r="B33" s="225"/>
      <c r="C33" s="225"/>
      <c r="E33">
        <f>IF(ISBLANK(G33),"",E$2)</f>
        <v>40</v>
      </c>
      <c r="G33" s="37" t="s">
        <v>134</v>
      </c>
      <c r="H33" s="38" t="s">
        <v>147</v>
      </c>
      <c r="I33" s="38">
        <v>54980.214999999997</v>
      </c>
      <c r="J33" s="38">
        <v>2214609.4049999998</v>
      </c>
      <c r="K33" s="38">
        <v>103736.255</v>
      </c>
      <c r="L33" s="38">
        <v>295007.995</v>
      </c>
      <c r="M33" s="38">
        <v>43080.224999999999</v>
      </c>
      <c r="N33" s="38">
        <v>10753.344999999999</v>
      </c>
      <c r="O33" s="38">
        <v>116462.355</v>
      </c>
      <c r="P33" s="38">
        <v>754875.31</v>
      </c>
      <c r="Q33" s="38">
        <v>216298.45</v>
      </c>
      <c r="R33" s="38">
        <v>3560.7249999999999</v>
      </c>
      <c r="S33" s="38">
        <v>2521.81</v>
      </c>
      <c r="T33" s="38">
        <v>1333.36</v>
      </c>
      <c r="U33" s="38">
        <v>6498.5450000000001</v>
      </c>
      <c r="V33" s="38">
        <v>1336.15</v>
      </c>
      <c r="W33" s="38">
        <v>908.61500000000001</v>
      </c>
      <c r="X33" s="38">
        <v>470.71499999999997</v>
      </c>
      <c r="Z33" s="150"/>
    </row>
    <row r="34" spans="1:43" ht="13.9" customHeight="1" x14ac:dyDescent="0.25">
      <c r="A34" s="225"/>
      <c r="B34" s="225"/>
      <c r="C34" s="225"/>
      <c r="G34" s="37" t="s">
        <v>134</v>
      </c>
      <c r="H34" s="38" t="s">
        <v>148</v>
      </c>
      <c r="I34" s="38">
        <v>50164.614999999998</v>
      </c>
      <c r="J34" s="38">
        <v>2221019.855</v>
      </c>
      <c r="K34" s="38">
        <v>102825.815</v>
      </c>
      <c r="L34" s="38">
        <v>294530.47499999998</v>
      </c>
      <c r="M34" s="38">
        <v>41524.095000000001</v>
      </c>
      <c r="N34" s="38">
        <v>10912.52</v>
      </c>
      <c r="O34" s="38">
        <v>117384.61</v>
      </c>
      <c r="P34" s="38">
        <v>752983.22</v>
      </c>
      <c r="Q34" s="38">
        <v>215747.155</v>
      </c>
      <c r="R34" s="38">
        <v>3626.74</v>
      </c>
      <c r="S34" s="38">
        <v>2536.605</v>
      </c>
      <c r="T34" s="38">
        <v>1342.18</v>
      </c>
      <c r="U34" s="38">
        <v>6566.9949999999999</v>
      </c>
      <c r="V34" s="38">
        <v>1353.32</v>
      </c>
      <c r="W34" s="38">
        <v>915.88499999999999</v>
      </c>
      <c r="X34" s="38">
        <v>495.48500000000001</v>
      </c>
      <c r="Z34" s="150"/>
    </row>
    <row r="35" spans="1:43" x14ac:dyDescent="0.25">
      <c r="A35" s="225"/>
      <c r="B35" s="225"/>
      <c r="C35" s="225"/>
      <c r="G35" s="37" t="s">
        <v>134</v>
      </c>
      <c r="H35" s="38" t="s">
        <v>149</v>
      </c>
      <c r="I35" s="38">
        <v>34743.095000000001</v>
      </c>
      <c r="J35" s="38">
        <v>2239815.2200000002</v>
      </c>
      <c r="K35" s="38">
        <v>104121.505</v>
      </c>
      <c r="L35" s="38">
        <v>296631.685</v>
      </c>
      <c r="M35" s="38">
        <v>36213.61</v>
      </c>
      <c r="N35" s="38">
        <v>11026.98</v>
      </c>
      <c r="O35" s="38">
        <v>118463.575</v>
      </c>
      <c r="P35" s="38">
        <v>754574.19499999995</v>
      </c>
      <c r="Q35" s="38">
        <v>216623.04500000001</v>
      </c>
      <c r="R35" s="38">
        <v>3670.63</v>
      </c>
      <c r="S35" s="38">
        <v>2566.5250000000001</v>
      </c>
      <c r="T35" s="38">
        <v>1344.16</v>
      </c>
      <c r="U35" s="38">
        <v>6592.2150000000001</v>
      </c>
      <c r="V35" s="38">
        <v>1371.09</v>
      </c>
      <c r="W35" s="38">
        <v>910.85500000000002</v>
      </c>
      <c r="X35" s="38">
        <v>505.435</v>
      </c>
      <c r="Z35" s="37">
        <v>44692.472916666666</v>
      </c>
      <c r="AA35" s="38" t="s">
        <v>109</v>
      </c>
      <c r="AB35" s="38">
        <v>363217.375</v>
      </c>
      <c r="AC35" s="38">
        <v>2224609.2349999999</v>
      </c>
      <c r="AD35" s="38">
        <v>4389.8500000000004</v>
      </c>
      <c r="AE35" s="38">
        <v>78732.08</v>
      </c>
      <c r="AF35" s="38">
        <v>29143.25</v>
      </c>
      <c r="AG35" s="38">
        <v>167.52500000000001</v>
      </c>
      <c r="AH35" s="38">
        <v>10497.004999999999</v>
      </c>
      <c r="AI35" s="38">
        <v>1133905.3149999999</v>
      </c>
      <c r="AJ35" s="38">
        <v>83807.58</v>
      </c>
      <c r="AK35" s="38">
        <v>431.43</v>
      </c>
      <c r="AL35" s="38">
        <v>194.14500000000001</v>
      </c>
      <c r="AM35" s="38">
        <v>121.465</v>
      </c>
      <c r="AN35" s="38">
        <v>242.82</v>
      </c>
      <c r="AO35" s="38">
        <v>83.73</v>
      </c>
      <c r="AP35" s="38">
        <v>69.765000000000001</v>
      </c>
      <c r="AQ35" s="38">
        <v>0</v>
      </c>
    </row>
    <row r="36" spans="1:43" x14ac:dyDescent="0.25">
      <c r="A36" s="225"/>
      <c r="B36" s="225"/>
      <c r="C36" s="225"/>
      <c r="G36" s="117"/>
      <c r="Z36" s="37">
        <v>44692.476388888892</v>
      </c>
      <c r="AA36" s="38" t="s">
        <v>109</v>
      </c>
      <c r="AB36" s="38">
        <v>357873.39</v>
      </c>
      <c r="AC36" s="38">
        <v>2225745.7349999999</v>
      </c>
      <c r="AD36" s="38">
        <v>4578.55</v>
      </c>
      <c r="AE36" s="38">
        <v>82304.574999999997</v>
      </c>
      <c r="AF36" s="38">
        <v>30172.63</v>
      </c>
      <c r="AG36" s="38">
        <v>179.96</v>
      </c>
      <c r="AH36" s="38">
        <v>10738.715</v>
      </c>
      <c r="AI36" s="38">
        <v>1130594.115</v>
      </c>
      <c r="AJ36" s="38">
        <v>84980.96</v>
      </c>
      <c r="AK36" s="38">
        <v>429.45</v>
      </c>
      <c r="AL36" s="38">
        <v>193.33500000000001</v>
      </c>
      <c r="AM36" s="38">
        <v>123.965</v>
      </c>
      <c r="AN36" s="38">
        <v>232.49</v>
      </c>
      <c r="AO36" s="38">
        <v>87.995000000000005</v>
      </c>
      <c r="AP36" s="38">
        <v>72.135000000000005</v>
      </c>
      <c r="AQ36" s="38">
        <v>0</v>
      </c>
    </row>
    <row r="37" spans="1:43" x14ac:dyDescent="0.25">
      <c r="A37" s="225"/>
      <c r="B37" s="225"/>
      <c r="C37" s="225"/>
      <c r="E37">
        <f>IF(ISBLANK(G37),"",E$6)</f>
        <v>60</v>
      </c>
      <c r="G37" s="39" t="s">
        <v>134</v>
      </c>
      <c r="H37" s="3" t="s">
        <v>144</v>
      </c>
      <c r="I37" s="3">
        <v>142322.69500000001</v>
      </c>
      <c r="J37" s="3">
        <v>2288771.7949999999</v>
      </c>
      <c r="K37" s="3">
        <v>26555.834999999999</v>
      </c>
      <c r="L37" s="3">
        <v>172543.58499999999</v>
      </c>
      <c r="M37" s="3">
        <v>23358.97</v>
      </c>
      <c r="N37" s="3">
        <v>1193.7449999999999</v>
      </c>
      <c r="O37" s="3">
        <v>52193.175000000003</v>
      </c>
      <c r="P37" s="3">
        <v>965194.16</v>
      </c>
      <c r="Q37" s="3">
        <v>229206.14</v>
      </c>
      <c r="R37" s="3">
        <v>1350.1849999999999</v>
      </c>
      <c r="S37" s="3">
        <v>847.505</v>
      </c>
      <c r="T37" s="3">
        <v>740.95</v>
      </c>
      <c r="U37" s="3">
        <v>1984.0150000000001</v>
      </c>
      <c r="V37" s="3">
        <v>550.66499999999996</v>
      </c>
      <c r="W37" s="3">
        <v>499.17500000000001</v>
      </c>
      <c r="X37" s="3">
        <v>0</v>
      </c>
      <c r="Z37" s="37">
        <v>44692.480555555558</v>
      </c>
      <c r="AA37" s="38" t="s">
        <v>109</v>
      </c>
      <c r="AB37" s="38">
        <v>352053.58</v>
      </c>
      <c r="AC37" s="38">
        <v>2228358.7549999999</v>
      </c>
      <c r="AD37" s="38">
        <v>4748.7650000000003</v>
      </c>
      <c r="AE37" s="38">
        <v>85117.615000000005</v>
      </c>
      <c r="AF37" s="38">
        <v>30818.87</v>
      </c>
      <c r="AG37" s="38">
        <v>178.10499999999999</v>
      </c>
      <c r="AH37" s="38">
        <v>11077.315000000001</v>
      </c>
      <c r="AI37" s="38">
        <v>1127422.9099999999</v>
      </c>
      <c r="AJ37" s="38">
        <v>86658.71</v>
      </c>
      <c r="AK37" s="38">
        <v>426.05500000000001</v>
      </c>
      <c r="AL37" s="38">
        <v>191.45500000000001</v>
      </c>
      <c r="AM37" s="38">
        <v>135.11500000000001</v>
      </c>
      <c r="AN37" s="38">
        <v>266.70499999999998</v>
      </c>
      <c r="AO37" s="38">
        <v>84.89</v>
      </c>
      <c r="AP37" s="38">
        <v>85.48</v>
      </c>
      <c r="AQ37" s="38">
        <v>0</v>
      </c>
    </row>
    <row r="38" spans="1:43" x14ac:dyDescent="0.25">
      <c r="A38" s="225"/>
      <c r="B38" s="225"/>
      <c r="C38" s="225"/>
      <c r="G38" s="39" t="s">
        <v>134</v>
      </c>
      <c r="H38" s="3" t="s">
        <v>145</v>
      </c>
      <c r="I38" s="3">
        <v>167591.19</v>
      </c>
      <c r="J38" s="3">
        <v>2257058.61</v>
      </c>
      <c r="K38" s="3">
        <v>26206.775000000001</v>
      </c>
      <c r="L38" s="3">
        <v>170390.745</v>
      </c>
      <c r="M38" s="3">
        <v>27924.965</v>
      </c>
      <c r="N38" s="3">
        <v>1232.6849999999999</v>
      </c>
      <c r="O38" s="3">
        <v>50562.29</v>
      </c>
      <c r="P38" s="3">
        <v>910587.24</v>
      </c>
      <c r="Q38" s="3">
        <v>217678.69</v>
      </c>
      <c r="R38" s="3">
        <v>1270.1949999999999</v>
      </c>
      <c r="S38" s="3">
        <v>807.24</v>
      </c>
      <c r="T38" s="3">
        <v>740.44</v>
      </c>
      <c r="U38" s="3">
        <v>1922.17</v>
      </c>
      <c r="V38" s="3">
        <v>534.57000000000005</v>
      </c>
      <c r="W38" s="3">
        <v>480.92500000000001</v>
      </c>
      <c r="X38" s="3">
        <v>0</v>
      </c>
      <c r="Z38" s="150">
        <v>44692.484027777777</v>
      </c>
      <c r="AA38" t="s">
        <v>109</v>
      </c>
      <c r="AB38">
        <v>392283.03</v>
      </c>
      <c r="AC38">
        <v>2211513.04</v>
      </c>
      <c r="AD38">
        <v>3585.335</v>
      </c>
      <c r="AE38">
        <v>71374.794999999998</v>
      </c>
      <c r="AF38">
        <v>23514.400000000001</v>
      </c>
      <c r="AG38">
        <v>191.815</v>
      </c>
      <c r="AH38">
        <v>9604.7749999999996</v>
      </c>
      <c r="AI38">
        <v>1158719.5049999999</v>
      </c>
      <c r="AJ38">
        <v>71430.255000000005</v>
      </c>
      <c r="AK38">
        <v>449.33499999999998</v>
      </c>
      <c r="AL38">
        <v>206.1</v>
      </c>
      <c r="AM38">
        <v>81.290000000000006</v>
      </c>
      <c r="AN38">
        <v>162.905</v>
      </c>
      <c r="AO38">
        <v>71.284999999999997</v>
      </c>
      <c r="AP38">
        <v>0</v>
      </c>
      <c r="AQ38">
        <v>0</v>
      </c>
    </row>
    <row r="39" spans="1:43" x14ac:dyDescent="0.25">
      <c r="A39" s="225"/>
      <c r="B39" s="225"/>
      <c r="C39" s="225"/>
      <c r="G39" s="39" t="s">
        <v>134</v>
      </c>
      <c r="H39" s="3" t="s">
        <v>146</v>
      </c>
      <c r="I39" s="3">
        <v>152811.92499999999</v>
      </c>
      <c r="J39" s="3">
        <v>2267308.625</v>
      </c>
      <c r="K39" s="3">
        <v>26508.334999999999</v>
      </c>
      <c r="L39" s="3">
        <v>173332.8</v>
      </c>
      <c r="M39" s="3">
        <v>28619.294999999998</v>
      </c>
      <c r="N39" s="3">
        <v>1130.885</v>
      </c>
      <c r="O39" s="3">
        <v>50867.41</v>
      </c>
      <c r="P39" s="3">
        <v>959822.42500000005</v>
      </c>
      <c r="Q39" s="3">
        <v>226124.345</v>
      </c>
      <c r="R39" s="3">
        <v>1347.405</v>
      </c>
      <c r="S39" s="3">
        <v>830.77499999999998</v>
      </c>
      <c r="T39" s="3">
        <v>732.04499999999996</v>
      </c>
      <c r="U39" s="3">
        <v>1901.0450000000001</v>
      </c>
      <c r="V39" s="3">
        <v>546.98</v>
      </c>
      <c r="W39" s="3">
        <v>480.44499999999999</v>
      </c>
      <c r="X39" s="3">
        <v>0</v>
      </c>
      <c r="Z39" s="150">
        <v>44692.487500000003</v>
      </c>
      <c r="AA39" t="s">
        <v>109</v>
      </c>
      <c r="AB39">
        <v>394299.45500000002</v>
      </c>
      <c r="AC39">
        <v>2208476.06</v>
      </c>
      <c r="AD39">
        <v>3485.5</v>
      </c>
      <c r="AE39">
        <v>70379.175000000003</v>
      </c>
      <c r="AF39">
        <v>23222.785</v>
      </c>
      <c r="AG39">
        <v>198.875</v>
      </c>
      <c r="AH39">
        <v>9636.1550000000007</v>
      </c>
      <c r="AI39">
        <v>1158531.4850000001</v>
      </c>
      <c r="AJ39">
        <v>71330.45</v>
      </c>
      <c r="AK39">
        <v>455.21</v>
      </c>
      <c r="AL39">
        <v>212.10499999999999</v>
      </c>
      <c r="AM39">
        <v>62.08</v>
      </c>
      <c r="AN39">
        <v>145.405</v>
      </c>
      <c r="AO39">
        <v>0</v>
      </c>
      <c r="AP39">
        <v>0</v>
      </c>
      <c r="AQ39">
        <v>5.9850000000000003</v>
      </c>
    </row>
    <row r="40" spans="1:43" x14ac:dyDescent="0.25">
      <c r="A40" s="225"/>
      <c r="B40" s="225"/>
      <c r="C40" s="225"/>
      <c r="G40" s="117"/>
      <c r="Z40" s="150">
        <v>44692.490972222222</v>
      </c>
      <c r="AA40" t="s">
        <v>109</v>
      </c>
      <c r="AB40">
        <v>392517.32500000001</v>
      </c>
      <c r="AC40">
        <v>2209492.88</v>
      </c>
      <c r="AD40">
        <v>3555.06</v>
      </c>
      <c r="AE40">
        <v>71730.865000000005</v>
      </c>
      <c r="AF40">
        <v>23375.51</v>
      </c>
      <c r="AG40">
        <v>202.19499999999999</v>
      </c>
      <c r="AH40">
        <v>9803.1350000000002</v>
      </c>
      <c r="AI40">
        <v>1156195.835</v>
      </c>
      <c r="AJ40">
        <v>72092.87</v>
      </c>
      <c r="AK40">
        <v>443.72500000000002</v>
      </c>
      <c r="AL40">
        <v>205.79</v>
      </c>
      <c r="AM40">
        <v>64.290000000000006</v>
      </c>
      <c r="AN40">
        <v>150.59</v>
      </c>
      <c r="AO40">
        <v>0</v>
      </c>
      <c r="AP40">
        <v>0</v>
      </c>
      <c r="AQ40">
        <v>0</v>
      </c>
    </row>
    <row r="41" spans="1:43" x14ac:dyDescent="0.25">
      <c r="A41" s="225"/>
      <c r="B41" s="225"/>
      <c r="C41" s="225"/>
      <c r="E41">
        <f>IF(ISBLANK(G41),"",E$10)</f>
        <v>80</v>
      </c>
      <c r="G41" s="40" t="s">
        <v>134</v>
      </c>
      <c r="H41" s="41" t="s">
        <v>141</v>
      </c>
      <c r="I41" s="41">
        <v>314080.65999999997</v>
      </c>
      <c r="J41" s="41">
        <v>2223024.0099999998</v>
      </c>
      <c r="K41" s="41">
        <v>9545.9650000000001</v>
      </c>
      <c r="L41" s="41">
        <v>84107.865000000005</v>
      </c>
      <c r="M41" s="41">
        <v>8561.39</v>
      </c>
      <c r="N41" s="41">
        <v>294.08499999999998</v>
      </c>
      <c r="O41" s="41">
        <v>24502.66</v>
      </c>
      <c r="P41" s="41">
        <v>1102026.345</v>
      </c>
      <c r="Q41" s="41">
        <v>157400.55499999999</v>
      </c>
      <c r="R41" s="41">
        <v>1599.03</v>
      </c>
      <c r="S41" s="41">
        <v>944.44500000000005</v>
      </c>
      <c r="T41" s="41">
        <v>276.315</v>
      </c>
      <c r="U41" s="41">
        <v>648.53</v>
      </c>
      <c r="V41" s="41">
        <v>347.64499999999998</v>
      </c>
      <c r="W41" s="41">
        <v>179.39500000000001</v>
      </c>
      <c r="X41" s="41">
        <v>0</v>
      </c>
      <c r="Z41" s="39">
        <v>44692.494444444441</v>
      </c>
      <c r="AA41" s="3" t="s">
        <v>109</v>
      </c>
      <c r="AB41" s="3">
        <v>390093.16499999998</v>
      </c>
      <c r="AC41" s="3">
        <v>2209841.7349999999</v>
      </c>
      <c r="AD41" s="3">
        <v>3615.375</v>
      </c>
      <c r="AE41" s="3">
        <v>72934.785000000003</v>
      </c>
      <c r="AF41" s="3">
        <v>23519.23</v>
      </c>
      <c r="AG41" s="3">
        <v>200.83500000000001</v>
      </c>
      <c r="AH41" s="3">
        <v>9922.7999999999993</v>
      </c>
      <c r="AI41" s="3">
        <v>1155795.6499999999</v>
      </c>
      <c r="AJ41" s="3">
        <v>72474.865000000005</v>
      </c>
      <c r="AK41" s="3">
        <v>445.01499999999999</v>
      </c>
      <c r="AL41" s="3">
        <v>203.26499999999999</v>
      </c>
      <c r="AM41" s="3">
        <v>68.064999999999998</v>
      </c>
      <c r="AN41" s="3">
        <v>146.845</v>
      </c>
      <c r="AO41" s="3">
        <v>0</v>
      </c>
      <c r="AP41" s="3">
        <v>0</v>
      </c>
      <c r="AQ41" s="3">
        <v>0</v>
      </c>
    </row>
    <row r="42" spans="1:43" x14ac:dyDescent="0.25">
      <c r="A42" s="225"/>
      <c r="B42" s="225"/>
      <c r="C42" s="225"/>
      <c r="G42" s="40" t="s">
        <v>134</v>
      </c>
      <c r="H42" s="41" t="s">
        <v>142</v>
      </c>
      <c r="I42" s="41">
        <v>319682.48499999999</v>
      </c>
      <c r="J42" s="41">
        <v>2216414.9900000002</v>
      </c>
      <c r="K42" s="41">
        <v>9478.3250000000007</v>
      </c>
      <c r="L42" s="41">
        <v>83526.78</v>
      </c>
      <c r="M42" s="41">
        <v>10024.9</v>
      </c>
      <c r="N42" s="41">
        <v>293.13</v>
      </c>
      <c r="O42" s="41">
        <v>24229.575000000001</v>
      </c>
      <c r="P42" s="41">
        <v>1097593.31</v>
      </c>
      <c r="Q42" s="41">
        <v>156039.405</v>
      </c>
      <c r="R42" s="41">
        <v>1595.2650000000001</v>
      </c>
      <c r="S42" s="41">
        <v>943.78499999999997</v>
      </c>
      <c r="T42" s="41">
        <v>269.35000000000002</v>
      </c>
      <c r="U42" s="41">
        <v>637.28499999999997</v>
      </c>
      <c r="V42" s="41">
        <v>348.18</v>
      </c>
      <c r="W42" s="41">
        <v>173.755</v>
      </c>
      <c r="X42" s="41">
        <v>0</v>
      </c>
      <c r="Z42" s="39">
        <v>44692.497916666667</v>
      </c>
      <c r="AA42" s="3" t="s">
        <v>109</v>
      </c>
      <c r="AB42" s="3">
        <v>387577.38500000001</v>
      </c>
      <c r="AC42" s="3">
        <v>2211502.96</v>
      </c>
      <c r="AD42" s="3">
        <v>3698.9</v>
      </c>
      <c r="AE42" s="3">
        <v>74499.414999999994</v>
      </c>
      <c r="AF42" s="3">
        <v>23679.395</v>
      </c>
      <c r="AG42" s="3">
        <v>210.76499999999999</v>
      </c>
      <c r="AH42" s="3">
        <v>10098.775</v>
      </c>
      <c r="AI42" s="3">
        <v>1154176.135</v>
      </c>
      <c r="AJ42" s="3">
        <v>73344.820000000007</v>
      </c>
      <c r="AK42" s="3">
        <v>448.4</v>
      </c>
      <c r="AL42" s="3">
        <v>205.14</v>
      </c>
      <c r="AM42" s="3">
        <v>70.349999999999994</v>
      </c>
      <c r="AN42" s="3">
        <v>157.70500000000001</v>
      </c>
      <c r="AO42" s="3">
        <v>0</v>
      </c>
      <c r="AP42" s="3">
        <v>0</v>
      </c>
      <c r="AQ42" s="3">
        <v>0</v>
      </c>
    </row>
    <row r="43" spans="1:43" x14ac:dyDescent="0.25">
      <c r="A43" s="225"/>
      <c r="B43" s="225"/>
      <c r="C43" s="225"/>
      <c r="G43" s="40" t="s">
        <v>134</v>
      </c>
      <c r="H43" s="41" t="s">
        <v>143</v>
      </c>
      <c r="I43" s="41">
        <v>321742.73499999999</v>
      </c>
      <c r="J43" s="41">
        <v>2213602.41</v>
      </c>
      <c r="K43" s="41">
        <v>9457.0849999999991</v>
      </c>
      <c r="L43" s="41">
        <v>82507.085000000006</v>
      </c>
      <c r="M43" s="41">
        <v>11249.985000000001</v>
      </c>
      <c r="N43" s="41">
        <v>290.54500000000002</v>
      </c>
      <c r="O43" s="41">
        <v>24263.93</v>
      </c>
      <c r="P43" s="41">
        <v>1100888.4850000001</v>
      </c>
      <c r="Q43" s="41">
        <v>156330.60999999999</v>
      </c>
      <c r="R43" s="41">
        <v>1590.6</v>
      </c>
      <c r="S43" s="41">
        <v>944.78499999999997</v>
      </c>
      <c r="T43" s="41">
        <v>259.05</v>
      </c>
      <c r="U43" s="41">
        <v>638.88499999999999</v>
      </c>
      <c r="V43" s="41">
        <v>327.495</v>
      </c>
      <c r="W43" s="41">
        <v>177.04499999999999</v>
      </c>
      <c r="X43" s="41">
        <v>0</v>
      </c>
      <c r="Z43" s="39">
        <v>44692.501388888886</v>
      </c>
      <c r="AA43" s="3" t="s">
        <v>109</v>
      </c>
      <c r="AB43" s="3">
        <v>386119.99</v>
      </c>
      <c r="AC43" s="3">
        <v>2211766.6800000002</v>
      </c>
      <c r="AD43" s="3">
        <v>3739.335</v>
      </c>
      <c r="AE43" s="3">
        <v>75324.34</v>
      </c>
      <c r="AF43" s="3">
        <v>23712.77</v>
      </c>
      <c r="AG43" s="3">
        <v>213.04499999999999</v>
      </c>
      <c r="AH43" s="3">
        <v>10167.92</v>
      </c>
      <c r="AI43" s="3">
        <v>1152663.0349999999</v>
      </c>
      <c r="AJ43" s="3">
        <v>73633.294999999998</v>
      </c>
      <c r="AK43" s="3">
        <v>445.84500000000003</v>
      </c>
      <c r="AL43" s="3">
        <v>206.19499999999999</v>
      </c>
      <c r="AM43" s="3">
        <v>70.995000000000005</v>
      </c>
      <c r="AN43" s="3">
        <v>157.51</v>
      </c>
      <c r="AO43" s="3">
        <v>0</v>
      </c>
      <c r="AP43" s="3">
        <v>0</v>
      </c>
      <c r="AQ43" s="3">
        <v>0</v>
      </c>
    </row>
    <row r="44" spans="1:43" x14ac:dyDescent="0.25">
      <c r="A44" s="225"/>
      <c r="B44" s="225"/>
      <c r="C44" s="225"/>
      <c r="G44" s="117"/>
      <c r="Z44" s="150">
        <v>44692.504861111112</v>
      </c>
      <c r="AA44" t="s">
        <v>109</v>
      </c>
      <c r="AB44">
        <v>403817.31</v>
      </c>
      <c r="AC44">
        <v>2222606.9300000002</v>
      </c>
      <c r="AD44">
        <v>3011.91</v>
      </c>
      <c r="AE44">
        <v>61567.205000000002</v>
      </c>
      <c r="AF44">
        <v>18760.87</v>
      </c>
      <c r="AG44">
        <v>216.745</v>
      </c>
      <c r="AH44">
        <v>8958.8150000000005</v>
      </c>
      <c r="AI44">
        <v>1168378.07</v>
      </c>
      <c r="AJ44">
        <v>63014.875</v>
      </c>
      <c r="AK44">
        <v>455.81</v>
      </c>
      <c r="AL44">
        <v>209.07499999999999</v>
      </c>
      <c r="AM44">
        <v>0</v>
      </c>
      <c r="AN44">
        <v>103.295</v>
      </c>
      <c r="AO44">
        <v>0</v>
      </c>
      <c r="AP44">
        <v>0</v>
      </c>
      <c r="AQ44">
        <v>0</v>
      </c>
    </row>
    <row r="45" spans="1:43" x14ac:dyDescent="0.25">
      <c r="A45" s="225"/>
      <c r="B45" s="225"/>
      <c r="C45" s="225"/>
      <c r="E45">
        <f>IF(ISBLANK(G45),"",E$14)</f>
        <v>100</v>
      </c>
      <c r="G45" s="42" t="s">
        <v>134</v>
      </c>
      <c r="H45" s="8" t="s">
        <v>138</v>
      </c>
      <c r="I45" s="8">
        <v>389208.61</v>
      </c>
      <c r="J45" s="8">
        <v>2185212.3250000002</v>
      </c>
      <c r="K45" s="8">
        <v>5575.4250000000002</v>
      </c>
      <c r="L45" s="8">
        <v>54293.714999999997</v>
      </c>
      <c r="M45" s="8">
        <v>6466.05</v>
      </c>
      <c r="N45" s="8">
        <v>148.08000000000001</v>
      </c>
      <c r="O45" s="8">
        <v>15485.275</v>
      </c>
      <c r="P45" s="8">
        <v>1156851.18</v>
      </c>
      <c r="Q45" s="8">
        <v>115788.22</v>
      </c>
      <c r="R45" s="8">
        <v>1702.9849999999999</v>
      </c>
      <c r="S45" s="8">
        <v>1005.135</v>
      </c>
      <c r="T45" s="8">
        <v>156.60499999999999</v>
      </c>
      <c r="U45" s="8">
        <v>338.34500000000003</v>
      </c>
      <c r="V45" s="8">
        <v>252.32499999999999</v>
      </c>
      <c r="W45" s="8">
        <v>98.144999999999996</v>
      </c>
      <c r="X45" s="8">
        <v>0</v>
      </c>
      <c r="Z45" s="150">
        <v>44692.508333333331</v>
      </c>
      <c r="AA45" t="s">
        <v>109</v>
      </c>
      <c r="AB45">
        <v>402996.30499999999</v>
      </c>
      <c r="AC45">
        <v>2224378.4750000001</v>
      </c>
      <c r="AD45">
        <v>3012.31</v>
      </c>
      <c r="AE45">
        <v>61873.195</v>
      </c>
      <c r="AF45">
        <v>18651.86</v>
      </c>
      <c r="AG45">
        <v>217.48</v>
      </c>
      <c r="AH45">
        <v>9012.43</v>
      </c>
      <c r="AI45">
        <v>1165186.0649999999</v>
      </c>
      <c r="AJ45">
        <v>63233.574999999997</v>
      </c>
      <c r="AK45">
        <v>456.51</v>
      </c>
      <c r="AL45">
        <v>214.72499999999999</v>
      </c>
      <c r="AM45">
        <v>0</v>
      </c>
      <c r="AN45">
        <v>102.185</v>
      </c>
      <c r="AO45">
        <v>0</v>
      </c>
      <c r="AP45">
        <v>0</v>
      </c>
      <c r="AQ45">
        <v>0</v>
      </c>
    </row>
    <row r="46" spans="1:43" x14ac:dyDescent="0.25">
      <c r="A46" s="225"/>
      <c r="B46" s="225"/>
      <c r="C46" s="225"/>
      <c r="G46" s="42" t="s">
        <v>134</v>
      </c>
      <c r="H46" s="8" t="s">
        <v>139</v>
      </c>
      <c r="I46" s="8">
        <v>393257.3</v>
      </c>
      <c r="J46" s="8">
        <v>2180653.9249999998</v>
      </c>
      <c r="K46" s="8">
        <v>5534.6450000000004</v>
      </c>
      <c r="L46" s="8">
        <v>53684.904999999999</v>
      </c>
      <c r="M46" s="8">
        <v>6819.03</v>
      </c>
      <c r="N46" s="8">
        <v>146.36500000000001</v>
      </c>
      <c r="O46" s="8">
        <v>15468.455</v>
      </c>
      <c r="P46" s="8">
        <v>1157031.615</v>
      </c>
      <c r="Q46" s="8">
        <v>115728.825</v>
      </c>
      <c r="R46" s="8">
        <v>1701.28</v>
      </c>
      <c r="S46" s="8">
        <v>1009.085</v>
      </c>
      <c r="T46" s="8">
        <v>156.685</v>
      </c>
      <c r="U46" s="8">
        <v>338.505</v>
      </c>
      <c r="V46" s="8">
        <v>246.75</v>
      </c>
      <c r="W46" s="8">
        <v>95.825000000000003</v>
      </c>
      <c r="X46" s="8">
        <v>0</v>
      </c>
      <c r="Z46" s="150">
        <v>44692.511805555558</v>
      </c>
      <c r="AA46" t="s">
        <v>109</v>
      </c>
      <c r="AB46">
        <v>401403.73</v>
      </c>
      <c r="AC46">
        <v>2221821.0750000002</v>
      </c>
      <c r="AD46">
        <v>3046.2150000000001</v>
      </c>
      <c r="AE46">
        <v>62478.09</v>
      </c>
      <c r="AF46">
        <v>18684.705000000002</v>
      </c>
      <c r="AG46">
        <v>221.57</v>
      </c>
      <c r="AH46">
        <v>9103.9549999999999</v>
      </c>
      <c r="AI46">
        <v>1166498.82</v>
      </c>
      <c r="AJ46">
        <v>63572.91</v>
      </c>
      <c r="AK46">
        <v>461.20499999999998</v>
      </c>
      <c r="AL46">
        <v>210.85</v>
      </c>
      <c r="AM46">
        <v>0</v>
      </c>
      <c r="AN46">
        <v>108.035</v>
      </c>
      <c r="AO46">
        <v>0</v>
      </c>
      <c r="AP46">
        <v>0</v>
      </c>
      <c r="AQ46">
        <v>0</v>
      </c>
    </row>
    <row r="47" spans="1:43" x14ac:dyDescent="0.25">
      <c r="A47" s="225"/>
      <c r="B47" s="225"/>
      <c r="C47" s="225"/>
      <c r="G47" s="42" t="s">
        <v>134</v>
      </c>
      <c r="H47" s="8" t="s">
        <v>140</v>
      </c>
      <c r="I47" s="8">
        <v>397729.55</v>
      </c>
      <c r="J47" s="8">
        <v>2176824.1800000002</v>
      </c>
      <c r="K47" s="8">
        <v>5466.4650000000001</v>
      </c>
      <c r="L47" s="8">
        <v>53198.105000000003</v>
      </c>
      <c r="M47" s="8">
        <v>7731.7049999999999</v>
      </c>
      <c r="N47" s="8">
        <v>146.13499999999999</v>
      </c>
      <c r="O47" s="8">
        <v>15379.555</v>
      </c>
      <c r="P47" s="8">
        <v>1155370.9950000001</v>
      </c>
      <c r="Q47" s="8">
        <v>115269.315</v>
      </c>
      <c r="R47" s="8">
        <v>1712.575</v>
      </c>
      <c r="S47" s="8">
        <v>1005.6950000000001</v>
      </c>
      <c r="T47" s="8">
        <v>152.69999999999999</v>
      </c>
      <c r="U47" s="8">
        <v>319.27</v>
      </c>
      <c r="V47" s="8">
        <v>246.93</v>
      </c>
      <c r="W47" s="8">
        <v>90.094999999999999</v>
      </c>
      <c r="X47" s="8">
        <v>0</v>
      </c>
      <c r="Z47" s="40">
        <v>44692.515277777777</v>
      </c>
      <c r="AA47" s="41" t="s">
        <v>109</v>
      </c>
      <c r="AB47" s="41">
        <v>400517.17499999999</v>
      </c>
      <c r="AC47" s="41">
        <v>2223978.4950000001</v>
      </c>
      <c r="AD47" s="41">
        <v>3093.5149999999999</v>
      </c>
      <c r="AE47" s="41">
        <v>63042.275000000001</v>
      </c>
      <c r="AF47" s="41">
        <v>18693.485000000001</v>
      </c>
      <c r="AG47" s="41">
        <v>219.14500000000001</v>
      </c>
      <c r="AH47" s="41">
        <v>9146.4549999999999</v>
      </c>
      <c r="AI47" s="41">
        <v>1165317.2949999999</v>
      </c>
      <c r="AJ47" s="41">
        <v>63802.904999999999</v>
      </c>
      <c r="AK47" s="41">
        <v>456.72</v>
      </c>
      <c r="AL47" s="41">
        <v>215.21</v>
      </c>
      <c r="AM47" s="41">
        <v>0</v>
      </c>
      <c r="AN47" s="41">
        <v>110.745</v>
      </c>
      <c r="AO47" s="41">
        <v>0</v>
      </c>
      <c r="AP47" s="41">
        <v>0</v>
      </c>
      <c r="AQ47" s="41">
        <v>0</v>
      </c>
    </row>
    <row r="48" spans="1:43" x14ac:dyDescent="0.25">
      <c r="A48" s="225"/>
      <c r="B48" s="225"/>
      <c r="C48" s="225"/>
      <c r="G48" s="117"/>
      <c r="Z48" s="40">
        <v>44692.519444444442</v>
      </c>
      <c r="AA48" s="41" t="s">
        <v>109</v>
      </c>
      <c r="AB48" s="41">
        <v>399245.065</v>
      </c>
      <c r="AC48" s="41">
        <v>2222164.2999999998</v>
      </c>
      <c r="AD48" s="41">
        <v>3114.165</v>
      </c>
      <c r="AE48" s="41">
        <v>63733.105000000003</v>
      </c>
      <c r="AF48" s="41">
        <v>18755.25</v>
      </c>
      <c r="AG48" s="41">
        <v>226.70500000000001</v>
      </c>
      <c r="AH48" s="41">
        <v>9230.01</v>
      </c>
      <c r="AI48" s="41">
        <v>1164820.73</v>
      </c>
      <c r="AJ48" s="41">
        <v>64191.66</v>
      </c>
      <c r="AK48" s="41">
        <v>454.04</v>
      </c>
      <c r="AL48" s="41">
        <v>220.17500000000001</v>
      </c>
      <c r="AM48" s="41">
        <v>0</v>
      </c>
      <c r="AN48" s="41">
        <v>115.43</v>
      </c>
      <c r="AO48" s="41">
        <v>0</v>
      </c>
      <c r="AP48" s="41">
        <v>0</v>
      </c>
      <c r="AQ48" s="41">
        <v>0</v>
      </c>
    </row>
    <row r="49" spans="1:43" x14ac:dyDescent="0.25">
      <c r="A49" s="225"/>
      <c r="B49" s="225"/>
      <c r="C49" s="225"/>
      <c r="E49">
        <f>IF(ISBLANK(G49),"",E$18)</f>
        <v>120</v>
      </c>
      <c r="G49" s="43" t="s">
        <v>134</v>
      </c>
      <c r="H49" s="44" t="s">
        <v>135</v>
      </c>
      <c r="I49" s="44">
        <v>438938.76</v>
      </c>
      <c r="J49" s="44">
        <v>2164331.29</v>
      </c>
      <c r="K49" s="44">
        <v>3352.9250000000002</v>
      </c>
      <c r="L49" s="44">
        <v>34604.044999999998</v>
      </c>
      <c r="M49" s="44">
        <v>4642.17</v>
      </c>
      <c r="N49" s="44">
        <v>75.010000000000005</v>
      </c>
      <c r="O49" s="44">
        <v>10338.014999999999</v>
      </c>
      <c r="P49" s="44">
        <v>1182701.9350000001</v>
      </c>
      <c r="Q49" s="44">
        <v>86322.61</v>
      </c>
      <c r="R49" s="44">
        <v>1766.875</v>
      </c>
      <c r="S49" s="44">
        <v>1048.4849999999999</v>
      </c>
      <c r="T49" s="44">
        <v>98.435000000000002</v>
      </c>
      <c r="U49" s="44">
        <v>180.66</v>
      </c>
      <c r="V49" s="44">
        <v>190.91</v>
      </c>
      <c r="W49" s="44">
        <v>56.475000000000001</v>
      </c>
      <c r="X49" s="44">
        <v>0</v>
      </c>
      <c r="Z49" s="40">
        <v>44692.522916666669</v>
      </c>
      <c r="AA49" s="41" t="s">
        <v>109</v>
      </c>
      <c r="AB49" s="41">
        <v>397573.96500000003</v>
      </c>
      <c r="AC49" s="41">
        <v>2222816.0449999999</v>
      </c>
      <c r="AD49" s="41">
        <v>3159.605</v>
      </c>
      <c r="AE49" s="41">
        <v>64426.595000000001</v>
      </c>
      <c r="AF49" s="41">
        <v>18795.18</v>
      </c>
      <c r="AG49" s="41">
        <v>232.32499999999999</v>
      </c>
      <c r="AH49" s="41">
        <v>9300.9699999999993</v>
      </c>
      <c r="AI49" s="41">
        <v>1164771.7050000001</v>
      </c>
      <c r="AJ49" s="41">
        <v>64511.434999999998</v>
      </c>
      <c r="AK49" s="41">
        <v>461.995</v>
      </c>
      <c r="AL49" s="41">
        <v>213.565</v>
      </c>
      <c r="AM49" s="41">
        <v>0</v>
      </c>
      <c r="AN49" s="41">
        <v>110.47</v>
      </c>
      <c r="AO49" s="41">
        <v>0</v>
      </c>
      <c r="AP49" s="41">
        <v>0</v>
      </c>
      <c r="AQ49" s="41">
        <v>0</v>
      </c>
    </row>
    <row r="50" spans="1:43" x14ac:dyDescent="0.25">
      <c r="A50" s="225"/>
      <c r="B50" s="225"/>
      <c r="C50" s="225"/>
      <c r="G50" s="43" t="s">
        <v>134</v>
      </c>
      <c r="H50" s="44" t="s">
        <v>136</v>
      </c>
      <c r="I50" s="44">
        <v>433940.37</v>
      </c>
      <c r="J50" s="44">
        <v>2166565.5750000002</v>
      </c>
      <c r="K50" s="44">
        <v>3808.37</v>
      </c>
      <c r="L50" s="44">
        <v>39848.555</v>
      </c>
      <c r="M50" s="44">
        <v>5646.2749999999996</v>
      </c>
      <c r="N50" s="44">
        <v>94.65</v>
      </c>
      <c r="O50" s="44">
        <v>11344.41</v>
      </c>
      <c r="P50" s="44">
        <v>1173751.1950000001</v>
      </c>
      <c r="Q50" s="44">
        <v>91560.964999999997</v>
      </c>
      <c r="R50" s="44">
        <v>1741.8</v>
      </c>
      <c r="S50" s="44">
        <v>1034.6500000000001</v>
      </c>
      <c r="T50" s="44">
        <v>93.254999999999995</v>
      </c>
      <c r="U50" s="44">
        <v>239.29499999999999</v>
      </c>
      <c r="V50" s="44">
        <v>194.49</v>
      </c>
      <c r="W50" s="44">
        <v>67.915000000000006</v>
      </c>
      <c r="X50" s="44">
        <v>0</v>
      </c>
      <c r="Z50" s="150"/>
    </row>
    <row r="51" spans="1:43" x14ac:dyDescent="0.25">
      <c r="A51" s="225"/>
      <c r="B51" s="225"/>
      <c r="C51" s="225"/>
      <c r="G51" s="43" t="s">
        <v>134</v>
      </c>
      <c r="H51" s="44" t="s">
        <v>137</v>
      </c>
      <c r="I51" s="44">
        <v>426627.53499999997</v>
      </c>
      <c r="J51" s="44">
        <v>2174586.0299999998</v>
      </c>
      <c r="K51" s="44">
        <v>3885.2550000000001</v>
      </c>
      <c r="L51" s="44">
        <v>40734.47</v>
      </c>
      <c r="M51" s="44">
        <v>4105.335</v>
      </c>
      <c r="N51" s="44">
        <v>95.334999999999994</v>
      </c>
      <c r="O51" s="44">
        <v>11585.81</v>
      </c>
      <c r="P51" s="44">
        <v>1179365.6850000001</v>
      </c>
      <c r="Q51" s="44">
        <v>93057.154999999999</v>
      </c>
      <c r="R51" s="44">
        <v>1745.9749999999999</v>
      </c>
      <c r="S51" s="44">
        <v>1044.8499999999999</v>
      </c>
      <c r="T51" s="44">
        <v>107.345</v>
      </c>
      <c r="U51" s="44">
        <v>209.97499999999999</v>
      </c>
      <c r="V51" s="44">
        <v>217.21</v>
      </c>
      <c r="W51" s="44">
        <v>63.244999999999997</v>
      </c>
      <c r="X51" s="44">
        <v>0</v>
      </c>
      <c r="Z51" s="150"/>
    </row>
    <row r="52" spans="1:43" x14ac:dyDescent="0.25">
      <c r="A52" s="225"/>
      <c r="B52" s="225"/>
      <c r="C52" s="225"/>
      <c r="G52" s="117"/>
      <c r="Z52" s="150"/>
    </row>
    <row r="53" spans="1:43" x14ac:dyDescent="0.25">
      <c r="A53" s="225"/>
      <c r="B53" s="225"/>
      <c r="C53" s="225"/>
      <c r="E53" t="str">
        <f>IF(ISBLANK(G53),"",E$22)</f>
        <v/>
      </c>
      <c r="G53" s="118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Z53" s="42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:43" x14ac:dyDescent="0.25">
      <c r="A54" s="225"/>
      <c r="B54" s="225"/>
      <c r="C54" s="225"/>
      <c r="G54" s="118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Z54" s="42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:43" x14ac:dyDescent="0.25">
      <c r="A55" s="225"/>
      <c r="B55" s="225"/>
      <c r="C55" s="225"/>
      <c r="G55" s="118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Z55" s="42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 x14ac:dyDescent="0.25">
      <c r="A56" s="225"/>
      <c r="B56" s="225"/>
      <c r="C56" s="225"/>
      <c r="G56" s="117"/>
      <c r="Z56" s="150"/>
    </row>
    <row r="57" spans="1:43" x14ac:dyDescent="0.25">
      <c r="A57" s="225"/>
      <c r="B57" s="225"/>
      <c r="C57" s="225"/>
      <c r="E57" t="str">
        <f>IF(ISBLANK(G57),"",E$26)</f>
        <v/>
      </c>
      <c r="G57" s="151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Z57" s="150"/>
    </row>
    <row r="58" spans="1:43" x14ac:dyDescent="0.25">
      <c r="A58" s="225"/>
      <c r="B58" s="225"/>
      <c r="C58" s="225"/>
      <c r="G58" s="151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Z58" s="150"/>
    </row>
    <row r="59" spans="1:43" x14ac:dyDescent="0.25">
      <c r="A59" s="225"/>
      <c r="B59" s="225"/>
      <c r="C59" s="225"/>
      <c r="G59" s="151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Z59" s="43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</row>
    <row r="60" spans="1:43" x14ac:dyDescent="0.25">
      <c r="A60" s="225"/>
      <c r="B60" s="225"/>
      <c r="C60" s="225"/>
      <c r="G60" s="151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Z60" s="43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</row>
    <row r="61" spans="1:43" x14ac:dyDescent="0.25">
      <c r="A61"/>
      <c r="B61"/>
      <c r="G61" s="117"/>
      <c r="Z61" s="43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</row>
    <row r="62" spans="1:43" x14ac:dyDescent="0.25">
      <c r="A62" s="225"/>
      <c r="B62" s="225"/>
      <c r="C62" s="225"/>
      <c r="E62" t="str">
        <f>IF(ISBLANK(G62),"",E$2)</f>
        <v/>
      </c>
      <c r="G62" s="119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Z62" s="150"/>
    </row>
    <row r="63" spans="1:43" x14ac:dyDescent="0.25">
      <c r="A63" s="225"/>
      <c r="B63" s="225"/>
      <c r="C63" s="225"/>
      <c r="G63" s="119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Z63" s="150"/>
    </row>
    <row r="64" spans="1:43" x14ac:dyDescent="0.25">
      <c r="A64" s="225"/>
      <c r="B64" s="225"/>
      <c r="C64" s="225"/>
      <c r="G64" s="119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Z64" s="150"/>
    </row>
    <row r="65" spans="1:43" x14ac:dyDescent="0.25">
      <c r="A65" s="225"/>
      <c r="B65" s="225"/>
      <c r="C65" s="225"/>
      <c r="G65" s="117"/>
      <c r="Z65" s="181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</row>
    <row r="66" spans="1:43" x14ac:dyDescent="0.25">
      <c r="A66" s="225"/>
      <c r="B66" s="225"/>
      <c r="C66" s="225"/>
      <c r="E66" t="str">
        <f>IF(ISBLANK(G66),"",E$6)</f>
        <v/>
      </c>
      <c r="G66" s="12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Z66" s="181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</row>
    <row r="67" spans="1:43" x14ac:dyDescent="0.25">
      <c r="A67" s="225"/>
      <c r="B67" s="225"/>
      <c r="C67" s="225"/>
      <c r="G67" s="12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Z67" s="181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</row>
    <row r="68" spans="1:43" x14ac:dyDescent="0.25">
      <c r="A68" s="225"/>
      <c r="B68" s="225"/>
      <c r="C68" s="225"/>
      <c r="G68" s="12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Z68" s="150"/>
    </row>
    <row r="69" spans="1:43" x14ac:dyDescent="0.25">
      <c r="A69" s="225"/>
      <c r="B69" s="225"/>
      <c r="C69" s="225"/>
      <c r="G69" s="117"/>
      <c r="Z69" s="150"/>
    </row>
    <row r="70" spans="1:43" x14ac:dyDescent="0.25">
      <c r="A70" s="225"/>
      <c r="B70" s="225"/>
      <c r="C70" s="225"/>
      <c r="E70" t="str">
        <f>IF(ISBLANK(G70),"",E$10)</f>
        <v/>
      </c>
      <c r="G70" s="12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Z70" s="150"/>
    </row>
    <row r="71" spans="1:43" x14ac:dyDescent="0.25">
      <c r="A71" s="225"/>
      <c r="B71" s="225"/>
      <c r="C71" s="225"/>
      <c r="G71" s="12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Z71" s="151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  <c r="AK71" s="152"/>
      <c r="AL71" s="152"/>
      <c r="AM71" s="152"/>
      <c r="AN71" s="152"/>
      <c r="AO71" s="152"/>
      <c r="AP71" s="152"/>
      <c r="AQ71" s="152"/>
    </row>
    <row r="72" spans="1:43" x14ac:dyDescent="0.25">
      <c r="A72" s="225"/>
      <c r="B72" s="225"/>
      <c r="C72" s="225"/>
      <c r="G72" s="12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Z72" s="151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  <c r="AK72" s="152"/>
      <c r="AL72" s="152"/>
      <c r="AM72" s="152"/>
      <c r="AN72" s="152"/>
      <c r="AO72" s="152"/>
      <c r="AP72" s="152"/>
      <c r="AQ72" s="152"/>
    </row>
    <row r="73" spans="1:43" x14ac:dyDescent="0.25">
      <c r="A73" s="225"/>
      <c r="B73" s="225"/>
      <c r="C73" s="225"/>
      <c r="G73" s="117"/>
      <c r="Z73" s="151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  <c r="AK73" s="152"/>
      <c r="AL73" s="152"/>
      <c r="AM73" s="152"/>
      <c r="AN73" s="152"/>
      <c r="AO73" s="152"/>
      <c r="AP73" s="152"/>
      <c r="AQ73" s="152"/>
    </row>
    <row r="74" spans="1:43" x14ac:dyDescent="0.25">
      <c r="A74" s="225"/>
      <c r="B74" s="225"/>
      <c r="C74" s="225"/>
      <c r="E74" t="str">
        <f>IF(ISBLANK(G74),"",E$14)</f>
        <v/>
      </c>
      <c r="G74" s="12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43" x14ac:dyDescent="0.25">
      <c r="A75" s="225"/>
      <c r="B75" s="225"/>
      <c r="C75" s="225"/>
      <c r="G75" s="12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43" x14ac:dyDescent="0.25">
      <c r="A76" s="225"/>
      <c r="B76" s="225"/>
      <c r="C76" s="225"/>
      <c r="G76" s="12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43" x14ac:dyDescent="0.25">
      <c r="A77" s="225"/>
      <c r="B77" s="225"/>
      <c r="C77" s="225"/>
      <c r="G77" s="117"/>
    </row>
    <row r="78" spans="1:43" x14ac:dyDescent="0.25">
      <c r="A78" s="225"/>
      <c r="B78" s="225"/>
      <c r="C78" s="225"/>
      <c r="E78" t="str">
        <f>IF(ISBLANK(G78),"",E$18)</f>
        <v/>
      </c>
      <c r="G78" s="123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</row>
    <row r="79" spans="1:43" x14ac:dyDescent="0.25">
      <c r="A79" s="225"/>
      <c r="B79" s="225"/>
      <c r="C79" s="225"/>
      <c r="G79" s="123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</row>
    <row r="80" spans="1:43" x14ac:dyDescent="0.25">
      <c r="A80" s="225"/>
      <c r="B80" s="225"/>
      <c r="C80" s="225"/>
      <c r="G80" s="123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</row>
    <row r="81" spans="1:24" x14ac:dyDescent="0.25">
      <c r="A81" s="225"/>
      <c r="B81" s="225"/>
      <c r="C81" s="225"/>
      <c r="G81" s="117"/>
    </row>
    <row r="82" spans="1:24" x14ac:dyDescent="0.25">
      <c r="A82" s="225"/>
      <c r="B82" s="225"/>
      <c r="C82" s="225"/>
      <c r="E82" t="str">
        <f>IF(ISBLANK(G82),"",E$22)</f>
        <v/>
      </c>
      <c r="G82" s="118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</row>
    <row r="83" spans="1:24" x14ac:dyDescent="0.25">
      <c r="A83" s="225"/>
      <c r="B83" s="225"/>
      <c r="C83" s="225"/>
      <c r="G83" s="118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</row>
    <row r="84" spans="1:24" x14ac:dyDescent="0.25">
      <c r="A84" s="225"/>
      <c r="B84" s="225"/>
      <c r="C84" s="225"/>
      <c r="G84" s="118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</row>
    <row r="85" spans="1:24" x14ac:dyDescent="0.25">
      <c r="A85" s="225"/>
      <c r="B85" s="225"/>
      <c r="C85" s="225"/>
      <c r="G85" s="117"/>
    </row>
    <row r="86" spans="1:24" x14ac:dyDescent="0.25">
      <c r="A86" s="225"/>
      <c r="B86" s="225"/>
      <c r="C86" s="225"/>
      <c r="E86" t="str">
        <f>IF(ISBLANK(G86),"",E$26)</f>
        <v/>
      </c>
      <c r="G86" s="151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</row>
    <row r="87" spans="1:24" x14ac:dyDescent="0.25">
      <c r="A87" s="225"/>
      <c r="B87" s="225"/>
      <c r="C87" s="225"/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</row>
    <row r="88" spans="1:24" x14ac:dyDescent="0.25">
      <c r="A88" s="225"/>
      <c r="B88" s="225"/>
      <c r="C88" s="225"/>
      <c r="G88" s="151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</row>
    <row r="89" spans="1:24" x14ac:dyDescent="0.25">
      <c r="A89" s="225"/>
      <c r="B89" s="225"/>
      <c r="C89" s="225"/>
      <c r="G89" s="151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</row>
    <row r="90" spans="1:24" x14ac:dyDescent="0.25">
      <c r="A90"/>
      <c r="B90"/>
      <c r="G90" s="117"/>
    </row>
    <row r="91" spans="1:24" x14ac:dyDescent="0.25">
      <c r="A91" s="225"/>
      <c r="B91" s="225"/>
      <c r="C91" s="225"/>
      <c r="E91" t="str">
        <f>IF(ISBLANK(G91),"",E$2)</f>
        <v/>
      </c>
      <c r="G91" s="37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1:24" x14ac:dyDescent="0.25">
      <c r="A92" s="225"/>
      <c r="B92" s="225"/>
      <c r="C92" s="225"/>
      <c r="G92" s="37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1:24" x14ac:dyDescent="0.25">
      <c r="A93" s="225"/>
      <c r="B93" s="225"/>
      <c r="C93" s="225"/>
      <c r="G93" s="37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1:24" x14ac:dyDescent="0.25">
      <c r="A94" s="225"/>
      <c r="B94" s="225"/>
      <c r="C94" s="225"/>
      <c r="G94" s="117"/>
    </row>
    <row r="95" spans="1:24" x14ac:dyDescent="0.25">
      <c r="A95" s="225"/>
      <c r="B95" s="225"/>
      <c r="C95" s="225"/>
      <c r="E95" t="str">
        <f>IF(ISBLANK(G95),"",E$6)</f>
        <v/>
      </c>
      <c r="G95" s="3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5">
      <c r="A96" s="225"/>
      <c r="B96" s="225"/>
      <c r="C96" s="225"/>
      <c r="G96" s="3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5">
      <c r="A97" s="225"/>
      <c r="B97" s="225"/>
      <c r="C97" s="225"/>
      <c r="G97" s="3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5">
      <c r="A98" s="225"/>
      <c r="B98" s="225"/>
      <c r="C98" s="225"/>
      <c r="G98" s="117"/>
    </row>
    <row r="99" spans="1:24" x14ac:dyDescent="0.25">
      <c r="A99" s="225"/>
      <c r="B99" s="225"/>
      <c r="C99" s="225"/>
      <c r="E99" t="str">
        <f>IF(ISBLANK(G99),"",E$10)</f>
        <v/>
      </c>
      <c r="G99" s="40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</row>
    <row r="100" spans="1:24" x14ac:dyDescent="0.25">
      <c r="A100" s="225"/>
      <c r="B100" s="225"/>
      <c r="C100" s="225"/>
      <c r="G100" s="40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</row>
    <row r="101" spans="1:24" x14ac:dyDescent="0.25">
      <c r="A101" s="225"/>
      <c r="B101" s="225"/>
      <c r="C101" s="225"/>
      <c r="G101" s="40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</row>
    <row r="102" spans="1:24" x14ac:dyDescent="0.25">
      <c r="A102" s="225"/>
      <c r="B102" s="225"/>
      <c r="C102" s="225"/>
      <c r="G102" s="117"/>
    </row>
    <row r="103" spans="1:24" x14ac:dyDescent="0.25">
      <c r="A103" s="225"/>
      <c r="B103" s="225"/>
      <c r="C103" s="225"/>
      <c r="E103" t="str">
        <f>IF(ISBLANK(G103),"",E$14)</f>
        <v/>
      </c>
      <c r="G103" s="12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25">
      <c r="A104" s="225"/>
      <c r="B104" s="225"/>
      <c r="C104" s="225"/>
      <c r="G104" s="12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225"/>
      <c r="B105" s="225"/>
      <c r="C105" s="225"/>
      <c r="G105" s="12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225"/>
      <c r="B106" s="225"/>
      <c r="C106" s="225"/>
      <c r="G106" s="117"/>
    </row>
    <row r="107" spans="1:24" x14ac:dyDescent="0.25">
      <c r="A107" s="225"/>
      <c r="B107" s="225"/>
      <c r="C107" s="225"/>
      <c r="E107" t="str">
        <f>IF(ISBLANK(G107),"",E$18)</f>
        <v/>
      </c>
      <c r="G107" s="123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</row>
    <row r="108" spans="1:24" x14ac:dyDescent="0.25">
      <c r="A108" s="225"/>
      <c r="B108" s="225"/>
      <c r="C108" s="225"/>
      <c r="G108" s="123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</row>
    <row r="109" spans="1:24" x14ac:dyDescent="0.25">
      <c r="A109" s="225"/>
      <c r="B109" s="225"/>
      <c r="C109" s="225"/>
      <c r="G109" s="123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</row>
    <row r="110" spans="1:24" x14ac:dyDescent="0.25">
      <c r="A110" s="225"/>
      <c r="B110" s="225"/>
      <c r="C110" s="225"/>
      <c r="G110" s="117"/>
    </row>
    <row r="111" spans="1:24" x14ac:dyDescent="0.25">
      <c r="A111" s="225"/>
      <c r="B111" s="225"/>
      <c r="C111" s="225"/>
      <c r="E111" t="str">
        <f>IF(ISBLANK(G111),"",E$22)</f>
        <v/>
      </c>
      <c r="G111" s="118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</row>
    <row r="112" spans="1:24" x14ac:dyDescent="0.25">
      <c r="A112" s="225"/>
      <c r="B112" s="225"/>
      <c r="C112" s="225"/>
      <c r="G112" s="118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  <c r="S112" s="116"/>
      <c r="T112" s="116"/>
      <c r="U112" s="116"/>
      <c r="V112" s="116"/>
      <c r="W112" s="116"/>
      <c r="X112" s="116"/>
    </row>
    <row r="113" spans="1:24" x14ac:dyDescent="0.25">
      <c r="A113" s="225"/>
      <c r="B113" s="225"/>
      <c r="C113" s="225"/>
      <c r="G113" s="118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  <c r="S113" s="116"/>
      <c r="T113" s="116"/>
      <c r="U113" s="116"/>
      <c r="V113" s="116"/>
      <c r="W113" s="116"/>
      <c r="X113" s="116"/>
    </row>
    <row r="114" spans="1:24" x14ac:dyDescent="0.25">
      <c r="A114" s="225"/>
      <c r="B114" s="225"/>
      <c r="C114" s="225"/>
      <c r="G114" s="117"/>
    </row>
    <row r="115" spans="1:24" x14ac:dyDescent="0.25">
      <c r="A115" s="225"/>
      <c r="B115" s="225"/>
      <c r="C115" s="225"/>
      <c r="E115" t="str">
        <f>IF(ISBLANK(G115),"",E$26)</f>
        <v/>
      </c>
      <c r="G115" s="151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</row>
    <row r="116" spans="1:24" x14ac:dyDescent="0.25">
      <c r="A116" s="225"/>
      <c r="B116" s="225"/>
      <c r="C116" s="225"/>
      <c r="G116" s="151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</row>
    <row r="117" spans="1:24" x14ac:dyDescent="0.25">
      <c r="A117" s="225"/>
      <c r="B117" s="225"/>
      <c r="C117" s="225"/>
      <c r="G117" s="151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</row>
    <row r="118" spans="1:24" x14ac:dyDescent="0.25">
      <c r="A118" s="225"/>
      <c r="B118" s="225"/>
      <c r="C118" s="225"/>
      <c r="G118" s="151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</row>
    <row r="119" spans="1:24" x14ac:dyDescent="0.25">
      <c r="G119" s="117"/>
    </row>
    <row r="120" spans="1:24" x14ac:dyDescent="0.25">
      <c r="A120" s="225"/>
      <c r="B120" s="225"/>
      <c r="C120" s="225"/>
      <c r="E120" t="str">
        <f>IF(ISBLANK(G120),"",E$2)</f>
        <v/>
      </c>
      <c r="G120" s="119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1:24" x14ac:dyDescent="0.25">
      <c r="A121" s="225"/>
      <c r="B121" s="225"/>
      <c r="C121" s="225"/>
      <c r="G121" s="119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1:24" x14ac:dyDescent="0.25">
      <c r="A122" s="225"/>
      <c r="B122" s="225"/>
      <c r="C122" s="225"/>
      <c r="G122" s="119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1:24" x14ac:dyDescent="0.25">
      <c r="A123" s="225"/>
      <c r="B123" s="225"/>
      <c r="C123" s="225"/>
      <c r="G123" s="117"/>
    </row>
    <row r="124" spans="1:24" x14ac:dyDescent="0.25">
      <c r="A124" s="225"/>
      <c r="B124" s="225"/>
      <c r="C124" s="225"/>
      <c r="E124" t="str">
        <f>IF(ISBLANK(G124),"",E$6)</f>
        <v/>
      </c>
      <c r="G124" s="120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5">
      <c r="A125" s="225"/>
      <c r="B125" s="225"/>
      <c r="C125" s="225"/>
      <c r="G125" s="120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5">
      <c r="A126" s="225"/>
      <c r="B126" s="225"/>
      <c r="C126" s="225"/>
      <c r="G126" s="120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5">
      <c r="A127" s="225"/>
      <c r="B127" s="225"/>
      <c r="C127" s="225"/>
      <c r="G127" s="117"/>
    </row>
    <row r="128" spans="1:24" x14ac:dyDescent="0.25">
      <c r="A128" s="225"/>
      <c r="B128" s="225"/>
      <c r="C128" s="225"/>
      <c r="E128" t="str">
        <f>IF(ISBLANK(G128),"",E$10)</f>
        <v/>
      </c>
      <c r="G128" s="12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</row>
    <row r="129" spans="1:24" x14ac:dyDescent="0.25">
      <c r="A129" s="225"/>
      <c r="B129" s="225"/>
      <c r="C129" s="225"/>
      <c r="G129" s="12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</row>
    <row r="130" spans="1:24" x14ac:dyDescent="0.25">
      <c r="A130" s="225"/>
      <c r="B130" s="225"/>
      <c r="C130" s="225"/>
      <c r="G130" s="12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</row>
    <row r="131" spans="1:24" x14ac:dyDescent="0.25">
      <c r="A131" s="225"/>
      <c r="B131" s="225"/>
      <c r="C131" s="225"/>
      <c r="G131" s="117"/>
    </row>
    <row r="132" spans="1:24" x14ac:dyDescent="0.25">
      <c r="A132" s="225"/>
      <c r="B132" s="225"/>
      <c r="C132" s="225"/>
      <c r="E132" t="str">
        <f>IF(ISBLANK(G132),"",E$14)</f>
        <v/>
      </c>
      <c r="G132" s="12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25">
      <c r="A133" s="225"/>
      <c r="B133" s="225"/>
      <c r="C133" s="225"/>
      <c r="G133" s="12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25">
      <c r="A134" s="225"/>
      <c r="B134" s="225"/>
      <c r="C134" s="225"/>
      <c r="G134" s="12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25">
      <c r="A135" s="225"/>
      <c r="B135" s="225"/>
      <c r="C135" s="225"/>
      <c r="G135" s="117"/>
    </row>
    <row r="136" spans="1:24" x14ac:dyDescent="0.25">
      <c r="A136" s="225"/>
      <c r="B136" s="225"/>
      <c r="C136" s="225"/>
      <c r="E136" t="str">
        <f>IF(ISBLANK(G136),"",E$18)</f>
        <v/>
      </c>
      <c r="G136" s="123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</row>
    <row r="137" spans="1:24" x14ac:dyDescent="0.25">
      <c r="A137" s="225"/>
      <c r="B137" s="225"/>
      <c r="C137" s="225"/>
      <c r="G137" s="123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</row>
    <row r="138" spans="1:24" x14ac:dyDescent="0.25">
      <c r="A138" s="225"/>
      <c r="B138" s="225"/>
      <c r="C138" s="225"/>
      <c r="G138" s="123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</row>
    <row r="139" spans="1:24" x14ac:dyDescent="0.25">
      <c r="A139" s="225"/>
      <c r="B139" s="225"/>
      <c r="C139" s="225"/>
      <c r="G139" s="117"/>
    </row>
    <row r="140" spans="1:24" x14ac:dyDescent="0.25">
      <c r="A140" s="225"/>
      <c r="B140" s="225"/>
      <c r="C140" s="225"/>
      <c r="E140" t="str">
        <f>IF(ISBLANK(G140),"",E$22)</f>
        <v/>
      </c>
      <c r="G140" s="118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</row>
    <row r="141" spans="1:24" x14ac:dyDescent="0.25">
      <c r="A141" s="225"/>
      <c r="B141" s="225"/>
      <c r="C141" s="225"/>
      <c r="G141" s="118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</row>
    <row r="142" spans="1:24" x14ac:dyDescent="0.25">
      <c r="A142" s="225"/>
      <c r="B142" s="225"/>
      <c r="C142" s="225"/>
      <c r="G142" s="118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</row>
    <row r="143" spans="1:24" x14ac:dyDescent="0.25">
      <c r="A143" s="225"/>
      <c r="B143" s="225"/>
      <c r="C143" s="225"/>
      <c r="G143" s="117"/>
    </row>
    <row r="144" spans="1:24" x14ac:dyDescent="0.25">
      <c r="A144" s="225"/>
      <c r="B144" s="225"/>
      <c r="C144" s="225"/>
      <c r="E144" t="str">
        <f>IF(ISBLANK(G144),"",E$26)</f>
        <v/>
      </c>
      <c r="G144" s="151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</row>
    <row r="145" spans="1:24" x14ac:dyDescent="0.25">
      <c r="A145" s="225"/>
      <c r="B145" s="225"/>
      <c r="C145" s="225"/>
      <c r="G145" s="151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</row>
    <row r="146" spans="1:24" x14ac:dyDescent="0.25">
      <c r="A146" s="225"/>
      <c r="B146" s="225"/>
      <c r="C146" s="225"/>
      <c r="G146" s="151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</row>
    <row r="147" spans="1:24" x14ac:dyDescent="0.25">
      <c r="A147" s="225"/>
      <c r="B147" s="225"/>
      <c r="C147" s="225"/>
      <c r="G147" s="151"/>
      <c r="H147" s="152"/>
      <c r="I147" s="152"/>
      <c r="J147" s="152"/>
      <c r="K147" s="152"/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</row>
    <row r="149" spans="1:24" x14ac:dyDescent="0.25">
      <c r="A149" s="225"/>
      <c r="B149" s="225"/>
      <c r="C149" s="225"/>
      <c r="E149" t="str">
        <f>IF(ISBLANK(G149),"",E$2)</f>
        <v/>
      </c>
      <c r="G149" s="119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</row>
    <row r="150" spans="1:24" x14ac:dyDescent="0.25">
      <c r="A150" s="225"/>
      <c r="B150" s="225"/>
      <c r="C150" s="225"/>
      <c r="G150" s="119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</row>
    <row r="151" spans="1:24" x14ac:dyDescent="0.25">
      <c r="A151" s="225"/>
      <c r="B151" s="225"/>
      <c r="C151" s="225"/>
      <c r="G151" s="119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</row>
    <row r="152" spans="1:24" x14ac:dyDescent="0.25">
      <c r="A152" s="225"/>
      <c r="B152" s="225"/>
      <c r="C152" s="225"/>
      <c r="G152" s="117"/>
    </row>
    <row r="153" spans="1:24" x14ac:dyDescent="0.25">
      <c r="A153" s="225"/>
      <c r="B153" s="225"/>
      <c r="C153" s="225"/>
      <c r="E153" t="str">
        <f>IF(ISBLANK(G153),"",E$6)</f>
        <v/>
      </c>
      <c r="G153" s="120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5">
      <c r="A154" s="225"/>
      <c r="B154" s="225"/>
      <c r="C154" s="225"/>
      <c r="G154" s="12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5">
      <c r="A155" s="225"/>
      <c r="B155" s="225"/>
      <c r="C155" s="225"/>
      <c r="G155" s="12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5">
      <c r="A156" s="225"/>
      <c r="B156" s="225"/>
      <c r="C156" s="225"/>
      <c r="G156" s="117"/>
    </row>
    <row r="157" spans="1:24" x14ac:dyDescent="0.25">
      <c r="A157" s="225"/>
      <c r="B157" s="225"/>
      <c r="C157" s="225"/>
      <c r="E157" t="str">
        <f>IF(ISBLANK(G157),"",E$10)</f>
        <v/>
      </c>
      <c r="G157" s="12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</row>
    <row r="158" spans="1:24" x14ac:dyDescent="0.25">
      <c r="A158" s="225"/>
      <c r="B158" s="225"/>
      <c r="C158" s="225"/>
      <c r="G158" s="12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</row>
    <row r="159" spans="1:24" x14ac:dyDescent="0.25">
      <c r="A159" s="225"/>
      <c r="B159" s="225"/>
      <c r="C159" s="225"/>
      <c r="G159" s="12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</row>
    <row r="160" spans="1:24" x14ac:dyDescent="0.25">
      <c r="A160" s="225"/>
      <c r="B160" s="225"/>
      <c r="C160" s="225"/>
      <c r="G160" s="117"/>
    </row>
    <row r="161" spans="1:24" x14ac:dyDescent="0.25">
      <c r="A161" s="225"/>
      <c r="B161" s="225"/>
      <c r="C161" s="225"/>
      <c r="E161" t="str">
        <f>IF(ISBLANK(G161),"",E$14)</f>
        <v/>
      </c>
      <c r="G161" s="12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x14ac:dyDescent="0.25">
      <c r="A162" s="225"/>
      <c r="B162" s="225"/>
      <c r="C162" s="225"/>
      <c r="G162" s="12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x14ac:dyDescent="0.25">
      <c r="A163" s="225"/>
      <c r="B163" s="225"/>
      <c r="C163" s="225"/>
      <c r="G163" s="12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x14ac:dyDescent="0.25">
      <c r="A164" s="225"/>
      <c r="B164" s="225"/>
      <c r="C164" s="225"/>
      <c r="G164" s="117"/>
    </row>
    <row r="165" spans="1:24" x14ac:dyDescent="0.25">
      <c r="A165" s="225"/>
      <c r="B165" s="225"/>
      <c r="C165" s="225"/>
      <c r="E165" t="str">
        <f>IF(ISBLANK(G165),"",E$18)</f>
        <v/>
      </c>
      <c r="G165" s="123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</row>
    <row r="166" spans="1:24" x14ac:dyDescent="0.25">
      <c r="A166" s="225"/>
      <c r="B166" s="225"/>
      <c r="C166" s="225"/>
      <c r="G166" s="123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</row>
    <row r="167" spans="1:24" x14ac:dyDescent="0.25">
      <c r="A167" s="225"/>
      <c r="B167" s="225"/>
      <c r="C167" s="225"/>
      <c r="G167" s="123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</row>
    <row r="168" spans="1:24" x14ac:dyDescent="0.25">
      <c r="A168" s="225"/>
      <c r="B168" s="225"/>
      <c r="C168" s="225"/>
      <c r="G168" s="117"/>
    </row>
    <row r="169" spans="1:24" x14ac:dyDescent="0.25">
      <c r="A169" s="225"/>
      <c r="B169" s="225"/>
      <c r="C169" s="225"/>
      <c r="E169" t="str">
        <f>IF(ISBLANK(G169),"",E$22)</f>
        <v/>
      </c>
      <c r="G169" s="118"/>
      <c r="H169" s="116"/>
      <c r="I169" s="116"/>
      <c r="J169" s="116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</row>
    <row r="170" spans="1:24" x14ac:dyDescent="0.25">
      <c r="A170" s="225"/>
      <c r="B170" s="225"/>
      <c r="C170" s="225"/>
      <c r="G170" s="118"/>
      <c r="H170" s="116"/>
      <c r="I170" s="116"/>
      <c r="J170" s="116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</row>
    <row r="171" spans="1:24" x14ac:dyDescent="0.25">
      <c r="A171" s="225"/>
      <c r="B171" s="225"/>
      <c r="C171" s="225"/>
      <c r="G171" s="118"/>
      <c r="H171" s="116"/>
      <c r="I171" s="116"/>
      <c r="J171" s="116"/>
      <c r="K171" s="116"/>
      <c r="L171" s="116"/>
      <c r="M171" s="116"/>
      <c r="N171" s="116"/>
      <c r="O171" s="116"/>
      <c r="P171" s="116"/>
      <c r="Q171" s="116"/>
      <c r="R171" s="116"/>
      <c r="S171" s="116"/>
      <c r="T171" s="116"/>
      <c r="U171" s="116"/>
      <c r="V171" s="116"/>
      <c r="W171" s="116"/>
      <c r="X171" s="116"/>
    </row>
    <row r="172" spans="1:24" x14ac:dyDescent="0.25">
      <c r="A172" s="225"/>
      <c r="B172" s="225"/>
      <c r="C172" s="225"/>
      <c r="G172" s="117"/>
    </row>
    <row r="173" spans="1:24" x14ac:dyDescent="0.25">
      <c r="A173" s="225"/>
      <c r="B173" s="225"/>
      <c r="C173" s="225"/>
      <c r="E173" t="str">
        <f>IF(ISBLANK(G173),"",E$26)</f>
        <v/>
      </c>
      <c r="G173" s="151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</row>
    <row r="174" spans="1:24" x14ac:dyDescent="0.25">
      <c r="A174" s="225"/>
      <c r="B174" s="225"/>
      <c r="C174" s="225"/>
      <c r="G174" s="151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</row>
    <row r="175" spans="1:24" x14ac:dyDescent="0.25">
      <c r="A175" s="225"/>
      <c r="B175" s="225"/>
      <c r="C175" s="225"/>
      <c r="G175" s="151"/>
      <c r="H175" s="152"/>
      <c r="I175" s="152"/>
      <c r="J175" s="152"/>
      <c r="K175" s="152"/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</row>
    <row r="176" spans="1:24" x14ac:dyDescent="0.25">
      <c r="A176" s="225"/>
      <c r="B176" s="225"/>
      <c r="C176" s="225"/>
      <c r="G176" s="151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</row>
  </sheetData>
  <sortState xmlns:xlrd2="http://schemas.microsoft.com/office/spreadsheetml/2017/richdata2" ref="G2:Y10">
    <sortCondition ref="G2:G10"/>
  </sortState>
  <mergeCells count="6">
    <mergeCell ref="A149:C176"/>
    <mergeCell ref="A2:C29"/>
    <mergeCell ref="A33:C60"/>
    <mergeCell ref="A62:C89"/>
    <mergeCell ref="A91:C118"/>
    <mergeCell ref="A120:C1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2923CE8FC1141B559F6FE1E17C666" ma:contentTypeVersion="11" ma:contentTypeDescription="Create a new document." ma:contentTypeScope="" ma:versionID="adfa84affa0c356da7fc9ba9a1346de5">
  <xsd:schema xmlns:xsd="http://www.w3.org/2001/XMLSchema" xmlns:xs="http://www.w3.org/2001/XMLSchema" xmlns:p="http://schemas.microsoft.com/office/2006/metadata/properties" xmlns:ns3="f0b5f187-da62-40df-ac83-a43d4bcafbf4" targetNamespace="http://schemas.microsoft.com/office/2006/metadata/properties" ma:root="true" ma:fieldsID="574fd595f025d042a9a6fbb31d9c711f" ns3:_="">
    <xsd:import namespace="f0b5f187-da62-40df-ac83-a43d4bcafb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5f187-da62-40df-ac83-a43d4bcafb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769D6F-810D-4BCF-8BBD-3CC2BEDE4D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b5f187-da62-40df-ac83-a43d4bcafb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CB370A-28EC-4AEB-8B11-CBAC8525BC97}">
  <ds:schemaRefs>
    <ds:schemaRef ds:uri="http://schemas.openxmlformats.org/package/2006/metadata/core-properties"/>
    <ds:schemaRef ds:uri="f0b5f187-da62-40df-ac83-a43d4bcafbf4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ECFFDA-5ED2-4373-8319-2C492B52F4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to Others</vt:lpstr>
      <vt:lpstr>workup</vt:lpstr>
      <vt:lpstr>Data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Hermans_Desktop1</dc:creator>
  <cp:lastModifiedBy>Unni Kurumbail</cp:lastModifiedBy>
  <dcterms:created xsi:type="dcterms:W3CDTF">2021-05-01T19:22:47Z</dcterms:created>
  <dcterms:modified xsi:type="dcterms:W3CDTF">2022-08-22T21:06:28Z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0x0101006E02923CE8FC1141B559F6FE1E17C666</vt:lpwstr>
  </property>
</Properties>
</file>