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XIncome\tools\"/>
    </mc:Choice>
  </mc:AlternateContent>
  <bookViews>
    <workbookView xWindow="0" yWindow="0" windowWidth="22260" windowHeight="12645"/>
  </bookViews>
  <sheets>
    <sheet name="parameter" sheetId="2" r:id="rId1"/>
    <sheet name="asset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  <c r="E4" i="1"/>
  <c r="F3" i="1"/>
  <c r="G2" i="1"/>
  <c r="E3" i="1"/>
  <c r="F2" i="1"/>
  <c r="C4" i="1"/>
  <c r="D3" i="1"/>
  <c r="E2" i="1"/>
  <c r="B4" i="1"/>
  <c r="D2" i="1"/>
  <c r="G4" i="1"/>
  <c r="B3" i="1"/>
  <c r="C2" i="1"/>
  <c r="F4" i="1"/>
  <c r="G3" i="1"/>
  <c r="B2" i="1"/>
  <c r="D4" i="1"/>
  <c r="C3" i="1"/>
</calcChain>
</file>

<file path=xl/comments1.xml><?xml version="1.0" encoding="utf-8"?>
<comments xmlns="http://schemas.openxmlformats.org/spreadsheetml/2006/main">
  <authors>
    <author>yingzhao zhang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<sst xmlns="http://schemas.openxmlformats.org/spreadsheetml/2006/main" count="47" uniqueCount="32">
  <si>
    <t>coupon_rate</t>
    <phoneticPr fontId="1" type="noConversion"/>
  </si>
  <si>
    <t>code</t>
    <phoneticPr fontId="1" type="noConversion"/>
  </si>
  <si>
    <t>initial_date</t>
    <phoneticPr fontId="1" type="noConversion"/>
  </si>
  <si>
    <t>end_date</t>
    <phoneticPr fontId="1" type="noConversion"/>
  </si>
  <si>
    <t>issue_price</t>
    <phoneticPr fontId="1" type="noConversion"/>
  </si>
  <si>
    <t>coupon_type</t>
    <phoneticPr fontId="1" type="noConversion"/>
  </si>
  <si>
    <t>coupon_frequency</t>
    <phoneticPr fontId="1" type="noConversion"/>
  </si>
  <si>
    <t>ytm</t>
    <phoneticPr fontId="1" type="noConversion"/>
  </si>
  <si>
    <t>200016.IB</t>
  </si>
  <si>
    <t>210210.IB</t>
    <phoneticPr fontId="1" type="noConversion"/>
  </si>
  <si>
    <t>210215.IB</t>
    <phoneticPr fontId="1" type="noConversion"/>
  </si>
  <si>
    <t>参数</t>
    <phoneticPr fontId="1" type="noConversion"/>
  </si>
  <si>
    <t>填入说明</t>
    <phoneticPr fontId="1" type="noConversion"/>
  </si>
  <si>
    <t>数值</t>
    <phoneticPr fontId="1" type="noConversion"/>
  </si>
  <si>
    <t>基准日</t>
    <phoneticPr fontId="1" type="noConversion"/>
  </si>
  <si>
    <t>基准日期，如2021/12/23</t>
    <phoneticPr fontId="1" type="noConversion"/>
  </si>
  <si>
    <t>日期变化值</t>
    <phoneticPr fontId="1" type="noConversion"/>
  </si>
  <si>
    <t>日期标定的值，表示n天后的情景，如10,30,90,180,270,365</t>
    <phoneticPr fontId="1" type="noConversion"/>
  </si>
  <si>
    <t>输入持有债券的代码，如200016.IB</t>
    <phoneticPr fontId="1" type="noConversion"/>
  </si>
  <si>
    <t>在holding的sheet中填</t>
    <phoneticPr fontId="1" type="noConversion"/>
  </si>
  <si>
    <t>initial_date</t>
    <phoneticPr fontId="1" type="noConversion"/>
  </si>
  <si>
    <t>issue_price</t>
    <phoneticPr fontId="1" type="noConversion"/>
  </si>
  <si>
    <t>coupon_rate</t>
    <phoneticPr fontId="1" type="noConversion"/>
  </si>
  <si>
    <t>ytm</t>
    <phoneticPr fontId="1" type="noConversion"/>
  </si>
  <si>
    <t>债券信息，公式往下拉自动取，也可自定义</t>
    <phoneticPr fontId="1" type="noConversion"/>
  </si>
  <si>
    <t>债券信息，公式往下拉自动取，也可自定义</t>
    <phoneticPr fontId="1" type="noConversion"/>
  </si>
  <si>
    <t>债券信息，公式往下拉自动取，也可自定义</t>
    <phoneticPr fontId="1" type="noConversion"/>
  </si>
  <si>
    <t>回购利率</t>
    <phoneticPr fontId="1" type="noConversion"/>
  </si>
  <si>
    <t>若不进行债券投资则可获得的短期收益率，如0.02</t>
    <phoneticPr fontId="1" type="noConversion"/>
  </si>
  <si>
    <t>10,30,90,180,270,365</t>
    <phoneticPr fontId="1" type="noConversion"/>
  </si>
  <si>
    <t>结果</t>
    <phoneticPr fontId="1" type="noConversion"/>
  </si>
  <si>
    <t>result表的行为债券代码，列为未来天数，结果表示在某债券在某天以后，若收益率上升Xbp，收益率与放逆回购一样，即持有该债券可以扛着上升Xbp而不亏损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</si>
</sst>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/>
    <xf numFmtId="14" fontId="0" fillId="0" borderId="0" xfId="0" applyNumberFormat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nal_yield_cnbd"/>
      <definedName name="b_info_carrydate"/>
      <definedName name="b_info_coupon"/>
      <definedName name="b_info_couponrate"/>
      <definedName name="b_info_interestfrequency"/>
      <definedName name="b_info_maturitydate"/>
      <definedName name="b_issue_issuepric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1" sqref="B21"/>
    </sheetView>
  </sheetViews>
  <sheetFormatPr defaultRowHeight="14.25" x14ac:dyDescent="0.2"/>
  <cols>
    <col min="1" max="1" width="13.75" customWidth="1"/>
    <col min="2" max="2" width="99.625" customWidth="1"/>
    <col min="3" max="3" width="70.5" customWidth="1"/>
    <col min="4" max="4" width="11.125" bestFit="1" customWidth="1"/>
  </cols>
  <sheetData>
    <row r="1" spans="1:4" x14ac:dyDescent="0.2">
      <c r="A1" s="4" t="s">
        <v>11</v>
      </c>
      <c r="B1" s="4" t="s">
        <v>12</v>
      </c>
      <c r="C1" s="4" t="s">
        <v>13</v>
      </c>
    </row>
    <row r="2" spans="1:4" x14ac:dyDescent="0.2">
      <c r="A2" s="5" t="s">
        <v>14</v>
      </c>
      <c r="B2" s="5" t="s">
        <v>15</v>
      </c>
      <c r="C2" s="6">
        <v>44558</v>
      </c>
      <c r="D2" s="9"/>
    </row>
    <row r="3" spans="1:4" x14ac:dyDescent="0.2">
      <c r="A3" s="5" t="s">
        <v>16</v>
      </c>
      <c r="B3" s="5" t="s">
        <v>17</v>
      </c>
      <c r="C3" s="7" t="s">
        <v>29</v>
      </c>
    </row>
    <row r="4" spans="1:4" x14ac:dyDescent="0.2">
      <c r="A4" s="5" t="s">
        <v>27</v>
      </c>
      <c r="B4" s="5" t="s">
        <v>28</v>
      </c>
      <c r="C4" s="8">
        <v>0.02</v>
      </c>
    </row>
    <row r="5" spans="1:4" x14ac:dyDescent="0.2">
      <c r="A5" s="5" t="s">
        <v>1</v>
      </c>
      <c r="B5" s="5" t="s">
        <v>18</v>
      </c>
      <c r="C5" s="5" t="s">
        <v>19</v>
      </c>
    </row>
    <row r="6" spans="1:4" x14ac:dyDescent="0.2">
      <c r="A6" s="5" t="s">
        <v>20</v>
      </c>
      <c r="B6" s="5" t="s">
        <v>25</v>
      </c>
      <c r="C6" s="5" t="s">
        <v>19</v>
      </c>
    </row>
    <row r="7" spans="1:4" x14ac:dyDescent="0.2">
      <c r="A7" s="5" t="s">
        <v>3</v>
      </c>
      <c r="B7" s="5" t="s">
        <v>24</v>
      </c>
      <c r="C7" s="5" t="s">
        <v>19</v>
      </c>
    </row>
    <row r="8" spans="1:4" x14ac:dyDescent="0.2">
      <c r="A8" s="5" t="s">
        <v>21</v>
      </c>
      <c r="B8" s="5" t="s">
        <v>25</v>
      </c>
      <c r="C8" s="5" t="s">
        <v>19</v>
      </c>
    </row>
    <row r="9" spans="1:4" x14ac:dyDescent="0.2">
      <c r="A9" s="5" t="s">
        <v>22</v>
      </c>
      <c r="B9" s="5" t="s">
        <v>25</v>
      </c>
      <c r="C9" s="5" t="s">
        <v>19</v>
      </c>
    </row>
    <row r="10" spans="1:4" x14ac:dyDescent="0.2">
      <c r="A10" s="5" t="s">
        <v>5</v>
      </c>
      <c r="B10" s="5" t="s">
        <v>24</v>
      </c>
      <c r="C10" s="5" t="s">
        <v>19</v>
      </c>
    </row>
    <row r="11" spans="1:4" x14ac:dyDescent="0.2">
      <c r="A11" s="5" t="s">
        <v>6</v>
      </c>
      <c r="B11" s="5" t="s">
        <v>24</v>
      </c>
      <c r="C11" s="5" t="s">
        <v>19</v>
      </c>
    </row>
    <row r="12" spans="1:4" x14ac:dyDescent="0.2">
      <c r="A12" s="5" t="s">
        <v>23</v>
      </c>
      <c r="B12" s="5" t="s">
        <v>26</v>
      </c>
      <c r="C12" s="5" t="s">
        <v>19</v>
      </c>
    </row>
    <row r="13" spans="1:4" ht="37.5" customHeight="1" x14ac:dyDescent="0.2">
      <c r="A13" s="5" t="s">
        <v>30</v>
      </c>
      <c r="B13" s="10" t="s">
        <v>31</v>
      </c>
      <c r="C1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opLeftCell="A28" workbookViewId="0">
      <selection activeCell="H27" sqref="H27:I32"/>
    </sheetView>
  </sheetViews>
  <sheetFormatPr defaultRowHeight="14.25" x14ac:dyDescent="0.2"/>
  <cols>
    <col min="1" max="1" width="14.5" customWidth="1"/>
    <col min="2" max="2" width="18.625" customWidth="1"/>
    <col min="3" max="3" width="16.875" customWidth="1"/>
    <col min="4" max="4" width="14.125" customWidth="1"/>
    <col min="8" max="8" width="12.875" customWidth="1"/>
  </cols>
  <sheetData>
    <row r="1" spans="1:8" x14ac:dyDescent="0.2">
      <c r="A1" s="2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t="str">
        <f>IF(A2&lt;&gt;"",[1]!b_info_carrydate(A2),"")</f>
        <v>2020-11-19</v>
      </c>
      <c r="C2" t="str">
        <f>IF(A2&lt;&gt;"",[1]!b_info_maturitydate(A2),"")</f>
        <v>2030-11-19</v>
      </c>
      <c r="D2" s="1">
        <f>IF(A2&lt;&gt;"",[1]!b_issue_issueprice(A2),"")</f>
        <v>100</v>
      </c>
      <c r="E2" s="1">
        <f>IF(A2&lt;&gt;"",[1]!b_info_couponrate(A2),"")</f>
        <v>3.27</v>
      </c>
      <c r="F2" t="str">
        <f>IF(A2&lt;&gt;"",[1]!b_info_coupon(A2),"")</f>
        <v>附息</v>
      </c>
      <c r="G2">
        <f>IF(A2&lt;&gt;"",[1]!b_info_interestfrequency(A2),"")</f>
        <v>2</v>
      </c>
      <c r="H2" s="1">
        <f>IF(A2&lt;&gt;"",[1]!b_anal_yield_cnbd(A2,parameter!C$2,1),"")</f>
        <v>2.8614000000000002</v>
      </c>
    </row>
    <row r="3" spans="1:8" x14ac:dyDescent="0.2">
      <c r="A3" s="3" t="s">
        <v>9</v>
      </c>
      <c r="B3" t="str">
        <f>IF(A3&lt;&gt;"",[1]!b_info_carrydate(A3),"")</f>
        <v>2021-06-07</v>
      </c>
      <c r="C3" t="str">
        <f>IF(A3&lt;&gt;"",[1]!b_info_maturitydate(A3),"")</f>
        <v>2031-06-07</v>
      </c>
      <c r="D3" s="1">
        <f>IF(A3&lt;&gt;"",[1]!b_issue_issueprice(A3),"")</f>
        <v>100</v>
      </c>
      <c r="E3" s="1">
        <f>IF(A3&lt;&gt;"",[1]!b_info_couponrate(A3),"")</f>
        <v>3.41</v>
      </c>
      <c r="F3" t="str">
        <f>IF(A3&lt;&gt;"",[1]!b_info_coupon(A3),"")</f>
        <v>附息</v>
      </c>
      <c r="G3">
        <f>IF(A3&lt;&gt;"",[1]!b_info_interestfrequency(A3),"")</f>
        <v>1</v>
      </c>
      <c r="H3" s="1">
        <f>IF(A3&lt;&gt;"",[1]!b_anal_yield_cnbd(A3,parameter!C$2,1),"")</f>
        <v>3.1676000000000002</v>
      </c>
    </row>
    <row r="4" spans="1:8" x14ac:dyDescent="0.2">
      <c r="A4" s="2" t="s">
        <v>10</v>
      </c>
      <c r="B4" t="str">
        <f>IF(A4&lt;&gt;"",[1]!b_info_carrydate(A4),"")</f>
        <v>2021-09-13</v>
      </c>
      <c r="C4" t="str">
        <f>IF(A4&lt;&gt;"",[1]!b_info_maturitydate(A4),"")</f>
        <v>2031-09-13</v>
      </c>
      <c r="D4" s="1">
        <f>IF(A4&lt;&gt;"",[1]!b_issue_issueprice(A4),"")</f>
        <v>100</v>
      </c>
      <c r="E4" s="1">
        <f>IF(A4&lt;&gt;"",[1]!b_info_couponrate(A4),"")</f>
        <v>3.12</v>
      </c>
      <c r="F4" t="str">
        <f>IF(A4&lt;&gt;"",[1]!b_info_coupon(A4),"")</f>
        <v>附息</v>
      </c>
      <c r="G4">
        <f>IF(A4&lt;&gt;"",[1]!b_info_interestfrequency(A4),"")</f>
        <v>1</v>
      </c>
      <c r="H4" s="1">
        <f>IF(A4&lt;&gt;"",[1]!b_anal_yield_cnbd(A4,parameter!C$2,1),"")</f>
        <v>3.0794000000000001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yingzhao zhang</dc:creator>
  <cp:lastModifiedBy>yingzhao zhang</cp:lastModifiedBy>
  <dcterms:created xsi:type="dcterms:W3CDTF">2015-06-05T18:17:20Z</dcterms:created>
  <dcterms:modified xsi:type="dcterms:W3CDTF">2022-01-24T10:34:28Z</dcterms:modified>
</cp:coreProperties>
</file>