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H3" i="4"/>
  <c r="H2" i="4"/>
  <c r="H5" i="4"/>
  <c r="H4" i="4"/>
  <c r="H6" i="4"/>
  <c r="G3" i="4"/>
  <c r="E2" i="4"/>
  <c r="F4" i="4"/>
  <c r="C5" i="4"/>
  <c r="I3" i="4"/>
  <c r="D6" i="4"/>
  <c r="F3" i="4"/>
  <c r="G2" i="4"/>
  <c r="E4" i="4"/>
  <c r="G5" i="4"/>
  <c r="C3" i="4"/>
  <c r="C2" i="4"/>
  <c r="F5" i="4"/>
  <c r="E3" i="4"/>
  <c r="F2" i="4"/>
  <c r="D5" i="4"/>
  <c r="D3" i="4"/>
  <c r="C4" i="4"/>
  <c r="G4" i="4"/>
  <c r="D2" i="4"/>
  <c r="D4" i="4"/>
  <c r="E5" i="4"/>
  <c r="G6" i="4"/>
  <c r="E6" i="4"/>
  <c r="I4" i="4"/>
  <c r="F6" i="4"/>
  <c r="I5" i="4"/>
  <c r="C6" i="4"/>
  <c r="I2" i="4"/>
</calcChain>
</file>

<file path=xl/sharedStrings.xml><?xml version="1.0" encoding="utf-8"?>
<sst xmlns="http://schemas.openxmlformats.org/spreadsheetml/2006/main" count="54" uniqueCount="31">
  <si>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</si>
  <si>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</si>
  <si>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</si>
  <si>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</si>
  <si>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</si>
  <si>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</si>
  <si>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</si>
  <si>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</si>
  <si>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code</t>
    <phoneticPr fontId="1" type="noConversion"/>
  </si>
  <si>
    <t>210210.IB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</si>
  <si>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</si>
  <si>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</si>
  <si>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</si>
  <si>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</si>
  <si>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</si>
  <si>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</si>
  <si>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</si>
  <si>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</si>
  <si>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</si>
  <si>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</si>
  <si>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</si>
  <si>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</si>
  <si>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</si>
  <si>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</si>
  <si>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基准日期，如2021/12/23</t>
    <phoneticPr fontId="1" type="noConversion"/>
  </si>
  <si>
    <t>-100,-50,-20,-15,-10,-5,0,5,10,15,20,50,100</t>
    <phoneticPr fontId="1" type="noConversion"/>
  </si>
  <si>
    <t>10,30,90,180</t>
    <phoneticPr fontId="1" type="noConversion"/>
  </si>
  <si>
    <t>200009.IB</t>
    <phoneticPr fontId="1" type="noConversion"/>
  </si>
  <si>
    <t>200202.IB</t>
    <phoneticPr fontId="1" type="noConversion"/>
  </si>
  <si>
    <t>220206.IB</t>
    <phoneticPr fontId="1" type="noConversion"/>
  </si>
  <si>
    <t>229914.IB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</si>
</sst>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4" t="s">
        <v>11</v>
      </c>
      <c r="B1" s="4" t="s">
        <v>13</v>
      </c>
      <c r="C1" s="4" t="s">
        <v>12</v>
      </c>
    </row>
    <row r="2" spans="1:3" x14ac:dyDescent="0.2">
      <c r="A2" s="5" t="s">
        <v>10</v>
      </c>
      <c r="B2" s="5" t="s">
        <v>24</v>
      </c>
      <c r="C2" s="6">
        <v>44739</v>
      </c>
    </row>
    <row r="3" spans="1:3" x14ac:dyDescent="0.2">
      <c r="A3" s="5" t="s">
        <v>18</v>
      </c>
      <c r="B3" s="5" t="s">
        <v>23</v>
      </c>
      <c r="C3" s="7" t="s">
        <v>25</v>
      </c>
    </row>
    <row r="4" spans="1:3" x14ac:dyDescent="0.2">
      <c r="A4" s="5" t="s">
        <v>19</v>
      </c>
      <c r="B4" s="5" t="s">
        <v>21</v>
      </c>
      <c r="C4" s="7" t="s">
        <v>26</v>
      </c>
    </row>
    <row r="5" spans="1:3" x14ac:dyDescent="0.2">
      <c r="A5" s="5" t="s">
        <v>20</v>
      </c>
      <c r="B5" s="5" t="s">
        <v>22</v>
      </c>
      <c r="C5" s="5">
        <v>0.02</v>
      </c>
    </row>
    <row r="6" spans="1:3" x14ac:dyDescent="0.2">
      <c r="A6" s="5" t="s">
        <v>8</v>
      </c>
      <c r="B6" s="5" t="s">
        <v>14</v>
      </c>
      <c r="C6" s="5" t="s">
        <v>17</v>
      </c>
    </row>
    <row r="7" spans="1:3" x14ac:dyDescent="0.2">
      <c r="A7" s="5" t="s">
        <v>7</v>
      </c>
      <c r="B7" s="5" t="s">
        <v>15</v>
      </c>
      <c r="C7" s="5" t="s">
        <v>17</v>
      </c>
    </row>
    <row r="8" spans="1:3" x14ac:dyDescent="0.2">
      <c r="A8" s="5" t="s">
        <v>0</v>
      </c>
      <c r="B8" s="5" t="s">
        <v>16</v>
      </c>
      <c r="C8" s="5" t="s">
        <v>17</v>
      </c>
    </row>
    <row r="9" spans="1:3" x14ac:dyDescent="0.2">
      <c r="A9" s="5" t="s">
        <v>1</v>
      </c>
      <c r="B9" s="5" t="s">
        <v>16</v>
      </c>
      <c r="C9" s="5" t="s">
        <v>17</v>
      </c>
    </row>
    <row r="10" spans="1:3" x14ac:dyDescent="0.2">
      <c r="A10" s="5" t="s">
        <v>2</v>
      </c>
      <c r="B10" s="5" t="s">
        <v>16</v>
      </c>
      <c r="C10" s="5" t="s">
        <v>17</v>
      </c>
    </row>
    <row r="11" spans="1:3" x14ac:dyDescent="0.2">
      <c r="A11" s="5" t="s">
        <v>3</v>
      </c>
      <c r="B11" s="5" t="s">
        <v>16</v>
      </c>
      <c r="C11" s="5" t="s">
        <v>17</v>
      </c>
    </row>
    <row r="12" spans="1:3" x14ac:dyDescent="0.2">
      <c r="A12" s="5" t="s">
        <v>4</v>
      </c>
      <c r="B12" s="5" t="s">
        <v>16</v>
      </c>
      <c r="C12" s="5" t="s">
        <v>17</v>
      </c>
    </row>
    <row r="13" spans="1:3" x14ac:dyDescent="0.2">
      <c r="A13" s="5" t="s">
        <v>5</v>
      </c>
      <c r="B13" s="5" t="s">
        <v>16</v>
      </c>
      <c r="C13" s="5" t="s">
        <v>17</v>
      </c>
    </row>
    <row r="14" spans="1:3" x14ac:dyDescent="0.2">
      <c r="A14" s="5" t="s">
        <v>6</v>
      </c>
      <c r="B14" s="5" t="s">
        <v>16</v>
      </c>
      <c r="C14" s="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7" sqref="B7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7" max="7" width="17.25" bestFit="1" customWidth="1"/>
    <col min="9" max="9" width="24.875" customWidth="1"/>
  </cols>
  <sheetData>
    <row r="1" spans="1:9" x14ac:dyDescent="0.2">
      <c r="A1" s="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27</v>
      </c>
      <c r="B2">
        <v>1</v>
      </c>
      <c r="C2" t="str">
        <f>IF(A2&lt;&gt;"",[1]!b_info_carrydate(A2),"")</f>
        <v>2020-07-02</v>
      </c>
      <c r="D2" t="str">
        <f>IF(A2&lt;&gt;"",[1]!b_info_maturitydate(A2),"")</f>
        <v>2023-07-02</v>
      </c>
      <c r="E2" s="3">
        <f>IF(A2&lt;&gt;"",[1]!b_issue_issueprice(A2),"")</f>
        <v>100</v>
      </c>
      <c r="F2" s="3">
        <f>IF(A2&lt;&gt;"",[1]!b_info_couponrate(A2),"")</f>
        <v>2.36</v>
      </c>
      <c r="G2" t="str">
        <f>IF(A2&lt;&gt;"",[1]!b_info_coupon(A2),"")</f>
        <v>附息</v>
      </c>
      <c r="H2">
        <f>IF(A2&lt;&gt;"",[1]!b_info_interestfrequency(A2),"")</f>
        <v>1</v>
      </c>
      <c r="I2" s="3">
        <f>IF(A2&lt;&gt;"",[1]!b_anal_yield_cnbd(A2,parameter!C$2,1),"")</f>
        <v>2.0449999999999999</v>
      </c>
    </row>
    <row r="3" spans="1:9" x14ac:dyDescent="0.2">
      <c r="A3" s="1" t="s">
        <v>28</v>
      </c>
      <c r="B3">
        <v>1</v>
      </c>
      <c r="C3" t="str">
        <f>IF(A3&lt;&gt;"",[1]!b_info_carrydate(A3),"")</f>
        <v>2020-04-09</v>
      </c>
      <c r="D3" t="str">
        <f>IF(A3&lt;&gt;"",[1]!b_info_maturitydate(A3),"")</f>
        <v>2023-04-09</v>
      </c>
      <c r="E3" s="3">
        <f>IF(A3&lt;&gt;"",[1]!b_issue_issueprice(A3),"")</f>
        <v>100</v>
      </c>
      <c r="F3" s="3">
        <f>IF(A3&lt;&gt;"",[1]!b_info_couponrate(A3),"")</f>
        <v>1.86</v>
      </c>
      <c r="G3" t="str">
        <f>IF(A3&lt;&gt;"",[1]!b_info_coupon(A3),"")</f>
        <v>附息</v>
      </c>
      <c r="H3">
        <f>IF(A3&lt;&gt;"",[1]!b_info_interestfrequency(A3),"")</f>
        <v>1</v>
      </c>
      <c r="I3" s="3">
        <f>IF(A3&lt;&gt;"",[1]!b_anal_yield_cnbd(A3,parameter!C$2,1),"")</f>
        <v>2.0352999999999999</v>
      </c>
    </row>
    <row r="4" spans="1:9" x14ac:dyDescent="0.2">
      <c r="A4" s="2" t="s">
        <v>9</v>
      </c>
      <c r="B4">
        <v>1</v>
      </c>
      <c r="C4" t="str">
        <f>IF(A4&lt;&gt;"",[1]!b_info_carrydate(A4),"")</f>
        <v>2021-06-07</v>
      </c>
      <c r="D4" t="str">
        <f>IF(A4&lt;&gt;"",[1]!b_info_maturitydate(A4),"")</f>
        <v>2031-06-07</v>
      </c>
      <c r="E4" s="3">
        <f>IF(A4&lt;&gt;"",[1]!b_issue_issueprice(A4),"")</f>
        <v>100</v>
      </c>
      <c r="F4" s="3">
        <f>IF(A4&lt;&gt;"",[1]!b_info_couponrate(A4),"")</f>
        <v>3.41</v>
      </c>
      <c r="G4" t="str">
        <f>IF(A4&lt;&gt;"",[1]!b_info_coupon(A4),"")</f>
        <v>附息</v>
      </c>
      <c r="H4">
        <f>IF(A4&lt;&gt;"",[1]!b_info_interestfrequency(A4),"")</f>
        <v>1</v>
      </c>
      <c r="I4" s="3">
        <f>IF(A4&lt;&gt;"",[1]!b_anal_yield_cnbd(A4,parameter!C$2,1),"")</f>
        <v>3.1524999999999999</v>
      </c>
    </row>
    <row r="5" spans="1:9" x14ac:dyDescent="0.2">
      <c r="A5" s="1" t="s">
        <v>29</v>
      </c>
      <c r="B5">
        <v>1</v>
      </c>
      <c r="C5" t="str">
        <f>IF(A5&lt;&gt;"",[1]!b_info_carrydate(A5),"")</f>
        <v>2022-05-23</v>
      </c>
      <c r="D5" t="str">
        <f>IF(A5&lt;&gt;"",[1]!b_info_maturitydate(A5),"")</f>
        <v>2023-05-23</v>
      </c>
      <c r="E5" s="3">
        <f>IF(A5&lt;&gt;"",[1]!b_issue_issueprice(A5),"")</f>
        <v>100</v>
      </c>
      <c r="F5" s="3">
        <f>IF(A5&lt;&gt;"",[1]!b_info_couponrate(A5),"")</f>
        <v>1.83</v>
      </c>
      <c r="G5" t="str">
        <f>IF(A5&lt;&gt;"",[1]!b_info_coupon(A5),"")</f>
        <v>到期一次还本付息</v>
      </c>
      <c r="H5">
        <f>IF(A5&lt;&gt;"",[1]!b_info_interestfrequency(A5),"")</f>
        <v>0</v>
      </c>
      <c r="I5" s="3">
        <f>IF(A5&lt;&gt;"",[1]!b_anal_yield_cnbd(A5,parameter!C$2,1),"")</f>
        <v>2.0550000000000002</v>
      </c>
    </row>
    <row r="6" spans="1:9" x14ac:dyDescent="0.2">
      <c r="A6" s="1" t="s">
        <v>30</v>
      </c>
      <c r="B6">
        <v>40000</v>
      </c>
      <c r="C6" t="str">
        <f>IF(A6&lt;&gt;"",[1]!b_info_carrydate(A6),"")</f>
        <v>2022-04-11</v>
      </c>
      <c r="D6" t="str">
        <f>IF(A6&lt;&gt;"",[1]!b_info_maturitydate(A6),"")</f>
        <v>2022-07-11</v>
      </c>
      <c r="E6" s="3">
        <f>IF(A6&lt;&gt;"",[1]!b_issue_issueprice(A6),"")</f>
        <v>99.570999999999998</v>
      </c>
      <c r="F6" s="3">
        <f>IF(A6&lt;&gt;"",[1]!b_info_couponrate(A6),"")</f>
        <v>1.7269000000000001</v>
      </c>
      <c r="G6" t="str">
        <f>IF(A6&lt;&gt;"",[1]!b_info_coupon(A6),"")</f>
        <v>贴现</v>
      </c>
      <c r="H6">
        <f>IF(A6&lt;&gt;"",[1]!b_info_interestfrequency(A6),"")</f>
        <v>0</v>
      </c>
      <c r="I6" s="3">
        <f>IF(A6&lt;&gt;"",[1]!b_anal_yield_cnbd(A6,parameter!C$2,1),"")</f>
        <v>1.5398000000000001</v>
      </c>
    </row>
  </sheetData>
  <autoFilter ref="A1:I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2022-06-28T02:42:06Z</dcterms:modified>
</cp:coreProperties>
</file>