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<sst xmlns="http://schemas.openxmlformats.org/spreadsheetml/2006/main" count="20" uniqueCount="17">
  <si>
    <t>date</t>
  </si>
  <si>
    <t>cny_cash</t>
  </si>
  <si>
    <t>hkd_cash</t>
  </si>
  <si>
    <t>600036.SH</t>
  </si>
  <si>
    <t>00700.HK</t>
  </si>
  <si>
    <t>510300.SH</t>
  </si>
  <si>
    <t>600036_price</t>
  </si>
  <si>
    <t>00700_price</t>
  </si>
  <si>
    <t>510300_price</t>
  </si>
  <si>
    <t>v_today</t>
  </si>
  <si>
    <t>nav_today</t>
  </si>
  <si>
    <t>shares_today</t>
  </si>
  <si>
    <t>delta_cf</t>
  </si>
  <si>
    <t>nav_prev</t>
  </si>
  <si>
    <t>shares_prev</t>
  </si>
  <si>
    <t>v_prev</t>
  </si>
  <si>
    <t>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</si>
</sst>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0" fillId="2" borderId="0" xfId="0" applyFill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65"/>
  <sheetViews>
    <sheetView tabSelected="1" workbookViewId="0">
      <pane ySplit="1" topLeftCell="A29" activePane="bottomLeft" state="frozen"/>
      <selection/>
      <selection pane="bottomLeft" activeCell="G52" sqref="G52"/>
    </sheetView>
  </sheetViews>
  <sheetFormatPr defaultColWidth="9" defaultRowHeight="13.5"/>
  <cols>
    <col min="1" max="1" width="10.375" style="2"/>
    <col min="2" max="3" width="9" style="3"/>
    <col min="4" max="4" width="11" style="3" customWidth="1"/>
    <col min="5" max="5" width="9" style="3"/>
    <col min="6" max="6" width="9.5" style="3" customWidth="1"/>
    <col min="7" max="7" width="13.75" style="3" customWidth="1"/>
    <col min="8" max="8" width="9.375" style="3" customWidth="1"/>
    <col min="9" max="9" width="14" style="3" customWidth="1"/>
    <col min="10" max="10" width="9" style="4"/>
    <col min="11" max="11" width="10.375" style="2" customWidth="1"/>
    <col min="12" max="14" width="13.75" style="2" customWidth="1"/>
    <col min="15" max="15" width="12.125" style="2" customWidth="1"/>
    <col min="16" max="16" width="9.25" style="2" customWidth="1"/>
    <col min="17" max="17" width="9" style="2"/>
    <col min="18" max="18" width="9" style="4"/>
    <col min="19" max="19" width="9" style="2"/>
    <col min="20" max="20" width="9" style="2" customWidth="1"/>
  </cols>
  <sheetData>
    <row r="1" spans="1:20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  <c r="K1" t="s">
        <v>10</v>
      </c>
      <c r="L1" t="s">
        <v>11</v>
      </c>
      <c r="M1" t="s">
        <v>12</v>
      </c>
      <c r="N1" t="s">
        <v>10</v>
      </c>
      <c r="O1" t="s">
        <v>13</v>
      </c>
      <c r="P1" t="s">
        <v>11</v>
      </c>
      <c r="Q1" t="s">
        <v>14</v>
      </c>
      <c r="R1" s="8" t="s">
        <v>9</v>
      </c>
      <c r="S1" t="s">
        <v>15</v>
      </c>
      <c r="T1" t="s">
        <v>16</v>
      </c>
    </row>
    <row r="2" s="1" customFormat="1" spans="1:20">
      <c r="A2" s="6">
        <v>45658</v>
      </c>
      <c r="B2" s="5">
        <v>300000</v>
      </c>
      <c r="C2" s="5">
        <v>0</v>
      </c>
      <c r="D2" s="5">
        <v>0</v>
      </c>
      <c r="E2" s="5">
        <v>0</v>
      </c>
      <c r="F2" s="5">
        <v>0</v>
      </c>
      <c r="G2" s="5">
        <v>35</v>
      </c>
      <c r="H2" s="5">
        <v>380</v>
      </c>
      <c r="I2" s="5">
        <v>3.9</v>
      </c>
      <c r="J2" s="8">
        <f t="shared" ref="J2:J47" si="0">B2+C2*0.92+D2*G2+E2*H2*0.92+F2*I2</f>
        <v>300000</v>
      </c>
      <c r="K2">
        <v>1</v>
      </c>
      <c r="L2">
        <v>300000</v>
      </c>
      <c r="M2">
        <v>300000</v>
      </c>
      <c r="N2">
        <v>1</v>
      </c>
      <c r="O2">
        <v>1</v>
      </c>
      <c r="P2">
        <v>300000</v>
      </c>
      <c r="Q2">
        <v>300000</v>
      </c>
      <c r="R2" s="8">
        <v>300000</v>
      </c>
      <c r="S2">
        <v>300000</v>
      </c>
      <c r="T2">
        <v>0</v>
      </c>
    </row>
    <row r="3" spans="1:20">
      <c r="A3" s="6">
        <v>45659</v>
      </c>
      <c r="B3" s="5">
        <v>300000</v>
      </c>
      <c r="C3" s="5">
        <v>0</v>
      </c>
      <c r="D3" s="5">
        <v>0</v>
      </c>
      <c r="E3" s="5">
        <v>0</v>
      </c>
      <c r="F3" s="5">
        <v>0</v>
      </c>
      <c r="G3" s="5">
        <v>35</v>
      </c>
      <c r="H3" s="5">
        <v>380</v>
      </c>
      <c r="I3" s="5">
        <v>3.9</v>
      </c>
      <c r="J3" s="8">
        <f t="shared" si="0"/>
        <v>300000</v>
      </c>
      <c r="K3">
        <f>(J3-M3)/L2</f>
        <v>1</v>
      </c>
      <c r="L3">
        <f>L2+M3/K3</f>
        <v>300000</v>
      </c>
      <c r="M3">
        <v>0</v>
      </c>
      <c r="N3">
        <v>1</v>
      </c>
      <c r="O3">
        <v>1</v>
      </c>
      <c r="P3">
        <v>300000</v>
      </c>
      <c r="Q3">
        <v>300000</v>
      </c>
      <c r="R3" s="8">
        <v>300000</v>
      </c>
      <c r="S3">
        <v>300000</v>
      </c>
      <c r="T3">
        <v>0</v>
      </c>
    </row>
    <row r="4" spans="1:20">
      <c r="A4" s="6">
        <v>45660</v>
      </c>
      <c r="B4" s="5">
        <v>300000</v>
      </c>
      <c r="C4" s="5">
        <v>0</v>
      </c>
      <c r="D4" s="5">
        <v>0</v>
      </c>
      <c r="E4" s="5">
        <v>0</v>
      </c>
      <c r="F4" s="5">
        <v>0</v>
      </c>
      <c r="G4" s="5">
        <v>35</v>
      </c>
      <c r="H4" s="5">
        <v>380</v>
      </c>
      <c r="I4" s="5">
        <v>3.9</v>
      </c>
      <c r="J4" s="8">
        <f t="shared" si="0"/>
        <v>300000</v>
      </c>
      <c r="K4">
        <f t="shared" ref="K4:K47" si="1">(J4-M4)/L3</f>
        <v>1</v>
      </c>
      <c r="L4">
        <f t="shared" ref="L4:L47" si="2">L3+M4/K4</f>
        <v>300000</v>
      </c>
      <c r="M4">
        <v>0</v>
      </c>
      <c r="N4">
        <v>1</v>
      </c>
      <c r="O4">
        <v>1</v>
      </c>
      <c r="P4">
        <v>300000</v>
      </c>
      <c r="Q4">
        <v>300000</v>
      </c>
      <c r="R4" s="8">
        <v>300000</v>
      </c>
      <c r="S4">
        <v>300000</v>
      </c>
      <c r="T4">
        <v>0</v>
      </c>
    </row>
    <row r="5" spans="1:20">
      <c r="A5" s="6">
        <v>45661</v>
      </c>
      <c r="B5" s="5">
        <v>300000</v>
      </c>
      <c r="C5" s="5">
        <v>0</v>
      </c>
      <c r="D5" s="5">
        <v>0</v>
      </c>
      <c r="E5" s="5">
        <v>0</v>
      </c>
      <c r="F5" s="5">
        <v>0</v>
      </c>
      <c r="G5" s="5">
        <v>35</v>
      </c>
      <c r="H5" s="5">
        <v>380</v>
      </c>
      <c r="I5" s="5">
        <v>3.9</v>
      </c>
      <c r="J5" s="8">
        <f t="shared" si="0"/>
        <v>300000</v>
      </c>
      <c r="K5">
        <f t="shared" si="1"/>
        <v>1</v>
      </c>
      <c r="L5">
        <f t="shared" si="2"/>
        <v>300000</v>
      </c>
      <c r="M5">
        <v>0</v>
      </c>
      <c r="N5">
        <v>1</v>
      </c>
      <c r="O5">
        <v>1</v>
      </c>
      <c r="P5">
        <v>300000</v>
      </c>
      <c r="Q5">
        <v>300000</v>
      </c>
      <c r="R5" s="8">
        <v>300000</v>
      </c>
      <c r="S5">
        <v>300000</v>
      </c>
      <c r="T5">
        <v>0</v>
      </c>
    </row>
    <row r="6" s="1" customFormat="1" spans="1:20">
      <c r="A6" s="6">
        <v>45662</v>
      </c>
      <c r="B6" s="5">
        <v>264800</v>
      </c>
      <c r="C6" s="5">
        <v>0</v>
      </c>
      <c r="D6" s="5">
        <v>1000</v>
      </c>
      <c r="E6" s="5">
        <v>0</v>
      </c>
      <c r="F6" s="5">
        <v>0</v>
      </c>
      <c r="G6" s="5">
        <v>35</v>
      </c>
      <c r="H6" s="5">
        <v>380</v>
      </c>
      <c r="I6" s="5">
        <v>3.9</v>
      </c>
      <c r="J6" s="8">
        <f t="shared" si="0"/>
        <v>299800</v>
      </c>
      <c r="K6">
        <f t="shared" si="1"/>
        <v>0.999333333333333</v>
      </c>
      <c r="L6">
        <f t="shared" si="2"/>
        <v>300000</v>
      </c>
      <c r="M6">
        <v>0</v>
      </c>
      <c r="N6">
        <v>0.999333</v>
      </c>
      <c r="O6">
        <v>1</v>
      </c>
      <c r="P6">
        <v>300000</v>
      </c>
      <c r="Q6">
        <v>300000</v>
      </c>
      <c r="R6" s="8">
        <v>299800</v>
      </c>
      <c r="S6">
        <v>300000</v>
      </c>
      <c r="T6">
        <v>-0.0007</v>
      </c>
    </row>
    <row r="7" spans="1:20">
      <c r="A7" s="6">
        <v>45663</v>
      </c>
      <c r="B7" s="5">
        <v>264800</v>
      </c>
      <c r="C7" s="5">
        <v>0</v>
      </c>
      <c r="D7" s="5">
        <v>1000</v>
      </c>
      <c r="E7" s="5">
        <v>0</v>
      </c>
      <c r="F7" s="5">
        <v>0</v>
      </c>
      <c r="G7" s="5">
        <v>35</v>
      </c>
      <c r="H7" s="5">
        <v>380</v>
      </c>
      <c r="I7" s="5">
        <v>3.9</v>
      </c>
      <c r="J7" s="8">
        <f t="shared" si="0"/>
        <v>299800</v>
      </c>
      <c r="K7">
        <f t="shared" si="1"/>
        <v>0.999333333333333</v>
      </c>
      <c r="L7">
        <f t="shared" si="2"/>
        <v>300000</v>
      </c>
      <c r="M7">
        <v>0</v>
      </c>
      <c r="N7">
        <v>0.999333</v>
      </c>
      <c r="O7">
        <v>0.999333</v>
      </c>
      <c r="P7">
        <v>300000</v>
      </c>
      <c r="Q7">
        <v>300000</v>
      </c>
      <c r="R7" s="8">
        <v>299800</v>
      </c>
      <c r="S7">
        <v>299800</v>
      </c>
      <c r="T7">
        <v>0</v>
      </c>
    </row>
    <row r="8" spans="1:20">
      <c r="A8" s="6">
        <v>45664</v>
      </c>
      <c r="B8" s="5">
        <v>264800</v>
      </c>
      <c r="C8" s="5">
        <v>0</v>
      </c>
      <c r="D8" s="5">
        <v>1000</v>
      </c>
      <c r="E8" s="5">
        <v>0</v>
      </c>
      <c r="F8" s="5">
        <v>0</v>
      </c>
      <c r="G8" s="5">
        <v>35</v>
      </c>
      <c r="H8" s="5">
        <v>380</v>
      </c>
      <c r="I8" s="5">
        <v>3.9</v>
      </c>
      <c r="J8" s="8">
        <f t="shared" si="0"/>
        <v>299800</v>
      </c>
      <c r="K8">
        <f t="shared" si="1"/>
        <v>0.999333333333333</v>
      </c>
      <c r="L8">
        <f t="shared" si="2"/>
        <v>300000</v>
      </c>
      <c r="M8">
        <v>0</v>
      </c>
      <c r="N8">
        <v>0.999333</v>
      </c>
      <c r="O8">
        <v>0.999333</v>
      </c>
      <c r="P8">
        <v>300000</v>
      </c>
      <c r="Q8">
        <v>300000</v>
      </c>
      <c r="R8" s="8">
        <v>299800</v>
      </c>
      <c r="S8">
        <v>299800</v>
      </c>
      <c r="T8">
        <v>0</v>
      </c>
    </row>
    <row r="9" spans="1:20">
      <c r="A9" s="6">
        <v>45665</v>
      </c>
      <c r="B9" s="5">
        <v>264800</v>
      </c>
      <c r="C9" s="5">
        <v>0</v>
      </c>
      <c r="D9" s="5">
        <v>1000</v>
      </c>
      <c r="E9" s="5">
        <v>0</v>
      </c>
      <c r="F9" s="5">
        <v>0</v>
      </c>
      <c r="G9" s="5">
        <v>35</v>
      </c>
      <c r="H9" s="5">
        <v>380</v>
      </c>
      <c r="I9" s="5">
        <v>3.9</v>
      </c>
      <c r="J9" s="8">
        <f t="shared" si="0"/>
        <v>299800</v>
      </c>
      <c r="K9">
        <f t="shared" si="1"/>
        <v>0.999333333333333</v>
      </c>
      <c r="L9">
        <f t="shared" si="2"/>
        <v>300000</v>
      </c>
      <c r="M9">
        <v>0</v>
      </c>
      <c r="N9">
        <v>0.999333</v>
      </c>
      <c r="O9">
        <v>0.999333</v>
      </c>
      <c r="P9">
        <v>300000</v>
      </c>
      <c r="Q9">
        <v>300000</v>
      </c>
      <c r="R9" s="8">
        <v>299800</v>
      </c>
      <c r="S9">
        <v>299800</v>
      </c>
      <c r="T9">
        <v>0</v>
      </c>
    </row>
    <row r="10" s="1" customFormat="1" spans="1:20">
      <c r="A10" s="6">
        <v>45666</v>
      </c>
      <c r="B10" s="5">
        <f>B9-184000</f>
        <v>80800</v>
      </c>
      <c r="C10" s="5">
        <v>200000</v>
      </c>
      <c r="D10" s="5">
        <v>1000</v>
      </c>
      <c r="E10" s="5">
        <v>0</v>
      </c>
      <c r="F10" s="5">
        <v>0</v>
      </c>
      <c r="G10" s="5">
        <v>35</v>
      </c>
      <c r="H10" s="5">
        <v>380</v>
      </c>
      <c r="I10" s="5">
        <v>3.9</v>
      </c>
      <c r="J10" s="8">
        <f t="shared" si="0"/>
        <v>299800</v>
      </c>
      <c r="K10">
        <f t="shared" si="1"/>
        <v>0.999333333333333</v>
      </c>
      <c r="L10">
        <f t="shared" si="2"/>
        <v>300000</v>
      </c>
      <c r="M10">
        <v>0</v>
      </c>
      <c r="N10">
        <v>0.999333</v>
      </c>
      <c r="O10">
        <v>0.999333</v>
      </c>
      <c r="P10">
        <v>300000</v>
      </c>
      <c r="Q10">
        <v>300000</v>
      </c>
      <c r="R10" s="8">
        <v>299800</v>
      </c>
      <c r="S10">
        <v>299800</v>
      </c>
      <c r="T10">
        <v>0</v>
      </c>
    </row>
    <row r="11" spans="1:20">
      <c r="A11" s="6">
        <v>45667</v>
      </c>
      <c r="B11" s="5">
        <v>80800</v>
      </c>
      <c r="C11" s="5">
        <v>200000</v>
      </c>
      <c r="D11" s="5">
        <v>1000</v>
      </c>
      <c r="E11" s="5">
        <v>0</v>
      </c>
      <c r="F11" s="5">
        <v>0</v>
      </c>
      <c r="G11" s="5">
        <v>40</v>
      </c>
      <c r="H11" s="5">
        <v>380</v>
      </c>
      <c r="I11" s="5">
        <v>3.9</v>
      </c>
      <c r="J11" s="8">
        <f t="shared" si="0"/>
        <v>304800</v>
      </c>
      <c r="K11">
        <f t="shared" si="1"/>
        <v>1.016</v>
      </c>
      <c r="L11">
        <f t="shared" si="2"/>
        <v>300000</v>
      </c>
      <c r="M11">
        <v>0</v>
      </c>
      <c r="N11">
        <v>1.016</v>
      </c>
      <c r="O11">
        <v>0.999333</v>
      </c>
      <c r="P11">
        <v>300000</v>
      </c>
      <c r="Q11">
        <v>300000</v>
      </c>
      <c r="R11" s="8">
        <v>304800</v>
      </c>
      <c r="S11">
        <v>299800</v>
      </c>
      <c r="T11">
        <v>0.0167</v>
      </c>
    </row>
    <row r="12" s="1" customFormat="1" spans="1:20">
      <c r="A12" s="6">
        <v>45668</v>
      </c>
      <c r="B12" s="5">
        <v>80800</v>
      </c>
      <c r="C12" s="5">
        <f>C11-190000</f>
        <v>10000</v>
      </c>
      <c r="D12" s="5">
        <v>1000</v>
      </c>
      <c r="E12" s="5">
        <v>500</v>
      </c>
      <c r="F12" s="5">
        <v>0</v>
      </c>
      <c r="G12" s="5">
        <v>40</v>
      </c>
      <c r="H12" s="5">
        <v>380</v>
      </c>
      <c r="I12" s="5">
        <v>3.9</v>
      </c>
      <c r="J12" s="8">
        <f t="shared" si="0"/>
        <v>304800</v>
      </c>
      <c r="K12">
        <f t="shared" si="1"/>
        <v>1.016</v>
      </c>
      <c r="L12">
        <f t="shared" si="2"/>
        <v>300000</v>
      </c>
      <c r="M12">
        <v>0</v>
      </c>
      <c r="N12">
        <v>1.016</v>
      </c>
      <c r="O12">
        <v>1.016</v>
      </c>
      <c r="P12">
        <v>300000</v>
      </c>
      <c r="Q12">
        <v>300000</v>
      </c>
      <c r="R12" s="8">
        <v>304800</v>
      </c>
      <c r="S12">
        <v>304800</v>
      </c>
      <c r="T12">
        <v>0</v>
      </c>
    </row>
    <row r="13" spans="1:20">
      <c r="A13" s="6">
        <v>45669</v>
      </c>
      <c r="B13" s="5">
        <v>80800</v>
      </c>
      <c r="C13" s="5">
        <v>10000</v>
      </c>
      <c r="D13" s="5">
        <v>1000</v>
      </c>
      <c r="E13" s="5">
        <v>500</v>
      </c>
      <c r="F13" s="5">
        <v>0</v>
      </c>
      <c r="G13" s="5">
        <v>40</v>
      </c>
      <c r="H13" s="5">
        <v>380</v>
      </c>
      <c r="I13" s="5">
        <v>3.9</v>
      </c>
      <c r="J13" s="8">
        <f t="shared" si="0"/>
        <v>304800</v>
      </c>
      <c r="K13">
        <f t="shared" si="1"/>
        <v>1.016</v>
      </c>
      <c r="L13">
        <f t="shared" si="2"/>
        <v>300000</v>
      </c>
      <c r="M13">
        <v>0</v>
      </c>
      <c r="N13">
        <v>1.016</v>
      </c>
      <c r="O13">
        <v>1.016</v>
      </c>
      <c r="P13">
        <v>300000</v>
      </c>
      <c r="Q13">
        <v>300000</v>
      </c>
      <c r="R13" s="8">
        <v>304800</v>
      </c>
      <c r="S13">
        <v>304800</v>
      </c>
      <c r="T13">
        <v>0</v>
      </c>
    </row>
    <row r="14" spans="1:20">
      <c r="A14" s="6">
        <v>45670</v>
      </c>
      <c r="B14" s="5">
        <v>80800</v>
      </c>
      <c r="C14" s="5">
        <v>10000</v>
      </c>
      <c r="D14" s="5">
        <v>1000</v>
      </c>
      <c r="E14" s="5">
        <v>500</v>
      </c>
      <c r="F14" s="5">
        <v>0</v>
      </c>
      <c r="G14" s="5">
        <v>40</v>
      </c>
      <c r="H14" s="5">
        <v>380</v>
      </c>
      <c r="I14" s="5">
        <v>3.9</v>
      </c>
      <c r="J14" s="8">
        <f t="shared" si="0"/>
        <v>304800</v>
      </c>
      <c r="K14">
        <f t="shared" si="1"/>
        <v>1.016</v>
      </c>
      <c r="L14">
        <f t="shared" si="2"/>
        <v>300000</v>
      </c>
      <c r="M14">
        <v>0</v>
      </c>
      <c r="N14">
        <v>1.016</v>
      </c>
      <c r="O14">
        <v>1.016</v>
      </c>
      <c r="P14">
        <v>300000</v>
      </c>
      <c r="Q14">
        <v>300000</v>
      </c>
      <c r="R14" s="8">
        <v>304800</v>
      </c>
      <c r="S14">
        <v>304800</v>
      </c>
      <c r="T14">
        <v>0</v>
      </c>
    </row>
    <row r="15" spans="1:20">
      <c r="A15" s="6">
        <v>45671</v>
      </c>
      <c r="B15" s="5">
        <v>80800</v>
      </c>
      <c r="C15" s="5">
        <v>10000</v>
      </c>
      <c r="D15" s="5">
        <v>1000</v>
      </c>
      <c r="E15" s="5">
        <v>500</v>
      </c>
      <c r="F15" s="5">
        <v>0</v>
      </c>
      <c r="G15" s="5">
        <v>40</v>
      </c>
      <c r="H15" s="5">
        <v>380</v>
      </c>
      <c r="I15" s="5">
        <v>3.9</v>
      </c>
      <c r="J15" s="8">
        <f t="shared" si="0"/>
        <v>304800</v>
      </c>
      <c r="K15">
        <f t="shared" si="1"/>
        <v>1.016</v>
      </c>
      <c r="L15">
        <f t="shared" si="2"/>
        <v>300000</v>
      </c>
      <c r="M15">
        <v>0</v>
      </c>
      <c r="N15">
        <v>1.016</v>
      </c>
      <c r="O15">
        <v>1.016</v>
      </c>
      <c r="P15">
        <v>300000</v>
      </c>
      <c r="Q15">
        <v>300000</v>
      </c>
      <c r="R15" s="8">
        <v>304800</v>
      </c>
      <c r="S15">
        <v>304800</v>
      </c>
      <c r="T15">
        <v>0</v>
      </c>
    </row>
    <row r="16" spans="1:20">
      <c r="A16" s="6">
        <v>45672</v>
      </c>
      <c r="B16" s="5">
        <v>80800</v>
      </c>
      <c r="C16" s="5">
        <v>10000</v>
      </c>
      <c r="D16" s="5">
        <v>1000</v>
      </c>
      <c r="E16" s="5">
        <v>500</v>
      </c>
      <c r="F16" s="5">
        <v>0</v>
      </c>
      <c r="G16" s="5">
        <v>40</v>
      </c>
      <c r="H16" s="5">
        <v>380</v>
      </c>
      <c r="I16" s="5">
        <v>3.9</v>
      </c>
      <c r="J16" s="8">
        <f t="shared" si="0"/>
        <v>304800</v>
      </c>
      <c r="K16">
        <f t="shared" si="1"/>
        <v>1.016</v>
      </c>
      <c r="L16">
        <f t="shared" si="2"/>
        <v>300000</v>
      </c>
      <c r="M16">
        <v>0</v>
      </c>
      <c r="N16">
        <v>1.016</v>
      </c>
      <c r="O16">
        <v>1.016</v>
      </c>
      <c r="P16">
        <v>300000</v>
      </c>
      <c r="Q16">
        <v>300000</v>
      </c>
      <c r="R16" s="8">
        <v>304800</v>
      </c>
      <c r="S16">
        <v>304800</v>
      </c>
      <c r="T16">
        <v>0</v>
      </c>
    </row>
    <row r="17" spans="1:20">
      <c r="A17" s="6">
        <v>45673</v>
      </c>
      <c r="B17" s="5">
        <v>80800</v>
      </c>
      <c r="C17" s="5">
        <v>10000</v>
      </c>
      <c r="D17" s="5">
        <v>1000</v>
      </c>
      <c r="E17" s="5">
        <v>500</v>
      </c>
      <c r="F17" s="5">
        <v>0</v>
      </c>
      <c r="G17" s="5">
        <v>40</v>
      </c>
      <c r="H17" s="5">
        <v>380</v>
      </c>
      <c r="I17" s="5">
        <v>3.9</v>
      </c>
      <c r="J17" s="8">
        <f t="shared" si="0"/>
        <v>304800</v>
      </c>
      <c r="K17">
        <f t="shared" si="1"/>
        <v>1.016</v>
      </c>
      <c r="L17">
        <f t="shared" si="2"/>
        <v>300000</v>
      </c>
      <c r="M17">
        <v>0</v>
      </c>
      <c r="N17">
        <v>1.016</v>
      </c>
      <c r="O17">
        <v>1.016</v>
      </c>
      <c r="P17">
        <v>300000</v>
      </c>
      <c r="Q17">
        <v>300000</v>
      </c>
      <c r="R17" s="8">
        <v>304800</v>
      </c>
      <c r="S17">
        <v>304800</v>
      </c>
      <c r="T17">
        <v>0</v>
      </c>
    </row>
    <row r="18" spans="1:20">
      <c r="A18" s="6">
        <v>45674</v>
      </c>
      <c r="B18" s="5">
        <v>80800</v>
      </c>
      <c r="C18" s="5">
        <v>10000</v>
      </c>
      <c r="D18" s="5">
        <v>1000</v>
      </c>
      <c r="E18" s="5">
        <v>500</v>
      </c>
      <c r="F18" s="5">
        <v>0</v>
      </c>
      <c r="G18" s="5">
        <v>40</v>
      </c>
      <c r="H18" s="5">
        <v>380</v>
      </c>
      <c r="I18" s="5">
        <v>3.9</v>
      </c>
      <c r="J18" s="8">
        <f t="shared" si="0"/>
        <v>304800</v>
      </c>
      <c r="K18">
        <f t="shared" si="1"/>
        <v>1.016</v>
      </c>
      <c r="L18">
        <f t="shared" si="2"/>
        <v>300000</v>
      </c>
      <c r="M18">
        <v>0</v>
      </c>
      <c r="N18">
        <v>1.016</v>
      </c>
      <c r="O18">
        <v>1.016</v>
      </c>
      <c r="P18">
        <v>300000</v>
      </c>
      <c r="Q18">
        <v>300000</v>
      </c>
      <c r="R18" s="8">
        <v>304800</v>
      </c>
      <c r="S18">
        <v>304800</v>
      </c>
      <c r="T18">
        <v>0</v>
      </c>
    </row>
    <row r="19" spans="1:20">
      <c r="A19" s="6">
        <v>45675</v>
      </c>
      <c r="B19" s="5">
        <v>80800</v>
      </c>
      <c r="C19" s="5">
        <v>10000</v>
      </c>
      <c r="D19" s="5">
        <v>1000</v>
      </c>
      <c r="E19" s="5">
        <v>500</v>
      </c>
      <c r="F19" s="5">
        <v>0</v>
      </c>
      <c r="G19" s="5">
        <v>40</v>
      </c>
      <c r="H19" s="5">
        <v>380</v>
      </c>
      <c r="I19" s="5">
        <v>3.9</v>
      </c>
      <c r="J19" s="8">
        <f t="shared" si="0"/>
        <v>304800</v>
      </c>
      <c r="K19">
        <f t="shared" si="1"/>
        <v>1.016</v>
      </c>
      <c r="L19">
        <f t="shared" si="2"/>
        <v>300000</v>
      </c>
      <c r="M19">
        <v>0</v>
      </c>
      <c r="N19">
        <v>1.016</v>
      </c>
      <c r="O19">
        <v>1.016</v>
      </c>
      <c r="P19">
        <v>300000</v>
      </c>
      <c r="Q19">
        <v>300000</v>
      </c>
      <c r="R19" s="8">
        <v>304800</v>
      </c>
      <c r="S19">
        <v>304800</v>
      </c>
      <c r="T19">
        <v>0</v>
      </c>
    </row>
    <row r="20" spans="1:20">
      <c r="A20" s="6">
        <v>45676</v>
      </c>
      <c r="B20" s="5">
        <v>80800</v>
      </c>
      <c r="C20" s="5">
        <v>10000</v>
      </c>
      <c r="D20" s="5">
        <v>1000</v>
      </c>
      <c r="E20" s="5">
        <v>500</v>
      </c>
      <c r="F20" s="5">
        <v>0</v>
      </c>
      <c r="G20" s="5">
        <v>40</v>
      </c>
      <c r="H20" s="5">
        <v>380</v>
      </c>
      <c r="I20" s="5">
        <v>3.9</v>
      </c>
      <c r="J20" s="8">
        <f t="shared" si="0"/>
        <v>304800</v>
      </c>
      <c r="K20">
        <f t="shared" si="1"/>
        <v>1.016</v>
      </c>
      <c r="L20">
        <f t="shared" si="2"/>
        <v>300000</v>
      </c>
      <c r="M20">
        <v>0</v>
      </c>
      <c r="N20">
        <v>1.016</v>
      </c>
      <c r="O20">
        <v>1.016</v>
      </c>
      <c r="P20">
        <v>300000</v>
      </c>
      <c r="Q20">
        <v>300000</v>
      </c>
      <c r="R20" s="8">
        <v>304800</v>
      </c>
      <c r="S20">
        <v>304800</v>
      </c>
      <c r="T20">
        <v>0</v>
      </c>
    </row>
    <row r="21" spans="1:20">
      <c r="A21" s="6">
        <v>45677</v>
      </c>
      <c r="B21" s="5">
        <v>80800</v>
      </c>
      <c r="C21" s="5">
        <v>10000</v>
      </c>
      <c r="D21" s="5">
        <v>1000</v>
      </c>
      <c r="E21" s="5">
        <v>500</v>
      </c>
      <c r="F21" s="5">
        <v>0</v>
      </c>
      <c r="G21" s="5">
        <v>40</v>
      </c>
      <c r="H21" s="5">
        <v>380</v>
      </c>
      <c r="I21" s="5">
        <v>3.9</v>
      </c>
      <c r="J21" s="8">
        <f t="shared" si="0"/>
        <v>304800</v>
      </c>
      <c r="K21">
        <f t="shared" si="1"/>
        <v>1.016</v>
      </c>
      <c r="L21">
        <f t="shared" si="2"/>
        <v>300000</v>
      </c>
      <c r="M21">
        <v>0</v>
      </c>
      <c r="N21">
        <v>1.016</v>
      </c>
      <c r="O21">
        <v>1.016</v>
      </c>
      <c r="P21">
        <v>300000</v>
      </c>
      <c r="Q21">
        <v>300000</v>
      </c>
      <c r="R21" s="8">
        <v>304800</v>
      </c>
      <c r="S21">
        <v>304800</v>
      </c>
      <c r="T21">
        <v>0</v>
      </c>
    </row>
    <row r="22" spans="1:20">
      <c r="A22" s="6">
        <v>45678</v>
      </c>
      <c r="B22" s="5">
        <v>80800</v>
      </c>
      <c r="C22" s="5">
        <v>10000</v>
      </c>
      <c r="D22" s="5">
        <v>1000</v>
      </c>
      <c r="E22" s="5">
        <v>500</v>
      </c>
      <c r="F22" s="5">
        <v>0</v>
      </c>
      <c r="G22" s="5">
        <v>40</v>
      </c>
      <c r="H22" s="5">
        <v>380</v>
      </c>
      <c r="I22" s="5">
        <v>3.9</v>
      </c>
      <c r="J22" s="8">
        <f t="shared" si="0"/>
        <v>304800</v>
      </c>
      <c r="K22">
        <f t="shared" si="1"/>
        <v>1.016</v>
      </c>
      <c r="L22">
        <f t="shared" si="2"/>
        <v>300000</v>
      </c>
      <c r="M22">
        <v>0</v>
      </c>
      <c r="N22">
        <v>1.016</v>
      </c>
      <c r="O22">
        <v>1.016</v>
      </c>
      <c r="P22">
        <v>300000</v>
      </c>
      <c r="Q22">
        <v>300000</v>
      </c>
      <c r="R22" s="8">
        <v>304800</v>
      </c>
      <c r="S22">
        <v>304800</v>
      </c>
      <c r="T22">
        <v>0</v>
      </c>
    </row>
    <row r="23" spans="1:20">
      <c r="A23" s="6">
        <v>45679</v>
      </c>
      <c r="B23" s="5">
        <v>80800</v>
      </c>
      <c r="C23" s="5">
        <v>10000</v>
      </c>
      <c r="D23" s="5">
        <v>1000</v>
      </c>
      <c r="E23" s="5">
        <v>500</v>
      </c>
      <c r="F23" s="5">
        <v>0</v>
      </c>
      <c r="G23" s="5">
        <v>40</v>
      </c>
      <c r="H23" s="5">
        <v>380</v>
      </c>
      <c r="I23" s="5">
        <v>3.9</v>
      </c>
      <c r="J23" s="8">
        <f t="shared" si="0"/>
        <v>304800</v>
      </c>
      <c r="K23">
        <f t="shared" si="1"/>
        <v>1.016</v>
      </c>
      <c r="L23">
        <f t="shared" si="2"/>
        <v>300000</v>
      </c>
      <c r="M23">
        <v>0</v>
      </c>
      <c r="N23">
        <v>1.016</v>
      </c>
      <c r="O23">
        <v>1.016</v>
      </c>
      <c r="P23">
        <v>300000</v>
      </c>
      <c r="Q23">
        <v>300000</v>
      </c>
      <c r="R23" s="8">
        <v>304800</v>
      </c>
      <c r="S23">
        <v>304800</v>
      </c>
      <c r="T23">
        <v>0</v>
      </c>
    </row>
    <row r="24" spans="1:20">
      <c r="A24" s="6">
        <v>45680</v>
      </c>
      <c r="B24" s="5">
        <v>80800</v>
      </c>
      <c r="C24" s="5">
        <v>10000</v>
      </c>
      <c r="D24" s="5">
        <v>1000</v>
      </c>
      <c r="E24" s="5">
        <v>500</v>
      </c>
      <c r="F24" s="5">
        <v>0</v>
      </c>
      <c r="G24" s="5">
        <v>40</v>
      </c>
      <c r="H24" s="5">
        <v>380</v>
      </c>
      <c r="I24" s="5">
        <v>3.9</v>
      </c>
      <c r="J24" s="8">
        <f t="shared" si="0"/>
        <v>304800</v>
      </c>
      <c r="K24">
        <f t="shared" si="1"/>
        <v>1.016</v>
      </c>
      <c r="L24">
        <f t="shared" si="2"/>
        <v>300000</v>
      </c>
      <c r="M24">
        <v>0</v>
      </c>
      <c r="N24">
        <v>1.016</v>
      </c>
      <c r="O24">
        <v>1.016</v>
      </c>
      <c r="P24">
        <v>300000</v>
      </c>
      <c r="Q24">
        <v>300000</v>
      </c>
      <c r="R24" s="8">
        <v>304800</v>
      </c>
      <c r="S24">
        <v>304800</v>
      </c>
      <c r="T24">
        <v>0</v>
      </c>
    </row>
    <row r="25" spans="1:20">
      <c r="A25" s="6">
        <v>45681</v>
      </c>
      <c r="B25" s="5">
        <v>80800</v>
      </c>
      <c r="C25" s="5">
        <v>10000</v>
      </c>
      <c r="D25" s="5">
        <v>1000</v>
      </c>
      <c r="E25" s="5">
        <v>500</v>
      </c>
      <c r="F25" s="5">
        <v>0</v>
      </c>
      <c r="G25" s="5">
        <v>40</v>
      </c>
      <c r="H25" s="5">
        <v>380</v>
      </c>
      <c r="I25" s="5">
        <v>3.9</v>
      </c>
      <c r="J25" s="8">
        <f t="shared" si="0"/>
        <v>304800</v>
      </c>
      <c r="K25">
        <f t="shared" si="1"/>
        <v>1.016</v>
      </c>
      <c r="L25">
        <f t="shared" si="2"/>
        <v>300000</v>
      </c>
      <c r="M25">
        <v>0</v>
      </c>
      <c r="N25">
        <v>1.016</v>
      </c>
      <c r="O25">
        <v>1.016</v>
      </c>
      <c r="P25">
        <v>300000</v>
      </c>
      <c r="Q25">
        <v>300000</v>
      </c>
      <c r="R25" s="8">
        <v>304800</v>
      </c>
      <c r="S25">
        <v>304800</v>
      </c>
      <c r="T25">
        <v>0</v>
      </c>
    </row>
    <row r="26" spans="1:20">
      <c r="A26" s="6">
        <v>45682</v>
      </c>
      <c r="B26" s="5">
        <v>80800</v>
      </c>
      <c r="C26" s="5">
        <v>10000</v>
      </c>
      <c r="D26" s="5">
        <v>1000</v>
      </c>
      <c r="E26" s="5">
        <v>500</v>
      </c>
      <c r="F26" s="5">
        <v>0</v>
      </c>
      <c r="G26" s="5">
        <v>40</v>
      </c>
      <c r="H26" s="5">
        <v>380</v>
      </c>
      <c r="I26" s="5">
        <v>3.9</v>
      </c>
      <c r="J26" s="8">
        <f t="shared" si="0"/>
        <v>304800</v>
      </c>
      <c r="K26">
        <f t="shared" si="1"/>
        <v>1.016</v>
      </c>
      <c r="L26">
        <f t="shared" si="2"/>
        <v>300000</v>
      </c>
      <c r="M26">
        <v>0</v>
      </c>
      <c r="N26">
        <v>1.016</v>
      </c>
      <c r="O26">
        <v>1.016</v>
      </c>
      <c r="P26">
        <v>300000</v>
      </c>
      <c r="Q26">
        <v>300000</v>
      </c>
      <c r="R26" s="8">
        <v>304800</v>
      </c>
      <c r="S26">
        <v>304800</v>
      </c>
      <c r="T26">
        <v>0</v>
      </c>
    </row>
    <row r="27" spans="1:20">
      <c r="A27" s="6">
        <v>45683</v>
      </c>
      <c r="B27" s="5">
        <v>80800</v>
      </c>
      <c r="C27" s="5">
        <v>10000</v>
      </c>
      <c r="D27" s="5">
        <v>1000</v>
      </c>
      <c r="E27" s="5">
        <v>500</v>
      </c>
      <c r="F27" s="5">
        <v>0</v>
      </c>
      <c r="G27" s="5">
        <v>40</v>
      </c>
      <c r="H27" s="5">
        <v>380</v>
      </c>
      <c r="I27" s="5">
        <v>3.9</v>
      </c>
      <c r="J27" s="8">
        <f t="shared" si="0"/>
        <v>304800</v>
      </c>
      <c r="K27">
        <f t="shared" si="1"/>
        <v>1.016</v>
      </c>
      <c r="L27">
        <f t="shared" si="2"/>
        <v>300000</v>
      </c>
      <c r="M27">
        <v>0</v>
      </c>
      <c r="N27">
        <v>1.016</v>
      </c>
      <c r="O27">
        <v>1.016</v>
      </c>
      <c r="P27">
        <v>300000</v>
      </c>
      <c r="Q27">
        <v>300000</v>
      </c>
      <c r="R27" s="8">
        <v>304800</v>
      </c>
      <c r="S27">
        <v>304800</v>
      </c>
      <c r="T27">
        <v>0</v>
      </c>
    </row>
    <row r="28" spans="1:20">
      <c r="A28" s="6">
        <v>45684</v>
      </c>
      <c r="B28" s="5">
        <v>80800</v>
      </c>
      <c r="C28" s="5">
        <v>10000</v>
      </c>
      <c r="D28" s="5">
        <v>1000</v>
      </c>
      <c r="E28" s="5">
        <v>500</v>
      </c>
      <c r="F28" s="5">
        <v>0</v>
      </c>
      <c r="G28" s="5">
        <v>40</v>
      </c>
      <c r="H28" s="5">
        <v>380</v>
      </c>
      <c r="I28" s="5">
        <v>3.9</v>
      </c>
      <c r="J28" s="8">
        <f t="shared" si="0"/>
        <v>304800</v>
      </c>
      <c r="K28">
        <f t="shared" si="1"/>
        <v>1.016</v>
      </c>
      <c r="L28">
        <f t="shared" si="2"/>
        <v>300000</v>
      </c>
      <c r="M28">
        <v>0</v>
      </c>
      <c r="N28">
        <v>1.016</v>
      </c>
      <c r="O28">
        <v>1.016</v>
      </c>
      <c r="P28">
        <v>300000</v>
      </c>
      <c r="Q28">
        <v>300000</v>
      </c>
      <c r="R28" s="8">
        <v>304800</v>
      </c>
      <c r="S28">
        <v>304800</v>
      </c>
      <c r="T28">
        <v>0</v>
      </c>
    </row>
    <row r="29" spans="1:20">
      <c r="A29" s="6">
        <v>45685</v>
      </c>
      <c r="B29" s="5">
        <v>80800</v>
      </c>
      <c r="C29" s="5">
        <v>10000</v>
      </c>
      <c r="D29" s="5">
        <v>1000</v>
      </c>
      <c r="E29" s="5">
        <v>500</v>
      </c>
      <c r="F29" s="5">
        <v>0</v>
      </c>
      <c r="G29" s="5">
        <v>40</v>
      </c>
      <c r="H29" s="5">
        <v>380</v>
      </c>
      <c r="I29" s="5">
        <v>3.9</v>
      </c>
      <c r="J29" s="8">
        <f t="shared" si="0"/>
        <v>304800</v>
      </c>
      <c r="K29">
        <f t="shared" si="1"/>
        <v>1.016</v>
      </c>
      <c r="L29">
        <f t="shared" si="2"/>
        <v>300000</v>
      </c>
      <c r="M29">
        <v>0</v>
      </c>
      <c r="N29">
        <v>1.016</v>
      </c>
      <c r="O29">
        <v>1.016</v>
      </c>
      <c r="P29">
        <v>300000</v>
      </c>
      <c r="Q29">
        <v>300000</v>
      </c>
      <c r="R29" s="8">
        <v>304800</v>
      </c>
      <c r="S29">
        <v>304800</v>
      </c>
      <c r="T29">
        <v>0</v>
      </c>
    </row>
    <row r="30" spans="1:20">
      <c r="A30" s="6">
        <v>45686</v>
      </c>
      <c r="B30" s="5">
        <v>80800</v>
      </c>
      <c r="C30" s="5">
        <v>10000</v>
      </c>
      <c r="D30" s="5">
        <v>1000</v>
      </c>
      <c r="E30" s="5">
        <v>500</v>
      </c>
      <c r="F30" s="5">
        <v>0</v>
      </c>
      <c r="G30" s="5">
        <v>40</v>
      </c>
      <c r="H30" s="5">
        <v>380</v>
      </c>
      <c r="I30" s="5">
        <v>3.9</v>
      </c>
      <c r="J30" s="8">
        <f t="shared" si="0"/>
        <v>304800</v>
      </c>
      <c r="K30">
        <f t="shared" si="1"/>
        <v>1.016</v>
      </c>
      <c r="L30">
        <f t="shared" si="2"/>
        <v>300000</v>
      </c>
      <c r="M30">
        <v>0</v>
      </c>
      <c r="N30">
        <v>1.016</v>
      </c>
      <c r="O30">
        <v>1.016</v>
      </c>
      <c r="P30">
        <v>300000</v>
      </c>
      <c r="Q30">
        <v>300000</v>
      </c>
      <c r="R30" s="8">
        <v>304800</v>
      </c>
      <c r="S30">
        <v>304800</v>
      </c>
      <c r="T30">
        <v>0</v>
      </c>
    </row>
    <row r="31" spans="1:20">
      <c r="A31" s="6">
        <v>45687</v>
      </c>
      <c r="B31" s="5">
        <v>80800</v>
      </c>
      <c r="C31" s="5">
        <v>10000</v>
      </c>
      <c r="D31" s="5">
        <v>1000</v>
      </c>
      <c r="E31" s="5">
        <v>500</v>
      </c>
      <c r="F31" s="5">
        <v>0</v>
      </c>
      <c r="G31" s="5">
        <v>40</v>
      </c>
      <c r="H31" s="5">
        <v>380</v>
      </c>
      <c r="I31" s="5">
        <v>3.9</v>
      </c>
      <c r="J31" s="8">
        <f t="shared" si="0"/>
        <v>304800</v>
      </c>
      <c r="K31">
        <f t="shared" si="1"/>
        <v>1.016</v>
      </c>
      <c r="L31">
        <f t="shared" si="2"/>
        <v>300000</v>
      </c>
      <c r="M31">
        <v>0</v>
      </c>
      <c r="N31">
        <v>1.016</v>
      </c>
      <c r="O31">
        <v>1.016</v>
      </c>
      <c r="P31">
        <v>300000</v>
      </c>
      <c r="Q31">
        <v>300000</v>
      </c>
      <c r="R31" s="8">
        <v>304800</v>
      </c>
      <c r="S31">
        <v>304800</v>
      </c>
      <c r="T31">
        <v>0</v>
      </c>
    </row>
    <row r="32" spans="1:20">
      <c r="A32" s="6">
        <v>45688</v>
      </c>
      <c r="B32" s="5">
        <v>80800</v>
      </c>
      <c r="C32" s="5">
        <v>10000</v>
      </c>
      <c r="D32" s="5">
        <v>1000</v>
      </c>
      <c r="E32" s="5">
        <v>500</v>
      </c>
      <c r="F32" s="5">
        <v>0</v>
      </c>
      <c r="G32" s="5">
        <v>40</v>
      </c>
      <c r="H32" s="5">
        <v>380</v>
      </c>
      <c r="I32" s="5">
        <v>3.9</v>
      </c>
      <c r="J32" s="8">
        <f t="shared" si="0"/>
        <v>304800</v>
      </c>
      <c r="K32">
        <f t="shared" si="1"/>
        <v>1.016</v>
      </c>
      <c r="L32">
        <f t="shared" si="2"/>
        <v>300000</v>
      </c>
      <c r="M32">
        <v>0</v>
      </c>
      <c r="N32">
        <v>1.016</v>
      </c>
      <c r="O32">
        <v>1.016</v>
      </c>
      <c r="P32">
        <v>300000</v>
      </c>
      <c r="Q32">
        <v>300000</v>
      </c>
      <c r="R32" s="8">
        <v>304800</v>
      </c>
      <c r="S32">
        <v>304800</v>
      </c>
      <c r="T32">
        <v>0</v>
      </c>
    </row>
    <row r="33" s="1" customFormat="1" spans="1:20">
      <c r="A33" s="6">
        <v>45689</v>
      </c>
      <c r="B33" s="5">
        <v>180800</v>
      </c>
      <c r="C33" s="5">
        <v>10000</v>
      </c>
      <c r="D33" s="5">
        <v>1000</v>
      </c>
      <c r="E33" s="5">
        <v>500</v>
      </c>
      <c r="F33" s="5">
        <v>0</v>
      </c>
      <c r="G33" s="5">
        <v>40</v>
      </c>
      <c r="H33" s="5">
        <v>380</v>
      </c>
      <c r="I33" s="5">
        <v>3.9</v>
      </c>
      <c r="J33" s="8">
        <f t="shared" si="0"/>
        <v>404800</v>
      </c>
      <c r="K33">
        <f t="shared" si="1"/>
        <v>1.016</v>
      </c>
      <c r="L33">
        <f t="shared" si="2"/>
        <v>398425.196850394</v>
      </c>
      <c r="M33">
        <v>100000</v>
      </c>
      <c r="N33">
        <v>1.016</v>
      </c>
      <c r="O33">
        <v>1.016</v>
      </c>
      <c r="P33">
        <v>398425.2</v>
      </c>
      <c r="Q33">
        <v>300000</v>
      </c>
      <c r="R33" s="8">
        <v>404800</v>
      </c>
      <c r="S33">
        <v>304800</v>
      </c>
      <c r="T33">
        <v>0</v>
      </c>
    </row>
    <row r="34" spans="1:20">
      <c r="A34" s="6">
        <v>45690</v>
      </c>
      <c r="B34" s="5">
        <v>180800</v>
      </c>
      <c r="C34" s="5">
        <v>10000</v>
      </c>
      <c r="D34" s="5">
        <v>1000</v>
      </c>
      <c r="E34" s="5">
        <v>500</v>
      </c>
      <c r="F34" s="5">
        <v>0</v>
      </c>
      <c r="G34" s="5">
        <v>40</v>
      </c>
      <c r="H34" s="5">
        <v>380</v>
      </c>
      <c r="I34" s="5">
        <v>3.9</v>
      </c>
      <c r="J34" s="8">
        <f t="shared" si="0"/>
        <v>404800</v>
      </c>
      <c r="K34">
        <f t="shared" si="1"/>
        <v>1.016</v>
      </c>
      <c r="L34">
        <f t="shared" si="2"/>
        <v>398425.196850394</v>
      </c>
      <c r="M34">
        <v>0</v>
      </c>
      <c r="N34">
        <v>1.016</v>
      </c>
      <c r="O34">
        <v>1.016</v>
      </c>
      <c r="P34">
        <v>398425.2</v>
      </c>
      <c r="Q34">
        <v>398425.2</v>
      </c>
      <c r="R34" s="8">
        <v>404800</v>
      </c>
      <c r="S34">
        <v>404800</v>
      </c>
      <c r="T34">
        <v>0</v>
      </c>
    </row>
    <row r="35" spans="1:20">
      <c r="A35" s="6">
        <v>45691</v>
      </c>
      <c r="B35" s="5">
        <v>180800</v>
      </c>
      <c r="C35" s="5">
        <v>10000</v>
      </c>
      <c r="D35" s="5">
        <v>1000</v>
      </c>
      <c r="E35" s="5">
        <v>500</v>
      </c>
      <c r="F35" s="5">
        <v>0</v>
      </c>
      <c r="G35" s="5">
        <v>40</v>
      </c>
      <c r="H35" s="5">
        <v>380</v>
      </c>
      <c r="I35" s="5">
        <v>3.9</v>
      </c>
      <c r="J35" s="8">
        <f t="shared" si="0"/>
        <v>404800</v>
      </c>
      <c r="K35">
        <f t="shared" si="1"/>
        <v>1.016</v>
      </c>
      <c r="L35">
        <f t="shared" si="2"/>
        <v>398425.196850394</v>
      </c>
      <c r="M35">
        <v>0</v>
      </c>
      <c r="N35">
        <v>1.016</v>
      </c>
      <c r="O35">
        <v>1.016</v>
      </c>
      <c r="P35">
        <v>398425.2</v>
      </c>
      <c r="Q35">
        <v>398425.2</v>
      </c>
      <c r="R35" s="8">
        <v>404800</v>
      </c>
      <c r="S35">
        <v>404800</v>
      </c>
      <c r="T35">
        <v>0</v>
      </c>
    </row>
    <row r="36" spans="1:20">
      <c r="A36" s="6">
        <v>45692</v>
      </c>
      <c r="B36" s="5">
        <v>180800</v>
      </c>
      <c r="C36" s="5">
        <v>10000</v>
      </c>
      <c r="D36" s="5">
        <v>1000</v>
      </c>
      <c r="E36" s="5">
        <v>500</v>
      </c>
      <c r="F36" s="5">
        <v>0</v>
      </c>
      <c r="G36" s="5">
        <v>40</v>
      </c>
      <c r="H36" s="5">
        <v>380</v>
      </c>
      <c r="I36" s="5">
        <v>3.9</v>
      </c>
      <c r="J36" s="8">
        <f t="shared" si="0"/>
        <v>404800</v>
      </c>
      <c r="K36">
        <f t="shared" si="1"/>
        <v>1.016</v>
      </c>
      <c r="L36">
        <f t="shared" si="2"/>
        <v>398425.196850394</v>
      </c>
      <c r="M36">
        <v>0</v>
      </c>
      <c r="N36">
        <v>1.016</v>
      </c>
      <c r="O36">
        <v>1.016</v>
      </c>
      <c r="P36">
        <v>398425.2</v>
      </c>
      <c r="Q36">
        <v>398425.2</v>
      </c>
      <c r="R36" s="8">
        <v>404800</v>
      </c>
      <c r="S36">
        <v>404800</v>
      </c>
      <c r="T36">
        <v>0</v>
      </c>
    </row>
    <row r="37" spans="1:20">
      <c r="A37" s="6">
        <v>45693</v>
      </c>
      <c r="B37" s="5">
        <v>180800</v>
      </c>
      <c r="C37" s="5">
        <v>10000</v>
      </c>
      <c r="D37" s="5">
        <v>1000</v>
      </c>
      <c r="E37" s="5">
        <v>500</v>
      </c>
      <c r="F37" s="5">
        <v>0</v>
      </c>
      <c r="G37" s="5">
        <v>40</v>
      </c>
      <c r="H37" s="5">
        <v>380</v>
      </c>
      <c r="I37" s="5">
        <v>3.9</v>
      </c>
      <c r="J37" s="8">
        <f t="shared" si="0"/>
        <v>404800</v>
      </c>
      <c r="K37">
        <f t="shared" si="1"/>
        <v>1.016</v>
      </c>
      <c r="L37">
        <f t="shared" si="2"/>
        <v>398425.196850394</v>
      </c>
      <c r="M37">
        <v>0</v>
      </c>
      <c r="N37">
        <v>1.016</v>
      </c>
      <c r="O37">
        <v>1.016</v>
      </c>
      <c r="P37">
        <v>398425.2</v>
      </c>
      <c r="Q37">
        <v>398425.2</v>
      </c>
      <c r="R37" s="8">
        <v>404800</v>
      </c>
      <c r="S37">
        <v>404800</v>
      </c>
      <c r="T37">
        <v>0</v>
      </c>
    </row>
    <row r="38" spans="1:20">
      <c r="A38" s="6">
        <v>45694</v>
      </c>
      <c r="B38" s="5">
        <v>180800</v>
      </c>
      <c r="C38" s="5">
        <v>10000</v>
      </c>
      <c r="D38" s="5">
        <v>1000</v>
      </c>
      <c r="E38" s="5">
        <v>500</v>
      </c>
      <c r="F38" s="5">
        <v>0</v>
      </c>
      <c r="G38" s="5">
        <v>40</v>
      </c>
      <c r="H38" s="5">
        <v>380</v>
      </c>
      <c r="I38" s="5">
        <v>3.9</v>
      </c>
      <c r="J38" s="8">
        <f t="shared" si="0"/>
        <v>404800</v>
      </c>
      <c r="K38">
        <f t="shared" si="1"/>
        <v>1.016</v>
      </c>
      <c r="L38">
        <f t="shared" si="2"/>
        <v>398425.196850394</v>
      </c>
      <c r="M38">
        <v>0</v>
      </c>
      <c r="N38">
        <v>1.016</v>
      </c>
      <c r="O38">
        <v>1.016</v>
      </c>
      <c r="P38">
        <v>398425.2</v>
      </c>
      <c r="Q38">
        <v>398425.2</v>
      </c>
      <c r="R38" s="8">
        <v>404800</v>
      </c>
      <c r="S38">
        <v>404800</v>
      </c>
      <c r="T38">
        <v>0</v>
      </c>
    </row>
    <row r="39" s="1" customFormat="1" spans="1:20">
      <c r="A39" s="6">
        <v>45695</v>
      </c>
      <c r="B39" s="5">
        <f>B38+100</f>
        <v>180900</v>
      </c>
      <c r="C39" s="5">
        <v>10000</v>
      </c>
      <c r="D39" s="5">
        <v>1000</v>
      </c>
      <c r="E39" s="5">
        <v>500</v>
      </c>
      <c r="F39" s="5">
        <v>0</v>
      </c>
      <c r="G39" s="5">
        <v>45</v>
      </c>
      <c r="H39" s="5">
        <v>380</v>
      </c>
      <c r="I39" s="5">
        <v>3.9</v>
      </c>
      <c r="J39" s="8">
        <f t="shared" si="0"/>
        <v>409900</v>
      </c>
      <c r="K39">
        <f t="shared" si="1"/>
        <v>1.02880039525692</v>
      </c>
      <c r="L39">
        <f t="shared" si="2"/>
        <v>398425.196850394</v>
      </c>
      <c r="M39">
        <v>0</v>
      </c>
      <c r="N39">
        <v>1.0288</v>
      </c>
      <c r="O39">
        <v>1.016</v>
      </c>
      <c r="P39">
        <v>398425.2</v>
      </c>
      <c r="Q39">
        <v>398425.2</v>
      </c>
      <c r="R39" s="8">
        <v>409900</v>
      </c>
      <c r="S39">
        <v>404800</v>
      </c>
      <c r="T39">
        <v>0.0126</v>
      </c>
    </row>
    <row r="40" s="1" customFormat="1" spans="1:20">
      <c r="A40" s="6">
        <v>45696</v>
      </c>
      <c r="B40" s="5">
        <v>180900</v>
      </c>
      <c r="C40" s="5">
        <v>0</v>
      </c>
      <c r="D40" s="5">
        <v>1000</v>
      </c>
      <c r="E40" s="5">
        <v>500</v>
      </c>
      <c r="F40" s="5">
        <v>0</v>
      </c>
      <c r="G40" s="5">
        <v>45</v>
      </c>
      <c r="H40" s="5">
        <v>380</v>
      </c>
      <c r="I40" s="5">
        <v>3.9</v>
      </c>
      <c r="J40" s="8">
        <f t="shared" si="0"/>
        <v>400700</v>
      </c>
      <c r="K40">
        <f t="shared" si="1"/>
        <v>1.02880039525692</v>
      </c>
      <c r="L40">
        <f t="shared" si="2"/>
        <v>389482.743054288</v>
      </c>
      <c r="M40">
        <v>-9200</v>
      </c>
      <c r="N40">
        <v>1.0288</v>
      </c>
      <c r="O40">
        <v>1.0288</v>
      </c>
      <c r="P40">
        <v>389482.74</v>
      </c>
      <c r="Q40">
        <v>398425.2</v>
      </c>
      <c r="R40" s="8">
        <v>400700</v>
      </c>
      <c r="S40">
        <v>409900</v>
      </c>
      <c r="T40">
        <v>0</v>
      </c>
    </row>
    <row r="41" spans="1:20">
      <c r="A41" s="6">
        <v>45697</v>
      </c>
      <c r="B41" s="5">
        <v>180900</v>
      </c>
      <c r="C41" s="5">
        <v>0</v>
      </c>
      <c r="D41" s="5">
        <v>1000</v>
      </c>
      <c r="E41" s="5">
        <v>500</v>
      </c>
      <c r="F41" s="5">
        <v>0</v>
      </c>
      <c r="G41" s="5">
        <v>45</v>
      </c>
      <c r="H41" s="5">
        <v>380</v>
      </c>
      <c r="I41" s="5">
        <v>3.9</v>
      </c>
      <c r="J41" s="8">
        <f t="shared" si="0"/>
        <v>400700</v>
      </c>
      <c r="K41">
        <f t="shared" si="1"/>
        <v>1.02880039525692</v>
      </c>
      <c r="L41">
        <f t="shared" si="2"/>
        <v>389482.743054288</v>
      </c>
      <c r="M41">
        <v>0</v>
      </c>
      <c r="N41">
        <v>1.0288</v>
      </c>
      <c r="O41">
        <v>1.0288</v>
      </c>
      <c r="P41">
        <v>389482.74</v>
      </c>
      <c r="Q41">
        <v>389482.74</v>
      </c>
      <c r="R41" s="8">
        <v>400700</v>
      </c>
      <c r="S41">
        <v>400700</v>
      </c>
      <c r="T41">
        <v>0</v>
      </c>
    </row>
    <row r="42" s="1" customFormat="1" spans="1:20">
      <c r="A42" s="6">
        <v>45698</v>
      </c>
      <c r="B42" s="5">
        <f>B41+48000</f>
        <v>228900</v>
      </c>
      <c r="C42" s="5">
        <v>0</v>
      </c>
      <c r="D42" s="5">
        <v>0</v>
      </c>
      <c r="E42" s="5">
        <v>500</v>
      </c>
      <c r="F42" s="5">
        <v>0</v>
      </c>
      <c r="G42" s="5">
        <v>50</v>
      </c>
      <c r="H42" s="5">
        <v>380</v>
      </c>
      <c r="I42" s="5">
        <v>3.9</v>
      </c>
      <c r="J42" s="8">
        <f t="shared" si="0"/>
        <v>403700</v>
      </c>
      <c r="K42">
        <f t="shared" si="1"/>
        <v>1.03650291880513</v>
      </c>
      <c r="L42">
        <f t="shared" si="2"/>
        <v>389482.743054288</v>
      </c>
      <c r="M42">
        <v>0</v>
      </c>
      <c r="N42">
        <v>1.036503</v>
      </c>
      <c r="O42">
        <v>1.0288</v>
      </c>
      <c r="P42">
        <v>389482.74</v>
      </c>
      <c r="Q42">
        <v>389482.74</v>
      </c>
      <c r="R42" s="8">
        <v>403700</v>
      </c>
      <c r="S42">
        <v>400700</v>
      </c>
      <c r="T42">
        <v>0.0075</v>
      </c>
    </row>
    <row r="43" s="1" customFormat="1" spans="1:20">
      <c r="A43" s="6">
        <v>45699</v>
      </c>
      <c r="B43" s="5">
        <v>228900</v>
      </c>
      <c r="C43" s="5">
        <f>C42+40000</f>
        <v>40000</v>
      </c>
      <c r="D43" s="5">
        <v>0</v>
      </c>
      <c r="E43" s="5">
        <v>400</v>
      </c>
      <c r="F43" s="5">
        <v>0</v>
      </c>
      <c r="G43" s="5">
        <v>50</v>
      </c>
      <c r="H43" s="5">
        <v>450</v>
      </c>
      <c r="I43" s="5">
        <v>3.9</v>
      </c>
      <c r="J43" s="8">
        <f t="shared" si="0"/>
        <v>431300</v>
      </c>
      <c r="K43">
        <f t="shared" si="1"/>
        <v>1.10736613544874</v>
      </c>
      <c r="L43">
        <f t="shared" si="2"/>
        <v>389482.743054288</v>
      </c>
      <c r="M43">
        <v>0</v>
      </c>
      <c r="N43">
        <v>1.107366</v>
      </c>
      <c r="O43">
        <v>1.036503</v>
      </c>
      <c r="P43">
        <v>389482.74</v>
      </c>
      <c r="Q43">
        <v>389482.74</v>
      </c>
      <c r="R43" s="8">
        <v>431300</v>
      </c>
      <c r="S43">
        <v>403700</v>
      </c>
      <c r="T43">
        <v>0.0684</v>
      </c>
    </row>
    <row r="44" s="1" customFormat="1" spans="1:20">
      <c r="A44" s="6">
        <v>45700</v>
      </c>
      <c r="B44" s="5">
        <f>B43-38000</f>
        <v>190900</v>
      </c>
      <c r="C44" s="5">
        <v>40000</v>
      </c>
      <c r="D44" s="5">
        <v>0</v>
      </c>
      <c r="E44" s="5">
        <v>400</v>
      </c>
      <c r="F44" s="5">
        <v>10000</v>
      </c>
      <c r="G44" s="5">
        <v>50</v>
      </c>
      <c r="H44" s="5">
        <v>450</v>
      </c>
      <c r="I44" s="5">
        <v>3.9</v>
      </c>
      <c r="J44" s="8">
        <f t="shared" si="0"/>
        <v>432300</v>
      </c>
      <c r="K44">
        <f t="shared" si="1"/>
        <v>1.10993364329814</v>
      </c>
      <c r="L44">
        <f t="shared" si="2"/>
        <v>389482.743054288</v>
      </c>
      <c r="M44">
        <v>0</v>
      </c>
      <c r="N44">
        <v>1.109934</v>
      </c>
      <c r="O44">
        <v>1.107366</v>
      </c>
      <c r="P44">
        <v>389482.74</v>
      </c>
      <c r="Q44">
        <v>389482.74</v>
      </c>
      <c r="R44" s="8">
        <v>432300</v>
      </c>
      <c r="S44">
        <v>431300</v>
      </c>
      <c r="T44">
        <v>0.0023</v>
      </c>
    </row>
    <row r="45" spans="1:20">
      <c r="A45" s="6">
        <v>45701</v>
      </c>
      <c r="B45" s="5">
        <v>190900</v>
      </c>
      <c r="C45" s="5">
        <v>40000</v>
      </c>
      <c r="D45" s="5">
        <v>0</v>
      </c>
      <c r="E45" s="5">
        <v>400</v>
      </c>
      <c r="F45" s="5">
        <v>10000</v>
      </c>
      <c r="G45" s="5">
        <v>50</v>
      </c>
      <c r="H45" s="5">
        <v>450</v>
      </c>
      <c r="I45" s="5">
        <v>3.9</v>
      </c>
      <c r="J45" s="8">
        <f t="shared" si="0"/>
        <v>432300</v>
      </c>
      <c r="K45">
        <f t="shared" si="1"/>
        <v>1.10993364329814</v>
      </c>
      <c r="L45">
        <f t="shared" si="2"/>
        <v>389482.743054288</v>
      </c>
      <c r="M45">
        <v>0</v>
      </c>
      <c r="N45">
        <v>1.109934</v>
      </c>
      <c r="O45">
        <v>1.109934</v>
      </c>
      <c r="P45">
        <v>389482.74</v>
      </c>
      <c r="Q45">
        <v>389482.74</v>
      </c>
      <c r="R45" s="8">
        <v>432300</v>
      </c>
      <c r="S45">
        <v>432300</v>
      </c>
      <c r="T45">
        <v>0</v>
      </c>
    </row>
    <row r="46" spans="1:20">
      <c r="A46" s="6">
        <v>45702</v>
      </c>
      <c r="B46" s="5">
        <v>190900</v>
      </c>
      <c r="C46" s="5">
        <v>40000</v>
      </c>
      <c r="D46" s="5">
        <v>0</v>
      </c>
      <c r="E46" s="5">
        <v>400</v>
      </c>
      <c r="F46" s="5">
        <v>10000</v>
      </c>
      <c r="G46" s="5">
        <v>50</v>
      </c>
      <c r="H46" s="5">
        <v>450</v>
      </c>
      <c r="I46" s="5">
        <v>3.9</v>
      </c>
      <c r="J46" s="8">
        <f t="shared" si="0"/>
        <v>432300</v>
      </c>
      <c r="K46">
        <f t="shared" si="1"/>
        <v>1.10993364329814</v>
      </c>
      <c r="L46">
        <f t="shared" si="2"/>
        <v>389482.743054288</v>
      </c>
      <c r="M46">
        <v>0</v>
      </c>
      <c r="N46">
        <v>1.109934</v>
      </c>
      <c r="O46">
        <v>1.109934</v>
      </c>
      <c r="P46">
        <v>389482.74</v>
      </c>
      <c r="Q46">
        <v>389482.74</v>
      </c>
      <c r="R46" s="8">
        <v>432300</v>
      </c>
      <c r="S46">
        <v>432300</v>
      </c>
      <c r="T46">
        <v>0</v>
      </c>
    </row>
    <row r="47" spans="1:20">
      <c r="A47" s="6">
        <v>45703</v>
      </c>
      <c r="B47" s="5">
        <v>190900</v>
      </c>
      <c r="C47" s="5">
        <v>40000</v>
      </c>
      <c r="D47" s="5">
        <v>0</v>
      </c>
      <c r="E47" s="5">
        <v>400</v>
      </c>
      <c r="F47" s="5">
        <v>10000</v>
      </c>
      <c r="G47" s="5">
        <v>50</v>
      </c>
      <c r="H47" s="5">
        <v>450</v>
      </c>
      <c r="I47" s="5">
        <v>3.9</v>
      </c>
      <c r="J47" s="8">
        <f t="shared" si="0"/>
        <v>432300</v>
      </c>
      <c r="K47">
        <f t="shared" si="1"/>
        <v>1.10993364329814</v>
      </c>
      <c r="L47">
        <f t="shared" si="2"/>
        <v>389482.743054288</v>
      </c>
      <c r="M47">
        <v>0</v>
      </c>
      <c r="N47">
        <v>1.109934</v>
      </c>
      <c r="O47">
        <v>1.109934</v>
      </c>
      <c r="P47">
        <v>389482.74</v>
      </c>
      <c r="Q47">
        <v>389482.74</v>
      </c>
      <c r="R47" s="8">
        <v>432300</v>
      </c>
      <c r="S47">
        <v>432300</v>
      </c>
      <c r="T47">
        <v>0</v>
      </c>
    </row>
    <row r="48" spans="1:20">
      <c r="A48" s="7">
        <v>45704</v>
      </c>
      <c r="B48" s="3">
        <v>190900</v>
      </c>
      <c r="C48" s="3">
        <v>40000</v>
      </c>
      <c r="D48" s="3">
        <v>0</v>
      </c>
      <c r="E48" s="3">
        <v>400</v>
      </c>
      <c r="F48" s="3">
        <v>10000</v>
      </c>
      <c r="G48" s="3">
        <v>50</v>
      </c>
      <c r="H48" s="3">
        <v>450</v>
      </c>
      <c r="I48" s="3">
        <v>3.9</v>
      </c>
      <c r="J48" s="4">
        <f t="shared" ref="J48:J50" si="3">B48+C48*0.92+D48*G48+E48*H48*0.92+F48*I48</f>
        <v>432300</v>
      </c>
      <c r="K48" s="2">
        <f t="shared" ref="K48:K51" si="4">(J48-M48)/L47</f>
        <v>1.10993364329814</v>
      </c>
      <c r="L48" s="2">
        <f t="shared" ref="L48:L50" si="5">L47+M48/K48</f>
        <v>389482.743054288</v>
      </c>
      <c r="M48" s="2">
        <v>0</v>
      </c>
      <c r="N48" s="2">
        <f t="shared" ref="N3:N50" si="6">K48</f>
        <v>1.10993364329814</v>
      </c>
      <c r="O48" s="2">
        <f t="shared" ref="O4:O65" si="7">N47</f>
        <v>1.109934</v>
      </c>
      <c r="P48" s="2">
        <f t="shared" ref="P3:P50" si="8">L48</f>
        <v>389482.743054288</v>
      </c>
      <c r="Q48" s="2">
        <f t="shared" ref="Q4:Q65" si="9">P47</f>
        <v>389482.74</v>
      </c>
      <c r="R48" s="4">
        <f t="shared" ref="R3:R50" si="10">J48</f>
        <v>432300</v>
      </c>
      <c r="S48" s="2">
        <f t="shared" ref="S4:S65" si="11">R47</f>
        <v>432300</v>
      </c>
      <c r="T48" s="9">
        <f>N48/O48-1</f>
        <v>-3.21372134237663e-7</v>
      </c>
    </row>
    <row r="49" spans="1:20">
      <c r="A49" s="7">
        <v>45705</v>
      </c>
      <c r="B49" s="3">
        <v>190900</v>
      </c>
      <c r="C49" s="3">
        <v>40000</v>
      </c>
      <c r="D49" s="3">
        <v>0</v>
      </c>
      <c r="E49" s="3">
        <v>400</v>
      </c>
      <c r="F49" s="3">
        <v>10000</v>
      </c>
      <c r="G49" s="3">
        <v>50</v>
      </c>
      <c r="H49" s="3">
        <v>450</v>
      </c>
      <c r="I49" s="3">
        <v>3.9</v>
      </c>
      <c r="J49" s="4">
        <f t="shared" si="3"/>
        <v>432300</v>
      </c>
      <c r="K49" s="2">
        <f t="shared" si="4"/>
        <v>1.10993364329814</v>
      </c>
      <c r="L49" s="2">
        <f t="shared" si="5"/>
        <v>389482.743054288</v>
      </c>
      <c r="M49" s="2">
        <v>0</v>
      </c>
      <c r="N49" s="2">
        <f t="shared" si="6"/>
        <v>1.10993364329814</v>
      </c>
      <c r="O49" s="2">
        <f t="shared" si="7"/>
        <v>1.10993364329814</v>
      </c>
      <c r="P49" s="2">
        <f t="shared" si="8"/>
        <v>389482.743054288</v>
      </c>
      <c r="Q49" s="2">
        <f t="shared" si="9"/>
        <v>389482.743054288</v>
      </c>
      <c r="R49" s="4">
        <f t="shared" si="10"/>
        <v>432300</v>
      </c>
      <c r="S49" s="2">
        <f t="shared" si="11"/>
        <v>432300</v>
      </c>
      <c r="T49" s="9">
        <f>N49/O49-1</f>
        <v>0</v>
      </c>
    </row>
    <row r="50" spans="1:20">
      <c r="A50" s="7">
        <v>45706</v>
      </c>
      <c r="B50" s="3">
        <f>190900+50000</f>
        <v>240900</v>
      </c>
      <c r="C50" s="3">
        <v>40000</v>
      </c>
      <c r="D50" s="3">
        <v>0</v>
      </c>
      <c r="E50" s="3">
        <v>400</v>
      </c>
      <c r="F50" s="3">
        <v>10000</v>
      </c>
      <c r="G50" s="3">
        <v>50</v>
      </c>
      <c r="H50" s="3">
        <v>450</v>
      </c>
      <c r="I50" s="3">
        <v>2.9</v>
      </c>
      <c r="J50" s="4">
        <f t="shared" si="3"/>
        <v>472300</v>
      </c>
      <c r="K50" s="2">
        <f t="shared" si="4"/>
        <v>1.08425856480408</v>
      </c>
      <c r="L50" s="2">
        <f t="shared" si="5"/>
        <v>435597.204699361</v>
      </c>
      <c r="M50" s="2">
        <v>50000</v>
      </c>
      <c r="N50" s="2">
        <f t="shared" si="6"/>
        <v>1.08425856480408</v>
      </c>
      <c r="O50" s="2">
        <f t="shared" si="7"/>
        <v>1.10993364329814</v>
      </c>
      <c r="P50" s="2">
        <f t="shared" si="8"/>
        <v>435597.204699361</v>
      </c>
      <c r="Q50" s="2">
        <f t="shared" si="9"/>
        <v>389482.743054288</v>
      </c>
      <c r="R50" s="4">
        <f t="shared" si="10"/>
        <v>472300</v>
      </c>
      <c r="S50" s="2">
        <f t="shared" si="11"/>
        <v>432300</v>
      </c>
      <c r="T50" s="9">
        <f t="shared" ref="T50:T63" si="12">N50/O50-1</f>
        <v>-0.0231320842007866</v>
      </c>
    </row>
    <row r="51" spans="1:20">
      <c r="A51" s="7">
        <v>45707</v>
      </c>
      <c r="B51" s="3">
        <f t="shared" ref="B51:B52" si="13">190900+50000</f>
        <v>240900</v>
      </c>
      <c r="C51" s="3">
        <v>40000</v>
      </c>
      <c r="D51" s="3">
        <v>0</v>
      </c>
      <c r="E51" s="3">
        <v>400</v>
      </c>
      <c r="F51" s="3">
        <v>10000</v>
      </c>
      <c r="G51" s="3">
        <v>50</v>
      </c>
      <c r="H51" s="3">
        <v>450</v>
      </c>
      <c r="I51" s="3">
        <v>2.9</v>
      </c>
      <c r="J51" s="4">
        <f t="shared" ref="J51:J52" si="14">B51+C51*0.92+D51*G51+E51*H51*0.92+F51*I51</f>
        <v>472300</v>
      </c>
      <c r="K51" s="2">
        <f t="shared" si="4"/>
        <v>1.08425856480408</v>
      </c>
      <c r="L51" s="2">
        <f t="shared" ref="L51:L52" si="15">L50+M51/K51</f>
        <v>435597.204699361</v>
      </c>
      <c r="M51" s="2">
        <v>0</v>
      </c>
      <c r="N51" s="2">
        <f t="shared" ref="N51:N52" si="16">K51</f>
        <v>1.08425856480408</v>
      </c>
      <c r="O51" s="2">
        <f t="shared" si="7"/>
        <v>1.08425856480408</v>
      </c>
      <c r="P51" s="2">
        <f t="shared" ref="P51:P52" si="17">L51</f>
        <v>435597.204699361</v>
      </c>
      <c r="Q51" s="2">
        <f t="shared" si="9"/>
        <v>435597.204699361</v>
      </c>
      <c r="R51" s="4">
        <f t="shared" ref="R51:R52" si="18">J51</f>
        <v>472300</v>
      </c>
      <c r="S51" s="2">
        <f t="shared" si="11"/>
        <v>472300</v>
      </c>
      <c r="T51" s="9">
        <f t="shared" si="12"/>
        <v>0</v>
      </c>
    </row>
    <row r="52" spans="1:20">
      <c r="A52" s="7">
        <v>45708</v>
      </c>
      <c r="B52" s="3">
        <f t="shared" si="13"/>
        <v>240900</v>
      </c>
      <c r="C52" s="3">
        <v>40000</v>
      </c>
      <c r="D52" s="3">
        <v>0</v>
      </c>
      <c r="E52" s="3">
        <v>400</v>
      </c>
      <c r="F52" s="3">
        <v>5000</v>
      </c>
      <c r="G52" s="3">
        <v>50</v>
      </c>
      <c r="H52" s="3">
        <v>450</v>
      </c>
      <c r="I52" s="3">
        <v>4.5</v>
      </c>
      <c r="J52" s="4">
        <f t="shared" si="14"/>
        <v>465800</v>
      </c>
      <c r="K52" s="2">
        <f t="shared" ref="K51:K52" si="19">(J52-M52)/L51</f>
        <v>1.1209897463346</v>
      </c>
      <c r="L52" s="2">
        <f t="shared" si="15"/>
        <v>415525.656254275</v>
      </c>
      <c r="M52" s="2">
        <v>-22500</v>
      </c>
      <c r="N52" s="2">
        <f t="shared" si="16"/>
        <v>1.1209897463346</v>
      </c>
      <c r="O52" s="2">
        <f t="shared" si="7"/>
        <v>1.08425856480408</v>
      </c>
      <c r="P52" s="2">
        <f t="shared" si="17"/>
        <v>415525.656254275</v>
      </c>
      <c r="Q52" s="2">
        <f t="shared" si="9"/>
        <v>435597.204699361</v>
      </c>
      <c r="R52" s="4">
        <f t="shared" si="18"/>
        <v>465800</v>
      </c>
      <c r="S52" s="2">
        <f t="shared" si="11"/>
        <v>472300</v>
      </c>
      <c r="T52" s="9">
        <f t="shared" si="12"/>
        <v>0.0338767732373491</v>
      </c>
    </row>
    <row r="53" spans="1:20">
      <c r="A53" s="7">
        <v>45709</v>
      </c>
      <c r="B53" s="3">
        <f t="shared" ref="B53:B57" si="20">190900+50000</f>
        <v>240900</v>
      </c>
      <c r="C53" s="3">
        <v>40000</v>
      </c>
      <c r="D53" s="3">
        <v>0</v>
      </c>
      <c r="E53" s="3">
        <v>400</v>
      </c>
      <c r="F53" s="3">
        <v>5000</v>
      </c>
      <c r="G53" s="3">
        <v>50</v>
      </c>
      <c r="H53" s="3">
        <v>450</v>
      </c>
      <c r="I53" s="3">
        <v>4.5</v>
      </c>
      <c r="J53" s="4">
        <f t="shared" ref="J53:J57" si="21">B53+C53*0.92+D53*G53+E53*H53*0.92+F53*I53</f>
        <v>465800</v>
      </c>
      <c r="K53" s="2">
        <f t="shared" ref="K53:K57" si="22">(J53-M53)/L52</f>
        <v>1.1209897463346</v>
      </c>
      <c r="L53" s="2">
        <f t="shared" ref="L53:L57" si="23">L52+M53/K53</f>
        <v>415525.656254275</v>
      </c>
      <c r="M53" s="2">
        <v>0</v>
      </c>
      <c r="N53" s="2">
        <f t="shared" ref="N53:N57" si="24">K53</f>
        <v>1.1209897463346</v>
      </c>
      <c r="O53" s="2">
        <f t="shared" si="7"/>
        <v>1.1209897463346</v>
      </c>
      <c r="P53" s="2">
        <f t="shared" ref="P53:P57" si="25">L53</f>
        <v>415525.656254275</v>
      </c>
      <c r="Q53" s="2">
        <f t="shared" si="9"/>
        <v>415525.656254275</v>
      </c>
      <c r="R53" s="4">
        <f t="shared" ref="R53:R57" si="26">J53</f>
        <v>465800</v>
      </c>
      <c r="S53" s="2">
        <f t="shared" si="11"/>
        <v>465800</v>
      </c>
      <c r="T53" s="9">
        <f t="shared" si="12"/>
        <v>0</v>
      </c>
    </row>
    <row r="54" spans="1:20">
      <c r="A54" s="7">
        <v>45710</v>
      </c>
      <c r="B54" s="3">
        <f t="shared" si="20"/>
        <v>240900</v>
      </c>
      <c r="C54" s="3">
        <v>40000</v>
      </c>
      <c r="D54" s="3">
        <v>0</v>
      </c>
      <c r="E54" s="3">
        <v>400</v>
      </c>
      <c r="F54" s="3">
        <v>5000</v>
      </c>
      <c r="G54" s="3">
        <v>50</v>
      </c>
      <c r="H54" s="3">
        <v>450</v>
      </c>
      <c r="I54" s="3">
        <v>4.5</v>
      </c>
      <c r="J54" s="4">
        <f t="shared" si="21"/>
        <v>465800</v>
      </c>
      <c r="K54" s="2">
        <f t="shared" si="22"/>
        <v>1.1209897463346</v>
      </c>
      <c r="L54" s="2">
        <f t="shared" si="23"/>
        <v>415525.656254275</v>
      </c>
      <c r="M54" s="2">
        <v>0</v>
      </c>
      <c r="N54" s="2">
        <f t="shared" si="24"/>
        <v>1.1209897463346</v>
      </c>
      <c r="O54" s="2">
        <f t="shared" si="7"/>
        <v>1.1209897463346</v>
      </c>
      <c r="P54" s="2">
        <f t="shared" si="25"/>
        <v>415525.656254275</v>
      </c>
      <c r="Q54" s="2">
        <f t="shared" si="9"/>
        <v>415525.656254275</v>
      </c>
      <c r="R54" s="4">
        <f t="shared" si="26"/>
        <v>465800</v>
      </c>
      <c r="S54" s="2">
        <f t="shared" si="11"/>
        <v>465800</v>
      </c>
      <c r="T54" s="9">
        <f t="shared" si="12"/>
        <v>0</v>
      </c>
    </row>
    <row r="55" spans="1:20">
      <c r="A55" s="7">
        <v>45711</v>
      </c>
      <c r="B55" s="3">
        <f t="shared" si="20"/>
        <v>240900</v>
      </c>
      <c r="C55" s="3">
        <v>40000</v>
      </c>
      <c r="D55" s="3">
        <v>0</v>
      </c>
      <c r="E55" s="3">
        <v>400</v>
      </c>
      <c r="F55" s="3">
        <v>5000</v>
      </c>
      <c r="G55" s="3">
        <v>50</v>
      </c>
      <c r="H55" s="3">
        <v>450</v>
      </c>
      <c r="I55" s="3">
        <v>4.5</v>
      </c>
      <c r="J55" s="4">
        <f t="shared" si="21"/>
        <v>465800</v>
      </c>
      <c r="K55" s="2">
        <f t="shared" si="22"/>
        <v>1.1209897463346</v>
      </c>
      <c r="L55" s="2">
        <f t="shared" si="23"/>
        <v>415525.656254275</v>
      </c>
      <c r="M55" s="2">
        <v>0</v>
      </c>
      <c r="N55" s="2">
        <f t="shared" si="24"/>
        <v>1.1209897463346</v>
      </c>
      <c r="O55" s="2">
        <f t="shared" si="7"/>
        <v>1.1209897463346</v>
      </c>
      <c r="P55" s="2">
        <f t="shared" si="25"/>
        <v>415525.656254275</v>
      </c>
      <c r="Q55" s="2">
        <f t="shared" si="9"/>
        <v>415525.656254275</v>
      </c>
      <c r="R55" s="4">
        <f t="shared" si="26"/>
        <v>465800</v>
      </c>
      <c r="S55" s="2">
        <f t="shared" si="11"/>
        <v>465800</v>
      </c>
      <c r="T55" s="9">
        <f t="shared" si="12"/>
        <v>0</v>
      </c>
    </row>
    <row r="56" spans="1:20">
      <c r="A56" s="7">
        <v>45712</v>
      </c>
      <c r="B56" s="3">
        <f t="shared" si="20"/>
        <v>240900</v>
      </c>
      <c r="C56" s="3">
        <v>40000</v>
      </c>
      <c r="D56" s="3">
        <v>0</v>
      </c>
      <c r="E56" s="3">
        <v>400</v>
      </c>
      <c r="F56" s="3">
        <v>5000</v>
      </c>
      <c r="G56" s="3">
        <v>50</v>
      </c>
      <c r="H56" s="3">
        <v>450</v>
      </c>
      <c r="I56" s="3">
        <v>4.5</v>
      </c>
      <c r="J56" s="4">
        <f t="shared" si="21"/>
        <v>465800</v>
      </c>
      <c r="K56" s="2">
        <f t="shared" si="22"/>
        <v>1.1209897463346</v>
      </c>
      <c r="L56" s="2">
        <f t="shared" si="23"/>
        <v>415525.656254275</v>
      </c>
      <c r="M56" s="2">
        <v>0</v>
      </c>
      <c r="N56" s="2">
        <f t="shared" si="24"/>
        <v>1.1209897463346</v>
      </c>
      <c r="O56" s="2">
        <f t="shared" si="7"/>
        <v>1.1209897463346</v>
      </c>
      <c r="P56" s="2">
        <f t="shared" si="25"/>
        <v>415525.656254275</v>
      </c>
      <c r="Q56" s="2">
        <f t="shared" si="9"/>
        <v>415525.656254275</v>
      </c>
      <c r="R56" s="4">
        <f t="shared" si="26"/>
        <v>465800</v>
      </c>
      <c r="S56" s="2">
        <f t="shared" si="11"/>
        <v>465800</v>
      </c>
      <c r="T56" s="9">
        <f t="shared" si="12"/>
        <v>0</v>
      </c>
    </row>
    <row r="57" spans="1:20">
      <c r="A57" s="7">
        <v>45713</v>
      </c>
      <c r="B57" s="3">
        <f>190900+50000-100000</f>
        <v>140900</v>
      </c>
      <c r="C57" s="3">
        <v>40000</v>
      </c>
      <c r="D57" s="3">
        <v>0</v>
      </c>
      <c r="E57" s="3">
        <v>400</v>
      </c>
      <c r="F57" s="3">
        <v>5000</v>
      </c>
      <c r="G57" s="3">
        <v>50</v>
      </c>
      <c r="H57" s="3">
        <v>440</v>
      </c>
      <c r="I57" s="3">
        <v>4.5</v>
      </c>
      <c r="J57" s="4">
        <f t="shared" si="21"/>
        <v>362120</v>
      </c>
      <c r="K57" s="2">
        <f t="shared" si="22"/>
        <v>1.11213349415231</v>
      </c>
      <c r="L57" s="2">
        <f t="shared" si="23"/>
        <v>325608.393150693</v>
      </c>
      <c r="M57" s="2">
        <v>-100000</v>
      </c>
      <c r="N57" s="2">
        <f t="shared" si="24"/>
        <v>1.11213349415231</v>
      </c>
      <c r="O57" s="2">
        <f t="shared" si="7"/>
        <v>1.1209897463346</v>
      </c>
      <c r="P57" s="2">
        <f t="shared" si="25"/>
        <v>325608.393150693</v>
      </c>
      <c r="Q57" s="2">
        <f t="shared" si="9"/>
        <v>415525.656254275</v>
      </c>
      <c r="R57" s="4">
        <f t="shared" si="26"/>
        <v>362120</v>
      </c>
      <c r="S57" s="2">
        <f t="shared" si="11"/>
        <v>465800</v>
      </c>
      <c r="T57" s="9">
        <f t="shared" si="12"/>
        <v>-0.00790038643194491</v>
      </c>
    </row>
    <row r="58" spans="1:20">
      <c r="A58" s="7">
        <v>45714</v>
      </c>
      <c r="B58" s="3">
        <f t="shared" ref="B58:B59" si="27">190900+50000-100000</f>
        <v>140900</v>
      </c>
      <c r="C58" s="3">
        <v>40000</v>
      </c>
      <c r="D58" s="3">
        <v>0</v>
      </c>
      <c r="E58" s="3">
        <v>400</v>
      </c>
      <c r="F58" s="3">
        <v>5000</v>
      </c>
      <c r="G58" s="3">
        <v>50</v>
      </c>
      <c r="H58" s="3">
        <v>440</v>
      </c>
      <c r="I58" s="3">
        <v>4.5</v>
      </c>
      <c r="J58" s="4">
        <f t="shared" ref="J58:J59" si="28">B58+C58*0.92+D58*G58+E58*H58*0.92+F58*I58</f>
        <v>362120</v>
      </c>
      <c r="K58" s="2">
        <f t="shared" ref="K58:K59" si="29">(J58-M58)/L57</f>
        <v>1.11213349415231</v>
      </c>
      <c r="L58" s="2">
        <f t="shared" ref="L58:L59" si="30">L57+M58/K58</f>
        <v>325608.393150693</v>
      </c>
      <c r="M58" s="2">
        <v>0</v>
      </c>
      <c r="N58" s="2">
        <f t="shared" ref="N58:N59" si="31">K58</f>
        <v>1.11213349415231</v>
      </c>
      <c r="O58" s="2">
        <f t="shared" si="7"/>
        <v>1.11213349415231</v>
      </c>
      <c r="P58" s="2">
        <f t="shared" ref="P58:P59" si="32">L58</f>
        <v>325608.393150693</v>
      </c>
      <c r="Q58" s="2">
        <f t="shared" si="9"/>
        <v>325608.393150693</v>
      </c>
      <c r="R58" s="4">
        <f t="shared" ref="R58:R59" si="33">J58</f>
        <v>362120</v>
      </c>
      <c r="S58" s="2">
        <f t="shared" si="11"/>
        <v>362120</v>
      </c>
      <c r="T58" s="9">
        <f t="shared" si="12"/>
        <v>0</v>
      </c>
    </row>
    <row r="59" spans="1:20">
      <c r="A59" s="7">
        <v>45715</v>
      </c>
      <c r="B59" s="3">
        <f>190900+50000-100000-32000+40000</f>
        <v>148900</v>
      </c>
      <c r="C59" s="3">
        <v>40000</v>
      </c>
      <c r="D59" s="3">
        <v>800</v>
      </c>
      <c r="E59" s="3">
        <v>400</v>
      </c>
      <c r="F59" s="3">
        <v>5000</v>
      </c>
      <c r="G59" s="3">
        <v>40</v>
      </c>
      <c r="H59" s="3">
        <v>440</v>
      </c>
      <c r="I59" s="3">
        <v>4.5</v>
      </c>
      <c r="J59" s="4">
        <f t="shared" si="28"/>
        <v>402120</v>
      </c>
      <c r="K59" s="2">
        <f t="shared" si="29"/>
        <v>1.11213349415231</v>
      </c>
      <c r="L59" s="2">
        <f t="shared" si="30"/>
        <v>361575.298392126</v>
      </c>
      <c r="M59" s="2">
        <v>40000</v>
      </c>
      <c r="N59" s="2">
        <f t="shared" si="31"/>
        <v>1.11213349415231</v>
      </c>
      <c r="O59" s="2">
        <f t="shared" si="7"/>
        <v>1.11213349415231</v>
      </c>
      <c r="P59" s="2">
        <f t="shared" si="32"/>
        <v>361575.298392126</v>
      </c>
      <c r="Q59" s="2">
        <f t="shared" si="9"/>
        <v>325608.393150693</v>
      </c>
      <c r="R59" s="4">
        <f t="shared" si="33"/>
        <v>402120</v>
      </c>
      <c r="S59" s="2">
        <f t="shared" si="11"/>
        <v>362120</v>
      </c>
      <c r="T59" s="9">
        <f t="shared" si="12"/>
        <v>0</v>
      </c>
    </row>
    <row r="60" spans="1:20">
      <c r="A60" s="7">
        <v>45716</v>
      </c>
      <c r="B60" s="3">
        <f>190900+50000-100000-32000+40000</f>
        <v>148900</v>
      </c>
      <c r="C60" s="3">
        <v>40000</v>
      </c>
      <c r="D60" s="3">
        <v>800</v>
      </c>
      <c r="E60" s="3">
        <v>400</v>
      </c>
      <c r="F60" s="3">
        <v>5000</v>
      </c>
      <c r="G60" s="3">
        <v>40</v>
      </c>
      <c r="H60" s="3">
        <v>440</v>
      </c>
      <c r="I60" s="3">
        <v>4.5</v>
      </c>
      <c r="J60" s="4">
        <f t="shared" ref="J60:J63" si="34">B60+C60*0.92+D60*G60+E60*H60*0.92+F60*I60</f>
        <v>402120</v>
      </c>
      <c r="K60" s="2">
        <f t="shared" ref="K60:K63" si="35">(J60-M60)/L59</f>
        <v>1.11213349415231</v>
      </c>
      <c r="L60" s="2">
        <f t="shared" ref="L60:L63" si="36">L59+M60/K60</f>
        <v>361575.298392126</v>
      </c>
      <c r="M60" s="2">
        <v>0</v>
      </c>
      <c r="N60" s="2">
        <f t="shared" ref="N60:N63" si="37">K60</f>
        <v>1.11213349415231</v>
      </c>
      <c r="O60" s="2">
        <f t="shared" si="7"/>
        <v>1.11213349415231</v>
      </c>
      <c r="P60" s="2">
        <f t="shared" ref="P60:P63" si="38">L60</f>
        <v>361575.298392126</v>
      </c>
      <c r="Q60" s="2">
        <f t="shared" si="9"/>
        <v>361575.298392126</v>
      </c>
      <c r="R60" s="4">
        <f t="shared" ref="R60:R63" si="39">J60</f>
        <v>402120</v>
      </c>
      <c r="S60" s="2">
        <f t="shared" si="11"/>
        <v>402120</v>
      </c>
      <c r="T60" s="9">
        <f t="shared" si="12"/>
        <v>0</v>
      </c>
    </row>
    <row r="61" spans="1:20">
      <c r="A61" s="7">
        <v>45717</v>
      </c>
      <c r="B61" s="3">
        <f t="shared" ref="B60:B63" si="40">190900+50000-100000-32000+40000</f>
        <v>148900</v>
      </c>
      <c r="C61" s="3">
        <v>40000</v>
      </c>
      <c r="D61" s="3">
        <v>800</v>
      </c>
      <c r="E61" s="3">
        <v>400</v>
      </c>
      <c r="F61" s="3">
        <v>5000</v>
      </c>
      <c r="G61" s="3">
        <v>40</v>
      </c>
      <c r="H61" s="3">
        <v>440</v>
      </c>
      <c r="I61" s="3">
        <v>4.5</v>
      </c>
      <c r="J61" s="4">
        <f t="shared" si="34"/>
        <v>402120</v>
      </c>
      <c r="K61" s="2">
        <f t="shared" si="35"/>
        <v>1.11213349415231</v>
      </c>
      <c r="L61" s="2">
        <f t="shared" si="36"/>
        <v>361575.298392126</v>
      </c>
      <c r="M61" s="2">
        <v>0</v>
      </c>
      <c r="N61" s="2">
        <f t="shared" si="37"/>
        <v>1.11213349415231</v>
      </c>
      <c r="O61" s="2">
        <f t="shared" si="7"/>
        <v>1.11213349415231</v>
      </c>
      <c r="P61" s="2">
        <f t="shared" si="38"/>
        <v>361575.298392126</v>
      </c>
      <c r="Q61" s="2">
        <f t="shared" si="9"/>
        <v>361575.298392126</v>
      </c>
      <c r="R61" s="4">
        <f t="shared" si="39"/>
        <v>402120</v>
      </c>
      <c r="S61" s="2">
        <f t="shared" si="11"/>
        <v>402120</v>
      </c>
      <c r="T61" s="9">
        <f t="shared" si="12"/>
        <v>0</v>
      </c>
    </row>
    <row r="62" spans="1:20">
      <c r="A62" s="7">
        <v>45718</v>
      </c>
      <c r="B62" s="3">
        <f t="shared" si="40"/>
        <v>148900</v>
      </c>
      <c r="C62" s="3">
        <v>40000</v>
      </c>
      <c r="D62" s="3">
        <v>800</v>
      </c>
      <c r="E62" s="3">
        <v>400</v>
      </c>
      <c r="F62" s="3">
        <v>5000</v>
      </c>
      <c r="G62" s="3">
        <v>40</v>
      </c>
      <c r="H62" s="3">
        <v>440</v>
      </c>
      <c r="I62" s="3">
        <v>4.5</v>
      </c>
      <c r="J62" s="4">
        <f t="shared" si="34"/>
        <v>402120</v>
      </c>
      <c r="K62" s="2">
        <f t="shared" si="35"/>
        <v>1.11213349415231</v>
      </c>
      <c r="L62" s="2">
        <f t="shared" si="36"/>
        <v>361575.298392126</v>
      </c>
      <c r="M62" s="2">
        <v>0</v>
      </c>
      <c r="N62" s="2">
        <f t="shared" si="37"/>
        <v>1.11213349415231</v>
      </c>
      <c r="O62" s="2">
        <f t="shared" si="7"/>
        <v>1.11213349415231</v>
      </c>
      <c r="P62" s="2">
        <f t="shared" si="38"/>
        <v>361575.298392126</v>
      </c>
      <c r="Q62" s="2">
        <f t="shared" si="9"/>
        <v>361575.298392126</v>
      </c>
      <c r="R62" s="4">
        <f t="shared" si="39"/>
        <v>402120</v>
      </c>
      <c r="S62" s="2">
        <f t="shared" si="11"/>
        <v>402120</v>
      </c>
      <c r="T62" s="9">
        <f t="shared" si="12"/>
        <v>0</v>
      </c>
    </row>
    <row r="63" spans="1:20">
      <c r="A63" s="7">
        <v>45719</v>
      </c>
      <c r="B63" s="3">
        <f>190900+50000-100000-32000+40000+37800</f>
        <v>186700</v>
      </c>
      <c r="C63" s="3">
        <v>0</v>
      </c>
      <c r="D63" s="3">
        <v>800</v>
      </c>
      <c r="E63" s="3">
        <v>400</v>
      </c>
      <c r="F63" s="3">
        <v>5000</v>
      </c>
      <c r="G63" s="3">
        <v>40</v>
      </c>
      <c r="H63" s="3">
        <v>440</v>
      </c>
      <c r="I63" s="3">
        <v>4.5</v>
      </c>
      <c r="J63" s="4">
        <f t="shared" si="34"/>
        <v>403120</v>
      </c>
      <c r="K63" s="2">
        <f t="shared" si="35"/>
        <v>1.11213349415231</v>
      </c>
      <c r="L63" s="2">
        <f t="shared" si="36"/>
        <v>362474.471023161</v>
      </c>
      <c r="M63" s="2">
        <v>1000</v>
      </c>
      <c r="N63" s="2">
        <f t="shared" si="37"/>
        <v>1.11213349415231</v>
      </c>
      <c r="O63" s="2">
        <f t="shared" si="7"/>
        <v>1.11213349415231</v>
      </c>
      <c r="P63" s="2">
        <f t="shared" si="38"/>
        <v>362474.471023161</v>
      </c>
      <c r="Q63" s="2">
        <f t="shared" si="9"/>
        <v>361575.298392126</v>
      </c>
      <c r="R63" s="4">
        <f t="shared" si="39"/>
        <v>403120</v>
      </c>
      <c r="S63" s="2">
        <f t="shared" si="11"/>
        <v>402120</v>
      </c>
      <c r="T63" s="9">
        <f t="shared" si="12"/>
        <v>0</v>
      </c>
    </row>
    <row r="64" spans="1:20">
      <c r="A64" s="7">
        <v>45720</v>
      </c>
      <c r="B64" s="3">
        <f t="shared" ref="B64:B65" si="41">190900+50000-100000-32000+40000+37800</f>
        <v>186700</v>
      </c>
      <c r="C64" s="3">
        <v>0</v>
      </c>
      <c r="D64" s="3">
        <v>800</v>
      </c>
      <c r="E64" s="3">
        <v>400</v>
      </c>
      <c r="F64" s="3">
        <v>5000</v>
      </c>
      <c r="G64" s="3">
        <v>40</v>
      </c>
      <c r="H64" s="3">
        <v>440</v>
      </c>
      <c r="I64" s="3">
        <v>4.5</v>
      </c>
      <c r="J64" s="4">
        <f t="shared" ref="J64:J65" si="42">B64+C64*0.92+D64*G64+E64*H64*0.92+F64*I64</f>
        <v>403120</v>
      </c>
      <c r="K64" s="2">
        <f t="shared" ref="K64:K65" si="43">(J64-M64)/L63</f>
        <v>1.11213349415231</v>
      </c>
      <c r="L64" s="2">
        <f t="shared" ref="L64:L65" si="44">L63+M64/K64</f>
        <v>362474.471023161</v>
      </c>
      <c r="M64" s="2">
        <v>0</v>
      </c>
      <c r="N64" s="2">
        <f t="shared" ref="N64:N65" si="45">K64</f>
        <v>1.11213349415231</v>
      </c>
      <c r="O64" s="2">
        <f t="shared" si="7"/>
        <v>1.11213349415231</v>
      </c>
      <c r="P64" s="2">
        <f t="shared" ref="P64:P65" si="46">L64</f>
        <v>362474.471023161</v>
      </c>
      <c r="Q64" s="2">
        <f t="shared" si="9"/>
        <v>362474.471023161</v>
      </c>
      <c r="R64" s="4">
        <f t="shared" ref="R64:R65" si="47">J64</f>
        <v>403120</v>
      </c>
      <c r="S64" s="2">
        <f t="shared" si="11"/>
        <v>403120</v>
      </c>
      <c r="T64" s="9">
        <f t="shared" ref="T64:T65" si="48">N64/O64-1</f>
        <v>0</v>
      </c>
    </row>
    <row r="65" spans="1:20">
      <c r="A65" s="7">
        <v>45721</v>
      </c>
      <c r="B65" s="3">
        <f>190900+50000-100000-32000+40000+37800+53600-240300</f>
        <v>0</v>
      </c>
      <c r="C65" s="3">
        <f>174000-174000</f>
        <v>0</v>
      </c>
      <c r="D65" s="3">
        <v>0</v>
      </c>
      <c r="E65" s="3">
        <v>0</v>
      </c>
      <c r="F65" s="3">
        <v>0</v>
      </c>
      <c r="G65" s="3">
        <v>42</v>
      </c>
      <c r="H65" s="3">
        <v>435</v>
      </c>
      <c r="I65" s="3">
        <v>4</v>
      </c>
      <c r="J65" s="4">
        <f t="shared" si="42"/>
        <v>0</v>
      </c>
      <c r="K65" s="2">
        <f t="shared" si="43"/>
        <v>1.10457434111109</v>
      </c>
      <c r="L65" s="2">
        <f t="shared" si="44"/>
        <v>0</v>
      </c>
      <c r="M65" s="2">
        <f>-240300-174000*0.92</f>
        <v>-400380</v>
      </c>
      <c r="N65" s="2">
        <f t="shared" si="45"/>
        <v>1.10457434111109</v>
      </c>
      <c r="O65" s="2">
        <f t="shared" si="7"/>
        <v>1.11213349415231</v>
      </c>
      <c r="P65" s="2">
        <f t="shared" si="46"/>
        <v>0</v>
      </c>
      <c r="Q65" s="2">
        <f t="shared" si="9"/>
        <v>362474.471023161</v>
      </c>
      <c r="R65" s="4">
        <f t="shared" si="47"/>
        <v>0</v>
      </c>
      <c r="S65" s="2">
        <f t="shared" si="11"/>
        <v>403120</v>
      </c>
      <c r="T65" s="9">
        <f t="shared" si="48"/>
        <v>-0.00679698352847802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topLeftCell="A16" workbookViewId="0">
      <selection activeCell="D42" sqref="D42:D4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2025-08-18T02:06:13Z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2052-11.8.2.11718</vt:lpwstr>
  </property>
  <property fmtid="{D5CDD505-2E9C-101B-9397-08002B2CF9AE}" pid="3" name="ICV">
    <vt:lpwstr>DF2285AD7F1E41B3BE2FD7B774071235_12</vt:lpwstr>
  </property>
  <property fmtid="{D5CDD505-2E9C-101B-9397-08002B2CF9AE}" pid="4" name="EM_Doc_Temp_ID">
    <vt:lpwstr>C1673931-13E7-4E08-8B59-AAF01D8D378E</vt:lpwstr>
  </property>
</Properties>
</file>