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dominik_huber_vub_be/Documents/Re2Live_paper/03_Data/PLCA_DB/"/>
    </mc:Choice>
  </mc:AlternateContent>
  <xr:revisionPtr revIDLastSave="235" documentId="8_{760FD669-428E-4B6A-99EA-CFB2F181B4FA}" xr6:coauthVersionLast="47" xr6:coauthVersionMax="47" xr10:uidLastSave="{CC92EC53-94CA-44BA-A1C7-845F0B2FA16C}"/>
  <bookViews>
    <workbookView xWindow="-108" yWindow="-108" windowWidth="23256" windowHeight="12576" firstSheet="1" activeTab="3" xr2:uid="{6A14F042-2B8F-4FBD-AC4E-9CF0B9F30A2D}"/>
  </bookViews>
  <sheets>
    <sheet name="Imports" sheetId="1" r:id="rId1"/>
    <sheet name="T&amp;D_losses" sheetId="2" r:id="rId2"/>
    <sheet name="PWR input" sheetId="3" r:id="rId3"/>
    <sheet name="Efficienc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0" i="4" l="1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B53" i="4"/>
  <c r="B52" i="4"/>
  <c r="O63" i="4"/>
  <c r="N48" i="4"/>
  <c r="B63" i="4"/>
  <c r="B23" i="4"/>
  <c r="C23" i="4"/>
  <c r="D23" i="4"/>
  <c r="E23" i="4"/>
  <c r="F23" i="4"/>
  <c r="G23" i="4"/>
  <c r="N23" i="4"/>
  <c r="O23" i="4"/>
  <c r="P23" i="4"/>
  <c r="Q23" i="4"/>
  <c r="R23" i="4"/>
  <c r="S23" i="4"/>
  <c r="T23" i="4"/>
  <c r="U23" i="4"/>
  <c r="V23" i="4"/>
  <c r="E25" i="4"/>
  <c r="E48" i="4" s="1"/>
  <c r="F25" i="4"/>
  <c r="G25" i="4"/>
  <c r="H25" i="4"/>
  <c r="I25" i="4"/>
  <c r="J25" i="4"/>
  <c r="K25" i="4"/>
  <c r="L25" i="4"/>
  <c r="M25" i="4"/>
  <c r="M48" i="4" s="1"/>
  <c r="N25" i="4"/>
  <c r="O25" i="4"/>
  <c r="P25" i="4"/>
  <c r="Q25" i="4"/>
  <c r="R25" i="4"/>
  <c r="S25" i="4"/>
  <c r="T25" i="4"/>
  <c r="U25" i="4"/>
  <c r="U48" i="4" s="1"/>
  <c r="V25" i="4"/>
  <c r="V48" i="4" s="1"/>
  <c r="T27" i="4"/>
  <c r="U27" i="4"/>
  <c r="V27" i="4"/>
  <c r="P28" i="4"/>
  <c r="Q28" i="4"/>
  <c r="R28" i="4"/>
  <c r="S28" i="4"/>
  <c r="S50" i="4" s="1"/>
  <c r="T28" i="4"/>
  <c r="U28" i="4"/>
  <c r="V28" i="4"/>
  <c r="B30" i="4"/>
  <c r="C30" i="4"/>
  <c r="D30" i="4"/>
  <c r="T30" i="4"/>
  <c r="U30" i="4"/>
  <c r="V30" i="4"/>
  <c r="T31" i="4"/>
  <c r="U31" i="4"/>
  <c r="V31" i="4"/>
  <c r="Q33" i="4"/>
  <c r="R33" i="4"/>
  <c r="S33" i="4"/>
  <c r="B34" i="4"/>
  <c r="C34" i="4"/>
  <c r="D34" i="4"/>
  <c r="E34" i="4"/>
  <c r="F34" i="4"/>
  <c r="F52" i="4" s="1"/>
  <c r="G34" i="4"/>
  <c r="E36" i="4"/>
  <c r="F36" i="4"/>
  <c r="G36" i="4"/>
  <c r="Q36" i="4"/>
  <c r="R36" i="4"/>
  <c r="S36" i="4"/>
  <c r="T33" i="4"/>
  <c r="T34" i="4"/>
  <c r="T35" i="4"/>
  <c r="T36" i="4"/>
  <c r="T37" i="4"/>
  <c r="V33" i="4"/>
  <c r="V34" i="4"/>
  <c r="V52" i="4" s="1"/>
  <c r="V35" i="4"/>
  <c r="V36" i="4"/>
  <c r="V37" i="4"/>
  <c r="B38" i="4"/>
  <c r="C38" i="4"/>
  <c r="D38" i="4"/>
  <c r="E38" i="4"/>
  <c r="F38" i="4"/>
  <c r="G38" i="4"/>
  <c r="H38" i="4"/>
  <c r="I38" i="4"/>
  <c r="J38" i="4"/>
  <c r="K38" i="4"/>
  <c r="L38" i="4"/>
  <c r="O38" i="4"/>
  <c r="R38" i="4"/>
  <c r="U33" i="4"/>
  <c r="U34" i="4"/>
  <c r="U35" i="4"/>
  <c r="U36" i="4"/>
  <c r="U37" i="4"/>
  <c r="U38" i="4"/>
  <c r="N39" i="4"/>
  <c r="O39" i="4"/>
  <c r="P39" i="4"/>
  <c r="Q39" i="4"/>
  <c r="S39" i="4"/>
  <c r="T39" i="4"/>
  <c r="V39" i="4"/>
  <c r="B4" i="4"/>
  <c r="B48" i="4" s="1"/>
  <c r="C4" i="4"/>
  <c r="C48" i="4" s="1"/>
  <c r="D4" i="4"/>
  <c r="D48" i="4" s="1"/>
  <c r="E4" i="4"/>
  <c r="F4" i="4"/>
  <c r="F48" i="4" s="1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B5" i="4"/>
  <c r="B49" i="4" s="1"/>
  <c r="C5" i="4"/>
  <c r="C49" i="4" s="1"/>
  <c r="D5" i="4"/>
  <c r="D49" i="4" s="1"/>
  <c r="E5" i="4"/>
  <c r="E49" i="4" s="1"/>
  <c r="F5" i="4"/>
  <c r="F49" i="4" s="1"/>
  <c r="G5" i="4"/>
  <c r="G49" i="4" s="1"/>
  <c r="H5" i="4"/>
  <c r="H49" i="4" s="1"/>
  <c r="I5" i="4"/>
  <c r="I49" i="4" s="1"/>
  <c r="J5" i="4"/>
  <c r="J49" i="4" s="1"/>
  <c r="K5" i="4"/>
  <c r="K49" i="4" s="1"/>
  <c r="L5" i="4"/>
  <c r="L49" i="4" s="1"/>
  <c r="M5" i="4"/>
  <c r="M49" i="4" s="1"/>
  <c r="N5" i="4"/>
  <c r="N49" i="4" s="1"/>
  <c r="O5" i="4"/>
  <c r="O49" i="4" s="1"/>
  <c r="P5" i="4"/>
  <c r="P49" i="4" s="1"/>
  <c r="Q5" i="4"/>
  <c r="Q49" i="4" s="1"/>
  <c r="R5" i="4"/>
  <c r="R49" i="4" s="1"/>
  <c r="S5" i="4"/>
  <c r="S49" i="4" s="1"/>
  <c r="T5" i="4"/>
  <c r="T49" i="4" s="1"/>
  <c r="U5" i="4"/>
  <c r="U49" i="4" s="1"/>
  <c r="V5" i="4"/>
  <c r="V49" i="4" s="1"/>
  <c r="B6" i="4"/>
  <c r="B50" i="4" s="1"/>
  <c r="C6" i="4"/>
  <c r="C50" i="4" s="1"/>
  <c r="D6" i="4"/>
  <c r="D50" i="4" s="1"/>
  <c r="E6" i="4"/>
  <c r="E50" i="4" s="1"/>
  <c r="F6" i="4"/>
  <c r="F50" i="4" s="1"/>
  <c r="G6" i="4"/>
  <c r="G50" i="4" s="1"/>
  <c r="H6" i="4"/>
  <c r="H50" i="4" s="1"/>
  <c r="I6" i="4"/>
  <c r="I50" i="4" s="1"/>
  <c r="J6" i="4"/>
  <c r="J50" i="4" s="1"/>
  <c r="K6" i="4"/>
  <c r="K50" i="4" s="1"/>
  <c r="L6" i="4"/>
  <c r="L50" i="4" s="1"/>
  <c r="M6" i="4"/>
  <c r="M50" i="4" s="1"/>
  <c r="N6" i="4"/>
  <c r="N50" i="4" s="1"/>
  <c r="O6" i="4"/>
  <c r="O50" i="4" s="1"/>
  <c r="P6" i="4"/>
  <c r="Q6" i="4"/>
  <c r="R6" i="4"/>
  <c r="S6" i="4"/>
  <c r="T6" i="4"/>
  <c r="U6" i="4"/>
  <c r="V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B8" i="4"/>
  <c r="C8" i="4"/>
  <c r="D8" i="4"/>
  <c r="E8" i="4"/>
  <c r="F8" i="4"/>
  <c r="G8" i="4"/>
  <c r="H8" i="4"/>
  <c r="H52" i="4" s="1"/>
  <c r="I8" i="4"/>
  <c r="I52" i="4" s="1"/>
  <c r="J8" i="4"/>
  <c r="J52" i="4" s="1"/>
  <c r="K8" i="4"/>
  <c r="K52" i="4" s="1"/>
  <c r="L8" i="4"/>
  <c r="L52" i="4" s="1"/>
  <c r="M8" i="4"/>
  <c r="M52" i="4" s="1"/>
  <c r="N8" i="4"/>
  <c r="N52" i="4" s="1"/>
  <c r="O8" i="4"/>
  <c r="O52" i="4" s="1"/>
  <c r="P8" i="4"/>
  <c r="P52" i="4" s="1"/>
  <c r="Q8" i="4"/>
  <c r="R8" i="4"/>
  <c r="S8" i="4"/>
  <c r="T8" i="4"/>
  <c r="U8" i="4"/>
  <c r="V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B10" i="4"/>
  <c r="B54" i="4" s="1"/>
  <c r="C10" i="4"/>
  <c r="C54" i="4" s="1"/>
  <c r="D10" i="4"/>
  <c r="D54" i="4" s="1"/>
  <c r="E10" i="4"/>
  <c r="E54" i="4" s="1"/>
  <c r="F10" i="4"/>
  <c r="F54" i="4" s="1"/>
  <c r="G10" i="4"/>
  <c r="G54" i="4" s="1"/>
  <c r="H10" i="4"/>
  <c r="H54" i="4" s="1"/>
  <c r="I10" i="4"/>
  <c r="I54" i="4" s="1"/>
  <c r="J10" i="4"/>
  <c r="J54" i="4" s="1"/>
  <c r="K10" i="4"/>
  <c r="K54" i="4" s="1"/>
  <c r="L10" i="4"/>
  <c r="L54" i="4" s="1"/>
  <c r="M10" i="4"/>
  <c r="M54" i="4" s="1"/>
  <c r="N10" i="4"/>
  <c r="N54" i="4" s="1"/>
  <c r="O10" i="4"/>
  <c r="O54" i="4" s="1"/>
  <c r="P10" i="4"/>
  <c r="P54" i="4" s="1"/>
  <c r="Q10" i="4"/>
  <c r="Q54" i="4" s="1"/>
  <c r="R10" i="4"/>
  <c r="R54" i="4" s="1"/>
  <c r="S10" i="4"/>
  <c r="S54" i="4" s="1"/>
  <c r="T10" i="4"/>
  <c r="T54" i="4" s="1"/>
  <c r="U10" i="4"/>
  <c r="U54" i="4" s="1"/>
  <c r="V10" i="4"/>
  <c r="V54" i="4" s="1"/>
  <c r="B11" i="4"/>
  <c r="B55" i="4" s="1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B12" i="4"/>
  <c r="B56" i="4" s="1"/>
  <c r="C12" i="4"/>
  <c r="C56" i="4" s="1"/>
  <c r="D12" i="4"/>
  <c r="D56" i="4" s="1"/>
  <c r="E12" i="4"/>
  <c r="E56" i="4" s="1"/>
  <c r="F12" i="4"/>
  <c r="F56" i="4" s="1"/>
  <c r="G12" i="4"/>
  <c r="G56" i="4" s="1"/>
  <c r="H12" i="4"/>
  <c r="H56" i="4" s="1"/>
  <c r="I12" i="4"/>
  <c r="I56" i="4" s="1"/>
  <c r="J12" i="4"/>
  <c r="J56" i="4" s="1"/>
  <c r="K12" i="4"/>
  <c r="K56" i="4" s="1"/>
  <c r="L12" i="4"/>
  <c r="L56" i="4" s="1"/>
  <c r="M12" i="4"/>
  <c r="M56" i="4" s="1"/>
  <c r="N12" i="4"/>
  <c r="O12" i="4"/>
  <c r="O56" i="4" s="1"/>
  <c r="P12" i="4"/>
  <c r="Q12" i="4"/>
  <c r="R12" i="4"/>
  <c r="R56" i="4" s="1"/>
  <c r="S12" i="4"/>
  <c r="T12" i="4"/>
  <c r="U12" i="4"/>
  <c r="U56" i="4" s="1"/>
  <c r="V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B15" i="4"/>
  <c r="B59" i="4" s="1"/>
  <c r="C15" i="4"/>
  <c r="C59" i="4" s="1"/>
  <c r="D15" i="4"/>
  <c r="D59" i="4" s="1"/>
  <c r="E15" i="4"/>
  <c r="E59" i="4" s="1"/>
  <c r="F15" i="4"/>
  <c r="F59" i="4" s="1"/>
  <c r="G15" i="4"/>
  <c r="G59" i="4" s="1"/>
  <c r="H15" i="4"/>
  <c r="H59" i="4" s="1"/>
  <c r="I15" i="4"/>
  <c r="I59" i="4" s="1"/>
  <c r="J15" i="4"/>
  <c r="J59" i="4" s="1"/>
  <c r="K15" i="4"/>
  <c r="K59" i="4" s="1"/>
  <c r="L15" i="4"/>
  <c r="L59" i="4" s="1"/>
  <c r="M15" i="4"/>
  <c r="M59" i="4" s="1"/>
  <c r="N15" i="4"/>
  <c r="N59" i="4" s="1"/>
  <c r="O15" i="4"/>
  <c r="O59" i="4" s="1"/>
  <c r="P15" i="4"/>
  <c r="P59" i="4" s="1"/>
  <c r="Q15" i="4"/>
  <c r="Q59" i="4" s="1"/>
  <c r="R15" i="4"/>
  <c r="R59" i="4" s="1"/>
  <c r="S15" i="4"/>
  <c r="S59" i="4" s="1"/>
  <c r="T15" i="4"/>
  <c r="T59" i="4" s="1"/>
  <c r="U15" i="4"/>
  <c r="U59" i="4" s="1"/>
  <c r="V15" i="4"/>
  <c r="V59" i="4" s="1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B18" i="4"/>
  <c r="B62" i="4" s="1"/>
  <c r="C18" i="4"/>
  <c r="C62" i="4" s="1"/>
  <c r="D18" i="4"/>
  <c r="D62" i="4" s="1"/>
  <c r="E18" i="4"/>
  <c r="E62" i="4" s="1"/>
  <c r="F18" i="4"/>
  <c r="F62" i="4" s="1"/>
  <c r="G18" i="4"/>
  <c r="G62" i="4" s="1"/>
  <c r="H18" i="4"/>
  <c r="H62" i="4" s="1"/>
  <c r="I18" i="4"/>
  <c r="I62" i="4" s="1"/>
  <c r="J18" i="4"/>
  <c r="J62" i="4" s="1"/>
  <c r="K18" i="4"/>
  <c r="K62" i="4" s="1"/>
  <c r="L18" i="4"/>
  <c r="L62" i="4" s="1"/>
  <c r="M18" i="4"/>
  <c r="M62" i="4" s="1"/>
  <c r="N18" i="4"/>
  <c r="N62" i="4" s="1"/>
  <c r="O18" i="4"/>
  <c r="O62" i="4" s="1"/>
  <c r="P18" i="4"/>
  <c r="P62" i="4" s="1"/>
  <c r="Q18" i="4"/>
  <c r="Q62" i="4" s="1"/>
  <c r="R18" i="4"/>
  <c r="R62" i="4" s="1"/>
  <c r="S18" i="4"/>
  <c r="S62" i="4" s="1"/>
  <c r="T18" i="4"/>
  <c r="T62" i="4" s="1"/>
  <c r="U18" i="4"/>
  <c r="U62" i="4" s="1"/>
  <c r="V18" i="4"/>
  <c r="V62" i="4" s="1"/>
  <c r="B19" i="4"/>
  <c r="C19" i="4"/>
  <c r="C63" i="4" s="1"/>
  <c r="D19" i="4"/>
  <c r="D63" i="4" s="1"/>
  <c r="E19" i="4"/>
  <c r="E63" i="4" s="1"/>
  <c r="F19" i="4"/>
  <c r="F63" i="4" s="1"/>
  <c r="G19" i="4"/>
  <c r="G63" i="4" s="1"/>
  <c r="H19" i="4"/>
  <c r="H63" i="4" s="1"/>
  <c r="I19" i="4"/>
  <c r="I63" i="4" s="1"/>
  <c r="J19" i="4"/>
  <c r="J63" i="4" s="1"/>
  <c r="K19" i="4"/>
  <c r="K63" i="4" s="1"/>
  <c r="L19" i="4"/>
  <c r="L63" i="4" s="1"/>
  <c r="M19" i="4"/>
  <c r="M63" i="4" s="1"/>
  <c r="N19" i="4"/>
  <c r="N63" i="4" s="1"/>
  <c r="O19" i="4"/>
  <c r="P19" i="4"/>
  <c r="P63" i="4" s="1"/>
  <c r="Q19" i="4"/>
  <c r="Q63" i="4" s="1"/>
  <c r="R19" i="4"/>
  <c r="R63" i="4" s="1"/>
  <c r="S19" i="4"/>
  <c r="S63" i="4" s="1"/>
  <c r="T19" i="4"/>
  <c r="T63" i="4" s="1"/>
  <c r="U19" i="4"/>
  <c r="U63" i="4" s="1"/>
  <c r="V19" i="4"/>
  <c r="V63" i="4" s="1"/>
  <c r="C3" i="4"/>
  <c r="C47" i="4" s="1"/>
  <c r="D3" i="4"/>
  <c r="D47" i="4" s="1"/>
  <c r="E3" i="4"/>
  <c r="E47" i="4" s="1"/>
  <c r="F3" i="4"/>
  <c r="F47" i="4" s="1"/>
  <c r="G3" i="4"/>
  <c r="G47" i="4" s="1"/>
  <c r="H3" i="4"/>
  <c r="H47" i="4" s="1"/>
  <c r="I3" i="4"/>
  <c r="I47" i="4" s="1"/>
  <c r="J3" i="4"/>
  <c r="J47" i="4" s="1"/>
  <c r="K3" i="4"/>
  <c r="K47" i="4" s="1"/>
  <c r="L3" i="4"/>
  <c r="L47" i="4" s="1"/>
  <c r="M3" i="4"/>
  <c r="M47" i="4" s="1"/>
  <c r="N3" i="4"/>
  <c r="N47" i="4" s="1"/>
  <c r="O3" i="4"/>
  <c r="O47" i="4" s="1"/>
  <c r="P3" i="4"/>
  <c r="P47" i="4" s="1"/>
  <c r="Q3" i="4"/>
  <c r="Q47" i="4" s="1"/>
  <c r="R3" i="4"/>
  <c r="R47" i="4" s="1"/>
  <c r="S3" i="4"/>
  <c r="S47" i="4" s="1"/>
  <c r="T3" i="4"/>
  <c r="U3" i="4"/>
  <c r="V3" i="4"/>
  <c r="B3" i="4"/>
  <c r="B47" i="4" s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B53" i="1"/>
  <c r="B52" i="1"/>
  <c r="B51" i="1"/>
  <c r="B50" i="1"/>
  <c r="B49" i="1"/>
  <c r="B48" i="1"/>
  <c r="B47" i="1"/>
  <c r="B46" i="1"/>
  <c r="B45" i="1"/>
  <c r="Q56" i="4" l="1"/>
  <c r="T52" i="4"/>
  <c r="V47" i="4"/>
  <c r="Q48" i="4"/>
  <c r="I48" i="4"/>
  <c r="P56" i="4"/>
  <c r="U52" i="4"/>
  <c r="E52" i="4"/>
  <c r="V50" i="4"/>
  <c r="U47" i="4"/>
  <c r="P48" i="4"/>
  <c r="H48" i="4"/>
  <c r="D52" i="4"/>
  <c r="U50" i="4"/>
  <c r="T47" i="4"/>
  <c r="O48" i="4"/>
  <c r="G48" i="4"/>
  <c r="N56" i="4"/>
  <c r="C52" i="4"/>
  <c r="T50" i="4"/>
  <c r="V56" i="4"/>
  <c r="S52" i="4"/>
  <c r="R50" i="4"/>
  <c r="T48" i="4"/>
  <c r="L48" i="4"/>
  <c r="T56" i="4"/>
  <c r="R52" i="4"/>
  <c r="Q50" i="4"/>
  <c r="S48" i="4"/>
  <c r="K48" i="4"/>
  <c r="S56" i="4"/>
  <c r="G52" i="4"/>
  <c r="Q52" i="4"/>
  <c r="P50" i="4"/>
  <c r="R48" i="4"/>
  <c r="J48" i="4"/>
</calcChain>
</file>

<file path=xl/sharedStrings.xml><?xml version="1.0" encoding="utf-8"?>
<sst xmlns="http://schemas.openxmlformats.org/spreadsheetml/2006/main" count="235" uniqueCount="96">
  <si>
    <t>Biomass</t>
  </si>
  <si>
    <t>FEBELIEC_20220906_Vm2_Run_32</t>
  </si>
  <si>
    <t>FEBELIEC_20220906_Vm2_Run_32_ELCc</t>
  </si>
  <si>
    <t>FEBELIEC_20220906_Vm2_Run_32_MOL</t>
  </si>
  <si>
    <t>T&amp;D LOSESS [TWh]</t>
  </si>
  <si>
    <t/>
  </si>
  <si>
    <t>Units:</t>
  </si>
  <si>
    <t>Process</t>
  </si>
  <si>
    <t>Gas CCGT</t>
  </si>
  <si>
    <t>BIO CCGT</t>
  </si>
  <si>
    <t>H2 CCGT</t>
  </si>
  <si>
    <t>COAL</t>
  </si>
  <si>
    <t>Bio lignite</t>
  </si>
  <si>
    <t>Lignite</t>
  </si>
  <si>
    <t>Nuclear</t>
  </si>
  <si>
    <t>Gas OCGT</t>
  </si>
  <si>
    <t>H2 OCGT</t>
  </si>
  <si>
    <t>Bio Heavy Oil</t>
  </si>
  <si>
    <t>Renewables (wind+PV)</t>
  </si>
  <si>
    <t>GWh</t>
  </si>
  <si>
    <t>TWh</t>
  </si>
  <si>
    <t>Processset</t>
  </si>
  <si>
    <t>EFF</t>
  </si>
  <si>
    <t>Blast Furnace Gas</t>
  </si>
  <si>
    <t>Biomass CHP</t>
  </si>
  <si>
    <t>Coal CHP</t>
  </si>
  <si>
    <t>Liquid Fuel CHP</t>
  </si>
  <si>
    <t>Gas</t>
  </si>
  <si>
    <t>Gas CHP</t>
  </si>
  <si>
    <t>Hydrogen</t>
  </si>
  <si>
    <t>Hydro</t>
  </si>
  <si>
    <t>Other  fossil</t>
  </si>
  <si>
    <t>Other CHP fossil</t>
  </si>
  <si>
    <t>Solar PV</t>
  </si>
  <si>
    <t>Waste incinerator</t>
  </si>
  <si>
    <t>Waste CHP</t>
  </si>
  <si>
    <t>Wind offshore</t>
  </si>
  <si>
    <t>Wind onshore</t>
  </si>
  <si>
    <t>Power sector energy input</t>
  </si>
  <si>
    <t>Bio</t>
  </si>
  <si>
    <t>H2</t>
  </si>
  <si>
    <t>Coal</t>
  </si>
  <si>
    <t>Heavy oil</t>
  </si>
  <si>
    <t>RES</t>
  </si>
  <si>
    <t>Production|Electricity|Neighbor countries|Reservoir</t>
  </si>
  <si>
    <t>Production|Electricity|Neighbor countries|Nuclear</t>
  </si>
  <si>
    <t>Production|Electricity|Neighbor countries|Coal</t>
  </si>
  <si>
    <t>Production|Electricity|Neighbor countries|Natural gas</t>
  </si>
  <si>
    <t>Production|Electricity|Neighbor countries|Conventional|Waste-to-Energy</t>
  </si>
  <si>
    <t>Production|Electricity|Neighbor countries|Renewable|Photovoltaic</t>
  </si>
  <si>
    <t>Production|Electricity|Neighbor countries|Renewable|Wind turbines|Onshore</t>
  </si>
  <si>
    <t>Production|Electricity|Neighbor countries|Renewable|Wind turbines|Offshore</t>
  </si>
  <si>
    <t>Production|Electricity|Neighbor countries|Renewable|Biomass</t>
  </si>
  <si>
    <t>Production|Electricity|Neighbor countries|Import</t>
  </si>
  <si>
    <t>Biogas CHP</t>
  </si>
  <si>
    <t>Biomass Power Plant</t>
  </si>
  <si>
    <t>Other Renewables</t>
  </si>
  <si>
    <t>Blast Furnace Gas Power Plant</t>
  </si>
  <si>
    <t>Coal CHP (Existing)</t>
  </si>
  <si>
    <t>Fossil Heat CHP</t>
  </si>
  <si>
    <t>Municipal Waste CHP</t>
  </si>
  <si>
    <t>Natural gas CHP (Existing)</t>
  </si>
  <si>
    <t>Natural gas CHP (New)</t>
  </si>
  <si>
    <t>Natural gas Power Plant (Existing)</t>
  </si>
  <si>
    <t>Natural gas Power Plant (New)</t>
  </si>
  <si>
    <t>Oil CHP (Existing)</t>
  </si>
  <si>
    <t>Other Fossil Power Plant</t>
  </si>
  <si>
    <t>Refinery Gas</t>
  </si>
  <si>
    <t>Hydrogen Power Plant</t>
  </si>
  <si>
    <t>Nuclear Power Plant</t>
  </si>
  <si>
    <t>Wind Offshore</t>
  </si>
  <si>
    <t>Wind Onshore</t>
  </si>
  <si>
    <t>Electricity Generation (GWh)</t>
  </si>
  <si>
    <t>Power sector input (GWh)</t>
  </si>
  <si>
    <t>2020_RUN 32</t>
  </si>
  <si>
    <t>2020_RUN 32 ELC</t>
  </si>
  <si>
    <t>2020_RUN 32 MOL</t>
  </si>
  <si>
    <t>2025_RUN 32</t>
  </si>
  <si>
    <t>2025_RUN 32 ELC</t>
  </si>
  <si>
    <t>2025_RUN 32 MOL</t>
  </si>
  <si>
    <t>2030_RUN 32</t>
  </si>
  <si>
    <t>2030_RUN 32 ELC</t>
  </si>
  <si>
    <t>2030_RUN 32 MOL</t>
  </si>
  <si>
    <t>2035_RUN 32</t>
  </si>
  <si>
    <t>2035_RUN 32 ELC</t>
  </si>
  <si>
    <t>2035_RUN 32 MOL</t>
  </si>
  <si>
    <t>2040_RUN 32</t>
  </si>
  <si>
    <t>2040_RUN 32 ELC</t>
  </si>
  <si>
    <t>2040_RUN 32 MOL</t>
  </si>
  <si>
    <t>2045_RUN 32</t>
  </si>
  <si>
    <t>2045_RUN 32 ELC</t>
  </si>
  <si>
    <t>2045_RUN 32 MOL</t>
  </si>
  <si>
    <t>2050_RUN 32</t>
  </si>
  <si>
    <t>2050_RUN 32 ELC</t>
  </si>
  <si>
    <t>2050_RUN 32 MOL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</si>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</sst>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.25"/>
      <color rgb="FF2B2C3C"/>
      <name val="Microsoft Sans Serif"/>
      <family val="2"/>
    </font>
    <font>
      <sz val="8.25"/>
      <color rgb="FF000000"/>
      <name val="Microsoft Sans Serif"/>
      <family val="2"/>
    </font>
    <font>
      <b/>
      <sz val="8.25"/>
      <color rgb="FF2B2C3C"/>
      <name val="Microsoft Sans Serif"/>
      <family val="2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rgb="FFEAF1FB"/>
      </patternFill>
    </fill>
  </fills>
  <borders count="7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/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696969"/>
      </top>
      <bottom style="thin">
        <color rgb="FF696969"/>
      </bottom>
      <diagonal/>
    </border>
    <border>
      <left/>
      <right style="thin">
        <color rgb="FF000000"/>
      </right>
      <top style="thin">
        <color rgb="FF696969"/>
      </top>
      <bottom style="thin">
        <color rgb="FF696969"/>
      </bottom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49" fontId="4" fillId="3" borderId="1" xfId="0" applyNumberFormat="1" applyFont="1" applyFill="1" applyBorder="1" applyAlignment="1">
      <alignment horizontal="left" vertical="center"/>
    </xf>
    <xf numFmtId="2" fontId="4" fillId="4" borderId="1" xfId="0" applyNumberFormat="1" applyFont="1" applyFill="1" applyBorder="1" applyAlignment="1">
      <alignment horizontal="right" vertical="center"/>
    </xf>
    <xf numFmtId="49" fontId="4" fillId="3" borderId="3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1" fontId="4" fillId="4" borderId="1" xfId="0" applyNumberFormat="1" applyFont="1" applyFill="1" applyBorder="1" applyAlignment="1">
      <alignment horizontal="right" vertical="center"/>
    </xf>
    <xf numFmtId="0" fontId="6" fillId="0" borderId="0" xfId="0" applyFont="1"/>
    <xf numFmtId="0" fontId="4" fillId="4" borderId="1" xfId="0" applyFont="1" applyFill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left" vertical="center"/>
    </xf>
    <xf numFmtId="9" fontId="4" fillId="3" borderId="1" xfId="2" applyFont="1" applyFill="1" applyBorder="1" applyAlignment="1">
      <alignment horizontal="left" vertical="center"/>
    </xf>
    <xf numFmtId="1" fontId="0" fillId="0" borderId="0" xfId="0" applyNumberFormat="1"/>
    <xf numFmtId="0" fontId="0" fillId="5" borderId="0" xfId="0" applyFill="1"/>
    <xf numFmtId="49" fontId="4" fillId="3" borderId="5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2" fontId="0" fillId="0" borderId="0" xfId="0" applyNumberFormat="1"/>
    <xf numFmtId="9" fontId="4" fillId="6" borderId="1" xfId="2" applyFont="1" applyFill="1" applyBorder="1" applyAlignment="1">
      <alignment horizontal="left" vertical="center"/>
    </xf>
  </cellXfs>
  <cellStyles count="3">
    <cellStyle name="Normal" xfId="0" builtinId="0"/>
    <cellStyle name="Normal 2" xfId="1" xr:uid="{FFD846F1-D840-46E7-95C1-3C3429DD6555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Imports!$A$8</c:f>
              <c:strCache>
                <c:ptCount val="1"/>
                <c:pt idx="0">
                  <c:v>Gas CCGT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Imports!$B$6:$S$7</c:f>
              <c:multiLvlStrCache>
                <c:ptCount val="18"/>
                <c:lvl>
                  <c:pt idx="0">
                    <c:v>2025</c:v>
                  </c:pt>
                  <c:pt idx="1">
                    <c:v>2030</c:v>
                  </c:pt>
                  <c:pt idx="2">
                    <c:v>2035</c:v>
                  </c:pt>
                  <c:pt idx="3">
                    <c:v>2040</c:v>
                  </c:pt>
                  <c:pt idx="4">
                    <c:v>2045</c:v>
                  </c:pt>
                  <c:pt idx="5">
                    <c:v>2050</c:v>
                  </c:pt>
                  <c:pt idx="6">
                    <c:v>2025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2040</c:v>
                  </c:pt>
                  <c:pt idx="10">
                    <c:v>2045</c:v>
                  </c:pt>
                  <c:pt idx="11">
                    <c:v>2050</c:v>
                  </c:pt>
                  <c:pt idx="12">
                    <c:v>2025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2040</c:v>
                  </c:pt>
                  <c:pt idx="16">
                    <c:v>2045</c:v>
                  </c:pt>
                  <c:pt idx="17">
                    <c:v>2050</c:v>
                  </c:pt>
                </c:lvl>
                <c:lvl>
                  <c:pt idx="0">
                    <c:v>FEBELIEC_20220906_Vm2_Run_32</c:v>
                  </c:pt>
                  <c:pt idx="6">
                    <c:v>FEBELIEC_20220906_Vm2_Run_32_ELCc</c:v>
                  </c:pt>
                  <c:pt idx="12">
                    <c:v>FEBELIEC_20220906_Vm2_Run_32_MOL</c:v>
                  </c:pt>
                </c:lvl>
              </c:multiLvlStrCache>
            </c:multiLvlStrRef>
          </c:cat>
          <c:val>
            <c:numRef>
              <c:f>Imports!$B$8:$S$8</c:f>
              <c:numCache>
                <c:formatCode>0</c:formatCode>
                <c:ptCount val="18"/>
                <c:pt idx="0">
                  <c:v>4368.0802630183198</c:v>
                </c:pt>
                <c:pt idx="1">
                  <c:v>1107.9449259272601</c:v>
                </c:pt>
                <c:pt idx="2">
                  <c:v>780.54767981308305</c:v>
                </c:pt>
                <c:pt idx="3">
                  <c:v>1403.7181675111501</c:v>
                </c:pt>
                <c:pt idx="4">
                  <c:v>1253.5062992011599</c:v>
                </c:pt>
                <c:pt idx="6">
                  <c:v>4700.8031046758497</c:v>
                </c:pt>
                <c:pt idx="7">
                  <c:v>752.28932432873705</c:v>
                </c:pt>
                <c:pt idx="8">
                  <c:v>1363.0329879368201</c:v>
                </c:pt>
                <c:pt idx="9">
                  <c:v>616.14275949798105</c:v>
                </c:pt>
                <c:pt idx="10">
                  <c:v>248.779774041417</c:v>
                </c:pt>
                <c:pt idx="12">
                  <c:v>3926.8030305191301</c:v>
                </c:pt>
                <c:pt idx="13">
                  <c:v>1412.50124270737</c:v>
                </c:pt>
                <c:pt idx="14">
                  <c:v>4623.8315306761597</c:v>
                </c:pt>
                <c:pt idx="15">
                  <c:v>1054.2346567484999</c:v>
                </c:pt>
                <c:pt idx="16">
                  <c:v>745.87298922281798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0C-4EC8-B557-37C3B0CD5C56}"/>
            </c:ext>
          </c:extLst>
        </c:ser>
        <c:ser>
          <c:idx val="1"/>
          <c:order val="1"/>
          <c:tx>
            <c:strRef>
              <c:f>Imports!$A$9</c:f>
              <c:strCache>
                <c:ptCount val="1"/>
                <c:pt idx="0">
                  <c:v>BIO CCGT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Imports!$B$6:$S$7</c:f>
              <c:multiLvlStrCache>
                <c:ptCount val="18"/>
                <c:lvl>
                  <c:pt idx="0">
                    <c:v>2025</c:v>
                  </c:pt>
                  <c:pt idx="1">
                    <c:v>2030</c:v>
                  </c:pt>
                  <c:pt idx="2">
                    <c:v>2035</c:v>
                  </c:pt>
                  <c:pt idx="3">
                    <c:v>2040</c:v>
                  </c:pt>
                  <c:pt idx="4">
                    <c:v>2045</c:v>
                  </c:pt>
                  <c:pt idx="5">
                    <c:v>2050</c:v>
                  </c:pt>
                  <c:pt idx="6">
                    <c:v>2025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2040</c:v>
                  </c:pt>
                  <c:pt idx="10">
                    <c:v>2045</c:v>
                  </c:pt>
                  <c:pt idx="11">
                    <c:v>2050</c:v>
                  </c:pt>
                  <c:pt idx="12">
                    <c:v>2025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2040</c:v>
                  </c:pt>
                  <c:pt idx="16">
                    <c:v>2045</c:v>
                  </c:pt>
                  <c:pt idx="17">
                    <c:v>2050</c:v>
                  </c:pt>
                </c:lvl>
                <c:lvl>
                  <c:pt idx="0">
                    <c:v>FEBELIEC_20220906_Vm2_Run_32</c:v>
                  </c:pt>
                  <c:pt idx="6">
                    <c:v>FEBELIEC_20220906_Vm2_Run_32_ELCc</c:v>
                  </c:pt>
                  <c:pt idx="12">
                    <c:v>FEBELIEC_20220906_Vm2_Run_32_MOL</c:v>
                  </c:pt>
                </c:lvl>
              </c:multiLvlStrCache>
            </c:multiLvlStrRef>
          </c:cat>
          <c:val>
            <c:numRef>
              <c:f>Imports!$B$9:$S$9</c:f>
              <c:numCache>
                <c:formatCode>0</c:formatCode>
                <c:ptCount val="18"/>
                <c:pt idx="3">
                  <c:v>22.913926556446199</c:v>
                </c:pt>
                <c:pt idx="4">
                  <c:v>22.913926556446199</c:v>
                </c:pt>
                <c:pt idx="5">
                  <c:v>26.187344635938501</c:v>
                </c:pt>
                <c:pt idx="9">
                  <c:v>22.913926556446199</c:v>
                </c:pt>
                <c:pt idx="10">
                  <c:v>22.913926556446199</c:v>
                </c:pt>
                <c:pt idx="15">
                  <c:v>22.913926556446199</c:v>
                </c:pt>
                <c:pt idx="16">
                  <c:v>22.913926556446199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0C-4EC8-B557-37C3B0CD5C56}"/>
            </c:ext>
          </c:extLst>
        </c:ser>
        <c:ser>
          <c:idx val="2"/>
          <c:order val="2"/>
          <c:tx>
            <c:strRef>
              <c:f>Imports!$A$10</c:f>
              <c:strCache>
                <c:ptCount val="1"/>
                <c:pt idx="0">
                  <c:v>H2 CCGT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Imports!$B$6:$S$7</c:f>
              <c:multiLvlStrCache>
                <c:ptCount val="18"/>
                <c:lvl>
                  <c:pt idx="0">
                    <c:v>2025</c:v>
                  </c:pt>
                  <c:pt idx="1">
                    <c:v>2030</c:v>
                  </c:pt>
                  <c:pt idx="2">
                    <c:v>2035</c:v>
                  </c:pt>
                  <c:pt idx="3">
                    <c:v>2040</c:v>
                  </c:pt>
                  <c:pt idx="4">
                    <c:v>2045</c:v>
                  </c:pt>
                  <c:pt idx="5">
                    <c:v>2050</c:v>
                  </c:pt>
                  <c:pt idx="6">
                    <c:v>2025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2040</c:v>
                  </c:pt>
                  <c:pt idx="10">
                    <c:v>2045</c:v>
                  </c:pt>
                  <c:pt idx="11">
                    <c:v>2050</c:v>
                  </c:pt>
                  <c:pt idx="12">
                    <c:v>2025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2040</c:v>
                  </c:pt>
                  <c:pt idx="16">
                    <c:v>2045</c:v>
                  </c:pt>
                  <c:pt idx="17">
                    <c:v>2050</c:v>
                  </c:pt>
                </c:lvl>
                <c:lvl>
                  <c:pt idx="0">
                    <c:v>FEBELIEC_20220906_Vm2_Run_32</c:v>
                  </c:pt>
                  <c:pt idx="6">
                    <c:v>FEBELIEC_20220906_Vm2_Run_32_ELCc</c:v>
                  </c:pt>
                  <c:pt idx="12">
                    <c:v>FEBELIEC_20220906_Vm2_Run_32_MOL</c:v>
                  </c:pt>
                </c:lvl>
              </c:multiLvlStrCache>
            </c:multiLvlStrRef>
          </c:cat>
          <c:val>
            <c:numRef>
              <c:f>Imports!$B$10:$S$10</c:f>
              <c:numCache>
                <c:formatCode>0</c:formatCode>
                <c:ptCount val="18"/>
                <c:pt idx="4">
                  <c:v>3452.0553775431299</c:v>
                </c:pt>
                <c:pt idx="5">
                  <c:v>6279.1820474431597</c:v>
                </c:pt>
                <c:pt idx="10">
                  <c:v>707.15304467847602</c:v>
                </c:pt>
                <c:pt idx="11">
                  <c:v>969.75186590974397</c:v>
                </c:pt>
                <c:pt idx="16">
                  <c:v>3735.63212966014</c:v>
                </c:pt>
                <c:pt idx="17">
                  <c:v>1833.5666654710899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0C-4EC8-B557-37C3B0CD5C56}"/>
            </c:ext>
          </c:extLst>
        </c:ser>
        <c:ser>
          <c:idx val="3"/>
          <c:order val="3"/>
          <c:tx>
            <c:strRef>
              <c:f>Imports!$A$11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Imports!$B$6:$S$7</c:f>
              <c:multiLvlStrCache>
                <c:ptCount val="18"/>
                <c:lvl>
                  <c:pt idx="0">
                    <c:v>2025</c:v>
                  </c:pt>
                  <c:pt idx="1">
                    <c:v>2030</c:v>
                  </c:pt>
                  <c:pt idx="2">
                    <c:v>2035</c:v>
                  </c:pt>
                  <c:pt idx="3">
                    <c:v>2040</c:v>
                  </c:pt>
                  <c:pt idx="4">
                    <c:v>2045</c:v>
                  </c:pt>
                  <c:pt idx="5">
                    <c:v>2050</c:v>
                  </c:pt>
                  <c:pt idx="6">
                    <c:v>2025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2040</c:v>
                  </c:pt>
                  <c:pt idx="10">
                    <c:v>2045</c:v>
                  </c:pt>
                  <c:pt idx="11">
                    <c:v>2050</c:v>
                  </c:pt>
                  <c:pt idx="12">
                    <c:v>2025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2040</c:v>
                  </c:pt>
                  <c:pt idx="16">
                    <c:v>2045</c:v>
                  </c:pt>
                  <c:pt idx="17">
                    <c:v>2050</c:v>
                  </c:pt>
                </c:lvl>
                <c:lvl>
                  <c:pt idx="0">
                    <c:v>FEBELIEC_20220906_Vm2_Run_32</c:v>
                  </c:pt>
                  <c:pt idx="6">
                    <c:v>FEBELIEC_20220906_Vm2_Run_32_ELCc</c:v>
                  </c:pt>
                  <c:pt idx="12">
                    <c:v>FEBELIEC_20220906_Vm2_Run_32_MOL</c:v>
                  </c:pt>
                </c:lvl>
              </c:multiLvlStrCache>
            </c:multiLvlStrRef>
          </c:cat>
          <c:val>
            <c:numRef>
              <c:f>Imports!$B$11:$S$11</c:f>
              <c:numCache>
                <c:formatCode>0</c:formatCode>
                <c:ptCount val="18"/>
                <c:pt idx="0">
                  <c:v>892.00642666165697</c:v>
                </c:pt>
                <c:pt idx="6">
                  <c:v>892.00642666165697</c:v>
                </c:pt>
                <c:pt idx="7">
                  <c:v>135.80271499765101</c:v>
                </c:pt>
                <c:pt idx="12">
                  <c:v>892.00642666165697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0C-4EC8-B557-37C3B0CD5C56}"/>
            </c:ext>
          </c:extLst>
        </c:ser>
        <c:ser>
          <c:idx val="4"/>
          <c:order val="4"/>
          <c:tx>
            <c:strRef>
              <c:f>Imports!$A$12</c:f>
              <c:strCache>
                <c:ptCount val="1"/>
                <c:pt idx="0">
                  <c:v>Bio lignite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Imports!$B$6:$S$7</c:f>
              <c:multiLvlStrCache>
                <c:ptCount val="18"/>
                <c:lvl>
                  <c:pt idx="0">
                    <c:v>2025</c:v>
                  </c:pt>
                  <c:pt idx="1">
                    <c:v>2030</c:v>
                  </c:pt>
                  <c:pt idx="2">
                    <c:v>2035</c:v>
                  </c:pt>
                  <c:pt idx="3">
                    <c:v>2040</c:v>
                  </c:pt>
                  <c:pt idx="4">
                    <c:v>2045</c:v>
                  </c:pt>
                  <c:pt idx="5">
                    <c:v>2050</c:v>
                  </c:pt>
                  <c:pt idx="6">
                    <c:v>2025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2040</c:v>
                  </c:pt>
                  <c:pt idx="10">
                    <c:v>2045</c:v>
                  </c:pt>
                  <c:pt idx="11">
                    <c:v>2050</c:v>
                  </c:pt>
                  <c:pt idx="12">
                    <c:v>2025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2040</c:v>
                  </c:pt>
                  <c:pt idx="16">
                    <c:v>2045</c:v>
                  </c:pt>
                  <c:pt idx="17">
                    <c:v>2050</c:v>
                  </c:pt>
                </c:lvl>
                <c:lvl>
                  <c:pt idx="0">
                    <c:v>FEBELIEC_20220906_Vm2_Run_32</c:v>
                  </c:pt>
                  <c:pt idx="6">
                    <c:v>FEBELIEC_20220906_Vm2_Run_32_ELCc</c:v>
                  </c:pt>
                  <c:pt idx="12">
                    <c:v>FEBELIEC_20220906_Vm2_Run_32_MOL</c:v>
                  </c:pt>
                </c:lvl>
              </c:multiLvlStrCache>
            </c:multiLvlStrRef>
          </c:cat>
          <c:val>
            <c:numRef>
              <c:f>Imports!$B$12:$S$12</c:f>
              <c:numCache>
                <c:formatCode>0</c:formatCode>
                <c:ptCount val="18"/>
                <c:pt idx="0">
                  <c:v>3847.77026184017</c:v>
                </c:pt>
                <c:pt idx="1">
                  <c:v>1549.0514229054399</c:v>
                </c:pt>
                <c:pt idx="2">
                  <c:v>557.50730303019702</c:v>
                </c:pt>
                <c:pt idx="3">
                  <c:v>476.24789760108399</c:v>
                </c:pt>
                <c:pt idx="4">
                  <c:v>396.66209716902898</c:v>
                </c:pt>
                <c:pt idx="5">
                  <c:v>2116.0425307505302</c:v>
                </c:pt>
                <c:pt idx="6">
                  <c:v>3938.1418998689801</c:v>
                </c:pt>
                <c:pt idx="7">
                  <c:v>1619.64507302025</c:v>
                </c:pt>
                <c:pt idx="8">
                  <c:v>576.78403222588599</c:v>
                </c:pt>
                <c:pt idx="9">
                  <c:v>389.53675145958601</c:v>
                </c:pt>
                <c:pt idx="10">
                  <c:v>394.67366776625801</c:v>
                </c:pt>
                <c:pt idx="11">
                  <c:v>571.79726001470499</c:v>
                </c:pt>
                <c:pt idx="12">
                  <c:v>3837.3425145292199</c:v>
                </c:pt>
                <c:pt idx="13">
                  <c:v>1590.1681917875601</c:v>
                </c:pt>
                <c:pt idx="14">
                  <c:v>1019.4685857982601</c:v>
                </c:pt>
                <c:pt idx="15">
                  <c:v>389.53675145958601</c:v>
                </c:pt>
                <c:pt idx="16">
                  <c:v>389.53675145958601</c:v>
                </c:pt>
                <c:pt idx="17">
                  <c:v>458.27853112892501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0C-4EC8-B557-37C3B0CD5C56}"/>
            </c:ext>
          </c:extLst>
        </c:ser>
        <c:ser>
          <c:idx val="5"/>
          <c:order val="5"/>
          <c:tx>
            <c:strRef>
              <c:f>Imports!$A$13</c:f>
              <c:strCache>
                <c:ptCount val="1"/>
                <c:pt idx="0">
                  <c:v>Lignite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Imports!$B$6:$S$7</c:f>
              <c:multiLvlStrCache>
                <c:ptCount val="18"/>
                <c:lvl>
                  <c:pt idx="0">
                    <c:v>2025</c:v>
                  </c:pt>
                  <c:pt idx="1">
                    <c:v>2030</c:v>
                  </c:pt>
                  <c:pt idx="2">
                    <c:v>2035</c:v>
                  </c:pt>
                  <c:pt idx="3">
                    <c:v>2040</c:v>
                  </c:pt>
                  <c:pt idx="4">
                    <c:v>2045</c:v>
                  </c:pt>
                  <c:pt idx="5">
                    <c:v>2050</c:v>
                  </c:pt>
                  <c:pt idx="6">
                    <c:v>2025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2040</c:v>
                  </c:pt>
                  <c:pt idx="10">
                    <c:v>2045</c:v>
                  </c:pt>
                  <c:pt idx="11">
                    <c:v>2050</c:v>
                  </c:pt>
                  <c:pt idx="12">
                    <c:v>2025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2040</c:v>
                  </c:pt>
                  <c:pt idx="16">
                    <c:v>2045</c:v>
                  </c:pt>
                  <c:pt idx="17">
                    <c:v>2050</c:v>
                  </c:pt>
                </c:lvl>
                <c:lvl>
                  <c:pt idx="0">
                    <c:v>FEBELIEC_20220906_Vm2_Run_32</c:v>
                  </c:pt>
                  <c:pt idx="6">
                    <c:v>FEBELIEC_20220906_Vm2_Run_32_ELCc</c:v>
                  </c:pt>
                  <c:pt idx="12">
                    <c:v>FEBELIEC_20220906_Vm2_Run_32_MOL</c:v>
                  </c:pt>
                </c:lvl>
              </c:multiLvlStrCache>
            </c:multiLvlStrRef>
          </c:cat>
          <c:val>
            <c:numRef>
              <c:f>Imports!$B$13:$S$13</c:f>
              <c:numCache>
                <c:formatCode>0</c:formatCode>
                <c:ptCount val="18"/>
                <c:pt idx="0">
                  <c:v>3540.8741639249502</c:v>
                </c:pt>
                <c:pt idx="6">
                  <c:v>3755.8279552847198</c:v>
                </c:pt>
                <c:pt idx="12">
                  <c:v>3375.8452777979001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F0C-4EC8-B557-37C3B0CD5C56}"/>
            </c:ext>
          </c:extLst>
        </c:ser>
        <c:ser>
          <c:idx val="6"/>
          <c:order val="6"/>
          <c:tx>
            <c:strRef>
              <c:f>Imports!$A$14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Imports!$B$6:$S$7</c:f>
              <c:multiLvlStrCache>
                <c:ptCount val="18"/>
                <c:lvl>
                  <c:pt idx="0">
                    <c:v>2025</c:v>
                  </c:pt>
                  <c:pt idx="1">
                    <c:v>2030</c:v>
                  </c:pt>
                  <c:pt idx="2">
                    <c:v>2035</c:v>
                  </c:pt>
                  <c:pt idx="3">
                    <c:v>2040</c:v>
                  </c:pt>
                  <c:pt idx="4">
                    <c:v>2045</c:v>
                  </c:pt>
                  <c:pt idx="5">
                    <c:v>2050</c:v>
                  </c:pt>
                  <c:pt idx="6">
                    <c:v>2025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2040</c:v>
                  </c:pt>
                  <c:pt idx="10">
                    <c:v>2045</c:v>
                  </c:pt>
                  <c:pt idx="11">
                    <c:v>2050</c:v>
                  </c:pt>
                  <c:pt idx="12">
                    <c:v>2025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2040</c:v>
                  </c:pt>
                  <c:pt idx="16">
                    <c:v>2045</c:v>
                  </c:pt>
                  <c:pt idx="17">
                    <c:v>2050</c:v>
                  </c:pt>
                </c:lvl>
                <c:lvl>
                  <c:pt idx="0">
                    <c:v>FEBELIEC_20220906_Vm2_Run_32</c:v>
                  </c:pt>
                  <c:pt idx="6">
                    <c:v>FEBELIEC_20220906_Vm2_Run_32_ELCc</c:v>
                  </c:pt>
                  <c:pt idx="12">
                    <c:v>FEBELIEC_20220906_Vm2_Run_32_MOL</c:v>
                  </c:pt>
                </c:lvl>
              </c:multiLvlStrCache>
            </c:multiLvlStrRef>
          </c:cat>
          <c:val>
            <c:numRef>
              <c:f>Imports!$B$14:$S$14</c:f>
              <c:numCache>
                <c:formatCode>0</c:formatCode>
                <c:ptCount val="18"/>
                <c:pt idx="0">
                  <c:v>4157.5321744169896</c:v>
                </c:pt>
                <c:pt idx="1">
                  <c:v>4752.81792972522</c:v>
                </c:pt>
                <c:pt idx="2">
                  <c:v>5284.8718130058096</c:v>
                </c:pt>
                <c:pt idx="3">
                  <c:v>13497.475836514701</c:v>
                </c:pt>
                <c:pt idx="4">
                  <c:v>11795.237301998301</c:v>
                </c:pt>
                <c:pt idx="5">
                  <c:v>17049.902871640599</c:v>
                </c:pt>
                <c:pt idx="6">
                  <c:v>4216.0139364664701</c:v>
                </c:pt>
                <c:pt idx="7">
                  <c:v>3095.0401672315202</c:v>
                </c:pt>
                <c:pt idx="8">
                  <c:v>1052.5932142200099</c:v>
                </c:pt>
                <c:pt idx="9">
                  <c:v>5766.5717133600401</c:v>
                </c:pt>
                <c:pt idx="10">
                  <c:v>3553.9263886921699</c:v>
                </c:pt>
                <c:pt idx="11">
                  <c:v>2435.7979237234599</c:v>
                </c:pt>
                <c:pt idx="12">
                  <c:v>4156.1353647796304</c:v>
                </c:pt>
                <c:pt idx="13">
                  <c:v>4632.5741377885997</c:v>
                </c:pt>
                <c:pt idx="14">
                  <c:v>2890.7281709843301</c:v>
                </c:pt>
                <c:pt idx="15">
                  <c:v>12997.900779617399</c:v>
                </c:pt>
                <c:pt idx="16">
                  <c:v>10957.419779351199</c:v>
                </c:pt>
                <c:pt idx="17">
                  <c:v>18301.028452505801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F0C-4EC8-B557-37C3B0CD5C56}"/>
            </c:ext>
          </c:extLst>
        </c:ser>
        <c:ser>
          <c:idx val="7"/>
          <c:order val="7"/>
          <c:tx>
            <c:strRef>
              <c:f>Imports!$A$15</c:f>
              <c:strCache>
                <c:ptCount val="1"/>
                <c:pt idx="0">
                  <c:v>Gas OCGT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Imports!$B$6:$S$7</c:f>
              <c:multiLvlStrCache>
                <c:ptCount val="18"/>
                <c:lvl>
                  <c:pt idx="0">
                    <c:v>2025</c:v>
                  </c:pt>
                  <c:pt idx="1">
                    <c:v>2030</c:v>
                  </c:pt>
                  <c:pt idx="2">
                    <c:v>2035</c:v>
                  </c:pt>
                  <c:pt idx="3">
                    <c:v>2040</c:v>
                  </c:pt>
                  <c:pt idx="4">
                    <c:v>2045</c:v>
                  </c:pt>
                  <c:pt idx="5">
                    <c:v>2050</c:v>
                  </c:pt>
                  <c:pt idx="6">
                    <c:v>2025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2040</c:v>
                  </c:pt>
                  <c:pt idx="10">
                    <c:v>2045</c:v>
                  </c:pt>
                  <c:pt idx="11">
                    <c:v>2050</c:v>
                  </c:pt>
                  <c:pt idx="12">
                    <c:v>2025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2040</c:v>
                  </c:pt>
                  <c:pt idx="16">
                    <c:v>2045</c:v>
                  </c:pt>
                  <c:pt idx="17">
                    <c:v>2050</c:v>
                  </c:pt>
                </c:lvl>
                <c:lvl>
                  <c:pt idx="0">
                    <c:v>FEBELIEC_20220906_Vm2_Run_32</c:v>
                  </c:pt>
                  <c:pt idx="6">
                    <c:v>FEBELIEC_20220906_Vm2_Run_32_ELCc</c:v>
                  </c:pt>
                  <c:pt idx="12">
                    <c:v>FEBELIEC_20220906_Vm2_Run_32_MOL</c:v>
                  </c:pt>
                </c:lvl>
              </c:multiLvlStrCache>
            </c:multiLvlStrRef>
          </c:cat>
          <c:val>
            <c:numRef>
              <c:f>Imports!$B$15:$S$15</c:f>
              <c:numCache>
                <c:formatCode>0</c:formatCode>
                <c:ptCount val="18"/>
                <c:pt idx="1">
                  <c:v>55.648107351369298</c:v>
                </c:pt>
                <c:pt idx="2">
                  <c:v>54.407397105090197</c:v>
                </c:pt>
                <c:pt idx="3">
                  <c:v>130.93672317969299</c:v>
                </c:pt>
                <c:pt idx="4">
                  <c:v>62.194943510354101</c:v>
                </c:pt>
                <c:pt idx="7">
                  <c:v>55.648107351369298</c:v>
                </c:pt>
                <c:pt idx="8">
                  <c:v>55.648107351369298</c:v>
                </c:pt>
                <c:pt idx="9">
                  <c:v>130.56835796378101</c:v>
                </c:pt>
                <c:pt idx="10">
                  <c:v>62.194943510354101</c:v>
                </c:pt>
                <c:pt idx="13">
                  <c:v>55.648107351369298</c:v>
                </c:pt>
                <c:pt idx="14">
                  <c:v>55.648107351369298</c:v>
                </c:pt>
                <c:pt idx="15">
                  <c:v>130.93672317969299</c:v>
                </c:pt>
                <c:pt idx="16">
                  <c:v>62.194943510354101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F0C-4EC8-B557-37C3B0CD5C56}"/>
            </c:ext>
          </c:extLst>
        </c:ser>
        <c:ser>
          <c:idx val="8"/>
          <c:order val="8"/>
          <c:tx>
            <c:strRef>
              <c:f>Imports!$A$16</c:f>
              <c:strCache>
                <c:ptCount val="1"/>
                <c:pt idx="0">
                  <c:v>H2 OCGT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Imports!$B$6:$S$7</c:f>
              <c:multiLvlStrCache>
                <c:ptCount val="18"/>
                <c:lvl>
                  <c:pt idx="0">
                    <c:v>2025</c:v>
                  </c:pt>
                  <c:pt idx="1">
                    <c:v>2030</c:v>
                  </c:pt>
                  <c:pt idx="2">
                    <c:v>2035</c:v>
                  </c:pt>
                  <c:pt idx="3">
                    <c:v>2040</c:v>
                  </c:pt>
                  <c:pt idx="4">
                    <c:v>2045</c:v>
                  </c:pt>
                  <c:pt idx="5">
                    <c:v>2050</c:v>
                  </c:pt>
                  <c:pt idx="6">
                    <c:v>2025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2040</c:v>
                  </c:pt>
                  <c:pt idx="10">
                    <c:v>2045</c:v>
                  </c:pt>
                  <c:pt idx="11">
                    <c:v>2050</c:v>
                  </c:pt>
                  <c:pt idx="12">
                    <c:v>2025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2040</c:v>
                  </c:pt>
                  <c:pt idx="16">
                    <c:v>2045</c:v>
                  </c:pt>
                  <c:pt idx="17">
                    <c:v>2050</c:v>
                  </c:pt>
                </c:lvl>
                <c:lvl>
                  <c:pt idx="0">
                    <c:v>FEBELIEC_20220906_Vm2_Run_32</c:v>
                  </c:pt>
                  <c:pt idx="6">
                    <c:v>FEBELIEC_20220906_Vm2_Run_32_ELCc</c:v>
                  </c:pt>
                  <c:pt idx="12">
                    <c:v>FEBELIEC_20220906_Vm2_Run_32_MOL</c:v>
                  </c:pt>
                </c:lvl>
              </c:multiLvlStrCache>
            </c:multiLvlStrRef>
          </c:cat>
          <c:val>
            <c:numRef>
              <c:f>Imports!$B$16:$S$16</c:f>
              <c:numCache>
                <c:formatCode>0</c:formatCode>
                <c:ptCount val="18"/>
                <c:pt idx="4">
                  <c:v>145.97938310979299</c:v>
                </c:pt>
                <c:pt idx="5">
                  <c:v>16.367090397461599</c:v>
                </c:pt>
                <c:pt idx="10">
                  <c:v>89.289444896026396</c:v>
                </c:pt>
                <c:pt idx="11">
                  <c:v>16.367090397461599</c:v>
                </c:pt>
                <c:pt idx="16">
                  <c:v>68.741779669338698</c:v>
                </c:pt>
                <c:pt idx="17">
                  <c:v>16.367090397461599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F0C-4EC8-B557-37C3B0CD5C56}"/>
            </c:ext>
          </c:extLst>
        </c:ser>
        <c:ser>
          <c:idx val="9"/>
          <c:order val="9"/>
          <c:tx>
            <c:strRef>
              <c:f>Imports!$A$17</c:f>
              <c:strCache>
                <c:ptCount val="1"/>
                <c:pt idx="0">
                  <c:v>Bio Heavy Oil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Imports!$B$6:$S$7</c:f>
              <c:multiLvlStrCache>
                <c:ptCount val="18"/>
                <c:lvl>
                  <c:pt idx="0">
                    <c:v>2025</c:v>
                  </c:pt>
                  <c:pt idx="1">
                    <c:v>2030</c:v>
                  </c:pt>
                  <c:pt idx="2">
                    <c:v>2035</c:v>
                  </c:pt>
                  <c:pt idx="3">
                    <c:v>2040</c:v>
                  </c:pt>
                  <c:pt idx="4">
                    <c:v>2045</c:v>
                  </c:pt>
                  <c:pt idx="5">
                    <c:v>2050</c:v>
                  </c:pt>
                  <c:pt idx="6">
                    <c:v>2025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2040</c:v>
                  </c:pt>
                  <c:pt idx="10">
                    <c:v>2045</c:v>
                  </c:pt>
                  <c:pt idx="11">
                    <c:v>2050</c:v>
                  </c:pt>
                  <c:pt idx="12">
                    <c:v>2025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2040</c:v>
                  </c:pt>
                  <c:pt idx="16">
                    <c:v>2045</c:v>
                  </c:pt>
                  <c:pt idx="17">
                    <c:v>2050</c:v>
                  </c:pt>
                </c:lvl>
                <c:lvl>
                  <c:pt idx="0">
                    <c:v>FEBELIEC_20220906_Vm2_Run_32</c:v>
                  </c:pt>
                  <c:pt idx="6">
                    <c:v>FEBELIEC_20220906_Vm2_Run_32_ELCc</c:v>
                  </c:pt>
                  <c:pt idx="12">
                    <c:v>FEBELIEC_20220906_Vm2_Run_32_MOL</c:v>
                  </c:pt>
                </c:lvl>
              </c:multiLvlStrCache>
            </c:multiLvlStrRef>
          </c:cat>
          <c:val>
            <c:numRef>
              <c:f>Imports!$B$17:$S$17</c:f>
              <c:numCache>
                <c:formatCode>0</c:formatCode>
                <c:ptCount val="18"/>
                <c:pt idx="1">
                  <c:v>3.27341807949231</c:v>
                </c:pt>
                <c:pt idx="2">
                  <c:v>3.27341807949231</c:v>
                </c:pt>
                <c:pt idx="3">
                  <c:v>19.640508476953901</c:v>
                </c:pt>
                <c:pt idx="4">
                  <c:v>19.640508476953901</c:v>
                </c:pt>
                <c:pt idx="7">
                  <c:v>3.27341807949231</c:v>
                </c:pt>
                <c:pt idx="8">
                  <c:v>3.27341807949231</c:v>
                </c:pt>
                <c:pt idx="9">
                  <c:v>19.640508476953901</c:v>
                </c:pt>
                <c:pt idx="13">
                  <c:v>3.27341807949231</c:v>
                </c:pt>
                <c:pt idx="14">
                  <c:v>3.27341807949231</c:v>
                </c:pt>
                <c:pt idx="15">
                  <c:v>19.640508476953901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F0C-4EC8-B557-37C3B0CD5C56}"/>
            </c:ext>
          </c:extLst>
        </c:ser>
        <c:ser>
          <c:idx val="10"/>
          <c:order val="10"/>
          <c:tx>
            <c:strRef>
              <c:f>Imports!$A$18</c:f>
              <c:strCache>
                <c:ptCount val="1"/>
                <c:pt idx="0">
                  <c:v>Renewables (wind+PV)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Imports!$B$6:$S$7</c:f>
              <c:multiLvlStrCache>
                <c:ptCount val="18"/>
                <c:lvl>
                  <c:pt idx="0">
                    <c:v>2025</c:v>
                  </c:pt>
                  <c:pt idx="1">
                    <c:v>2030</c:v>
                  </c:pt>
                  <c:pt idx="2">
                    <c:v>2035</c:v>
                  </c:pt>
                  <c:pt idx="3">
                    <c:v>2040</c:v>
                  </c:pt>
                  <c:pt idx="4">
                    <c:v>2045</c:v>
                  </c:pt>
                  <c:pt idx="5">
                    <c:v>2050</c:v>
                  </c:pt>
                  <c:pt idx="6">
                    <c:v>2025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2040</c:v>
                  </c:pt>
                  <c:pt idx="10">
                    <c:v>2045</c:v>
                  </c:pt>
                  <c:pt idx="11">
                    <c:v>2050</c:v>
                  </c:pt>
                  <c:pt idx="12">
                    <c:v>2025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2040</c:v>
                  </c:pt>
                  <c:pt idx="16">
                    <c:v>2045</c:v>
                  </c:pt>
                  <c:pt idx="17">
                    <c:v>2050</c:v>
                  </c:pt>
                </c:lvl>
                <c:lvl>
                  <c:pt idx="0">
                    <c:v>FEBELIEC_20220906_Vm2_Run_32</c:v>
                  </c:pt>
                  <c:pt idx="6">
                    <c:v>FEBELIEC_20220906_Vm2_Run_32_ELCc</c:v>
                  </c:pt>
                  <c:pt idx="12">
                    <c:v>FEBELIEC_20220906_Vm2_Run_32_MOL</c:v>
                  </c:pt>
                </c:lvl>
              </c:multiLvlStrCache>
            </c:multiLvlStrRef>
          </c:cat>
          <c:val>
            <c:numRef>
              <c:f>Imports!$B$18:$S$18</c:f>
              <c:numCache>
                <c:formatCode>0</c:formatCode>
                <c:ptCount val="18"/>
                <c:pt idx="3">
                  <c:v>6126.7453799014902</c:v>
                </c:pt>
                <c:pt idx="4">
                  <c:v>6027.0517034124796</c:v>
                </c:pt>
                <c:pt idx="5">
                  <c:v>6192.37001560504</c:v>
                </c:pt>
                <c:pt idx="9">
                  <c:v>6126.7453799014902</c:v>
                </c:pt>
                <c:pt idx="10">
                  <c:v>6027.0517034124796</c:v>
                </c:pt>
                <c:pt idx="11">
                  <c:v>6192.37001560504</c:v>
                </c:pt>
                <c:pt idx="15">
                  <c:v>6126.7453799014902</c:v>
                </c:pt>
                <c:pt idx="16">
                  <c:v>6027.0517034124796</c:v>
                </c:pt>
                <c:pt idx="17">
                  <c:v>6192.37001560504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F0C-4EC8-B557-37C3B0CD5C5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920870720"/>
        <c:axId val="1920870304"/>
      </c:barChart>
      <c:catAx>
        <c:axId val="192087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870304"/>
        <c:crosses val="autoZero"/>
        <c:auto val="1"/>
        <c:lblAlgn val="ctr"/>
        <c:lblOffset val="100"/>
        <c:noMultiLvlLbl val="0"/>
      </c:catAx>
      <c:valAx>
        <c:axId val="192087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870720"/>
        <c:crosses val="autoZero"/>
        <c:crossBetween val="between"/>
        <c:dispUnits>
          <c:builtInUnit val="thousands"/>
          <c:dispUnitsLbl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GB"/>
                    <a:t>TWh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18</xdr:row>
      <xdr:rowOff>166687</xdr:rowOff>
    </xdr:from>
    <xdr:to>
      <xdr:col>17</xdr:col>
      <xdr:colOff>304800</xdr:colOff>
      <xdr:row>40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3CB4A2-4B35-447A-AD40-1AA21CA95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BD777-F833-4342-8791-1E51DE46008A}">
  <dimension ref="A5:T66"/>
  <sheetViews>
    <sheetView workbookViewId="0">
      <selection activeCell="A52" activeCellId="2" sqref="A49:XFD50 A47:XFD47 A52:XFD52"/>
    </sheetView>
  </sheetViews>
  <sheetFormatPr defaultRowHeight="14.4" x14ac:dyDescent="0.3"/>
  <cols>
    <col min="1" max="1" width="16.88671875" bestFit="1" customWidth="1"/>
    <col min="2" max="19" width="9.109375" customWidth="1"/>
  </cols>
  <sheetData>
    <row r="5" spans="1:19" x14ac:dyDescent="0.3">
      <c r="A5" t="s">
        <v>5</v>
      </c>
      <c r="B5" s="4" t="s">
        <v>6</v>
      </c>
      <c r="C5" s="4" t="s">
        <v>19</v>
      </c>
    </row>
    <row r="6" spans="1:19" x14ac:dyDescent="0.3">
      <c r="B6" s="13" t="s">
        <v>1</v>
      </c>
      <c r="C6" s="14"/>
      <c r="D6" s="14"/>
      <c r="E6" s="14"/>
      <c r="F6" s="14"/>
      <c r="G6" s="15"/>
      <c r="H6" s="13" t="s">
        <v>2</v>
      </c>
      <c r="I6" s="14"/>
      <c r="J6" s="14"/>
      <c r="K6" s="14"/>
      <c r="L6" s="14"/>
      <c r="M6" s="15"/>
      <c r="N6" s="13" t="s">
        <v>3</v>
      </c>
      <c r="O6" s="14"/>
      <c r="P6" s="14"/>
      <c r="Q6" s="14"/>
      <c r="R6" s="14"/>
      <c r="S6" s="16"/>
    </row>
    <row r="7" spans="1:19" x14ac:dyDescent="0.3">
      <c r="A7" s="4" t="s">
        <v>7</v>
      </c>
      <c r="B7" s="5">
        <v>2025</v>
      </c>
      <c r="C7" s="5">
        <v>2030</v>
      </c>
      <c r="D7" s="5">
        <v>2035</v>
      </c>
      <c r="E7" s="5">
        <v>2040</v>
      </c>
      <c r="F7" s="5">
        <v>2045</v>
      </c>
      <c r="G7" s="5">
        <v>2050</v>
      </c>
      <c r="H7" s="5">
        <v>2025</v>
      </c>
      <c r="I7" s="5">
        <v>2030</v>
      </c>
      <c r="J7" s="5">
        <v>2035</v>
      </c>
      <c r="K7" s="5">
        <v>2040</v>
      </c>
      <c r="L7" s="5">
        <v>2045</v>
      </c>
      <c r="M7" s="5">
        <v>2050</v>
      </c>
      <c r="N7" s="5">
        <v>2025</v>
      </c>
      <c r="O7" s="5">
        <v>2030</v>
      </c>
      <c r="P7" s="5">
        <v>2035</v>
      </c>
      <c r="Q7" s="5">
        <v>2040</v>
      </c>
      <c r="R7" s="5">
        <v>2045</v>
      </c>
      <c r="S7" s="5">
        <v>2050</v>
      </c>
    </row>
    <row r="8" spans="1:19" x14ac:dyDescent="0.3">
      <c r="A8" s="1" t="s">
        <v>8</v>
      </c>
      <c r="B8" s="6">
        <v>4368.0802630183198</v>
      </c>
      <c r="C8" s="6">
        <v>1107.9449259272601</v>
      </c>
      <c r="D8" s="6">
        <v>780.54767981308305</v>
      </c>
      <c r="E8" s="6">
        <v>1403.7181675111501</v>
      </c>
      <c r="F8" s="6">
        <v>1253.5062992011599</v>
      </c>
      <c r="G8" s="6"/>
      <c r="H8" s="6">
        <v>4700.8031046758497</v>
      </c>
      <c r="I8" s="6">
        <v>752.28932432873705</v>
      </c>
      <c r="J8" s="6">
        <v>1363.0329879368201</v>
      </c>
      <c r="K8" s="6">
        <v>616.14275949798105</v>
      </c>
      <c r="L8" s="6">
        <v>248.779774041417</v>
      </c>
      <c r="M8" s="6"/>
      <c r="N8" s="6">
        <v>3926.8030305191301</v>
      </c>
      <c r="O8" s="6">
        <v>1412.50124270737</v>
      </c>
      <c r="P8" s="6">
        <v>4623.8315306761597</v>
      </c>
      <c r="Q8" s="6">
        <v>1054.2346567484999</v>
      </c>
      <c r="R8" s="6">
        <v>745.87298922281798</v>
      </c>
      <c r="S8" s="6"/>
    </row>
    <row r="9" spans="1:19" x14ac:dyDescent="0.3">
      <c r="A9" s="1" t="s">
        <v>9</v>
      </c>
      <c r="B9" s="6"/>
      <c r="C9" s="6"/>
      <c r="D9" s="6"/>
      <c r="E9" s="6">
        <v>22.913926556446199</v>
      </c>
      <c r="F9" s="6">
        <v>22.913926556446199</v>
      </c>
      <c r="G9" s="6">
        <v>26.187344635938501</v>
      </c>
      <c r="H9" s="6"/>
      <c r="I9" s="6"/>
      <c r="J9" s="6"/>
      <c r="K9" s="6">
        <v>22.913926556446199</v>
      </c>
      <c r="L9" s="6">
        <v>22.913926556446199</v>
      </c>
      <c r="M9" s="6"/>
      <c r="N9" s="6"/>
      <c r="O9" s="6"/>
      <c r="P9" s="6"/>
      <c r="Q9" s="6">
        <v>22.913926556446199</v>
      </c>
      <c r="R9" s="6">
        <v>22.913926556446199</v>
      </c>
      <c r="S9" s="6"/>
    </row>
    <row r="10" spans="1:19" x14ac:dyDescent="0.3">
      <c r="A10" s="1" t="s">
        <v>10</v>
      </c>
      <c r="B10" s="6"/>
      <c r="C10" s="6"/>
      <c r="D10" s="6"/>
      <c r="E10" s="6"/>
      <c r="F10" s="6">
        <v>3452.0553775431299</v>
      </c>
      <c r="G10" s="6">
        <v>6279.1820474431597</v>
      </c>
      <c r="H10" s="6"/>
      <c r="I10" s="6"/>
      <c r="J10" s="6"/>
      <c r="K10" s="6"/>
      <c r="L10" s="6">
        <v>707.15304467847602</v>
      </c>
      <c r="M10" s="6">
        <v>969.75186590974397</v>
      </c>
      <c r="N10" s="6"/>
      <c r="O10" s="6"/>
      <c r="P10" s="6"/>
      <c r="Q10" s="6"/>
      <c r="R10" s="6">
        <v>3735.63212966014</v>
      </c>
      <c r="S10" s="6">
        <v>1833.5666654710899</v>
      </c>
    </row>
    <row r="11" spans="1:19" x14ac:dyDescent="0.3">
      <c r="A11" s="1" t="s">
        <v>11</v>
      </c>
      <c r="B11" s="6">
        <v>892.00642666165697</v>
      </c>
      <c r="C11" s="6"/>
      <c r="D11" s="6"/>
      <c r="E11" s="6"/>
      <c r="F11" s="6"/>
      <c r="G11" s="6"/>
      <c r="H11" s="6">
        <v>892.00642666165697</v>
      </c>
      <c r="I11" s="6">
        <v>135.80271499765101</v>
      </c>
      <c r="J11" s="6"/>
      <c r="K11" s="6"/>
      <c r="L11" s="6"/>
      <c r="M11" s="6"/>
      <c r="N11" s="6">
        <v>892.00642666165697</v>
      </c>
      <c r="O11" s="6"/>
      <c r="P11" s="6"/>
      <c r="Q11" s="6"/>
      <c r="R11" s="6"/>
      <c r="S11" s="6"/>
    </row>
    <row r="12" spans="1:19" x14ac:dyDescent="0.3">
      <c r="A12" s="1" t="s">
        <v>12</v>
      </c>
      <c r="B12" s="6">
        <v>3847.77026184017</v>
      </c>
      <c r="C12" s="6">
        <v>1549.0514229054399</v>
      </c>
      <c r="D12" s="6">
        <v>557.50730303019702</v>
      </c>
      <c r="E12" s="6">
        <v>476.24789760108399</v>
      </c>
      <c r="F12" s="6">
        <v>396.66209716902898</v>
      </c>
      <c r="G12" s="6">
        <v>2116.0425307505302</v>
      </c>
      <c r="H12" s="6">
        <v>3938.1418998689801</v>
      </c>
      <c r="I12" s="6">
        <v>1619.64507302025</v>
      </c>
      <c r="J12" s="6">
        <v>576.78403222588599</v>
      </c>
      <c r="K12" s="6">
        <v>389.53675145958601</v>
      </c>
      <c r="L12" s="6">
        <v>394.67366776625801</v>
      </c>
      <c r="M12" s="6">
        <v>571.79726001470499</v>
      </c>
      <c r="N12" s="6">
        <v>3837.3425145292199</v>
      </c>
      <c r="O12" s="6">
        <v>1590.1681917875601</v>
      </c>
      <c r="P12" s="6">
        <v>1019.4685857982601</v>
      </c>
      <c r="Q12" s="6">
        <v>389.53675145958601</v>
      </c>
      <c r="R12" s="6">
        <v>389.53675145958601</v>
      </c>
      <c r="S12" s="6">
        <v>458.27853112892501</v>
      </c>
    </row>
    <row r="13" spans="1:19" x14ac:dyDescent="0.3">
      <c r="A13" s="1" t="s">
        <v>13</v>
      </c>
      <c r="B13" s="6">
        <v>3540.8741639249502</v>
      </c>
      <c r="C13" s="6"/>
      <c r="D13" s="6"/>
      <c r="E13" s="6"/>
      <c r="F13" s="6"/>
      <c r="G13" s="6"/>
      <c r="H13" s="6">
        <v>3755.8279552847198</v>
      </c>
      <c r="I13" s="6"/>
      <c r="J13" s="6"/>
      <c r="K13" s="6"/>
      <c r="L13" s="6"/>
      <c r="M13" s="6"/>
      <c r="N13" s="6">
        <v>3375.8452777979001</v>
      </c>
      <c r="O13" s="6"/>
      <c r="P13" s="6"/>
      <c r="Q13" s="6"/>
      <c r="R13" s="6"/>
      <c r="S13" s="6"/>
    </row>
    <row r="14" spans="1:19" x14ac:dyDescent="0.3">
      <c r="A14" s="1" t="s">
        <v>14</v>
      </c>
      <c r="B14" s="6">
        <v>4157.5321744169896</v>
      </c>
      <c r="C14" s="6">
        <v>4752.81792972522</v>
      </c>
      <c r="D14" s="6">
        <v>5284.8718130058096</v>
      </c>
      <c r="E14" s="6">
        <v>13497.475836514701</v>
      </c>
      <c r="F14" s="6">
        <v>11795.237301998301</v>
      </c>
      <c r="G14" s="6">
        <v>17049.902871640599</v>
      </c>
      <c r="H14" s="6">
        <v>4216.0139364664701</v>
      </c>
      <c r="I14" s="6">
        <v>3095.0401672315202</v>
      </c>
      <c r="J14" s="6">
        <v>1052.5932142200099</v>
      </c>
      <c r="K14" s="6">
        <v>5766.5717133600401</v>
      </c>
      <c r="L14" s="6">
        <v>3553.9263886921699</v>
      </c>
      <c r="M14" s="6">
        <v>2435.7979237234599</v>
      </c>
      <c r="N14" s="6">
        <v>4156.1353647796304</v>
      </c>
      <c r="O14" s="6">
        <v>4632.5741377885997</v>
      </c>
      <c r="P14" s="6">
        <v>2890.7281709843301</v>
      </c>
      <c r="Q14" s="6">
        <v>12997.900779617399</v>
      </c>
      <c r="R14" s="6">
        <v>10957.419779351199</v>
      </c>
      <c r="S14" s="6">
        <v>18301.028452505801</v>
      </c>
    </row>
    <row r="15" spans="1:19" x14ac:dyDescent="0.3">
      <c r="A15" s="1" t="s">
        <v>15</v>
      </c>
      <c r="B15" s="6"/>
      <c r="C15" s="6">
        <v>55.648107351369298</v>
      </c>
      <c r="D15" s="6">
        <v>54.407397105090197</v>
      </c>
      <c r="E15" s="6">
        <v>130.93672317969299</v>
      </c>
      <c r="F15" s="6">
        <v>62.194943510354101</v>
      </c>
      <c r="G15" s="6"/>
      <c r="H15" s="6"/>
      <c r="I15" s="6">
        <v>55.648107351369298</v>
      </c>
      <c r="J15" s="6">
        <v>55.648107351369298</v>
      </c>
      <c r="K15" s="6">
        <v>130.56835796378101</v>
      </c>
      <c r="L15" s="6">
        <v>62.194943510354101</v>
      </c>
      <c r="M15" s="6"/>
      <c r="N15" s="6"/>
      <c r="O15" s="6">
        <v>55.648107351369298</v>
      </c>
      <c r="P15" s="6">
        <v>55.648107351369298</v>
      </c>
      <c r="Q15" s="6">
        <v>130.93672317969299</v>
      </c>
      <c r="R15" s="6">
        <v>62.194943510354101</v>
      </c>
      <c r="S15" s="6"/>
    </row>
    <row r="16" spans="1:19" x14ac:dyDescent="0.3">
      <c r="A16" s="1" t="s">
        <v>16</v>
      </c>
      <c r="B16" s="6"/>
      <c r="C16" s="6"/>
      <c r="D16" s="6"/>
      <c r="E16" s="6"/>
      <c r="F16" s="6">
        <v>145.97938310979299</v>
      </c>
      <c r="G16" s="6">
        <v>16.367090397461599</v>
      </c>
      <c r="H16" s="6"/>
      <c r="I16" s="6"/>
      <c r="J16" s="6"/>
      <c r="K16" s="6"/>
      <c r="L16" s="6">
        <v>89.289444896026396</v>
      </c>
      <c r="M16" s="6">
        <v>16.367090397461599</v>
      </c>
      <c r="N16" s="6"/>
      <c r="O16" s="6"/>
      <c r="P16" s="6"/>
      <c r="Q16" s="6"/>
      <c r="R16" s="6">
        <v>68.741779669338698</v>
      </c>
      <c r="S16" s="6">
        <v>16.367090397461599</v>
      </c>
    </row>
    <row r="17" spans="1:19" x14ac:dyDescent="0.3">
      <c r="A17" s="1" t="s">
        <v>17</v>
      </c>
      <c r="B17" s="6"/>
      <c r="C17" s="6">
        <v>3.27341807949231</v>
      </c>
      <c r="D17" s="6">
        <v>3.27341807949231</v>
      </c>
      <c r="E17" s="6">
        <v>19.640508476953901</v>
      </c>
      <c r="F17" s="6">
        <v>19.640508476953901</v>
      </c>
      <c r="G17" s="6"/>
      <c r="H17" s="6"/>
      <c r="I17" s="6">
        <v>3.27341807949231</v>
      </c>
      <c r="J17" s="6">
        <v>3.27341807949231</v>
      </c>
      <c r="K17" s="6">
        <v>19.640508476953901</v>
      </c>
      <c r="L17" s="6"/>
      <c r="M17" s="6"/>
      <c r="N17" s="6"/>
      <c r="O17" s="6">
        <v>3.27341807949231</v>
      </c>
      <c r="P17" s="6">
        <v>3.27341807949231</v>
      </c>
      <c r="Q17" s="6">
        <v>19.640508476953901</v>
      </c>
      <c r="R17" s="6"/>
      <c r="S17" s="6"/>
    </row>
    <row r="18" spans="1:19" x14ac:dyDescent="0.3">
      <c r="A18" s="1" t="s">
        <v>18</v>
      </c>
      <c r="B18" s="6"/>
      <c r="C18" s="6"/>
      <c r="D18" s="6"/>
      <c r="E18" s="6">
        <v>6126.7453799014902</v>
      </c>
      <c r="F18" s="6">
        <v>6027.0517034124796</v>
      </c>
      <c r="G18" s="6">
        <v>6192.37001560504</v>
      </c>
      <c r="H18" s="6"/>
      <c r="I18" s="6"/>
      <c r="J18" s="6"/>
      <c r="K18" s="6">
        <v>6126.7453799014902</v>
      </c>
      <c r="L18" s="6">
        <v>6027.0517034124796</v>
      </c>
      <c r="M18" s="6">
        <v>6192.37001560504</v>
      </c>
      <c r="N18" s="6"/>
      <c r="O18" s="6"/>
      <c r="P18" s="6"/>
      <c r="Q18" s="6">
        <v>6126.7453799014902</v>
      </c>
      <c r="R18" s="6">
        <v>6027.0517034124796</v>
      </c>
      <c r="S18" s="6">
        <v>6192.37001560504</v>
      </c>
    </row>
    <row r="19" spans="1:19" x14ac:dyDescent="0.3">
      <c r="S19" s="11"/>
    </row>
    <row r="43" spans="1:20" x14ac:dyDescent="0.3">
      <c r="B43" t="s">
        <v>1</v>
      </c>
      <c r="H43" t="s">
        <v>2</v>
      </c>
      <c r="N43" t="s">
        <v>3</v>
      </c>
    </row>
    <row r="44" spans="1:20" x14ac:dyDescent="0.3">
      <c r="B44">
        <v>2025</v>
      </c>
      <c r="C44">
        <v>2030</v>
      </c>
      <c r="D44">
        <v>2035</v>
      </c>
      <c r="E44">
        <v>2040</v>
      </c>
      <c r="F44">
        <v>2045</v>
      </c>
      <c r="G44">
        <v>2050</v>
      </c>
      <c r="H44">
        <v>2025</v>
      </c>
      <c r="I44">
        <v>2030</v>
      </c>
      <c r="J44">
        <v>2035</v>
      </c>
      <c r="K44">
        <v>2040</v>
      </c>
      <c r="L44">
        <v>2045</v>
      </c>
      <c r="M44">
        <v>2050</v>
      </c>
      <c r="N44">
        <v>2025</v>
      </c>
      <c r="O44">
        <v>2030</v>
      </c>
      <c r="P44">
        <v>2035</v>
      </c>
      <c r="Q44">
        <v>2040</v>
      </c>
      <c r="R44">
        <v>2045</v>
      </c>
      <c r="S44">
        <v>2050</v>
      </c>
    </row>
    <row r="45" spans="1:20" x14ac:dyDescent="0.3">
      <c r="A45" t="s">
        <v>27</v>
      </c>
      <c r="B45" s="11">
        <f>B8+B15</f>
        <v>4368.0802630183198</v>
      </c>
      <c r="C45" s="11">
        <f t="shared" ref="C45:S45" si="0">C8+C15</f>
        <v>1163.5930332786295</v>
      </c>
      <c r="D45" s="11">
        <f t="shared" si="0"/>
        <v>834.95507691817329</v>
      </c>
      <c r="E45" s="11">
        <f t="shared" si="0"/>
        <v>1534.6548906908431</v>
      </c>
      <c r="F45" s="11">
        <f t="shared" si="0"/>
        <v>1315.7012427115139</v>
      </c>
      <c r="G45" s="11">
        <f t="shared" si="0"/>
        <v>0</v>
      </c>
      <c r="H45" s="11">
        <f t="shared" si="0"/>
        <v>4700.8031046758497</v>
      </c>
      <c r="I45" s="11">
        <f t="shared" si="0"/>
        <v>807.93743168010633</v>
      </c>
      <c r="J45" s="11">
        <f t="shared" si="0"/>
        <v>1418.6810952881895</v>
      </c>
      <c r="K45" s="11">
        <f t="shared" si="0"/>
        <v>746.71111746176211</v>
      </c>
      <c r="L45" s="11">
        <f t="shared" si="0"/>
        <v>310.97471755177111</v>
      </c>
      <c r="M45" s="11">
        <f t="shared" si="0"/>
        <v>0</v>
      </c>
      <c r="N45" s="11">
        <f t="shared" si="0"/>
        <v>3926.8030305191301</v>
      </c>
      <c r="O45" s="11">
        <f t="shared" si="0"/>
        <v>1468.1493500587394</v>
      </c>
      <c r="P45" s="11">
        <f t="shared" si="0"/>
        <v>4679.4796380275293</v>
      </c>
      <c r="Q45" s="11">
        <f t="shared" si="0"/>
        <v>1185.1713799281929</v>
      </c>
      <c r="R45" s="11">
        <f t="shared" si="0"/>
        <v>808.06793273317203</v>
      </c>
      <c r="S45" s="11">
        <f t="shared" si="0"/>
        <v>0</v>
      </c>
      <c r="T45" t="s">
        <v>47</v>
      </c>
    </row>
    <row r="46" spans="1:20" x14ac:dyDescent="0.3">
      <c r="A46" t="s">
        <v>39</v>
      </c>
      <c r="B46" s="11">
        <f>B9</f>
        <v>0</v>
      </c>
      <c r="C46" s="11">
        <f t="shared" ref="C46:S46" si="1">C9</f>
        <v>0</v>
      </c>
      <c r="D46" s="11">
        <f t="shared" si="1"/>
        <v>0</v>
      </c>
      <c r="E46" s="11">
        <f t="shared" si="1"/>
        <v>22.913926556446199</v>
      </c>
      <c r="F46" s="11">
        <f t="shared" si="1"/>
        <v>22.913926556446199</v>
      </c>
      <c r="G46" s="11">
        <f t="shared" si="1"/>
        <v>26.187344635938501</v>
      </c>
      <c r="H46" s="11">
        <f t="shared" si="1"/>
        <v>0</v>
      </c>
      <c r="I46" s="11">
        <f t="shared" si="1"/>
        <v>0</v>
      </c>
      <c r="J46" s="11">
        <f t="shared" si="1"/>
        <v>0</v>
      </c>
      <c r="K46" s="11">
        <f t="shared" si="1"/>
        <v>22.913926556446199</v>
      </c>
      <c r="L46" s="11">
        <f t="shared" si="1"/>
        <v>22.913926556446199</v>
      </c>
      <c r="M46" s="11">
        <f t="shared" si="1"/>
        <v>0</v>
      </c>
      <c r="N46" s="11">
        <f t="shared" si="1"/>
        <v>0</v>
      </c>
      <c r="O46" s="11">
        <f t="shared" si="1"/>
        <v>0</v>
      </c>
      <c r="P46" s="11">
        <f t="shared" si="1"/>
        <v>0</v>
      </c>
      <c r="Q46" s="11">
        <f t="shared" si="1"/>
        <v>22.913926556446199</v>
      </c>
      <c r="R46" s="11">
        <f t="shared" si="1"/>
        <v>22.913926556446199</v>
      </c>
      <c r="S46" s="11">
        <f t="shared" si="1"/>
        <v>0</v>
      </c>
      <c r="T46" t="s">
        <v>52</v>
      </c>
    </row>
    <row r="47" spans="1:20" x14ac:dyDescent="0.3">
      <c r="A47" t="s">
        <v>40</v>
      </c>
      <c r="B47" s="11">
        <f>B10+B16</f>
        <v>0</v>
      </c>
      <c r="C47" s="11">
        <f t="shared" ref="C47:S47" si="2">C10+C16</f>
        <v>0</v>
      </c>
      <c r="D47" s="11">
        <f t="shared" si="2"/>
        <v>0</v>
      </c>
      <c r="E47" s="11">
        <f t="shared" si="2"/>
        <v>0</v>
      </c>
      <c r="F47" s="11">
        <f t="shared" si="2"/>
        <v>3598.0347606529231</v>
      </c>
      <c r="G47" s="11">
        <f t="shared" si="2"/>
        <v>6295.5491378406214</v>
      </c>
      <c r="H47" s="11">
        <f t="shared" si="2"/>
        <v>0</v>
      </c>
      <c r="I47" s="11">
        <f t="shared" si="2"/>
        <v>0</v>
      </c>
      <c r="J47" s="11">
        <f t="shared" si="2"/>
        <v>0</v>
      </c>
      <c r="K47" s="11">
        <f t="shared" si="2"/>
        <v>0</v>
      </c>
      <c r="L47" s="11">
        <f t="shared" si="2"/>
        <v>796.44248957450236</v>
      </c>
      <c r="M47" s="11">
        <f t="shared" si="2"/>
        <v>986.11895630720562</v>
      </c>
      <c r="N47" s="11">
        <f t="shared" si="2"/>
        <v>0</v>
      </c>
      <c r="O47" s="11">
        <f t="shared" si="2"/>
        <v>0</v>
      </c>
      <c r="P47" s="11">
        <f t="shared" si="2"/>
        <v>0</v>
      </c>
      <c r="Q47" s="11">
        <f t="shared" si="2"/>
        <v>0</v>
      </c>
      <c r="R47" s="11">
        <f t="shared" si="2"/>
        <v>3804.3739093294785</v>
      </c>
      <c r="S47" s="11">
        <f t="shared" si="2"/>
        <v>1849.9337558685515</v>
      </c>
    </row>
    <row r="48" spans="1:20" x14ac:dyDescent="0.3">
      <c r="A48" t="s">
        <v>41</v>
      </c>
      <c r="B48" s="11">
        <f>B11</f>
        <v>892.00642666165697</v>
      </c>
      <c r="C48" s="11">
        <f t="shared" ref="C48:S48" si="3">C11</f>
        <v>0</v>
      </c>
      <c r="D48" s="11">
        <f t="shared" si="3"/>
        <v>0</v>
      </c>
      <c r="E48" s="11">
        <f t="shared" si="3"/>
        <v>0</v>
      </c>
      <c r="F48" s="11">
        <f t="shared" si="3"/>
        <v>0</v>
      </c>
      <c r="G48" s="11">
        <f t="shared" si="3"/>
        <v>0</v>
      </c>
      <c r="H48" s="11">
        <f t="shared" si="3"/>
        <v>892.00642666165697</v>
      </c>
      <c r="I48" s="11">
        <f t="shared" si="3"/>
        <v>135.80271499765101</v>
      </c>
      <c r="J48" s="11">
        <f t="shared" si="3"/>
        <v>0</v>
      </c>
      <c r="K48" s="11">
        <f t="shared" si="3"/>
        <v>0</v>
      </c>
      <c r="L48" s="11">
        <f t="shared" si="3"/>
        <v>0</v>
      </c>
      <c r="M48" s="11">
        <f t="shared" si="3"/>
        <v>0</v>
      </c>
      <c r="N48" s="11">
        <f t="shared" si="3"/>
        <v>892.00642666165697</v>
      </c>
      <c r="O48" s="11">
        <f t="shared" si="3"/>
        <v>0</v>
      </c>
      <c r="P48" s="11">
        <f t="shared" si="3"/>
        <v>0</v>
      </c>
      <c r="Q48" s="11">
        <f t="shared" si="3"/>
        <v>0</v>
      </c>
      <c r="R48" s="11">
        <f t="shared" si="3"/>
        <v>0</v>
      </c>
      <c r="S48" s="11">
        <f t="shared" si="3"/>
        <v>0</v>
      </c>
      <c r="T48" t="s">
        <v>46</v>
      </c>
    </row>
    <row r="49" spans="1:20" x14ac:dyDescent="0.3">
      <c r="A49" t="s">
        <v>12</v>
      </c>
      <c r="B49" s="11">
        <f>B12</f>
        <v>3847.77026184017</v>
      </c>
      <c r="C49" s="11">
        <f t="shared" ref="C49:S49" si="4">C12</f>
        <v>1549.0514229054399</v>
      </c>
      <c r="D49" s="11">
        <f t="shared" si="4"/>
        <v>557.50730303019702</v>
      </c>
      <c r="E49" s="11">
        <f t="shared" si="4"/>
        <v>476.24789760108399</v>
      </c>
      <c r="F49" s="11">
        <f t="shared" si="4"/>
        <v>396.66209716902898</v>
      </c>
      <c r="G49" s="11">
        <f t="shared" si="4"/>
        <v>2116.0425307505302</v>
      </c>
      <c r="H49" s="11">
        <f t="shared" si="4"/>
        <v>3938.1418998689801</v>
      </c>
      <c r="I49" s="11">
        <f t="shared" si="4"/>
        <v>1619.64507302025</v>
      </c>
      <c r="J49" s="11">
        <f t="shared" si="4"/>
        <v>576.78403222588599</v>
      </c>
      <c r="K49" s="11">
        <f t="shared" si="4"/>
        <v>389.53675145958601</v>
      </c>
      <c r="L49" s="11">
        <f t="shared" si="4"/>
        <v>394.67366776625801</v>
      </c>
      <c r="M49" s="11">
        <f t="shared" si="4"/>
        <v>571.79726001470499</v>
      </c>
      <c r="N49" s="11">
        <f t="shared" si="4"/>
        <v>3837.3425145292199</v>
      </c>
      <c r="O49" s="11">
        <f t="shared" si="4"/>
        <v>1590.1681917875601</v>
      </c>
      <c r="P49" s="11">
        <f t="shared" si="4"/>
        <v>1019.4685857982601</v>
      </c>
      <c r="Q49" s="11">
        <f t="shared" si="4"/>
        <v>389.53675145958601</v>
      </c>
      <c r="R49" s="11">
        <f t="shared" si="4"/>
        <v>389.53675145958601</v>
      </c>
      <c r="S49" s="11">
        <f t="shared" si="4"/>
        <v>458.27853112892501</v>
      </c>
    </row>
    <row r="50" spans="1:20" x14ac:dyDescent="0.3">
      <c r="A50" t="s">
        <v>13</v>
      </c>
      <c r="B50" s="11">
        <f>B13</f>
        <v>3540.8741639249502</v>
      </c>
      <c r="C50" s="11">
        <f t="shared" ref="C50:S50" si="5">C13</f>
        <v>0</v>
      </c>
      <c r="D50" s="11">
        <f t="shared" si="5"/>
        <v>0</v>
      </c>
      <c r="E50" s="11">
        <f t="shared" si="5"/>
        <v>0</v>
      </c>
      <c r="F50" s="11">
        <f t="shared" si="5"/>
        <v>0</v>
      </c>
      <c r="G50" s="11">
        <f t="shared" si="5"/>
        <v>0</v>
      </c>
      <c r="H50" s="11">
        <f t="shared" si="5"/>
        <v>3755.8279552847198</v>
      </c>
      <c r="I50" s="11">
        <f t="shared" si="5"/>
        <v>0</v>
      </c>
      <c r="J50" s="11">
        <f t="shared" si="5"/>
        <v>0</v>
      </c>
      <c r="K50" s="11">
        <f t="shared" si="5"/>
        <v>0</v>
      </c>
      <c r="L50" s="11">
        <f t="shared" si="5"/>
        <v>0</v>
      </c>
      <c r="M50" s="11">
        <f t="shared" si="5"/>
        <v>0</v>
      </c>
      <c r="N50" s="11">
        <f t="shared" si="5"/>
        <v>3375.8452777979001</v>
      </c>
      <c r="O50" s="11">
        <f t="shared" si="5"/>
        <v>0</v>
      </c>
      <c r="P50" s="11">
        <f t="shared" si="5"/>
        <v>0</v>
      </c>
      <c r="Q50" s="11">
        <f t="shared" si="5"/>
        <v>0</v>
      </c>
      <c r="R50" s="11">
        <f t="shared" si="5"/>
        <v>0</v>
      </c>
      <c r="S50" s="11">
        <f t="shared" si="5"/>
        <v>0</v>
      </c>
    </row>
    <row r="51" spans="1:20" x14ac:dyDescent="0.3">
      <c r="A51" t="s">
        <v>14</v>
      </c>
      <c r="B51" s="11">
        <f>B14</f>
        <v>4157.5321744169896</v>
      </c>
      <c r="C51" s="11">
        <f t="shared" ref="C51:S51" si="6">C14</f>
        <v>4752.81792972522</v>
      </c>
      <c r="D51" s="11">
        <f t="shared" si="6"/>
        <v>5284.8718130058096</v>
      </c>
      <c r="E51" s="11">
        <f t="shared" si="6"/>
        <v>13497.475836514701</v>
      </c>
      <c r="F51" s="11">
        <f t="shared" si="6"/>
        <v>11795.237301998301</v>
      </c>
      <c r="G51" s="11">
        <f t="shared" si="6"/>
        <v>17049.902871640599</v>
      </c>
      <c r="H51" s="11">
        <f t="shared" si="6"/>
        <v>4216.0139364664701</v>
      </c>
      <c r="I51" s="11">
        <f t="shared" si="6"/>
        <v>3095.0401672315202</v>
      </c>
      <c r="J51" s="11">
        <f t="shared" si="6"/>
        <v>1052.5932142200099</v>
      </c>
      <c r="K51" s="11">
        <f t="shared" si="6"/>
        <v>5766.5717133600401</v>
      </c>
      <c r="L51" s="11">
        <f t="shared" si="6"/>
        <v>3553.9263886921699</v>
      </c>
      <c r="M51" s="11">
        <f t="shared" si="6"/>
        <v>2435.7979237234599</v>
      </c>
      <c r="N51" s="11">
        <f t="shared" si="6"/>
        <v>4156.1353647796304</v>
      </c>
      <c r="O51" s="11">
        <f t="shared" si="6"/>
        <v>4632.5741377885997</v>
      </c>
      <c r="P51" s="11">
        <f t="shared" si="6"/>
        <v>2890.7281709843301</v>
      </c>
      <c r="Q51" s="11">
        <f t="shared" si="6"/>
        <v>12997.900779617399</v>
      </c>
      <c r="R51" s="11">
        <f t="shared" si="6"/>
        <v>10957.419779351199</v>
      </c>
      <c r="S51" s="11">
        <f t="shared" si="6"/>
        <v>18301.028452505801</v>
      </c>
      <c r="T51" t="s">
        <v>45</v>
      </c>
    </row>
    <row r="52" spans="1:20" x14ac:dyDescent="0.3">
      <c r="A52" t="s">
        <v>42</v>
      </c>
      <c r="B52" s="11">
        <f>B17</f>
        <v>0</v>
      </c>
      <c r="C52" s="11">
        <f t="shared" ref="C52:S52" si="7">C17</f>
        <v>3.27341807949231</v>
      </c>
      <c r="D52" s="11">
        <f t="shared" si="7"/>
        <v>3.27341807949231</v>
      </c>
      <c r="E52" s="11">
        <f t="shared" si="7"/>
        <v>19.640508476953901</v>
      </c>
      <c r="F52" s="11">
        <f t="shared" si="7"/>
        <v>19.640508476953901</v>
      </c>
      <c r="G52" s="11">
        <f t="shared" si="7"/>
        <v>0</v>
      </c>
      <c r="H52" s="11">
        <f t="shared" si="7"/>
        <v>0</v>
      </c>
      <c r="I52" s="11">
        <f t="shared" si="7"/>
        <v>3.27341807949231</v>
      </c>
      <c r="J52" s="11">
        <f t="shared" si="7"/>
        <v>3.27341807949231</v>
      </c>
      <c r="K52" s="11">
        <f t="shared" si="7"/>
        <v>19.640508476953901</v>
      </c>
      <c r="L52" s="11">
        <f t="shared" si="7"/>
        <v>0</v>
      </c>
      <c r="M52" s="11">
        <f t="shared" si="7"/>
        <v>0</v>
      </c>
      <c r="N52" s="11">
        <f t="shared" si="7"/>
        <v>0</v>
      </c>
      <c r="O52" s="11">
        <f t="shared" si="7"/>
        <v>3.27341807949231</v>
      </c>
      <c r="P52" s="11">
        <f t="shared" si="7"/>
        <v>3.27341807949231</v>
      </c>
      <c r="Q52" s="11">
        <f t="shared" si="7"/>
        <v>19.640508476953901</v>
      </c>
      <c r="R52" s="11">
        <f t="shared" si="7"/>
        <v>0</v>
      </c>
      <c r="S52" s="11">
        <f t="shared" si="7"/>
        <v>0</v>
      </c>
    </row>
    <row r="53" spans="1:20" x14ac:dyDescent="0.3">
      <c r="A53" t="s">
        <v>43</v>
      </c>
      <c r="B53" s="11">
        <f>B18</f>
        <v>0</v>
      </c>
      <c r="C53" s="11">
        <f t="shared" ref="C53:S53" si="8">C18</f>
        <v>0</v>
      </c>
      <c r="D53" s="11">
        <f t="shared" si="8"/>
        <v>0</v>
      </c>
      <c r="E53" s="11">
        <f t="shared" si="8"/>
        <v>6126.7453799014902</v>
      </c>
      <c r="F53" s="11">
        <f t="shared" si="8"/>
        <v>6027.0517034124796</v>
      </c>
      <c r="G53" s="11">
        <f t="shared" si="8"/>
        <v>6192.37001560504</v>
      </c>
      <c r="H53" s="11">
        <f t="shared" si="8"/>
        <v>0</v>
      </c>
      <c r="I53" s="11">
        <f t="shared" si="8"/>
        <v>0</v>
      </c>
      <c r="J53" s="11">
        <f t="shared" si="8"/>
        <v>0</v>
      </c>
      <c r="K53" s="11">
        <f t="shared" si="8"/>
        <v>6126.7453799014902</v>
      </c>
      <c r="L53" s="11">
        <f t="shared" si="8"/>
        <v>6027.0517034124796</v>
      </c>
      <c r="M53" s="11">
        <f t="shared" si="8"/>
        <v>6192.37001560504</v>
      </c>
      <c r="N53" s="11">
        <f t="shared" si="8"/>
        <v>0</v>
      </c>
      <c r="O53" s="11">
        <f t="shared" si="8"/>
        <v>0</v>
      </c>
      <c r="P53" s="11">
        <f t="shared" si="8"/>
        <v>0</v>
      </c>
      <c r="Q53" s="11">
        <f t="shared" si="8"/>
        <v>6126.7453799014902</v>
      </c>
      <c r="R53" s="11">
        <f t="shared" si="8"/>
        <v>6027.0517034124796</v>
      </c>
      <c r="S53" s="11">
        <f t="shared" si="8"/>
        <v>6192.37001560504</v>
      </c>
      <c r="T53" t="s">
        <v>49</v>
      </c>
    </row>
    <row r="54" spans="1:20" x14ac:dyDescent="0.3">
      <c r="S54" s="11"/>
      <c r="T54" t="s">
        <v>50</v>
      </c>
    </row>
    <row r="55" spans="1:20" x14ac:dyDescent="0.3">
      <c r="T55" t="s">
        <v>51</v>
      </c>
    </row>
    <row r="57" spans="1:20" x14ac:dyDescent="0.3">
      <c r="A57" t="s">
        <v>44</v>
      </c>
    </row>
    <row r="58" spans="1:20" x14ac:dyDescent="0.3">
      <c r="A58" s="12" t="s">
        <v>45</v>
      </c>
    </row>
    <row r="59" spans="1:20" x14ac:dyDescent="0.3">
      <c r="A59" s="12" t="s">
        <v>46</v>
      </c>
    </row>
    <row r="60" spans="1:20" x14ac:dyDescent="0.3">
      <c r="A60" s="12" t="s">
        <v>47</v>
      </c>
    </row>
    <row r="61" spans="1:20" x14ac:dyDescent="0.3">
      <c r="A61" t="s">
        <v>48</v>
      </c>
    </row>
    <row r="62" spans="1:20" x14ac:dyDescent="0.3">
      <c r="A62" s="12" t="s">
        <v>49</v>
      </c>
    </row>
    <row r="63" spans="1:20" x14ac:dyDescent="0.3">
      <c r="A63" s="12" t="s">
        <v>50</v>
      </c>
    </row>
    <row r="64" spans="1:20" x14ac:dyDescent="0.3">
      <c r="A64" s="12" t="s">
        <v>51</v>
      </c>
    </row>
    <row r="65" spans="1:1" x14ac:dyDescent="0.3">
      <c r="A65" s="12" t="s">
        <v>52</v>
      </c>
    </row>
    <row r="66" spans="1:1" x14ac:dyDescent="0.3">
      <c r="A66" t="s">
        <v>53</v>
      </c>
    </row>
  </sheetData>
  <mergeCells count="3">
    <mergeCell ref="B6:G6"/>
    <mergeCell ref="H6:M6"/>
    <mergeCell ref="N6:S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FF1A-1B98-4E33-A907-5CE7E8887369}">
  <dimension ref="A3:C24"/>
  <sheetViews>
    <sheetView workbookViewId="0">
      <selection activeCell="D4" sqref="D4"/>
    </sheetView>
  </sheetViews>
  <sheetFormatPr defaultRowHeight="14.4" x14ac:dyDescent="0.3"/>
  <cols>
    <col min="1" max="1" width="26.5546875" bestFit="1" customWidth="1"/>
    <col min="2" max="2" width="31.33203125" bestFit="1" customWidth="1"/>
    <col min="3" max="3" width="30.88671875" bestFit="1" customWidth="1"/>
    <col min="4" max="4" width="26.5546875" bestFit="1" customWidth="1"/>
    <col min="5" max="5" width="31.33203125" bestFit="1" customWidth="1"/>
    <col min="6" max="6" width="30.88671875" bestFit="1" customWidth="1"/>
    <col min="7" max="7" width="26.5546875" bestFit="1" customWidth="1"/>
    <col min="8" max="8" width="31.33203125" bestFit="1" customWidth="1"/>
    <col min="9" max="9" width="30.88671875" bestFit="1" customWidth="1"/>
    <col min="10" max="10" width="26.5546875" bestFit="1" customWidth="1"/>
    <col min="11" max="11" width="31.33203125" bestFit="1" customWidth="1"/>
    <col min="12" max="12" width="30.88671875" bestFit="1" customWidth="1"/>
    <col min="13" max="13" width="26.5546875" bestFit="1" customWidth="1"/>
    <col min="14" max="14" width="31.33203125" bestFit="1" customWidth="1"/>
    <col min="15" max="15" width="30.88671875" bestFit="1" customWidth="1"/>
    <col min="16" max="16" width="26.5546875" bestFit="1" customWidth="1"/>
    <col min="17" max="17" width="31.33203125" bestFit="1" customWidth="1"/>
    <col min="18" max="18" width="30.88671875" bestFit="1" customWidth="1"/>
    <col min="19" max="19" width="26.5546875" bestFit="1" customWidth="1"/>
    <col min="20" max="20" width="31.33203125" bestFit="1" customWidth="1"/>
    <col min="21" max="21" width="30.88671875" bestFit="1" customWidth="1"/>
  </cols>
  <sheetData>
    <row r="3" spans="1:3" x14ac:dyDescent="0.3">
      <c r="C3" s="1" t="s">
        <v>4</v>
      </c>
    </row>
    <row r="4" spans="1:3" x14ac:dyDescent="0.3">
      <c r="A4" s="17">
        <v>2020</v>
      </c>
      <c r="B4" s="3" t="s">
        <v>1</v>
      </c>
      <c r="C4" s="2">
        <v>3.336867602977776</v>
      </c>
    </row>
    <row r="5" spans="1:3" x14ac:dyDescent="0.3">
      <c r="A5" s="17"/>
      <c r="B5" s="3" t="s">
        <v>2</v>
      </c>
      <c r="C5" s="2">
        <v>3.3299620886337493</v>
      </c>
    </row>
    <row r="6" spans="1:3" x14ac:dyDescent="0.3">
      <c r="A6" s="17"/>
      <c r="B6" s="3" t="s">
        <v>3</v>
      </c>
      <c r="C6" s="2">
        <v>3.3321804313438292</v>
      </c>
    </row>
    <row r="7" spans="1:3" x14ac:dyDescent="0.3">
      <c r="A7" s="17">
        <v>2025</v>
      </c>
      <c r="B7" s="3" t="s">
        <v>1</v>
      </c>
      <c r="C7" s="2">
        <v>2.1548170142863796</v>
      </c>
    </row>
    <row r="8" spans="1:3" x14ac:dyDescent="0.3">
      <c r="A8" s="17">
        <v>2025</v>
      </c>
      <c r="B8" s="3" t="s">
        <v>2</v>
      </c>
      <c r="C8" s="2">
        <v>2.1923895866821681</v>
      </c>
    </row>
    <row r="9" spans="1:3" x14ac:dyDescent="0.3">
      <c r="A9" s="17">
        <v>2025</v>
      </c>
      <c r="B9" s="3" t="s">
        <v>3</v>
      </c>
      <c r="C9" s="2">
        <v>2.124878525097273</v>
      </c>
    </row>
    <row r="10" spans="1:3" x14ac:dyDescent="0.3">
      <c r="A10" s="17">
        <v>2030</v>
      </c>
      <c r="B10" s="3" t="s">
        <v>1</v>
      </c>
      <c r="C10" s="2">
        <v>2.0827403888405058</v>
      </c>
    </row>
    <row r="11" spans="1:3" x14ac:dyDescent="0.3">
      <c r="A11" s="17">
        <v>2030</v>
      </c>
      <c r="B11" s="3" t="s">
        <v>2</v>
      </c>
      <c r="C11" s="2">
        <v>2.5378037420598645</v>
      </c>
    </row>
    <row r="12" spans="1:3" x14ac:dyDescent="0.3">
      <c r="A12" s="17">
        <v>2030</v>
      </c>
      <c r="B12" s="3" t="s">
        <v>3</v>
      </c>
      <c r="C12" s="2">
        <v>2.030005445310735</v>
      </c>
    </row>
    <row r="13" spans="1:3" x14ac:dyDescent="0.3">
      <c r="A13" s="17">
        <v>2035</v>
      </c>
      <c r="B13" s="3" t="s">
        <v>1</v>
      </c>
      <c r="C13" s="2">
        <v>2.0977067486407321</v>
      </c>
    </row>
    <row r="14" spans="1:3" x14ac:dyDescent="0.3">
      <c r="A14" s="17">
        <v>2035</v>
      </c>
      <c r="B14" s="3" t="s">
        <v>2</v>
      </c>
      <c r="C14" s="2">
        <v>3.1023200243893712</v>
      </c>
    </row>
    <row r="15" spans="1:3" x14ac:dyDescent="0.3">
      <c r="A15" s="17">
        <v>2035</v>
      </c>
      <c r="B15" s="3" t="s">
        <v>3</v>
      </c>
      <c r="C15" s="2">
        <v>2.1284115312495402</v>
      </c>
    </row>
    <row r="16" spans="1:3" x14ac:dyDescent="0.3">
      <c r="A16" s="17">
        <v>2040</v>
      </c>
      <c r="B16" s="3" t="s">
        <v>1</v>
      </c>
      <c r="C16" s="2">
        <v>2.4724636296942464</v>
      </c>
    </row>
    <row r="17" spans="1:3" x14ac:dyDescent="0.3">
      <c r="A17" s="17">
        <v>2040</v>
      </c>
      <c r="B17" s="3" t="s">
        <v>2</v>
      </c>
      <c r="C17" s="2">
        <v>3.8105365536324598</v>
      </c>
    </row>
    <row r="18" spans="1:3" x14ac:dyDescent="0.3">
      <c r="A18" s="17">
        <v>2040</v>
      </c>
      <c r="B18" s="3" t="s">
        <v>3</v>
      </c>
      <c r="C18" s="2">
        <v>2.6588621386757723</v>
      </c>
    </row>
    <row r="19" spans="1:3" x14ac:dyDescent="0.3">
      <c r="A19" s="17">
        <v>2045</v>
      </c>
      <c r="B19" s="3" t="s">
        <v>1</v>
      </c>
      <c r="C19" s="2">
        <v>2.2986891528259292</v>
      </c>
    </row>
    <row r="20" spans="1:3" x14ac:dyDescent="0.3">
      <c r="A20" s="17">
        <v>2045</v>
      </c>
      <c r="B20" s="3" t="s">
        <v>2</v>
      </c>
      <c r="C20" s="2">
        <v>4.3055898234793801</v>
      </c>
    </row>
    <row r="21" spans="1:3" x14ac:dyDescent="0.3">
      <c r="A21" s="17">
        <v>2045</v>
      </c>
      <c r="B21" s="3" t="s">
        <v>3</v>
      </c>
      <c r="C21" s="2">
        <v>2.43359489719046</v>
      </c>
    </row>
    <row r="22" spans="1:3" x14ac:dyDescent="0.3">
      <c r="A22" s="17">
        <v>2050</v>
      </c>
      <c r="B22" s="3" t="s">
        <v>1</v>
      </c>
      <c r="C22" s="2">
        <v>3.1125958503693596</v>
      </c>
    </row>
    <row r="23" spans="1:3" x14ac:dyDescent="0.3">
      <c r="A23" s="17">
        <v>2050</v>
      </c>
      <c r="B23" s="3" t="s">
        <v>2</v>
      </c>
      <c r="C23" s="2">
        <v>5.4353759965897552</v>
      </c>
    </row>
    <row r="24" spans="1:3" x14ac:dyDescent="0.3">
      <c r="A24" s="17">
        <v>2050</v>
      </c>
      <c r="B24" s="3" t="s">
        <v>3</v>
      </c>
      <c r="C24" s="2">
        <v>3.1541275512847733</v>
      </c>
    </row>
  </sheetData>
  <mergeCells count="7">
    <mergeCell ref="A16:A18"/>
    <mergeCell ref="A19:A21"/>
    <mergeCell ref="A22:A24"/>
    <mergeCell ref="A4:A6"/>
    <mergeCell ref="A7:A9"/>
    <mergeCell ref="A10:A12"/>
    <mergeCell ref="A13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B4F18-E172-4388-974C-8B7A4B0CA1BF}">
  <dimension ref="A3:W23"/>
  <sheetViews>
    <sheetView workbookViewId="0">
      <selection activeCell="B7" sqref="B7:B23"/>
    </sheetView>
  </sheetViews>
  <sheetFormatPr defaultRowHeight="14.4" x14ac:dyDescent="0.3"/>
  <cols>
    <col min="1" max="1" width="13.5546875" bestFit="1" customWidth="1"/>
    <col min="2" max="2" width="6.44140625" customWidth="1"/>
    <col min="3" max="3" width="26.5546875" bestFit="1" customWidth="1"/>
    <col min="4" max="4" width="31.33203125" bestFit="1" customWidth="1"/>
    <col min="5" max="5" width="30.88671875" bestFit="1" customWidth="1"/>
    <col min="6" max="6" width="26.5546875" bestFit="1" customWidth="1"/>
    <col min="7" max="7" width="31.33203125" bestFit="1" customWidth="1"/>
    <col min="8" max="8" width="30.88671875" bestFit="1" customWidth="1"/>
    <col min="9" max="9" width="26.5546875" bestFit="1" customWidth="1"/>
    <col min="10" max="10" width="31.33203125" bestFit="1" customWidth="1"/>
    <col min="11" max="11" width="30.88671875" bestFit="1" customWidth="1"/>
    <col min="12" max="12" width="26.5546875" bestFit="1" customWidth="1"/>
    <col min="13" max="13" width="31.33203125" bestFit="1" customWidth="1"/>
    <col min="14" max="14" width="30.88671875" bestFit="1" customWidth="1"/>
    <col min="15" max="15" width="26.5546875" bestFit="1" customWidth="1"/>
    <col min="16" max="16" width="31.33203125" bestFit="1" customWidth="1"/>
    <col min="17" max="17" width="30.88671875" bestFit="1" customWidth="1"/>
    <col min="18" max="18" width="26.5546875" bestFit="1" customWidth="1"/>
    <col min="19" max="19" width="31.33203125" bestFit="1" customWidth="1"/>
    <col min="20" max="20" width="30.88671875" bestFit="1" customWidth="1"/>
    <col min="21" max="21" width="26.5546875" bestFit="1" customWidth="1"/>
    <col min="22" max="22" width="31.33203125" bestFit="1" customWidth="1"/>
    <col min="23" max="23" width="30.88671875" bestFit="1" customWidth="1"/>
  </cols>
  <sheetData>
    <row r="3" spans="1:23" ht="18" x14ac:dyDescent="0.35">
      <c r="C3" s="7" t="s">
        <v>38</v>
      </c>
    </row>
    <row r="4" spans="1:23" x14ac:dyDescent="0.3">
      <c r="A4" t="s">
        <v>5</v>
      </c>
      <c r="C4" s="9" t="s">
        <v>6</v>
      </c>
      <c r="D4" s="9" t="s">
        <v>20</v>
      </c>
    </row>
    <row r="5" spans="1:23" x14ac:dyDescent="0.3">
      <c r="A5" t="s">
        <v>5</v>
      </c>
      <c r="C5" s="5">
        <v>2020</v>
      </c>
      <c r="D5" s="5"/>
      <c r="E5" s="5"/>
      <c r="F5" s="5">
        <v>2025</v>
      </c>
      <c r="G5" s="5"/>
      <c r="H5" s="5"/>
      <c r="I5" s="5">
        <v>2030</v>
      </c>
      <c r="J5" s="5"/>
      <c r="K5" s="5"/>
      <c r="L5" s="5">
        <v>2035</v>
      </c>
      <c r="M5" s="5"/>
      <c r="N5" s="5"/>
      <c r="O5" s="5">
        <v>2040</v>
      </c>
      <c r="P5" s="5"/>
      <c r="Q5" s="5"/>
      <c r="R5" s="5">
        <v>2045</v>
      </c>
      <c r="S5" s="5"/>
      <c r="T5" s="5"/>
      <c r="U5" s="5">
        <v>2050</v>
      </c>
      <c r="V5" s="5"/>
      <c r="W5" s="5"/>
    </row>
    <row r="6" spans="1:23" x14ac:dyDescent="0.3">
      <c r="A6" s="4" t="s">
        <v>21</v>
      </c>
      <c r="B6" s="4" t="s">
        <v>22</v>
      </c>
      <c r="C6" s="1" t="s">
        <v>1</v>
      </c>
      <c r="D6" s="1" t="s">
        <v>2</v>
      </c>
      <c r="E6" s="1" t="s">
        <v>3</v>
      </c>
      <c r="F6" s="1" t="s">
        <v>1</v>
      </c>
      <c r="G6" s="1" t="s">
        <v>2</v>
      </c>
      <c r="H6" s="1" t="s">
        <v>3</v>
      </c>
      <c r="I6" s="1" t="s">
        <v>1</v>
      </c>
      <c r="J6" s="1" t="s">
        <v>2</v>
      </c>
      <c r="K6" s="1" t="s">
        <v>3</v>
      </c>
      <c r="L6" s="1" t="s">
        <v>1</v>
      </c>
      <c r="M6" s="1" t="s">
        <v>2</v>
      </c>
      <c r="N6" s="1" t="s">
        <v>3</v>
      </c>
      <c r="O6" s="1" t="s">
        <v>1</v>
      </c>
      <c r="P6" s="1" t="s">
        <v>2</v>
      </c>
      <c r="Q6" s="1" t="s">
        <v>3</v>
      </c>
      <c r="R6" s="1" t="s">
        <v>1</v>
      </c>
      <c r="S6" s="1" t="s">
        <v>2</v>
      </c>
      <c r="T6" s="1" t="s">
        <v>3</v>
      </c>
      <c r="U6" s="1" t="s">
        <v>1</v>
      </c>
      <c r="V6" s="1" t="s">
        <v>2</v>
      </c>
      <c r="W6" s="1" t="s">
        <v>3</v>
      </c>
    </row>
    <row r="7" spans="1:23" x14ac:dyDescent="0.3">
      <c r="A7" s="1" t="s">
        <v>23</v>
      </c>
      <c r="B7" s="10">
        <v>0.39927982194244005</v>
      </c>
      <c r="C7" s="2">
        <v>5.6718114399999164</v>
      </c>
      <c r="D7" s="2">
        <v>5.6718114399999164</v>
      </c>
      <c r="E7" s="2">
        <v>5.6718114399999164</v>
      </c>
      <c r="F7" s="2">
        <v>5.3780496135667493</v>
      </c>
      <c r="G7" s="2">
        <v>5.3780496135667493</v>
      </c>
      <c r="H7" s="2">
        <v>5.3780496135667493</v>
      </c>
      <c r="I7" s="2">
        <v>5.3780496135667493</v>
      </c>
      <c r="J7" s="2">
        <v>5.3780496135667493</v>
      </c>
      <c r="K7" s="2">
        <v>5.3780496135649996</v>
      </c>
      <c r="L7" s="2">
        <v>5.3780496135667777</v>
      </c>
      <c r="M7" s="2">
        <v>3.713458021093889</v>
      </c>
      <c r="N7" s="2">
        <v>5.3780496135662501</v>
      </c>
      <c r="O7" s="2">
        <v>2.0578815167162361</v>
      </c>
      <c r="P7" s="2">
        <v>1.2130003164823389</v>
      </c>
      <c r="Q7" s="2">
        <v>0.32148329121770836</v>
      </c>
      <c r="R7" s="2">
        <v>0.33616029699130551</v>
      </c>
      <c r="S7" s="2">
        <v>0.30752732147873613</v>
      </c>
      <c r="T7" s="2">
        <v>0.32148329121770836</v>
      </c>
      <c r="U7" s="8">
        <v>0</v>
      </c>
      <c r="V7" s="8">
        <v>0</v>
      </c>
      <c r="W7" s="8">
        <v>0</v>
      </c>
    </row>
    <row r="8" spans="1:23" x14ac:dyDescent="0.3">
      <c r="A8" s="1" t="s">
        <v>0</v>
      </c>
      <c r="B8" s="10">
        <v>0.35335110674127712</v>
      </c>
      <c r="C8" s="2">
        <v>5.4258369399999165</v>
      </c>
      <c r="D8" s="2">
        <v>5.4258369399999165</v>
      </c>
      <c r="E8" s="2">
        <v>5.4258369399999165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</row>
    <row r="9" spans="1:23" x14ac:dyDescent="0.3">
      <c r="A9" s="1" t="s">
        <v>24</v>
      </c>
      <c r="B9" s="10">
        <v>0.58123190436466476</v>
      </c>
      <c r="C9" s="2">
        <v>1.9758120622614723</v>
      </c>
      <c r="D9" s="2">
        <v>1.975812062261475</v>
      </c>
      <c r="E9" s="2">
        <v>1.9758120622614723</v>
      </c>
      <c r="F9" s="2">
        <v>4.0755474304090553</v>
      </c>
      <c r="G9" s="2">
        <v>3.8050429532480274</v>
      </c>
      <c r="H9" s="2">
        <v>4.4566368140274726</v>
      </c>
      <c r="I9" s="2">
        <v>3.62605201058425</v>
      </c>
      <c r="J9" s="2">
        <v>3.348933234814222</v>
      </c>
      <c r="K9" s="2">
        <v>3.9801009697034719</v>
      </c>
      <c r="L9" s="2">
        <v>3.5973051908245273</v>
      </c>
      <c r="M9" s="2">
        <v>3.3219003763701664</v>
      </c>
      <c r="N9" s="2">
        <v>4.3772556682900836</v>
      </c>
      <c r="O9" s="2">
        <v>4.3419288410801107</v>
      </c>
      <c r="P9" s="2">
        <v>4.4924387319464172</v>
      </c>
      <c r="Q9" s="2">
        <v>3.8237024139936664</v>
      </c>
      <c r="R9" s="2">
        <v>7.8651570042098884</v>
      </c>
      <c r="S9" s="2">
        <v>6.0668763839162496</v>
      </c>
      <c r="T9" s="2">
        <v>4.8482923188988893</v>
      </c>
      <c r="U9" s="2">
        <v>7.7840659026434444</v>
      </c>
      <c r="V9" s="2">
        <v>8.6052570332101954</v>
      </c>
      <c r="W9" s="2">
        <v>7.3098809901463326</v>
      </c>
    </row>
    <row r="10" spans="1:23" x14ac:dyDescent="0.3">
      <c r="A10" s="1" t="s">
        <v>25</v>
      </c>
      <c r="B10" s="10">
        <v>0.80620295378751594</v>
      </c>
      <c r="C10" s="2">
        <v>6.937800753964167E-2</v>
      </c>
      <c r="D10" s="2">
        <v>6.937800753964167E-2</v>
      </c>
      <c r="E10" s="2">
        <v>6.937800753964167E-2</v>
      </c>
      <c r="F10" s="2">
        <v>6.937800753964167E-2</v>
      </c>
      <c r="G10" s="2">
        <v>6.937800753964167E-2</v>
      </c>
      <c r="H10" s="2">
        <v>6.937800753964167E-2</v>
      </c>
      <c r="I10" s="2">
        <v>3.1907998015395275E-2</v>
      </c>
      <c r="J10" s="2">
        <v>1.8436349390783722E-3</v>
      </c>
      <c r="K10" s="2">
        <v>2.1901359247289861E-2</v>
      </c>
      <c r="L10" s="2">
        <v>1.2596263558920554E-3</v>
      </c>
      <c r="M10" s="2">
        <v>1.2596263558920554E-3</v>
      </c>
      <c r="N10" s="2">
        <v>1.2596263558920554E-3</v>
      </c>
      <c r="O10" s="2">
        <v>1.2596263558920554E-3</v>
      </c>
      <c r="P10" s="2">
        <v>2.5192527117841139E-3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</row>
    <row r="11" spans="1:23" x14ac:dyDescent="0.3">
      <c r="A11" s="1" t="s">
        <v>26</v>
      </c>
      <c r="B11" s="10">
        <v>0.94656983725243526</v>
      </c>
      <c r="C11" s="2">
        <v>7.1779239430562773E-3</v>
      </c>
      <c r="D11" s="2">
        <v>7.1779239430565002E-3</v>
      </c>
      <c r="E11" s="2">
        <v>7.1779239430565548E-3</v>
      </c>
      <c r="F11" s="2">
        <v>9.5743558635792494E-3</v>
      </c>
      <c r="G11" s="2">
        <v>9.6252250792698609E-3</v>
      </c>
      <c r="H11" s="2">
        <v>9.5743558635792217E-3</v>
      </c>
      <c r="I11" s="2">
        <v>3.7397264492140276E-3</v>
      </c>
      <c r="J11" s="2">
        <v>3.7397264492139998E-3</v>
      </c>
      <c r="K11" s="2">
        <v>3.7397245192899442E-3</v>
      </c>
      <c r="L11" s="2">
        <v>4.7971630407114168E-4</v>
      </c>
      <c r="M11" s="2">
        <v>5.0435646556998336E-4</v>
      </c>
      <c r="N11" s="2">
        <v>6.0812994502202505E-4</v>
      </c>
      <c r="O11" s="2">
        <v>2.8380995384015002E-6</v>
      </c>
      <c r="P11" s="2">
        <v>2.1285746538011332E-6</v>
      </c>
      <c r="Q11" s="2">
        <v>2.8380995384015002E-6</v>
      </c>
      <c r="R11" s="2">
        <v>2.4768868698776888E-6</v>
      </c>
      <c r="S11" s="2">
        <v>2.4768868698776888E-6</v>
      </c>
      <c r="T11" s="2">
        <v>2.4768868698776888E-6</v>
      </c>
      <c r="U11" s="8">
        <v>0</v>
      </c>
      <c r="V11" s="8">
        <v>0</v>
      </c>
      <c r="W11" s="8">
        <v>0</v>
      </c>
    </row>
    <row r="12" spans="1:23" x14ac:dyDescent="0.3">
      <c r="A12" s="1" t="s">
        <v>27</v>
      </c>
      <c r="B12" s="10">
        <v>0.55783881296432392</v>
      </c>
      <c r="C12" s="2">
        <v>37.153488749999447</v>
      </c>
      <c r="D12" s="2">
        <v>37.153488749999447</v>
      </c>
      <c r="E12" s="2">
        <v>37.153488749999447</v>
      </c>
      <c r="F12" s="2">
        <v>7.4287048737841115</v>
      </c>
      <c r="G12" s="2">
        <v>7.7372784246643613</v>
      </c>
      <c r="H12" s="2">
        <v>7.1577314405964447</v>
      </c>
      <c r="I12" s="2">
        <v>24.888274724639558</v>
      </c>
      <c r="J12" s="2">
        <v>12.471602508166695</v>
      </c>
      <c r="K12" s="2">
        <v>21.085068255026332</v>
      </c>
      <c r="L12" s="2">
        <v>22.248339815960446</v>
      </c>
      <c r="M12" s="2">
        <v>6.8966904262902498</v>
      </c>
      <c r="N12" s="2">
        <v>13.56690877499136</v>
      </c>
      <c r="O12" s="2">
        <v>18.335428596846779</v>
      </c>
      <c r="P12" s="2">
        <v>4.8841262426863885</v>
      </c>
      <c r="Q12" s="2">
        <v>10.025197987598693</v>
      </c>
      <c r="R12" s="2">
        <v>9.7372293362027218</v>
      </c>
      <c r="S12" s="2">
        <v>0.90392989138900837</v>
      </c>
      <c r="T12" s="2">
        <v>1.069745076404425</v>
      </c>
      <c r="U12" s="8">
        <v>0</v>
      </c>
      <c r="V12" s="8">
        <v>0</v>
      </c>
      <c r="W12" s="8">
        <v>0</v>
      </c>
    </row>
    <row r="13" spans="1:23" x14ac:dyDescent="0.3">
      <c r="A13" s="1" t="s">
        <v>28</v>
      </c>
      <c r="B13" s="10">
        <v>0.82989023345051638</v>
      </c>
      <c r="C13" s="2">
        <v>2.5724683815594638</v>
      </c>
      <c r="D13" s="2">
        <v>2.7675923407718415</v>
      </c>
      <c r="E13" s="2">
        <v>2.7145588627241364</v>
      </c>
      <c r="F13" s="2">
        <v>6.3448698792345839</v>
      </c>
      <c r="G13" s="2">
        <v>6.4806953142776935</v>
      </c>
      <c r="H13" s="2">
        <v>7.1499660338447226</v>
      </c>
      <c r="I13" s="2">
        <v>8.5078897893876935</v>
      </c>
      <c r="J13" s="2">
        <v>5.7888663956202491</v>
      </c>
      <c r="K13" s="2">
        <v>9.3517625996985831</v>
      </c>
      <c r="L13" s="2">
        <v>5.2599661388133887</v>
      </c>
      <c r="M13" s="2">
        <v>3.3627537916768331</v>
      </c>
      <c r="N13" s="2">
        <v>6.3254225465176663</v>
      </c>
      <c r="O13" s="2">
        <v>2.0888575264279496</v>
      </c>
      <c r="P13" s="2">
        <v>0.9526574667725084</v>
      </c>
      <c r="Q13" s="2">
        <v>1.7916749863377248</v>
      </c>
      <c r="R13" s="2">
        <v>1.8593004884404611</v>
      </c>
      <c r="S13" s="2">
        <v>0.59680994530599163</v>
      </c>
      <c r="T13" s="2">
        <v>1.5738195950256779</v>
      </c>
      <c r="U13" s="2">
        <v>9.8835406991137506E-2</v>
      </c>
      <c r="V13" s="2">
        <v>9.8835406991137506E-2</v>
      </c>
      <c r="W13" s="2">
        <v>9.8835406991137506E-2</v>
      </c>
    </row>
    <row r="14" spans="1:23" x14ac:dyDescent="0.3">
      <c r="A14" s="1" t="s">
        <v>29</v>
      </c>
      <c r="B14" s="10">
        <v>0.42896036383690039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2">
        <v>1.4500579225531167</v>
      </c>
      <c r="O14" s="2">
        <v>0.7636582966160389</v>
      </c>
      <c r="P14" s="8">
        <v>0</v>
      </c>
      <c r="Q14" s="2">
        <v>22.231105565929859</v>
      </c>
      <c r="R14" s="2">
        <v>1.0920021837311193</v>
      </c>
      <c r="S14" s="8">
        <v>0</v>
      </c>
      <c r="T14" s="2">
        <v>22.97525617180586</v>
      </c>
      <c r="U14" s="2">
        <v>32.358335168768889</v>
      </c>
      <c r="V14" s="8">
        <v>0</v>
      </c>
      <c r="W14" s="2">
        <v>64.921691150419164</v>
      </c>
    </row>
    <row r="15" spans="1:23" x14ac:dyDescent="0.3">
      <c r="A15" s="1" t="s">
        <v>30</v>
      </c>
      <c r="B15" s="10">
        <v>1</v>
      </c>
      <c r="C15" s="2">
        <v>0.30199620999999444</v>
      </c>
      <c r="D15" s="2">
        <v>0.30199620999999444</v>
      </c>
      <c r="E15" s="2">
        <v>0.30199620999999444</v>
      </c>
      <c r="F15" s="2">
        <v>0.37777777777777777</v>
      </c>
      <c r="G15" s="2">
        <v>0.37777777777777777</v>
      </c>
      <c r="H15" s="2">
        <v>0.37777777777777777</v>
      </c>
      <c r="I15" s="2">
        <v>0.37777777777777777</v>
      </c>
      <c r="J15" s="2">
        <v>0.37777777777777777</v>
      </c>
      <c r="K15" s="2">
        <v>0.37777777777777777</v>
      </c>
      <c r="L15" s="2">
        <v>0.37777777777777777</v>
      </c>
      <c r="M15" s="2">
        <v>0.37777777777777777</v>
      </c>
      <c r="N15" s="2">
        <v>0.37777777777777777</v>
      </c>
      <c r="O15" s="2">
        <v>0.37777777777777777</v>
      </c>
      <c r="P15" s="2">
        <v>0.37777777777777777</v>
      </c>
      <c r="Q15" s="2">
        <v>0.37777777777777777</v>
      </c>
      <c r="R15" s="2">
        <v>0.37777777777777777</v>
      </c>
      <c r="S15" s="2">
        <v>0.37777777777777777</v>
      </c>
      <c r="T15" s="2">
        <v>0.37777777777777777</v>
      </c>
      <c r="U15" s="2">
        <v>0.37777777777777499</v>
      </c>
      <c r="V15" s="2">
        <v>0.37777777777777777</v>
      </c>
      <c r="W15" s="2">
        <v>0.37777777777777777</v>
      </c>
    </row>
    <row r="16" spans="1:23" x14ac:dyDescent="0.3">
      <c r="A16" s="1" t="s">
        <v>14</v>
      </c>
      <c r="B16" s="10">
        <v>0.32999999999999913</v>
      </c>
      <c r="C16" s="2">
        <v>125.63355977985722</v>
      </c>
      <c r="D16" s="2">
        <v>125.63355977985722</v>
      </c>
      <c r="E16" s="2">
        <v>125.63355977985722</v>
      </c>
      <c r="F16" s="2">
        <v>42.881067037229727</v>
      </c>
      <c r="G16" s="2">
        <v>42.881067037229727</v>
      </c>
      <c r="H16" s="2">
        <v>42.881067037229727</v>
      </c>
      <c r="I16" s="2">
        <v>38.445236973977217</v>
      </c>
      <c r="J16" s="2">
        <v>38.445236973977217</v>
      </c>
      <c r="K16" s="2">
        <v>38.445236973977217</v>
      </c>
      <c r="L16" s="2">
        <v>40.976503788607779</v>
      </c>
      <c r="M16" s="2">
        <v>40.976503788607779</v>
      </c>
      <c r="N16" s="2">
        <v>40.976503788607779</v>
      </c>
      <c r="O16" s="8">
        <v>0</v>
      </c>
      <c r="P16" s="8">
        <v>0</v>
      </c>
      <c r="Q16" s="8">
        <v>0</v>
      </c>
      <c r="R16" s="8">
        <v>0</v>
      </c>
      <c r="S16" s="2">
        <v>20.913386345508112</v>
      </c>
      <c r="T16" s="8">
        <v>0</v>
      </c>
      <c r="U16" s="8">
        <v>0</v>
      </c>
      <c r="V16" s="2">
        <v>126.85830275491556</v>
      </c>
      <c r="W16" s="8">
        <v>0</v>
      </c>
    </row>
    <row r="17" spans="1:23" x14ac:dyDescent="0.3">
      <c r="A17" s="1" t="s">
        <v>31</v>
      </c>
      <c r="B17" s="10">
        <v>0.25506455735516875</v>
      </c>
      <c r="C17" s="2">
        <v>5.972945679489472E-2</v>
      </c>
      <c r="D17" s="2">
        <v>5.972945679489472E-2</v>
      </c>
      <c r="E17" s="2">
        <v>5.972945679489472E-2</v>
      </c>
      <c r="F17" s="2">
        <v>1.3467459861204194</v>
      </c>
      <c r="G17" s="2">
        <v>1.3467459861204194</v>
      </c>
      <c r="H17" s="2">
        <v>1.3467459861204194</v>
      </c>
      <c r="I17" s="2">
        <v>0.41451995731602498</v>
      </c>
      <c r="J17" s="2">
        <v>0.41451995731602498</v>
      </c>
      <c r="K17" s="2">
        <v>0.41451995731602498</v>
      </c>
      <c r="L17" s="2">
        <v>0.41451995731602498</v>
      </c>
      <c r="M17" s="2">
        <v>0.41451995731602498</v>
      </c>
      <c r="N17" s="2">
        <v>0.41451995731602498</v>
      </c>
      <c r="O17" s="2">
        <v>0.27746511412739638</v>
      </c>
      <c r="P17" s="2">
        <v>0.27746511412739666</v>
      </c>
      <c r="Q17" s="2">
        <v>0.27746511412739666</v>
      </c>
      <c r="R17" s="2">
        <v>0.18828743146507082</v>
      </c>
      <c r="S17" s="2">
        <v>0.13718539503049501</v>
      </c>
      <c r="T17" s="2">
        <v>0.18828743146507082</v>
      </c>
      <c r="U17" s="2">
        <v>0.18828743146507082</v>
      </c>
      <c r="V17" s="2">
        <v>0.13718539503049501</v>
      </c>
      <c r="W17" s="2">
        <v>0.18828743146507082</v>
      </c>
    </row>
    <row r="18" spans="1:23" x14ac:dyDescent="0.3">
      <c r="A18" s="1" t="s">
        <v>32</v>
      </c>
      <c r="B18" s="10">
        <v>0.68920832073843596</v>
      </c>
      <c r="C18" s="2">
        <v>0.80800245086500555</v>
      </c>
      <c r="D18" s="2">
        <v>0.80800245086500277</v>
      </c>
      <c r="E18" s="2">
        <v>0.80800245086500833</v>
      </c>
      <c r="F18" s="2">
        <v>1.4919036150280807</v>
      </c>
      <c r="G18" s="2">
        <v>1.4919036150280807</v>
      </c>
      <c r="H18" s="2">
        <v>1.4919036150280807</v>
      </c>
      <c r="I18" s="2">
        <v>0.51776742857960556</v>
      </c>
      <c r="J18" s="2">
        <v>0.5067033083963306</v>
      </c>
      <c r="K18" s="2">
        <v>0.51999307526918326</v>
      </c>
      <c r="L18" s="2">
        <v>7.4006385178387771E-2</v>
      </c>
      <c r="M18" s="2">
        <v>5.7370935856093611E-2</v>
      </c>
      <c r="N18" s="2">
        <v>8.1125275097316943E-2</v>
      </c>
      <c r="O18" s="2">
        <v>1.1019303140697666E-3</v>
      </c>
      <c r="P18" s="2">
        <v>1.1019303140697666E-3</v>
      </c>
      <c r="Q18" s="2">
        <v>1.1019303140697666E-3</v>
      </c>
      <c r="R18" s="2">
        <v>9.6168463773361394E-4</v>
      </c>
      <c r="S18" s="2">
        <v>9.6168463773361394E-4</v>
      </c>
      <c r="T18" s="2">
        <v>9.6168463773361394E-4</v>
      </c>
      <c r="U18" s="8">
        <v>0</v>
      </c>
      <c r="V18" s="8">
        <v>0</v>
      </c>
      <c r="W18" s="8">
        <v>0</v>
      </c>
    </row>
    <row r="19" spans="1:23" x14ac:dyDescent="0.3">
      <c r="A19" s="1" t="s">
        <v>33</v>
      </c>
      <c r="B19" s="10">
        <v>1</v>
      </c>
      <c r="C19" s="2">
        <v>5.9160163208333332</v>
      </c>
      <c r="D19" s="2">
        <v>5.9160163208333332</v>
      </c>
      <c r="E19" s="2">
        <v>5.9160163208333332</v>
      </c>
      <c r="F19" s="2">
        <v>22.731385587417719</v>
      </c>
      <c r="G19" s="2">
        <v>22.144469800967332</v>
      </c>
      <c r="H19" s="2">
        <v>22.519338024453944</v>
      </c>
      <c r="I19" s="2">
        <v>24.777043297717722</v>
      </c>
      <c r="J19" s="2">
        <v>21.313811558458223</v>
      </c>
      <c r="K19" s="2">
        <v>24.163112536655444</v>
      </c>
      <c r="L19" s="2">
        <v>41.115225510493893</v>
      </c>
      <c r="M19" s="2">
        <v>32.399970327731943</v>
      </c>
      <c r="N19" s="2">
        <v>35.892014736131664</v>
      </c>
      <c r="O19" s="2">
        <v>53.831808488329443</v>
      </c>
      <c r="P19" s="2">
        <v>31.398355638506111</v>
      </c>
      <c r="Q19" s="2">
        <v>47.325356658520001</v>
      </c>
      <c r="R19" s="2">
        <v>61.790982730361669</v>
      </c>
      <c r="S19" s="2">
        <v>31.136148203843057</v>
      </c>
      <c r="T19" s="2">
        <v>58.301798995697219</v>
      </c>
      <c r="U19" s="2">
        <v>91.685005050004989</v>
      </c>
      <c r="V19" s="2">
        <v>38.561645085772781</v>
      </c>
      <c r="W19" s="2">
        <v>83.371497225670012</v>
      </c>
    </row>
    <row r="20" spans="1:23" x14ac:dyDescent="0.3">
      <c r="A20" s="1" t="s">
        <v>34</v>
      </c>
      <c r="B20" s="10">
        <v>0.18899739603264779</v>
      </c>
      <c r="C20" s="2">
        <v>4.2368671499999166</v>
      </c>
      <c r="D20" s="2">
        <v>4.2368671499999166</v>
      </c>
      <c r="E20" s="2">
        <v>4.2368671499999166</v>
      </c>
      <c r="F20" s="8">
        <v>0</v>
      </c>
      <c r="G20" s="8">
        <v>0</v>
      </c>
      <c r="H20" s="8">
        <v>0</v>
      </c>
      <c r="I20" s="2">
        <v>0.43049583800929442</v>
      </c>
      <c r="J20" s="2">
        <v>0.43049583800929442</v>
      </c>
      <c r="K20" s="2">
        <v>0.43049583800929442</v>
      </c>
      <c r="L20" s="2">
        <v>0.11542715891335528</v>
      </c>
      <c r="M20" s="2">
        <v>0.21764468216979777</v>
      </c>
      <c r="N20" s="2">
        <v>0.19758623346195611</v>
      </c>
      <c r="O20" s="2">
        <v>0.14640340419072556</v>
      </c>
      <c r="P20" s="2">
        <v>0.14640340419072556</v>
      </c>
      <c r="Q20" s="2">
        <v>0.14462709534249554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</row>
    <row r="21" spans="1:23" x14ac:dyDescent="0.3">
      <c r="A21" s="1" t="s">
        <v>35</v>
      </c>
      <c r="B21" s="10">
        <v>0.22999999999999929</v>
      </c>
      <c r="C21" s="8">
        <v>0</v>
      </c>
      <c r="D21" s="8">
        <v>0</v>
      </c>
      <c r="E21" s="8">
        <v>0</v>
      </c>
      <c r="F21" s="2">
        <v>1.0948451424236583</v>
      </c>
      <c r="G21" s="2">
        <v>1.1724547911982082</v>
      </c>
      <c r="H21" s="2">
        <v>1.08933327342285</v>
      </c>
      <c r="I21" s="2">
        <v>2.3651368566278055E-2</v>
      </c>
      <c r="J21" s="2">
        <v>2.4116915983167665E-2</v>
      </c>
      <c r="K21" s="2">
        <v>2.4116915983167665E-2</v>
      </c>
      <c r="L21" s="2">
        <v>1.0696577712444611E-2</v>
      </c>
      <c r="M21" s="2">
        <v>1.0696577712444611E-2</v>
      </c>
      <c r="N21" s="2">
        <v>1.0696577712444611E-2</v>
      </c>
      <c r="O21" s="2">
        <v>4.7134655487765E-3</v>
      </c>
      <c r="P21" s="2">
        <v>3.1423103658509998E-3</v>
      </c>
      <c r="Q21" s="2">
        <v>3.1423103658509998E-3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</row>
    <row r="22" spans="1:23" x14ac:dyDescent="0.3">
      <c r="A22" s="1" t="s">
        <v>36</v>
      </c>
      <c r="B22" s="10">
        <v>1</v>
      </c>
      <c r="C22" s="2">
        <v>8.015047671589528</v>
      </c>
      <c r="D22" s="2">
        <v>8.015047671589528</v>
      </c>
      <c r="E22" s="2">
        <v>8.015047671589528</v>
      </c>
      <c r="F22" s="2">
        <v>16.096893117056471</v>
      </c>
      <c r="G22" s="2">
        <v>16.096893117056471</v>
      </c>
      <c r="H22" s="2">
        <v>16.096893117056471</v>
      </c>
      <c r="I22" s="2">
        <v>16.382976141674778</v>
      </c>
      <c r="J22" s="2">
        <v>35.117741421340831</v>
      </c>
      <c r="K22" s="2">
        <v>16.382976141674778</v>
      </c>
      <c r="L22" s="2">
        <v>17.138941666942333</v>
      </c>
      <c r="M22" s="2">
        <v>54.608472226274721</v>
      </c>
      <c r="N22" s="2">
        <v>17.138941666942333</v>
      </c>
      <c r="O22" s="2">
        <v>28.582262651674441</v>
      </c>
      <c r="P22" s="2">
        <v>84.786558490672775</v>
      </c>
      <c r="Q22" s="2">
        <v>28.582262651674441</v>
      </c>
      <c r="R22" s="2">
        <v>28.60830246183</v>
      </c>
      <c r="S22" s="2">
        <v>99.543943567351107</v>
      </c>
      <c r="T22" s="2">
        <v>28.60830246183</v>
      </c>
      <c r="U22" s="2">
        <v>28.608302461829719</v>
      </c>
      <c r="V22" s="2">
        <v>112.22002875885528</v>
      </c>
      <c r="W22" s="2">
        <v>28.608302461829719</v>
      </c>
    </row>
    <row r="23" spans="1:23" x14ac:dyDescent="0.3">
      <c r="A23" s="1" t="s">
        <v>37</v>
      </c>
      <c r="B23" s="10">
        <v>1</v>
      </c>
      <c r="C23" s="2">
        <v>5.0063476833689995</v>
      </c>
      <c r="D23" s="2">
        <v>5.0063476833689995</v>
      </c>
      <c r="E23" s="2">
        <v>5.0063476833689995</v>
      </c>
      <c r="F23" s="2">
        <v>7.9415310031813604</v>
      </c>
      <c r="G23" s="2">
        <v>7.9415310031813604</v>
      </c>
      <c r="H23" s="2">
        <v>7.9415310031813604</v>
      </c>
      <c r="I23" s="2">
        <v>10.255734413235334</v>
      </c>
      <c r="J23" s="2">
        <v>10.261017515353222</v>
      </c>
      <c r="K23" s="2">
        <v>10.259005394487472</v>
      </c>
      <c r="L23" s="2">
        <v>18.466894369508832</v>
      </c>
      <c r="M23" s="2">
        <v>18.466894369508832</v>
      </c>
      <c r="N23" s="2">
        <v>18.466894369508832</v>
      </c>
      <c r="O23" s="2">
        <v>25.268939206505554</v>
      </c>
      <c r="P23" s="2">
        <v>25.10687117254383</v>
      </c>
      <c r="Q23" s="2">
        <v>25.268939206505635</v>
      </c>
      <c r="R23" s="2">
        <v>32.609151214038889</v>
      </c>
      <c r="S23" s="2">
        <v>24.826201946647362</v>
      </c>
      <c r="T23" s="2">
        <v>32.609151214038889</v>
      </c>
      <c r="U23" s="2">
        <v>37.682330530591663</v>
      </c>
      <c r="V23" s="2">
        <v>24.826201946647362</v>
      </c>
      <c r="W23" s="2">
        <v>35.253838126490557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CE7D7-8010-4EF6-872D-4D258EE8A4F6}">
  <dimension ref="A1:X63"/>
  <sheetViews>
    <sheetView tabSelected="1" topLeftCell="A40" workbookViewId="0">
      <selection activeCell="X63" sqref="X63"/>
    </sheetView>
  </sheetViews>
  <sheetFormatPr defaultRowHeight="14.4" x14ac:dyDescent="0.3"/>
  <cols>
    <col min="1" max="1" width="23.88671875" customWidth="1"/>
    <col min="2" max="22" width="10.5546875" bestFit="1" customWidth="1"/>
  </cols>
  <sheetData>
    <row r="1" spans="1:22" x14ac:dyDescent="0.3">
      <c r="A1" t="s">
        <v>73</v>
      </c>
    </row>
    <row r="2" spans="1:22" x14ac:dyDescent="0.3"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</row>
    <row r="3" spans="1:22" x14ac:dyDescent="0.3">
      <c r="A3" t="s">
        <v>23</v>
      </c>
      <c r="B3" s="18">
        <f>'PWR input'!C7*1000</f>
        <v>5671.8114399999167</v>
      </c>
      <c r="C3" s="18">
        <f>'PWR input'!D7*1000</f>
        <v>5671.8114399999167</v>
      </c>
      <c r="D3" s="18">
        <f>'PWR input'!E7*1000</f>
        <v>5671.8114399999167</v>
      </c>
      <c r="E3" s="18">
        <f>'PWR input'!F7*1000</f>
        <v>5378.049613566749</v>
      </c>
      <c r="F3" s="18">
        <f>'PWR input'!G7*1000</f>
        <v>5378.049613566749</v>
      </c>
      <c r="G3" s="18">
        <f>'PWR input'!H7*1000</f>
        <v>5378.049613566749</v>
      </c>
      <c r="H3" s="18">
        <f>'PWR input'!I7*1000</f>
        <v>5378.049613566749</v>
      </c>
      <c r="I3" s="18">
        <f>'PWR input'!J7*1000</f>
        <v>5378.049613566749</v>
      </c>
      <c r="J3" s="18">
        <f>'PWR input'!K7*1000</f>
        <v>5378.0496135649992</v>
      </c>
      <c r="K3" s="18">
        <f>'PWR input'!L7*1000</f>
        <v>5378.0496135667781</v>
      </c>
      <c r="L3" s="18">
        <f>'PWR input'!M7*1000</f>
        <v>3713.4580210938889</v>
      </c>
      <c r="M3" s="18">
        <f>'PWR input'!N7*1000</f>
        <v>5378.0496135662497</v>
      </c>
      <c r="N3" s="18">
        <f>'PWR input'!O7*1000</f>
        <v>2057.8815167162361</v>
      </c>
      <c r="O3" s="18">
        <f>'PWR input'!P7*1000</f>
        <v>1213.0003164823388</v>
      </c>
      <c r="P3" s="18">
        <f>'PWR input'!Q7*1000</f>
        <v>321.48329121770837</v>
      </c>
      <c r="Q3" s="18">
        <f>'PWR input'!R7*1000</f>
        <v>336.16029699130553</v>
      </c>
      <c r="R3" s="18">
        <f>'PWR input'!S7*1000</f>
        <v>307.5273214787361</v>
      </c>
      <c r="S3" s="18">
        <f>'PWR input'!T7*1000</f>
        <v>321.48329121770837</v>
      </c>
      <c r="T3" s="18">
        <f>'PWR input'!U7*1000</f>
        <v>0</v>
      </c>
      <c r="U3" s="18">
        <f>'PWR input'!V7*1000</f>
        <v>0</v>
      </c>
      <c r="V3" s="18">
        <f>'PWR input'!W7*1000</f>
        <v>0</v>
      </c>
    </row>
    <row r="4" spans="1:22" x14ac:dyDescent="0.3">
      <c r="A4" t="s">
        <v>0</v>
      </c>
      <c r="B4" s="18">
        <f>'PWR input'!C8*1000</f>
        <v>5425.8369399999165</v>
      </c>
      <c r="C4" s="18">
        <f>'PWR input'!D8*1000</f>
        <v>5425.8369399999165</v>
      </c>
      <c r="D4" s="18">
        <f>'PWR input'!E8*1000</f>
        <v>5425.8369399999165</v>
      </c>
      <c r="E4" s="18">
        <f>'PWR input'!F8*1000</f>
        <v>0</v>
      </c>
      <c r="F4" s="18">
        <f>'PWR input'!G8*1000</f>
        <v>0</v>
      </c>
      <c r="G4" s="18">
        <f>'PWR input'!H8*1000</f>
        <v>0</v>
      </c>
      <c r="H4" s="18">
        <f>'PWR input'!I8*1000</f>
        <v>0</v>
      </c>
      <c r="I4" s="18">
        <f>'PWR input'!J8*1000</f>
        <v>0</v>
      </c>
      <c r="J4" s="18">
        <f>'PWR input'!K8*1000</f>
        <v>0</v>
      </c>
      <c r="K4" s="18">
        <f>'PWR input'!L8*1000</f>
        <v>0</v>
      </c>
      <c r="L4" s="18">
        <f>'PWR input'!M8*1000</f>
        <v>0</v>
      </c>
      <c r="M4" s="18">
        <f>'PWR input'!N8*1000</f>
        <v>0</v>
      </c>
      <c r="N4" s="18">
        <f>'PWR input'!O8*1000</f>
        <v>0</v>
      </c>
      <c r="O4" s="18">
        <f>'PWR input'!P8*1000</f>
        <v>0</v>
      </c>
      <c r="P4" s="18">
        <f>'PWR input'!Q8*1000</f>
        <v>0</v>
      </c>
      <c r="Q4" s="18">
        <f>'PWR input'!R8*1000</f>
        <v>0</v>
      </c>
      <c r="R4" s="18">
        <f>'PWR input'!S8*1000</f>
        <v>0</v>
      </c>
      <c r="S4" s="18">
        <f>'PWR input'!T8*1000</f>
        <v>0</v>
      </c>
      <c r="T4" s="18">
        <f>'PWR input'!U8*1000</f>
        <v>0</v>
      </c>
      <c r="U4" s="18">
        <f>'PWR input'!V8*1000</f>
        <v>0</v>
      </c>
      <c r="V4" s="18">
        <f>'PWR input'!W8*1000</f>
        <v>0</v>
      </c>
    </row>
    <row r="5" spans="1:22" x14ac:dyDescent="0.3">
      <c r="A5" t="s">
        <v>24</v>
      </c>
      <c r="B5" s="18">
        <f>'PWR input'!C9*1000</f>
        <v>1975.8120622614724</v>
      </c>
      <c r="C5" s="18">
        <f>'PWR input'!D9*1000</f>
        <v>1975.8120622614749</v>
      </c>
      <c r="D5" s="18">
        <f>'PWR input'!E9*1000</f>
        <v>1975.8120622614724</v>
      </c>
      <c r="E5" s="18">
        <f>'PWR input'!F9*1000</f>
        <v>4075.5474304090553</v>
      </c>
      <c r="F5" s="18">
        <f>'PWR input'!G9*1000</f>
        <v>3805.0429532480275</v>
      </c>
      <c r="G5" s="18">
        <f>'PWR input'!H9*1000</f>
        <v>4456.6368140274726</v>
      </c>
      <c r="H5" s="18">
        <f>'PWR input'!I9*1000</f>
        <v>3626.0520105842502</v>
      </c>
      <c r="I5" s="18">
        <f>'PWR input'!J9*1000</f>
        <v>3348.933234814222</v>
      </c>
      <c r="J5" s="18">
        <f>'PWR input'!K9*1000</f>
        <v>3980.1009697034719</v>
      </c>
      <c r="K5" s="18">
        <f>'PWR input'!L9*1000</f>
        <v>3597.3051908245275</v>
      </c>
      <c r="L5" s="18">
        <f>'PWR input'!M9*1000</f>
        <v>3321.9003763701667</v>
      </c>
      <c r="M5" s="18">
        <f>'PWR input'!N9*1000</f>
        <v>4377.255668290084</v>
      </c>
      <c r="N5" s="18">
        <f>'PWR input'!O9*1000</f>
        <v>4341.9288410801109</v>
      </c>
      <c r="O5" s="18">
        <f>'PWR input'!P9*1000</f>
        <v>4492.4387319464167</v>
      </c>
      <c r="P5" s="18">
        <f>'PWR input'!Q9*1000</f>
        <v>3823.7024139936666</v>
      </c>
      <c r="Q5" s="18">
        <f>'PWR input'!R9*1000</f>
        <v>7865.1570042098883</v>
      </c>
      <c r="R5" s="18">
        <f>'PWR input'!S9*1000</f>
        <v>6066.8763839162493</v>
      </c>
      <c r="S5" s="18">
        <f>'PWR input'!T9*1000</f>
        <v>4848.2923188988898</v>
      </c>
      <c r="T5" s="18">
        <f>'PWR input'!U9*1000</f>
        <v>7784.0659026434441</v>
      </c>
      <c r="U5" s="18">
        <f>'PWR input'!V9*1000</f>
        <v>8605.257033210195</v>
      </c>
      <c r="V5" s="18">
        <f>'PWR input'!W9*1000</f>
        <v>7309.8809901463328</v>
      </c>
    </row>
    <row r="6" spans="1:22" x14ac:dyDescent="0.3">
      <c r="A6" t="s">
        <v>25</v>
      </c>
      <c r="B6" s="18">
        <f>'PWR input'!C10*1000</f>
        <v>69.378007539641672</v>
      </c>
      <c r="C6" s="18">
        <f>'PWR input'!D10*1000</f>
        <v>69.378007539641672</v>
      </c>
      <c r="D6" s="18">
        <f>'PWR input'!E10*1000</f>
        <v>69.378007539641672</v>
      </c>
      <c r="E6" s="18">
        <f>'PWR input'!F10*1000</f>
        <v>69.378007539641672</v>
      </c>
      <c r="F6" s="18">
        <f>'PWR input'!G10*1000</f>
        <v>69.378007539641672</v>
      </c>
      <c r="G6" s="18">
        <f>'PWR input'!H10*1000</f>
        <v>69.378007539641672</v>
      </c>
      <c r="H6" s="18">
        <f>'PWR input'!I10*1000</f>
        <v>31.907998015395275</v>
      </c>
      <c r="I6" s="18">
        <f>'PWR input'!J10*1000</f>
        <v>1.8436349390783722</v>
      </c>
      <c r="J6" s="18">
        <f>'PWR input'!K10*1000</f>
        <v>21.901359247289861</v>
      </c>
      <c r="K6" s="18">
        <f>'PWR input'!L10*1000</f>
        <v>1.2596263558920555</v>
      </c>
      <c r="L6" s="18">
        <f>'PWR input'!M10*1000</f>
        <v>1.2596263558920555</v>
      </c>
      <c r="M6" s="18">
        <f>'PWR input'!N10*1000</f>
        <v>1.2596263558920555</v>
      </c>
      <c r="N6" s="18">
        <f>'PWR input'!O10*1000</f>
        <v>1.2596263558920555</v>
      </c>
      <c r="O6" s="18">
        <f>'PWR input'!P10*1000</f>
        <v>2.5192527117841137</v>
      </c>
      <c r="P6" s="18">
        <f>'PWR input'!Q10*1000</f>
        <v>0</v>
      </c>
      <c r="Q6" s="18">
        <f>'PWR input'!R10*1000</f>
        <v>0</v>
      </c>
      <c r="R6" s="18">
        <f>'PWR input'!S10*1000</f>
        <v>0</v>
      </c>
      <c r="S6" s="18">
        <f>'PWR input'!T10*1000</f>
        <v>0</v>
      </c>
      <c r="T6" s="18">
        <f>'PWR input'!U10*1000</f>
        <v>0</v>
      </c>
      <c r="U6" s="18">
        <f>'PWR input'!V10*1000</f>
        <v>0</v>
      </c>
      <c r="V6" s="18">
        <f>'PWR input'!W10*1000</f>
        <v>0</v>
      </c>
    </row>
    <row r="7" spans="1:22" x14ac:dyDescent="0.3">
      <c r="A7" t="s">
        <v>26</v>
      </c>
      <c r="B7" s="18">
        <f>'PWR input'!C11*1000</f>
        <v>7.1779239430562773</v>
      </c>
      <c r="C7" s="18">
        <f>'PWR input'!D11*1000</f>
        <v>7.1779239430565003</v>
      </c>
      <c r="D7" s="18">
        <f>'PWR input'!E11*1000</f>
        <v>7.1779239430565545</v>
      </c>
      <c r="E7" s="18">
        <f>'PWR input'!F11*1000</f>
        <v>9.5743558635792496</v>
      </c>
      <c r="F7" s="18">
        <f>'PWR input'!G11*1000</f>
        <v>9.6252250792698604</v>
      </c>
      <c r="G7" s="18">
        <f>'PWR input'!H11*1000</f>
        <v>9.5743558635792212</v>
      </c>
      <c r="H7" s="18">
        <f>'PWR input'!I11*1000</f>
        <v>3.7397264492140274</v>
      </c>
      <c r="I7" s="18">
        <f>'PWR input'!J11*1000</f>
        <v>3.7397264492139999</v>
      </c>
      <c r="J7" s="18">
        <f>'PWR input'!K11*1000</f>
        <v>3.7397245192899442</v>
      </c>
      <c r="K7" s="18">
        <f>'PWR input'!L11*1000</f>
        <v>0.47971630407114169</v>
      </c>
      <c r="L7" s="18">
        <f>'PWR input'!M11*1000</f>
        <v>0.50435646556998337</v>
      </c>
      <c r="M7" s="18">
        <f>'PWR input'!N11*1000</f>
        <v>0.608129945022025</v>
      </c>
      <c r="N7" s="18">
        <f>'PWR input'!O11*1000</f>
        <v>2.8380995384015002E-3</v>
      </c>
      <c r="O7" s="18">
        <f>'PWR input'!P11*1000</f>
        <v>2.1285746538011333E-3</v>
      </c>
      <c r="P7" s="18">
        <f>'PWR input'!Q11*1000</f>
        <v>2.8380995384015002E-3</v>
      </c>
      <c r="Q7" s="18">
        <f>'PWR input'!R11*1000</f>
        <v>2.4768868698776887E-3</v>
      </c>
      <c r="R7" s="18">
        <f>'PWR input'!S11*1000</f>
        <v>2.4768868698776887E-3</v>
      </c>
      <c r="S7" s="18">
        <f>'PWR input'!T11*1000</f>
        <v>2.4768868698776887E-3</v>
      </c>
      <c r="T7" s="18">
        <f>'PWR input'!U11*1000</f>
        <v>0</v>
      </c>
      <c r="U7" s="18">
        <f>'PWR input'!V11*1000</f>
        <v>0</v>
      </c>
      <c r="V7" s="18">
        <f>'PWR input'!W11*1000</f>
        <v>0</v>
      </c>
    </row>
    <row r="8" spans="1:22" x14ac:dyDescent="0.3">
      <c r="A8" t="s">
        <v>27</v>
      </c>
      <c r="B8" s="18">
        <f>'PWR input'!C12*1000</f>
        <v>37153.488749999444</v>
      </c>
      <c r="C8" s="18">
        <f>'PWR input'!D12*1000</f>
        <v>37153.488749999444</v>
      </c>
      <c r="D8" s="18">
        <f>'PWR input'!E12*1000</f>
        <v>37153.488749999444</v>
      </c>
      <c r="E8" s="18">
        <f>'PWR input'!F12*1000</f>
        <v>7428.7048737841114</v>
      </c>
      <c r="F8" s="18">
        <f>'PWR input'!G12*1000</f>
        <v>7737.2784246643614</v>
      </c>
      <c r="G8" s="18">
        <f>'PWR input'!H12*1000</f>
        <v>7157.7314405964444</v>
      </c>
      <c r="H8" s="18">
        <f>'PWR input'!I12*1000</f>
        <v>24888.274724639559</v>
      </c>
      <c r="I8" s="18">
        <f>'PWR input'!J12*1000</f>
        <v>12471.602508166696</v>
      </c>
      <c r="J8" s="18">
        <f>'PWR input'!K12*1000</f>
        <v>21085.068255026334</v>
      </c>
      <c r="K8" s="18">
        <f>'PWR input'!L12*1000</f>
        <v>22248.339815960444</v>
      </c>
      <c r="L8" s="18">
        <f>'PWR input'!M12*1000</f>
        <v>6896.6904262902499</v>
      </c>
      <c r="M8" s="18">
        <f>'PWR input'!N12*1000</f>
        <v>13566.90877499136</v>
      </c>
      <c r="N8" s="18">
        <f>'PWR input'!O12*1000</f>
        <v>18335.428596846778</v>
      </c>
      <c r="O8" s="18">
        <f>'PWR input'!P12*1000</f>
        <v>4884.1262426863887</v>
      </c>
      <c r="P8" s="18">
        <f>'PWR input'!Q12*1000</f>
        <v>10025.197987598693</v>
      </c>
      <c r="Q8" s="18">
        <f>'PWR input'!R12*1000</f>
        <v>9737.2293362027212</v>
      </c>
      <c r="R8" s="18">
        <f>'PWR input'!S12*1000</f>
        <v>903.92989138900839</v>
      </c>
      <c r="S8" s="18">
        <f>'PWR input'!T12*1000</f>
        <v>1069.7450764044249</v>
      </c>
      <c r="T8" s="18">
        <f>'PWR input'!U12*1000</f>
        <v>0</v>
      </c>
      <c r="U8" s="18">
        <f>'PWR input'!V12*1000</f>
        <v>0</v>
      </c>
      <c r="V8" s="18">
        <f>'PWR input'!W12*1000</f>
        <v>0</v>
      </c>
    </row>
    <row r="9" spans="1:22" x14ac:dyDescent="0.3">
      <c r="A9" t="s">
        <v>28</v>
      </c>
      <c r="B9" s="18">
        <f>'PWR input'!C13*1000</f>
        <v>2572.468381559464</v>
      </c>
      <c r="C9" s="18">
        <f>'PWR input'!D13*1000</f>
        <v>2767.5923407718415</v>
      </c>
      <c r="D9" s="18">
        <f>'PWR input'!E13*1000</f>
        <v>2714.5588627241364</v>
      </c>
      <c r="E9" s="18">
        <f>'PWR input'!F13*1000</f>
        <v>6344.869879234584</v>
      </c>
      <c r="F9" s="18">
        <f>'PWR input'!G13*1000</f>
        <v>6480.6953142776938</v>
      </c>
      <c r="G9" s="18">
        <f>'PWR input'!H13*1000</f>
        <v>7149.9660338447229</v>
      </c>
      <c r="H9" s="18">
        <f>'PWR input'!I13*1000</f>
        <v>8507.8897893876929</v>
      </c>
      <c r="I9" s="18">
        <f>'PWR input'!J13*1000</f>
        <v>5788.866395620249</v>
      </c>
      <c r="J9" s="18">
        <f>'PWR input'!K13*1000</f>
        <v>9351.7625996985826</v>
      </c>
      <c r="K9" s="18">
        <f>'PWR input'!L13*1000</f>
        <v>5259.9661388133891</v>
      </c>
      <c r="L9" s="18">
        <f>'PWR input'!M13*1000</f>
        <v>3362.7537916768329</v>
      </c>
      <c r="M9" s="18">
        <f>'PWR input'!N13*1000</f>
        <v>6325.422546517666</v>
      </c>
      <c r="N9" s="18">
        <f>'PWR input'!O13*1000</f>
        <v>2088.8575264279498</v>
      </c>
      <c r="O9" s="18">
        <f>'PWR input'!P13*1000</f>
        <v>952.65746677250843</v>
      </c>
      <c r="P9" s="18">
        <f>'PWR input'!Q13*1000</f>
        <v>1791.6749863377249</v>
      </c>
      <c r="Q9" s="18">
        <f>'PWR input'!R13*1000</f>
        <v>1859.3004884404611</v>
      </c>
      <c r="R9" s="18">
        <f>'PWR input'!S13*1000</f>
        <v>596.80994530599162</v>
      </c>
      <c r="S9" s="18">
        <f>'PWR input'!T13*1000</f>
        <v>1573.8195950256779</v>
      </c>
      <c r="T9" s="18">
        <f>'PWR input'!U13*1000</f>
        <v>98.835406991137503</v>
      </c>
      <c r="U9" s="18">
        <f>'PWR input'!V13*1000</f>
        <v>98.835406991137503</v>
      </c>
      <c r="V9" s="18">
        <f>'PWR input'!W13*1000</f>
        <v>98.835406991137503</v>
      </c>
    </row>
    <row r="10" spans="1:22" x14ac:dyDescent="0.3">
      <c r="A10" t="s">
        <v>29</v>
      </c>
      <c r="B10" s="18">
        <f>'PWR input'!C14*1000</f>
        <v>0</v>
      </c>
      <c r="C10" s="18">
        <f>'PWR input'!D14*1000</f>
        <v>0</v>
      </c>
      <c r="D10" s="18">
        <f>'PWR input'!E14*1000</f>
        <v>0</v>
      </c>
      <c r="E10" s="18">
        <f>'PWR input'!F14*1000</f>
        <v>0</v>
      </c>
      <c r="F10" s="18">
        <f>'PWR input'!G14*1000</f>
        <v>0</v>
      </c>
      <c r="G10" s="18">
        <f>'PWR input'!H14*1000</f>
        <v>0</v>
      </c>
      <c r="H10" s="18">
        <f>'PWR input'!I14*1000</f>
        <v>0</v>
      </c>
      <c r="I10" s="18">
        <f>'PWR input'!J14*1000</f>
        <v>0</v>
      </c>
      <c r="J10" s="18">
        <f>'PWR input'!K14*1000</f>
        <v>0</v>
      </c>
      <c r="K10" s="18">
        <f>'PWR input'!L14*1000</f>
        <v>0</v>
      </c>
      <c r="L10" s="18">
        <f>'PWR input'!M14*1000</f>
        <v>0</v>
      </c>
      <c r="M10" s="18">
        <f>'PWR input'!N14*1000</f>
        <v>1450.0579225531167</v>
      </c>
      <c r="N10" s="18">
        <f>'PWR input'!O14*1000</f>
        <v>763.65829661603891</v>
      </c>
      <c r="O10" s="18">
        <f>'PWR input'!P14*1000</f>
        <v>0</v>
      </c>
      <c r="P10" s="18">
        <f>'PWR input'!Q14*1000</f>
        <v>22231.105565929858</v>
      </c>
      <c r="Q10" s="18">
        <f>'PWR input'!R14*1000</f>
        <v>1092.0021837311194</v>
      </c>
      <c r="R10" s="18">
        <f>'PWR input'!S14*1000</f>
        <v>0</v>
      </c>
      <c r="S10" s="18">
        <f>'PWR input'!T14*1000</f>
        <v>22975.256171805861</v>
      </c>
      <c r="T10" s="18">
        <f>'PWR input'!U14*1000</f>
        <v>32358.335168768888</v>
      </c>
      <c r="U10" s="18">
        <f>'PWR input'!V14*1000</f>
        <v>0</v>
      </c>
      <c r="V10" s="18">
        <f>'PWR input'!W14*1000</f>
        <v>64921.691150419167</v>
      </c>
    </row>
    <row r="11" spans="1:22" x14ac:dyDescent="0.3">
      <c r="A11" t="s">
        <v>30</v>
      </c>
      <c r="B11" s="18">
        <f>'PWR input'!C15*1000</f>
        <v>301.99620999999445</v>
      </c>
      <c r="C11" s="18">
        <f>'PWR input'!D15*1000</f>
        <v>301.99620999999445</v>
      </c>
      <c r="D11" s="18">
        <f>'PWR input'!E15*1000</f>
        <v>301.99620999999445</v>
      </c>
      <c r="E11" s="18">
        <f>'PWR input'!F15*1000</f>
        <v>377.77777777777777</v>
      </c>
      <c r="F11" s="18">
        <f>'PWR input'!G15*1000</f>
        <v>377.77777777777777</v>
      </c>
      <c r="G11" s="18">
        <f>'PWR input'!H15*1000</f>
        <v>377.77777777777777</v>
      </c>
      <c r="H11" s="18">
        <f>'PWR input'!I15*1000</f>
        <v>377.77777777777777</v>
      </c>
      <c r="I11" s="18">
        <f>'PWR input'!J15*1000</f>
        <v>377.77777777777777</v>
      </c>
      <c r="J11" s="18">
        <f>'PWR input'!K15*1000</f>
        <v>377.77777777777777</v>
      </c>
      <c r="K11" s="18">
        <f>'PWR input'!L15*1000</f>
        <v>377.77777777777777</v>
      </c>
      <c r="L11" s="18">
        <f>'PWR input'!M15*1000</f>
        <v>377.77777777777777</v>
      </c>
      <c r="M11" s="18">
        <f>'PWR input'!N15*1000</f>
        <v>377.77777777777777</v>
      </c>
      <c r="N11" s="18">
        <f>'PWR input'!O15*1000</f>
        <v>377.77777777777777</v>
      </c>
      <c r="O11" s="18">
        <f>'PWR input'!P15*1000</f>
        <v>377.77777777777777</v>
      </c>
      <c r="P11" s="18">
        <f>'PWR input'!Q15*1000</f>
        <v>377.77777777777777</v>
      </c>
      <c r="Q11" s="18">
        <f>'PWR input'!R15*1000</f>
        <v>377.77777777777777</v>
      </c>
      <c r="R11" s="18">
        <f>'PWR input'!S15*1000</f>
        <v>377.77777777777777</v>
      </c>
      <c r="S11" s="18">
        <f>'PWR input'!T15*1000</f>
        <v>377.77777777777777</v>
      </c>
      <c r="T11" s="18">
        <f>'PWR input'!U15*1000</f>
        <v>377.77777777777499</v>
      </c>
      <c r="U11" s="18">
        <f>'PWR input'!V15*1000</f>
        <v>377.77777777777777</v>
      </c>
      <c r="V11" s="18">
        <f>'PWR input'!W15*1000</f>
        <v>377.77777777777777</v>
      </c>
    </row>
    <row r="12" spans="1:22" x14ac:dyDescent="0.3">
      <c r="A12" t="s">
        <v>14</v>
      </c>
      <c r="B12" s="18">
        <f>'PWR input'!C16*1000</f>
        <v>125633.55977985723</v>
      </c>
      <c r="C12" s="18">
        <f>'PWR input'!D16*1000</f>
        <v>125633.55977985723</v>
      </c>
      <c r="D12" s="18">
        <f>'PWR input'!E16*1000</f>
        <v>125633.55977985723</v>
      </c>
      <c r="E12" s="18">
        <f>'PWR input'!F16*1000</f>
        <v>42881.067037229725</v>
      </c>
      <c r="F12" s="18">
        <f>'PWR input'!G16*1000</f>
        <v>42881.067037229725</v>
      </c>
      <c r="G12" s="18">
        <f>'PWR input'!H16*1000</f>
        <v>42881.067037229725</v>
      </c>
      <c r="H12" s="18">
        <f>'PWR input'!I16*1000</f>
        <v>38445.236973977218</v>
      </c>
      <c r="I12" s="18">
        <f>'PWR input'!J16*1000</f>
        <v>38445.236973977218</v>
      </c>
      <c r="J12" s="18">
        <f>'PWR input'!K16*1000</f>
        <v>38445.236973977218</v>
      </c>
      <c r="K12" s="18">
        <f>'PWR input'!L16*1000</f>
        <v>40976.503788607777</v>
      </c>
      <c r="L12" s="18">
        <f>'PWR input'!M16*1000</f>
        <v>40976.503788607777</v>
      </c>
      <c r="M12" s="18">
        <f>'PWR input'!N16*1000</f>
        <v>40976.503788607777</v>
      </c>
      <c r="N12" s="18">
        <f>'PWR input'!O16*1000</f>
        <v>0</v>
      </c>
      <c r="O12" s="18">
        <f>'PWR input'!P16*1000</f>
        <v>0</v>
      </c>
      <c r="P12" s="18">
        <f>'PWR input'!Q16*1000</f>
        <v>0</v>
      </c>
      <c r="Q12" s="18">
        <f>'PWR input'!R16*1000</f>
        <v>0</v>
      </c>
      <c r="R12" s="18">
        <f>'PWR input'!S16*1000</f>
        <v>20913.386345508112</v>
      </c>
      <c r="S12" s="18">
        <f>'PWR input'!T16*1000</f>
        <v>0</v>
      </c>
      <c r="T12" s="18">
        <f>'PWR input'!U16*1000</f>
        <v>0</v>
      </c>
      <c r="U12" s="18">
        <f>'PWR input'!V16*1000</f>
        <v>126858.30275491555</v>
      </c>
      <c r="V12" s="18">
        <f>'PWR input'!W16*1000</f>
        <v>0</v>
      </c>
    </row>
    <row r="13" spans="1:22" x14ac:dyDescent="0.3">
      <c r="A13" t="s">
        <v>31</v>
      </c>
      <c r="B13" s="18">
        <f>'PWR input'!C17*1000</f>
        <v>59.729456794894716</v>
      </c>
      <c r="C13" s="18">
        <f>'PWR input'!D17*1000</f>
        <v>59.729456794894716</v>
      </c>
      <c r="D13" s="18">
        <f>'PWR input'!E17*1000</f>
        <v>59.729456794894716</v>
      </c>
      <c r="E13" s="18">
        <f>'PWR input'!F17*1000</f>
        <v>1346.7459861204195</v>
      </c>
      <c r="F13" s="18">
        <f>'PWR input'!G17*1000</f>
        <v>1346.7459861204195</v>
      </c>
      <c r="G13" s="18">
        <f>'PWR input'!H17*1000</f>
        <v>1346.7459861204195</v>
      </c>
      <c r="H13" s="18">
        <f>'PWR input'!I17*1000</f>
        <v>414.519957316025</v>
      </c>
      <c r="I13" s="18">
        <f>'PWR input'!J17*1000</f>
        <v>414.519957316025</v>
      </c>
      <c r="J13" s="18">
        <f>'PWR input'!K17*1000</f>
        <v>414.519957316025</v>
      </c>
      <c r="K13" s="18">
        <f>'PWR input'!L17*1000</f>
        <v>414.519957316025</v>
      </c>
      <c r="L13" s="18">
        <f>'PWR input'!M17*1000</f>
        <v>414.519957316025</v>
      </c>
      <c r="M13" s="18">
        <f>'PWR input'!N17*1000</f>
        <v>414.519957316025</v>
      </c>
      <c r="N13" s="18">
        <f>'PWR input'!O17*1000</f>
        <v>277.46511412739636</v>
      </c>
      <c r="O13" s="18">
        <f>'PWR input'!P17*1000</f>
        <v>277.46511412739665</v>
      </c>
      <c r="P13" s="18">
        <f>'PWR input'!Q17*1000</f>
        <v>277.46511412739665</v>
      </c>
      <c r="Q13" s="18">
        <f>'PWR input'!R17*1000</f>
        <v>188.28743146507082</v>
      </c>
      <c r="R13" s="18">
        <f>'PWR input'!S17*1000</f>
        <v>137.18539503049502</v>
      </c>
      <c r="S13" s="18">
        <f>'PWR input'!T17*1000</f>
        <v>188.28743146507082</v>
      </c>
      <c r="T13" s="18">
        <f>'PWR input'!U17*1000</f>
        <v>188.28743146507082</v>
      </c>
      <c r="U13" s="18">
        <f>'PWR input'!V17*1000</f>
        <v>137.18539503049502</v>
      </c>
      <c r="V13" s="18">
        <f>'PWR input'!W17*1000</f>
        <v>188.28743146507082</v>
      </c>
    </row>
    <row r="14" spans="1:22" x14ac:dyDescent="0.3">
      <c r="A14" t="s">
        <v>32</v>
      </c>
      <c r="B14" s="18">
        <f>'PWR input'!C18*1000</f>
        <v>808.00245086500559</v>
      </c>
      <c r="C14" s="18">
        <f>'PWR input'!D18*1000</f>
        <v>808.00245086500274</v>
      </c>
      <c r="D14" s="18">
        <f>'PWR input'!E18*1000</f>
        <v>808.00245086500831</v>
      </c>
      <c r="E14" s="18">
        <f>'PWR input'!F18*1000</f>
        <v>1491.9036150280806</v>
      </c>
      <c r="F14" s="18">
        <f>'PWR input'!G18*1000</f>
        <v>1491.9036150280806</v>
      </c>
      <c r="G14" s="18">
        <f>'PWR input'!H18*1000</f>
        <v>1491.9036150280806</v>
      </c>
      <c r="H14" s="18">
        <f>'PWR input'!I18*1000</f>
        <v>517.76742857960551</v>
      </c>
      <c r="I14" s="18">
        <f>'PWR input'!J18*1000</f>
        <v>506.70330839633061</v>
      </c>
      <c r="J14" s="18">
        <f>'PWR input'!K18*1000</f>
        <v>519.99307526918324</v>
      </c>
      <c r="K14" s="18">
        <f>'PWR input'!L18*1000</f>
        <v>74.006385178387774</v>
      </c>
      <c r="L14" s="18">
        <f>'PWR input'!M18*1000</f>
        <v>57.37093585609361</v>
      </c>
      <c r="M14" s="18">
        <f>'PWR input'!N18*1000</f>
        <v>81.125275097316944</v>
      </c>
      <c r="N14" s="18">
        <f>'PWR input'!O18*1000</f>
        <v>1.1019303140697665</v>
      </c>
      <c r="O14" s="18">
        <f>'PWR input'!P18*1000</f>
        <v>1.1019303140697665</v>
      </c>
      <c r="P14" s="18">
        <f>'PWR input'!Q18*1000</f>
        <v>1.1019303140697665</v>
      </c>
      <c r="Q14" s="18">
        <f>'PWR input'!R18*1000</f>
        <v>0.9616846377336139</v>
      </c>
      <c r="R14" s="18">
        <f>'PWR input'!S18*1000</f>
        <v>0.9616846377336139</v>
      </c>
      <c r="S14" s="18">
        <f>'PWR input'!T18*1000</f>
        <v>0.9616846377336139</v>
      </c>
      <c r="T14" s="18">
        <f>'PWR input'!U18*1000</f>
        <v>0</v>
      </c>
      <c r="U14" s="18">
        <f>'PWR input'!V18*1000</f>
        <v>0</v>
      </c>
      <c r="V14" s="18">
        <f>'PWR input'!W18*1000</f>
        <v>0</v>
      </c>
    </row>
    <row r="15" spans="1:22" x14ac:dyDescent="0.3">
      <c r="A15" t="s">
        <v>33</v>
      </c>
      <c r="B15" s="18">
        <f>'PWR input'!C19*1000</f>
        <v>5916.0163208333333</v>
      </c>
      <c r="C15" s="18">
        <f>'PWR input'!D19*1000</f>
        <v>5916.0163208333333</v>
      </c>
      <c r="D15" s="18">
        <f>'PWR input'!E19*1000</f>
        <v>5916.0163208333333</v>
      </c>
      <c r="E15" s="18">
        <f>'PWR input'!F19*1000</f>
        <v>22731.385587417721</v>
      </c>
      <c r="F15" s="18">
        <f>'PWR input'!G19*1000</f>
        <v>22144.469800967334</v>
      </c>
      <c r="G15" s="18">
        <f>'PWR input'!H19*1000</f>
        <v>22519.338024453944</v>
      </c>
      <c r="H15" s="18">
        <f>'PWR input'!I19*1000</f>
        <v>24777.043297717722</v>
      </c>
      <c r="I15" s="18">
        <f>'PWR input'!J19*1000</f>
        <v>21313.811558458223</v>
      </c>
      <c r="J15" s="18">
        <f>'PWR input'!K19*1000</f>
        <v>24163.112536655444</v>
      </c>
      <c r="K15" s="18">
        <f>'PWR input'!L19*1000</f>
        <v>41115.225510493896</v>
      </c>
      <c r="L15" s="18">
        <f>'PWR input'!M19*1000</f>
        <v>32399.970327731942</v>
      </c>
      <c r="M15" s="18">
        <f>'PWR input'!N19*1000</f>
        <v>35892.014736131663</v>
      </c>
      <c r="N15" s="18">
        <f>'PWR input'!O19*1000</f>
        <v>53831.808488329443</v>
      </c>
      <c r="O15" s="18">
        <f>'PWR input'!P19*1000</f>
        <v>31398.355638506109</v>
      </c>
      <c r="P15" s="18">
        <f>'PWR input'!Q19*1000</f>
        <v>47325.356658520002</v>
      </c>
      <c r="Q15" s="18">
        <f>'PWR input'!R19*1000</f>
        <v>61790.982730361669</v>
      </c>
      <c r="R15" s="18">
        <f>'PWR input'!S19*1000</f>
        <v>31136.148203843055</v>
      </c>
      <c r="S15" s="18">
        <f>'PWR input'!T19*1000</f>
        <v>58301.798995697216</v>
      </c>
      <c r="T15" s="18">
        <f>'PWR input'!U19*1000</f>
        <v>91685.005050004984</v>
      </c>
      <c r="U15" s="18">
        <f>'PWR input'!V19*1000</f>
        <v>38561.645085772783</v>
      </c>
      <c r="V15" s="18">
        <f>'PWR input'!W19*1000</f>
        <v>83371.497225670013</v>
      </c>
    </row>
    <row r="16" spans="1:22" x14ac:dyDescent="0.3">
      <c r="A16" t="s">
        <v>34</v>
      </c>
      <c r="B16" s="18">
        <f>'PWR input'!C20*1000</f>
        <v>4236.8671499999164</v>
      </c>
      <c r="C16" s="18">
        <f>'PWR input'!D20*1000</f>
        <v>4236.8671499999164</v>
      </c>
      <c r="D16" s="18">
        <f>'PWR input'!E20*1000</f>
        <v>4236.8671499999164</v>
      </c>
      <c r="E16" s="18">
        <f>'PWR input'!F20*1000</f>
        <v>0</v>
      </c>
      <c r="F16" s="18">
        <f>'PWR input'!G20*1000</f>
        <v>0</v>
      </c>
      <c r="G16" s="18">
        <f>'PWR input'!H20*1000</f>
        <v>0</v>
      </c>
      <c r="H16" s="18">
        <f>'PWR input'!I20*1000</f>
        <v>430.4958380092944</v>
      </c>
      <c r="I16" s="18">
        <f>'PWR input'!J20*1000</f>
        <v>430.4958380092944</v>
      </c>
      <c r="J16" s="18">
        <f>'PWR input'!K20*1000</f>
        <v>430.4958380092944</v>
      </c>
      <c r="K16" s="18">
        <f>'PWR input'!L20*1000</f>
        <v>115.42715891335529</v>
      </c>
      <c r="L16" s="18">
        <f>'PWR input'!M20*1000</f>
        <v>217.64468216979776</v>
      </c>
      <c r="M16" s="18">
        <f>'PWR input'!N20*1000</f>
        <v>197.58623346195611</v>
      </c>
      <c r="N16" s="18">
        <f>'PWR input'!O20*1000</f>
        <v>146.40340419072555</v>
      </c>
      <c r="O16" s="18">
        <f>'PWR input'!P20*1000</f>
        <v>146.40340419072555</v>
      </c>
      <c r="P16" s="18">
        <f>'PWR input'!Q20*1000</f>
        <v>144.62709534249555</v>
      </c>
      <c r="Q16" s="18">
        <f>'PWR input'!R20*1000</f>
        <v>0</v>
      </c>
      <c r="R16" s="18">
        <f>'PWR input'!S20*1000</f>
        <v>0</v>
      </c>
      <c r="S16" s="18">
        <f>'PWR input'!T20*1000</f>
        <v>0</v>
      </c>
      <c r="T16" s="18">
        <f>'PWR input'!U20*1000</f>
        <v>0</v>
      </c>
      <c r="U16" s="18">
        <f>'PWR input'!V20*1000</f>
        <v>0</v>
      </c>
      <c r="V16" s="18">
        <f>'PWR input'!W20*1000</f>
        <v>0</v>
      </c>
    </row>
    <row r="17" spans="1:22" x14ac:dyDescent="0.3">
      <c r="A17" t="s">
        <v>35</v>
      </c>
      <c r="B17" s="18">
        <f>'PWR input'!C21*1000</f>
        <v>0</v>
      </c>
      <c r="C17" s="18">
        <f>'PWR input'!D21*1000</f>
        <v>0</v>
      </c>
      <c r="D17" s="18">
        <f>'PWR input'!E21*1000</f>
        <v>0</v>
      </c>
      <c r="E17" s="18">
        <f>'PWR input'!F21*1000</f>
        <v>1094.8451424236582</v>
      </c>
      <c r="F17" s="18">
        <f>'PWR input'!G21*1000</f>
        <v>1172.4547911982081</v>
      </c>
      <c r="G17" s="18">
        <f>'PWR input'!H21*1000</f>
        <v>1089.33327342285</v>
      </c>
      <c r="H17" s="18">
        <f>'PWR input'!I21*1000</f>
        <v>23.651368566278055</v>
      </c>
      <c r="I17" s="18">
        <f>'PWR input'!J21*1000</f>
        <v>24.116915983167665</v>
      </c>
      <c r="J17" s="18">
        <f>'PWR input'!K21*1000</f>
        <v>24.116915983167665</v>
      </c>
      <c r="K17" s="18">
        <f>'PWR input'!L21*1000</f>
        <v>10.696577712444611</v>
      </c>
      <c r="L17" s="18">
        <f>'PWR input'!M21*1000</f>
        <v>10.696577712444611</v>
      </c>
      <c r="M17" s="18">
        <f>'PWR input'!N21*1000</f>
        <v>10.696577712444611</v>
      </c>
      <c r="N17" s="18">
        <f>'PWR input'!O21*1000</f>
        <v>4.7134655487765</v>
      </c>
      <c r="O17" s="18">
        <f>'PWR input'!P21*1000</f>
        <v>3.1423103658509999</v>
      </c>
      <c r="P17" s="18">
        <f>'PWR input'!Q21*1000</f>
        <v>3.1423103658509999</v>
      </c>
      <c r="Q17" s="18">
        <f>'PWR input'!R21*1000</f>
        <v>0</v>
      </c>
      <c r="R17" s="18">
        <f>'PWR input'!S21*1000</f>
        <v>0</v>
      </c>
      <c r="S17" s="18">
        <f>'PWR input'!T21*1000</f>
        <v>0</v>
      </c>
      <c r="T17" s="18">
        <f>'PWR input'!U21*1000</f>
        <v>0</v>
      </c>
      <c r="U17" s="18">
        <f>'PWR input'!V21*1000</f>
        <v>0</v>
      </c>
      <c r="V17" s="18">
        <f>'PWR input'!W21*1000</f>
        <v>0</v>
      </c>
    </row>
    <row r="18" spans="1:22" x14ac:dyDescent="0.3">
      <c r="A18" t="s">
        <v>36</v>
      </c>
      <c r="B18" s="18">
        <f>'PWR input'!C22*1000</f>
        <v>8015.0476715895284</v>
      </c>
      <c r="C18" s="18">
        <f>'PWR input'!D22*1000</f>
        <v>8015.0476715895284</v>
      </c>
      <c r="D18" s="18">
        <f>'PWR input'!E22*1000</f>
        <v>8015.0476715895284</v>
      </c>
      <c r="E18" s="18">
        <f>'PWR input'!F22*1000</f>
        <v>16096.89311705647</v>
      </c>
      <c r="F18" s="18">
        <f>'PWR input'!G22*1000</f>
        <v>16096.89311705647</v>
      </c>
      <c r="G18" s="18">
        <f>'PWR input'!H22*1000</f>
        <v>16096.89311705647</v>
      </c>
      <c r="H18" s="18">
        <f>'PWR input'!I22*1000</f>
        <v>16382.976141674779</v>
      </c>
      <c r="I18" s="18">
        <f>'PWR input'!J22*1000</f>
        <v>35117.741421340834</v>
      </c>
      <c r="J18" s="18">
        <f>'PWR input'!K22*1000</f>
        <v>16382.976141674779</v>
      </c>
      <c r="K18" s="18">
        <f>'PWR input'!L22*1000</f>
        <v>17138.941666942334</v>
      </c>
      <c r="L18" s="18">
        <f>'PWR input'!M22*1000</f>
        <v>54608.472226274724</v>
      </c>
      <c r="M18" s="18">
        <f>'PWR input'!N22*1000</f>
        <v>17138.941666942334</v>
      </c>
      <c r="N18" s="18">
        <f>'PWR input'!O22*1000</f>
        <v>28582.262651674442</v>
      </c>
      <c r="O18" s="18">
        <f>'PWR input'!P22*1000</f>
        <v>84786.558490672774</v>
      </c>
      <c r="P18" s="18">
        <f>'PWR input'!Q22*1000</f>
        <v>28582.262651674442</v>
      </c>
      <c r="Q18" s="18">
        <f>'PWR input'!R22*1000</f>
        <v>28608.302461830001</v>
      </c>
      <c r="R18" s="18">
        <f>'PWR input'!S22*1000</f>
        <v>99543.943567351103</v>
      </c>
      <c r="S18" s="18">
        <f>'PWR input'!T22*1000</f>
        <v>28608.302461830001</v>
      </c>
      <c r="T18" s="18">
        <f>'PWR input'!U22*1000</f>
        <v>28608.30246182972</v>
      </c>
      <c r="U18" s="18">
        <f>'PWR input'!V22*1000</f>
        <v>112220.02875885527</v>
      </c>
      <c r="V18" s="18">
        <f>'PWR input'!W22*1000</f>
        <v>28608.30246182972</v>
      </c>
    </row>
    <row r="19" spans="1:22" x14ac:dyDescent="0.3">
      <c r="A19" t="s">
        <v>37</v>
      </c>
      <c r="B19" s="18">
        <f>'PWR input'!C23*1000</f>
        <v>5006.3476833689992</v>
      </c>
      <c r="C19" s="18">
        <f>'PWR input'!D23*1000</f>
        <v>5006.3476833689992</v>
      </c>
      <c r="D19" s="18">
        <f>'PWR input'!E23*1000</f>
        <v>5006.3476833689992</v>
      </c>
      <c r="E19" s="18">
        <f>'PWR input'!F23*1000</f>
        <v>7941.5310031813606</v>
      </c>
      <c r="F19" s="18">
        <f>'PWR input'!G23*1000</f>
        <v>7941.5310031813606</v>
      </c>
      <c r="G19" s="18">
        <f>'PWR input'!H23*1000</f>
        <v>7941.5310031813606</v>
      </c>
      <c r="H19" s="18">
        <f>'PWR input'!I23*1000</f>
        <v>10255.734413235334</v>
      </c>
      <c r="I19" s="18">
        <f>'PWR input'!J23*1000</f>
        <v>10261.017515353222</v>
      </c>
      <c r="J19" s="18">
        <f>'PWR input'!K23*1000</f>
        <v>10259.005394487473</v>
      </c>
      <c r="K19" s="18">
        <f>'PWR input'!L23*1000</f>
        <v>18466.894369508831</v>
      </c>
      <c r="L19" s="18">
        <f>'PWR input'!M23*1000</f>
        <v>18466.894369508831</v>
      </c>
      <c r="M19" s="18">
        <f>'PWR input'!N23*1000</f>
        <v>18466.894369508831</v>
      </c>
      <c r="N19" s="18">
        <f>'PWR input'!O23*1000</f>
        <v>25268.939206505554</v>
      </c>
      <c r="O19" s="18">
        <f>'PWR input'!P23*1000</f>
        <v>25106.87117254383</v>
      </c>
      <c r="P19" s="18">
        <f>'PWR input'!Q23*1000</f>
        <v>25268.939206505635</v>
      </c>
      <c r="Q19" s="18">
        <f>'PWR input'!R23*1000</f>
        <v>32609.151214038888</v>
      </c>
      <c r="R19" s="18">
        <f>'PWR input'!S23*1000</f>
        <v>24826.201946647361</v>
      </c>
      <c r="S19" s="18">
        <f>'PWR input'!T23*1000</f>
        <v>32609.151214038888</v>
      </c>
      <c r="T19" s="18">
        <f>'PWR input'!U23*1000</f>
        <v>37682.330530591666</v>
      </c>
      <c r="U19" s="18">
        <f>'PWR input'!V23*1000</f>
        <v>24826.201946647361</v>
      </c>
      <c r="V19" s="18">
        <f>'PWR input'!W23*1000</f>
        <v>35253.838126490555</v>
      </c>
    </row>
    <row r="21" spans="1:22" x14ac:dyDescent="0.3">
      <c r="A21" t="s">
        <v>72</v>
      </c>
    </row>
    <row r="22" spans="1:22" x14ac:dyDescent="0.3">
      <c r="B22" t="s">
        <v>74</v>
      </c>
      <c r="C22" t="s">
        <v>75</v>
      </c>
      <c r="D22" t="s">
        <v>76</v>
      </c>
      <c r="E22" t="s">
        <v>77</v>
      </c>
      <c r="F22" t="s">
        <v>78</v>
      </c>
      <c r="G22" t="s">
        <v>79</v>
      </c>
      <c r="H22" t="s">
        <v>80</v>
      </c>
      <c r="I22" t="s">
        <v>81</v>
      </c>
      <c r="J22" t="s">
        <v>82</v>
      </c>
      <c r="K22" t="s">
        <v>83</v>
      </c>
      <c r="L22" t="s">
        <v>84</v>
      </c>
      <c r="M22" t="s">
        <v>85</v>
      </c>
      <c r="N22" t="s">
        <v>86</v>
      </c>
      <c r="O22" t="s">
        <v>87</v>
      </c>
      <c r="P22" t="s">
        <v>88</v>
      </c>
      <c r="Q22" t="s">
        <v>89</v>
      </c>
      <c r="R22" t="s">
        <v>90</v>
      </c>
      <c r="S22" t="s">
        <v>91</v>
      </c>
      <c r="T22" t="s">
        <v>92</v>
      </c>
      <c r="U22" t="s">
        <v>93</v>
      </c>
      <c r="V22" t="s">
        <v>94</v>
      </c>
    </row>
    <row r="23" spans="1:22" x14ac:dyDescent="0.3">
      <c r="A23" t="s">
        <v>54</v>
      </c>
      <c r="B23" s="18">
        <f>0</f>
        <v>0</v>
      </c>
      <c r="C23" s="18">
        <f>0</f>
        <v>0</v>
      </c>
      <c r="D23" s="18">
        <f>0</f>
        <v>0</v>
      </c>
      <c r="E23" s="18">
        <f>0</f>
        <v>0</v>
      </c>
      <c r="F23" s="18">
        <f>0</f>
        <v>0</v>
      </c>
      <c r="G23" s="18">
        <f>0</f>
        <v>0</v>
      </c>
      <c r="H23" s="18">
        <v>0.42377354474592477</v>
      </c>
      <c r="I23" s="18">
        <v>0.42377354474592477</v>
      </c>
      <c r="J23" s="18">
        <v>0.42377354474592477</v>
      </c>
      <c r="K23" s="18">
        <v>0.15764298253858089</v>
      </c>
      <c r="L23" s="18">
        <v>0.28542644267870493</v>
      </c>
      <c r="M23" s="18">
        <v>0.17306425871551778</v>
      </c>
      <c r="N23" s="18">
        <f>0</f>
        <v>0</v>
      </c>
      <c r="O23" s="18">
        <f>0</f>
        <v>0</v>
      </c>
      <c r="P23" s="18">
        <f>0</f>
        <v>0</v>
      </c>
      <c r="Q23" s="18">
        <f>0</f>
        <v>0</v>
      </c>
      <c r="R23" s="18">
        <f>0</f>
        <v>0</v>
      </c>
      <c r="S23" s="18">
        <f>0</f>
        <v>0</v>
      </c>
      <c r="T23" s="18">
        <f>0</f>
        <v>0</v>
      </c>
      <c r="U23" s="18">
        <f>0</f>
        <v>0</v>
      </c>
      <c r="V23" s="18">
        <f>0</f>
        <v>0</v>
      </c>
    </row>
    <row r="24" spans="1:22" x14ac:dyDescent="0.3">
      <c r="A24" t="s">
        <v>24</v>
      </c>
      <c r="B24" s="18">
        <v>1148.4050076158264</v>
      </c>
      <c r="C24" s="18">
        <v>1148.4050076158264</v>
      </c>
      <c r="D24" s="18">
        <v>1148.4050076158264</v>
      </c>
      <c r="E24" s="18">
        <v>3378.5868504313171</v>
      </c>
      <c r="F24" s="18">
        <v>3128.31946833849</v>
      </c>
      <c r="G24" s="18">
        <v>3702.650857305523</v>
      </c>
      <c r="H24" s="18">
        <v>3149.7898142771137</v>
      </c>
      <c r="I24" s="18">
        <v>2895.1112768074704</v>
      </c>
      <c r="J24" s="18">
        <v>3458.0349749429038</v>
      </c>
      <c r="K24" s="18">
        <v>3118.3086153669983</v>
      </c>
      <c r="L24" s="18">
        <v>2859.2875947228608</v>
      </c>
      <c r="M24" s="18">
        <v>3600.998368602166</v>
      </c>
      <c r="N24" s="18">
        <v>3204.8763129619938</v>
      </c>
      <c r="O24" s="18">
        <v>2750.5518754570458</v>
      </c>
      <c r="P24" s="18">
        <v>3183.7607684739005</v>
      </c>
      <c r="Q24" s="18">
        <v>4346.6617645742863</v>
      </c>
      <c r="R24" s="18">
        <v>3319.3915279578596</v>
      </c>
      <c r="S24" s="18">
        <v>3179.4995829189775</v>
      </c>
      <c r="T24" s="18">
        <v>4307.3117574191756</v>
      </c>
      <c r="U24" s="18">
        <v>4308.2627353561911</v>
      </c>
      <c r="V24" s="18">
        <v>4287.5806584330967</v>
      </c>
    </row>
    <row r="25" spans="1:22" x14ac:dyDescent="0.3">
      <c r="A25" t="s">
        <v>55</v>
      </c>
      <c r="B25" s="18">
        <v>1917.2254877482094</v>
      </c>
      <c r="C25" s="18">
        <v>1917.2254877482117</v>
      </c>
      <c r="D25" s="18">
        <v>1917.2254877482094</v>
      </c>
      <c r="E25" s="18">
        <f>0</f>
        <v>0</v>
      </c>
      <c r="F25" s="18">
        <f>0</f>
        <v>0</v>
      </c>
      <c r="G25" s="18">
        <f>0</f>
        <v>0</v>
      </c>
      <c r="H25" s="18">
        <f>0</f>
        <v>0</v>
      </c>
      <c r="I25" s="18">
        <f>0</f>
        <v>0</v>
      </c>
      <c r="J25" s="18">
        <f>0</f>
        <v>0</v>
      </c>
      <c r="K25" s="18">
        <f>0</f>
        <v>0</v>
      </c>
      <c r="L25" s="18">
        <f>0</f>
        <v>0</v>
      </c>
      <c r="M25" s="18">
        <f>0</f>
        <v>0</v>
      </c>
      <c r="N25" s="18">
        <f>0</f>
        <v>0</v>
      </c>
      <c r="O25" s="18">
        <f>0</f>
        <v>0</v>
      </c>
      <c r="P25" s="18">
        <f>0</f>
        <v>0</v>
      </c>
      <c r="Q25" s="18">
        <f>0</f>
        <v>0</v>
      </c>
      <c r="R25" s="18">
        <f>0</f>
        <v>0</v>
      </c>
      <c r="S25" s="18">
        <f>0</f>
        <v>0</v>
      </c>
      <c r="T25" s="18">
        <f>0</f>
        <v>0</v>
      </c>
      <c r="U25" s="18">
        <f>0</f>
        <v>0</v>
      </c>
      <c r="V25" s="18">
        <f>0</f>
        <v>0</v>
      </c>
    </row>
    <row r="26" spans="1:22" x14ac:dyDescent="0.3">
      <c r="A26" t="s">
        <v>56</v>
      </c>
      <c r="B26" s="18">
        <v>15.234867458466686</v>
      </c>
      <c r="C26" s="18">
        <v>15.234867458466686</v>
      </c>
      <c r="D26" s="18">
        <v>15.234867458466686</v>
      </c>
      <c r="E26" s="18">
        <v>1035.8365096112134</v>
      </c>
      <c r="F26" s="18">
        <v>1035.8365096112134</v>
      </c>
      <c r="G26" s="18">
        <v>1035.8365096112134</v>
      </c>
      <c r="H26" s="18">
        <v>1492.004464722304</v>
      </c>
      <c r="I26" s="18">
        <v>1489.2016851585904</v>
      </c>
      <c r="J26" s="18">
        <v>1492.0044647223046</v>
      </c>
      <c r="K26" s="18">
        <v>2174.8163661987096</v>
      </c>
      <c r="L26" s="18">
        <v>2173.8341005578618</v>
      </c>
      <c r="M26" s="18">
        <v>2177.5310600283142</v>
      </c>
      <c r="N26" s="18">
        <v>2835.4541879699368</v>
      </c>
      <c r="O26" s="18">
        <v>2810.2683505853015</v>
      </c>
      <c r="P26" s="18">
        <v>2843.059284869059</v>
      </c>
      <c r="Q26" s="18">
        <v>3503.2070730633959</v>
      </c>
      <c r="R26" s="18">
        <v>3422.5358002133717</v>
      </c>
      <c r="S26" s="18">
        <v>3519.7336145755326</v>
      </c>
      <c r="T26" s="18">
        <v>4186.9553180526573</v>
      </c>
      <c r="U26" s="18">
        <v>4124.7578276325203</v>
      </c>
      <c r="V26" s="18">
        <v>4226.5740846653944</v>
      </c>
    </row>
    <row r="27" spans="1:22" x14ac:dyDescent="0.3">
      <c r="A27" t="s">
        <v>57</v>
      </c>
      <c r="B27" s="18">
        <v>2264.6398618560725</v>
      </c>
      <c r="C27" s="18">
        <v>2264.6398618560725</v>
      </c>
      <c r="D27" s="18">
        <v>2264.6398618560738</v>
      </c>
      <c r="E27" s="18">
        <v>2178.3062645319383</v>
      </c>
      <c r="F27" s="18">
        <v>2174.8936128296891</v>
      </c>
      <c r="G27" s="18">
        <v>2179.1307373380973</v>
      </c>
      <c r="H27" s="18">
        <v>2201.5724387142986</v>
      </c>
      <c r="I27" s="18">
        <v>2195.3937640577933</v>
      </c>
      <c r="J27" s="18">
        <v>2197.2376963250845</v>
      </c>
      <c r="K27" s="18">
        <v>2192.7683398586364</v>
      </c>
      <c r="L27" s="18">
        <v>1516.7518169474706</v>
      </c>
      <c r="M27" s="18">
        <v>2191.5025811921173</v>
      </c>
      <c r="N27" s="18">
        <v>843.6634340640112</v>
      </c>
      <c r="O27" s="18">
        <v>502.06308728829151</v>
      </c>
      <c r="P27" s="18">
        <v>130.87814562716281</v>
      </c>
      <c r="Q27" s="18">
        <v>137.04248805207851</v>
      </c>
      <c r="R27" s="18">
        <v>125.76540512418997</v>
      </c>
      <c r="S27" s="18">
        <v>130.87814562716281</v>
      </c>
      <c r="T27" s="18">
        <f>0</f>
        <v>0</v>
      </c>
      <c r="U27" s="18">
        <f>0</f>
        <v>0</v>
      </c>
      <c r="V27" s="18">
        <f>0</f>
        <v>0</v>
      </c>
    </row>
    <row r="28" spans="1:22" x14ac:dyDescent="0.3">
      <c r="A28" t="s">
        <v>58</v>
      </c>
      <c r="B28" s="18">
        <v>55.932754606396458</v>
      </c>
      <c r="C28" s="18">
        <v>55.9327546063965</v>
      </c>
      <c r="D28" s="18">
        <v>55.932754606396458</v>
      </c>
      <c r="E28" s="18">
        <v>55.932754606396479</v>
      </c>
      <c r="F28" s="18">
        <v>55.932754606396443</v>
      </c>
      <c r="G28" s="18">
        <v>55.932754606396514</v>
      </c>
      <c r="H28" s="18">
        <v>25.724322249478458</v>
      </c>
      <c r="I28" s="18">
        <v>1.4863439335920428</v>
      </c>
      <c r="J28" s="18">
        <v>17.656940517140775</v>
      </c>
      <c r="K28" s="18">
        <v>1.0155144887895973</v>
      </c>
      <c r="L28" s="18">
        <v>1.0155144887895973</v>
      </c>
      <c r="M28" s="18">
        <v>1.0155144887895973</v>
      </c>
      <c r="N28" s="18">
        <v>1.0155144887895973</v>
      </c>
      <c r="O28" s="18">
        <v>2.0310289775791945</v>
      </c>
      <c r="P28" s="18">
        <f>0</f>
        <v>0</v>
      </c>
      <c r="Q28" s="18">
        <f>0</f>
        <v>0</v>
      </c>
      <c r="R28" s="18">
        <f>0</f>
        <v>0</v>
      </c>
      <c r="S28" s="18">
        <f>0</f>
        <v>0</v>
      </c>
      <c r="T28" s="18">
        <f>0</f>
        <v>0</v>
      </c>
      <c r="U28" s="18">
        <f>0</f>
        <v>0</v>
      </c>
      <c r="V28" s="18">
        <f>0</f>
        <v>0</v>
      </c>
    </row>
    <row r="29" spans="1:22" x14ac:dyDescent="0.3">
      <c r="A29" t="s">
        <v>59</v>
      </c>
      <c r="B29" s="18">
        <v>50.888291330606059</v>
      </c>
      <c r="C29" s="18">
        <v>50.88829133060608</v>
      </c>
      <c r="D29" s="18">
        <v>50.888291330605981</v>
      </c>
      <c r="E29" s="18">
        <v>51.015740242740499</v>
      </c>
      <c r="F29" s="18">
        <v>51.015740242740392</v>
      </c>
      <c r="G29" s="18">
        <v>51.015740242740378</v>
      </c>
      <c r="H29" s="18">
        <v>50.687862575938297</v>
      </c>
      <c r="I29" s="18">
        <v>50.217533065601899</v>
      </c>
      <c r="J29" s="18">
        <v>50.68786257593824</v>
      </c>
      <c r="K29" s="18">
        <v>50.576172840273372</v>
      </c>
      <c r="L29" s="18">
        <v>45.173323523492584</v>
      </c>
      <c r="M29" s="18">
        <v>50.033461364867975</v>
      </c>
      <c r="N29" s="18">
        <v>47.838598781239448</v>
      </c>
      <c r="O29" s="18">
        <v>47.838598781239426</v>
      </c>
      <c r="P29" s="18">
        <v>47.83859878123944</v>
      </c>
      <c r="Q29" s="18">
        <v>50.503874038986439</v>
      </c>
      <c r="R29" s="18">
        <v>50.503874038986339</v>
      </c>
      <c r="S29" s="18">
        <v>50.503874038986233</v>
      </c>
      <c r="T29" s="18">
        <v>53.169149296733096</v>
      </c>
      <c r="U29" s="18">
        <v>53.169149296732996</v>
      </c>
      <c r="V29" s="18">
        <v>53.169149296733096</v>
      </c>
    </row>
    <row r="30" spans="1:22" x14ac:dyDescent="0.3">
      <c r="A30" t="s">
        <v>60</v>
      </c>
      <c r="B30" s="18">
        <f>0</f>
        <v>0</v>
      </c>
      <c r="C30" s="18">
        <f>0</f>
        <v>0</v>
      </c>
      <c r="D30" s="18">
        <f>0</f>
        <v>0</v>
      </c>
      <c r="E30" s="18">
        <v>251.8143827576429</v>
      </c>
      <c r="F30" s="18">
        <v>269.66460197580392</v>
      </c>
      <c r="G30" s="18">
        <v>250.54665288745647</v>
      </c>
      <c r="H30" s="18">
        <v>9.5382314678546081</v>
      </c>
      <c r="I30" s="18">
        <v>9.6453073737393069</v>
      </c>
      <c r="J30" s="18">
        <v>9.6453073737393069</v>
      </c>
      <c r="K30" s="18">
        <v>4.7290208613170863</v>
      </c>
      <c r="L30" s="18">
        <v>7.1026206611653731</v>
      </c>
      <c r="M30" s="18">
        <v>4.7290208613170863</v>
      </c>
      <c r="N30" s="18">
        <v>3.096666259554735</v>
      </c>
      <c r="O30" s="18">
        <v>2.7353005674815822</v>
      </c>
      <c r="P30" s="18">
        <v>2.7353005674815822</v>
      </c>
      <c r="Q30" s="18">
        <v>0.59122807095853513</v>
      </c>
      <c r="R30" s="18">
        <v>1.5190316832426438</v>
      </c>
      <c r="S30" s="18">
        <v>1.1824561419170703</v>
      </c>
      <c r="T30" s="18">
        <f>0</f>
        <v>0</v>
      </c>
      <c r="U30" s="18">
        <f>0</f>
        <v>0</v>
      </c>
      <c r="V30" s="18">
        <f>0</f>
        <v>0</v>
      </c>
    </row>
    <row r="31" spans="1:22" x14ac:dyDescent="0.3">
      <c r="A31" t="s">
        <v>61</v>
      </c>
      <c r="B31" s="18">
        <v>2154.1944204756355</v>
      </c>
      <c r="C31" s="18">
        <v>2128.02613958758</v>
      </c>
      <c r="D31" s="18">
        <v>2129.4251949481504</v>
      </c>
      <c r="E31" s="18">
        <v>2875.2693232697929</v>
      </c>
      <c r="F31" s="18">
        <v>3545.869702476064</v>
      </c>
      <c r="G31" s="18">
        <v>2787.3125299826697</v>
      </c>
      <c r="H31" s="18">
        <v>2918.3165320645012</v>
      </c>
      <c r="I31" s="18">
        <v>2581.8203509110035</v>
      </c>
      <c r="J31" s="18">
        <v>2967.1607345051957</v>
      </c>
      <c r="K31" s="18">
        <v>533.21094335375108</v>
      </c>
      <c r="L31" s="18">
        <v>728.79178937067479</v>
      </c>
      <c r="M31" s="18">
        <v>622.83024479825986</v>
      </c>
      <c r="N31" s="18">
        <v>54.35725505325437</v>
      </c>
      <c r="O31" s="18">
        <v>93.283580091887217</v>
      </c>
      <c r="P31" s="18">
        <v>33.126422448852558</v>
      </c>
      <c r="Q31" s="18">
        <v>25.721977887591436</v>
      </c>
      <c r="R31" s="18">
        <v>92.710378627646435</v>
      </c>
      <c r="S31" s="18">
        <v>19.284226728149026</v>
      </c>
      <c r="T31" s="18">
        <f>0</f>
        <v>0</v>
      </c>
      <c r="U31" s="18">
        <f>0</f>
        <v>0</v>
      </c>
      <c r="V31" s="18">
        <f>0</f>
        <v>0</v>
      </c>
    </row>
    <row r="32" spans="1:22" x14ac:dyDescent="0.3">
      <c r="A32" t="s">
        <v>62</v>
      </c>
      <c r="B32" s="18">
        <v>931.81509917675055</v>
      </c>
      <c r="C32" s="18">
        <v>1129.5807691395967</v>
      </c>
      <c r="D32" s="18">
        <v>1081.8219702639058</v>
      </c>
      <c r="E32" s="18">
        <v>2512.263815745011</v>
      </c>
      <c r="F32" s="18">
        <v>1998.8173519127879</v>
      </c>
      <c r="G32" s="18">
        <v>3281.0555949540098</v>
      </c>
      <c r="H32" s="18">
        <v>4104.6916551077256</v>
      </c>
      <c r="I32" s="18">
        <v>2268.9752327212432</v>
      </c>
      <c r="J32" s="18">
        <v>4792.1222325187991</v>
      </c>
      <c r="K32" s="18">
        <v>4068.9818232841694</v>
      </c>
      <c r="L32" s="18">
        <v>2449.9113842297456</v>
      </c>
      <c r="M32" s="18">
        <v>4853.1196120674022</v>
      </c>
      <c r="N32" s="18">
        <v>2015.0584484847714</v>
      </c>
      <c r="O32" s="18">
        <v>1145.3183810907708</v>
      </c>
      <c r="P32" s="18">
        <v>1769.2517614785099</v>
      </c>
      <c r="Q32" s="18">
        <v>1824.1089134371298</v>
      </c>
      <c r="R32" s="18">
        <v>868.3570304759894</v>
      </c>
      <c r="S32" s="18">
        <v>1615.9947958100583</v>
      </c>
      <c r="T32" s="18">
        <v>616.24922934764959</v>
      </c>
      <c r="U32" s="18">
        <v>616.24922934765027</v>
      </c>
      <c r="V32" s="18">
        <v>616.24922934765095</v>
      </c>
    </row>
    <row r="33" spans="1:24" x14ac:dyDescent="0.3">
      <c r="A33" t="s">
        <v>63</v>
      </c>
      <c r="B33" s="18">
        <v>20725.658061799688</v>
      </c>
      <c r="C33" s="18">
        <v>20726.159737388116</v>
      </c>
      <c r="D33" s="18">
        <v>20726.15973738812</v>
      </c>
      <c r="E33" s="18">
        <v>4282.4332876896251</v>
      </c>
      <c r="F33" s="18">
        <v>4460.3170061091832</v>
      </c>
      <c r="G33" s="18">
        <v>4126.2249485405664</v>
      </c>
      <c r="H33" s="18">
        <v>5868.6252284620941</v>
      </c>
      <c r="I33" s="18">
        <v>5534.4715731597407</v>
      </c>
      <c r="J33" s="18">
        <v>6260.7668857215194</v>
      </c>
      <c r="K33" s="18">
        <v>1466.730228564762</v>
      </c>
      <c r="L33" s="18">
        <v>1895.621165811838</v>
      </c>
      <c r="M33" s="18">
        <v>2909.2681438119062</v>
      </c>
      <c r="N33" s="18">
        <v>1174.2371092119452</v>
      </c>
      <c r="O33" s="18">
        <v>1095.3683303385944</v>
      </c>
      <c r="P33" s="18">
        <v>1843.1627160882956</v>
      </c>
      <c r="Q33" s="18">
        <f>0</f>
        <v>0</v>
      </c>
      <c r="R33" s="18">
        <f>0</f>
        <v>0</v>
      </c>
      <c r="S33" s="18">
        <f>0</f>
        <v>0</v>
      </c>
      <c r="T33" s="18">
        <f>0</f>
        <v>0</v>
      </c>
      <c r="U33" s="18">
        <f>0</f>
        <v>0</v>
      </c>
      <c r="V33" s="18">
        <f>0</f>
        <v>0</v>
      </c>
    </row>
    <row r="34" spans="1:24" x14ac:dyDescent="0.3">
      <c r="A34" t="s">
        <v>64</v>
      </c>
      <c r="B34" s="18">
        <f>0</f>
        <v>0</v>
      </c>
      <c r="C34" s="18">
        <f>0</f>
        <v>0</v>
      </c>
      <c r="D34" s="18">
        <f>0</f>
        <v>0</v>
      </c>
      <c r="E34" s="18">
        <f>0</f>
        <v>0</v>
      </c>
      <c r="F34" s="18">
        <f>0</f>
        <v>0</v>
      </c>
      <c r="G34" s="18">
        <f>0</f>
        <v>0</v>
      </c>
      <c r="H34" s="18">
        <v>8557.4276679484956</v>
      </c>
      <c r="I34" s="18">
        <v>1584.9969425979041</v>
      </c>
      <c r="J34" s="18">
        <v>5896.2339097953982</v>
      </c>
      <c r="K34" s="18">
        <v>11625.368200978302</v>
      </c>
      <c r="L34" s="18">
        <v>2128.9386665886295</v>
      </c>
      <c r="M34" s="18">
        <v>5026.9316686836346</v>
      </c>
      <c r="N34" s="18">
        <v>9616.108096466538</v>
      </c>
      <c r="O34" s="18">
        <v>1760.5594238820927</v>
      </c>
      <c r="P34" s="18">
        <v>4028.4477023152403</v>
      </c>
      <c r="Q34" s="18">
        <v>5744.9653083642097</v>
      </c>
      <c r="R34" s="18">
        <v>533.31863591994102</v>
      </c>
      <c r="S34" s="18">
        <v>631.14959507911658</v>
      </c>
      <c r="T34" s="18">
        <f>0</f>
        <v>0</v>
      </c>
      <c r="U34" s="18">
        <f>0</f>
        <v>0</v>
      </c>
      <c r="V34" s="18">
        <f>0</f>
        <v>0</v>
      </c>
    </row>
    <row r="35" spans="1:24" x14ac:dyDescent="0.3">
      <c r="A35" t="s">
        <v>65</v>
      </c>
      <c r="B35" s="18">
        <v>563.67641861225229</v>
      </c>
      <c r="C35" s="18">
        <v>563.67641861224877</v>
      </c>
      <c r="D35" s="18">
        <v>563.67641861225241</v>
      </c>
      <c r="E35" s="18">
        <v>1232.7872631694661</v>
      </c>
      <c r="F35" s="18">
        <v>1232.807831979168</v>
      </c>
      <c r="G35" s="18">
        <v>1232.7872631694663</v>
      </c>
      <c r="H35" s="18">
        <v>474.30179828800323</v>
      </c>
      <c r="I35" s="18">
        <v>469.82805558377834</v>
      </c>
      <c r="J35" s="18">
        <v>475.20172984566398</v>
      </c>
      <c r="K35" s="18">
        <v>69.518462261627576</v>
      </c>
      <c r="L35" s="18">
        <v>52.7210495269007</v>
      </c>
      <c r="M35" s="18">
        <v>74.974900970675449</v>
      </c>
      <c r="N35" s="18">
        <v>0.44670968394843807</v>
      </c>
      <c r="O35" s="18">
        <v>0.44642278976043515</v>
      </c>
      <c r="P35" s="18">
        <v>0.44670968394843807</v>
      </c>
      <c r="Q35" s="18">
        <v>0.38985572417318276</v>
      </c>
      <c r="R35" s="18">
        <v>0.38985572417318276</v>
      </c>
      <c r="S35" s="18">
        <v>0.38985572417318276</v>
      </c>
      <c r="T35" s="18">
        <f>0</f>
        <v>0</v>
      </c>
      <c r="U35" s="18">
        <f>0</f>
        <v>0</v>
      </c>
      <c r="V35" s="18">
        <f>0</f>
        <v>0</v>
      </c>
    </row>
    <row r="36" spans="1:24" x14ac:dyDescent="0.3">
      <c r="A36" t="s">
        <v>66</v>
      </c>
      <c r="B36" s="18">
        <v>800.75685868689118</v>
      </c>
      <c r="C36" s="18">
        <v>800.75685868689118</v>
      </c>
      <c r="D36" s="18">
        <v>800.75685868689027</v>
      </c>
      <c r="E36" s="18">
        <f>0</f>
        <v>0</v>
      </c>
      <c r="F36" s="18">
        <f>0</f>
        <v>0</v>
      </c>
      <c r="G36" s="18">
        <f>0</f>
        <v>0</v>
      </c>
      <c r="H36" s="18">
        <v>81.36259238671397</v>
      </c>
      <c r="I36" s="18">
        <v>81.36259238671397</v>
      </c>
      <c r="J36" s="18">
        <v>81.36259238671397</v>
      </c>
      <c r="K36" s="18">
        <v>21.815432466088225</v>
      </c>
      <c r="L36" s="18">
        <v>41.134278190477986</v>
      </c>
      <c r="M36" s="18">
        <v>37.343283616238395</v>
      </c>
      <c r="N36" s="18">
        <v>27.669862162384579</v>
      </c>
      <c r="O36" s="18">
        <v>27.669862162384579</v>
      </c>
      <c r="P36" s="18">
        <v>27.334144415519088</v>
      </c>
      <c r="Q36" s="18">
        <f>0</f>
        <v>0</v>
      </c>
      <c r="R36" s="18">
        <f>0</f>
        <v>0</v>
      </c>
      <c r="S36" s="18">
        <f>0</f>
        <v>0</v>
      </c>
      <c r="T36" s="18">
        <f>0</f>
        <v>0</v>
      </c>
      <c r="U36" s="18">
        <f>0</f>
        <v>0</v>
      </c>
      <c r="V36" s="18">
        <f>0</f>
        <v>0</v>
      </c>
    </row>
    <row r="37" spans="1:24" x14ac:dyDescent="0.3">
      <c r="A37" t="s">
        <v>67</v>
      </c>
      <c r="B37" s="18">
        <v>72.840500443203155</v>
      </c>
      <c r="C37" s="18">
        <v>72.840500443203169</v>
      </c>
      <c r="D37" s="18">
        <v>72.84050044320314</v>
      </c>
      <c r="E37" s="18">
        <v>977.80397897927219</v>
      </c>
      <c r="F37" s="18">
        <v>951.50168987586426</v>
      </c>
      <c r="G37" s="18">
        <v>951.5016898758646</v>
      </c>
      <c r="H37" s="18">
        <v>942.40002984384205</v>
      </c>
      <c r="I37" s="18">
        <v>916.09774074043264</v>
      </c>
      <c r="J37" s="18">
        <v>916.09774074043401</v>
      </c>
      <c r="K37" s="18">
        <v>608.11837035675455</v>
      </c>
      <c r="L37" s="18">
        <v>460.59507372330586</v>
      </c>
      <c r="M37" s="18">
        <v>624.43812970925455</v>
      </c>
      <c r="N37" s="18">
        <v>347.95207848393954</v>
      </c>
      <c r="O37" s="18">
        <v>297.3162512067791</v>
      </c>
      <c r="P37" s="18">
        <v>410.18173696337573</v>
      </c>
      <c r="Q37" s="18">
        <v>308.69118722285469</v>
      </c>
      <c r="R37" s="18">
        <v>210.07082432280896</v>
      </c>
      <c r="S37" s="18">
        <v>312.87162336379726</v>
      </c>
      <c r="T37" s="18">
        <f>0</f>
        <v>0</v>
      </c>
      <c r="U37" s="18">
        <f>0</f>
        <v>0</v>
      </c>
      <c r="V37" s="18">
        <f>0</f>
        <v>0</v>
      </c>
    </row>
    <row r="38" spans="1:24" x14ac:dyDescent="0.3">
      <c r="A38" t="s">
        <v>68</v>
      </c>
      <c r="B38" s="18">
        <f>0</f>
        <v>0</v>
      </c>
      <c r="C38" s="18">
        <f>0</f>
        <v>0</v>
      </c>
      <c r="D38" s="18">
        <f>0</f>
        <v>0</v>
      </c>
      <c r="E38" s="18">
        <f>0</f>
        <v>0</v>
      </c>
      <c r="F38" s="18">
        <f>0</f>
        <v>0</v>
      </c>
      <c r="G38" s="18">
        <f>0</f>
        <v>0</v>
      </c>
      <c r="H38" s="18">
        <f>0</f>
        <v>0</v>
      </c>
      <c r="I38" s="18">
        <f>0</f>
        <v>0</v>
      </c>
      <c r="J38" s="18">
        <f>0</f>
        <v>0</v>
      </c>
      <c r="K38" s="18">
        <f>0</f>
        <v>0</v>
      </c>
      <c r="L38" s="18">
        <f>0</f>
        <v>0</v>
      </c>
      <c r="M38" s="18">
        <v>622.01737404346284</v>
      </c>
      <c r="N38" s="18">
        <v>327.57914076374539</v>
      </c>
      <c r="O38" s="18">
        <f>0</f>
        <v>0</v>
      </c>
      <c r="P38" s="18">
        <v>9536.2631320654473</v>
      </c>
      <c r="Q38" s="18">
        <v>468.42565404436579</v>
      </c>
      <c r="R38" s="18">
        <f>0</f>
        <v>0</v>
      </c>
      <c r="S38" s="18">
        <v>9855.474246711723</v>
      </c>
      <c r="T38" s="18">
        <v>13880.443227162557</v>
      </c>
      <c r="U38" s="18">
        <f>0</f>
        <v>0</v>
      </c>
      <c r="V38" s="18">
        <v>27848.83225681289</v>
      </c>
    </row>
    <row r="39" spans="1:24" x14ac:dyDescent="0.3">
      <c r="A39" t="s">
        <v>69</v>
      </c>
      <c r="B39" s="18">
        <v>41459.074727386112</v>
      </c>
      <c r="C39" s="18">
        <v>41459.074727386112</v>
      </c>
      <c r="D39" s="18">
        <v>41459.074727386112</v>
      </c>
      <c r="E39" s="18">
        <v>14150.752122297106</v>
      </c>
      <c r="F39" s="18">
        <v>14150.752122297108</v>
      </c>
      <c r="G39" s="18">
        <v>14150.752122297108</v>
      </c>
      <c r="H39" s="18">
        <v>12686.92820142265</v>
      </c>
      <c r="I39" s="18">
        <v>12686.928201422652</v>
      </c>
      <c r="J39" s="18">
        <v>12686.92820142265</v>
      </c>
      <c r="K39" s="18">
        <v>13522.246250251386</v>
      </c>
      <c r="L39" s="18">
        <v>13522.246250251383</v>
      </c>
      <c r="M39" s="18">
        <v>13522.246250251403</v>
      </c>
      <c r="N39" s="18">
        <f>0</f>
        <v>0</v>
      </c>
      <c r="O39" s="18">
        <f>0</f>
        <v>0</v>
      </c>
      <c r="P39" s="18">
        <f>0</f>
        <v>0</v>
      </c>
      <c r="Q39" s="18">
        <f>0</f>
        <v>0</v>
      </c>
      <c r="R39" s="18">
        <v>6901.4174940232069</v>
      </c>
      <c r="S39" s="18">
        <f>0</f>
        <v>0</v>
      </c>
      <c r="T39" s="18">
        <f>0</f>
        <v>0</v>
      </c>
      <c r="U39" s="18">
        <v>41863.239909155702</v>
      </c>
      <c r="V39" s="18">
        <f>0</f>
        <v>0</v>
      </c>
    </row>
    <row r="40" spans="1:24" x14ac:dyDescent="0.3">
      <c r="A40" t="s">
        <v>30</v>
      </c>
      <c r="B40" s="18">
        <v>301.99621000023598</v>
      </c>
      <c r="C40" s="18">
        <v>301.9962100002366</v>
      </c>
      <c r="D40" s="18">
        <v>301.99621000023569</v>
      </c>
      <c r="E40" s="18">
        <v>377.77777777808029</v>
      </c>
      <c r="F40" s="18">
        <v>377.7777777780795</v>
      </c>
      <c r="G40" s="18">
        <v>377.77777777807989</v>
      </c>
      <c r="H40" s="18">
        <v>377.77777777808012</v>
      </c>
      <c r="I40" s="18">
        <v>377.77777777807989</v>
      </c>
      <c r="J40" s="18">
        <v>377.77777777807961</v>
      </c>
      <c r="K40" s="18">
        <v>377.77777777807995</v>
      </c>
      <c r="L40" s="18">
        <v>377.77777777807961</v>
      </c>
      <c r="M40" s="18">
        <v>377.77777777807978</v>
      </c>
      <c r="N40" s="18">
        <v>377.77777777807916</v>
      </c>
      <c r="O40" s="18">
        <v>377.77777777808012</v>
      </c>
      <c r="P40" s="18">
        <v>377.77777777807978</v>
      </c>
      <c r="Q40" s="18">
        <v>377.77777777807893</v>
      </c>
      <c r="R40" s="18">
        <v>377.77777777808012</v>
      </c>
      <c r="S40" s="18">
        <v>377.77777777807984</v>
      </c>
      <c r="T40" s="18">
        <v>377.7777777780783</v>
      </c>
      <c r="U40" s="18">
        <v>377.77777777807995</v>
      </c>
      <c r="V40" s="18">
        <v>377.77777777808001</v>
      </c>
    </row>
    <row r="41" spans="1:24" x14ac:dyDescent="0.3">
      <c r="A41" t="s">
        <v>33</v>
      </c>
      <c r="B41" s="18">
        <v>5916.0163208380673</v>
      </c>
      <c r="C41" s="18">
        <v>5916.0163208380682</v>
      </c>
      <c r="D41" s="18">
        <v>5916.0163208380673</v>
      </c>
      <c r="E41" s="18">
        <v>22731.385587435852</v>
      </c>
      <c r="F41" s="18">
        <v>22144.469800985018</v>
      </c>
      <c r="G41" s="18">
        <v>22519.338024471886</v>
      </c>
      <c r="H41" s="18">
        <v>24777.043297737502</v>
      </c>
      <c r="I41" s="18">
        <v>21313.81155847526</v>
      </c>
      <c r="J41" s="18">
        <v>24163.112536674733</v>
      </c>
      <c r="K41" s="18">
        <v>41115.225510526594</v>
      </c>
      <c r="L41" s="18">
        <v>32399.970327757779</v>
      </c>
      <c r="M41" s="18">
        <v>35892.014736160403</v>
      </c>
      <c r="N41" s="18">
        <v>53831.808488372582</v>
      </c>
      <c r="O41" s="18">
        <v>31398.355638531153</v>
      </c>
      <c r="P41" s="18">
        <v>47325.356658557779</v>
      </c>
      <c r="Q41" s="18">
        <v>61790.982730410957</v>
      </c>
      <c r="R41" s="18">
        <v>31136.148203867822</v>
      </c>
      <c r="S41" s="18">
        <v>58301.798995743877</v>
      </c>
      <c r="T41" s="18">
        <v>91685.005050078267</v>
      </c>
      <c r="U41" s="18">
        <v>38561.645085803684</v>
      </c>
      <c r="V41" s="18">
        <v>83371.497225736588</v>
      </c>
    </row>
    <row r="42" spans="1:24" x14ac:dyDescent="0.3">
      <c r="A42" t="s">
        <v>70</v>
      </c>
      <c r="B42" s="18">
        <v>8015.0476715959376</v>
      </c>
      <c r="C42" s="18">
        <v>8015.0476715959376</v>
      </c>
      <c r="D42" s="18">
        <v>8015.0476715959376</v>
      </c>
      <c r="E42" s="18">
        <v>16096.893117069338</v>
      </c>
      <c r="F42" s="18">
        <v>16096.893117069338</v>
      </c>
      <c r="G42" s="18">
        <v>16096.893117069345</v>
      </c>
      <c r="H42" s="18">
        <v>16382.976141687866</v>
      </c>
      <c r="I42" s="18">
        <v>35117.741421369021</v>
      </c>
      <c r="J42" s="18">
        <v>16382.976141687865</v>
      </c>
      <c r="K42" s="18">
        <v>17138.941666956031</v>
      </c>
      <c r="L42" s="18">
        <v>54608.472226318372</v>
      </c>
      <c r="M42" s="18">
        <v>17138.941666956031</v>
      </c>
      <c r="N42" s="18">
        <v>28582.26265169715</v>
      </c>
      <c r="O42" s="18">
        <v>84786.558490740601</v>
      </c>
      <c r="P42" s="18">
        <v>28582.26265169715</v>
      </c>
      <c r="Q42" s="18">
        <v>28608.302461852774</v>
      </c>
      <c r="R42" s="18">
        <v>99543.943567431052</v>
      </c>
      <c r="S42" s="18">
        <v>28608.302461852771</v>
      </c>
      <c r="T42" s="18">
        <v>28608.302461852771</v>
      </c>
      <c r="U42" s="18">
        <v>112220.0287589448</v>
      </c>
      <c r="V42" s="18">
        <v>28608.302461852763</v>
      </c>
    </row>
    <row r="43" spans="1:24" x14ac:dyDescent="0.3">
      <c r="A43" t="s">
        <v>71</v>
      </c>
      <c r="B43" s="18">
        <v>5006.3476833730056</v>
      </c>
      <c r="C43" s="18">
        <v>5006.3476833730056</v>
      </c>
      <c r="D43" s="18">
        <v>5006.3476833730037</v>
      </c>
      <c r="E43" s="18">
        <v>7941.531003187697</v>
      </c>
      <c r="F43" s="18">
        <v>7941.5310031876961</v>
      </c>
      <c r="G43" s="18">
        <v>7941.5310031876961</v>
      </c>
      <c r="H43" s="18">
        <v>10255.734413243521</v>
      </c>
      <c r="I43" s="18">
        <v>10261.017515361418</v>
      </c>
      <c r="J43" s="18">
        <v>10259.005394495649</v>
      </c>
      <c r="K43" s="18">
        <v>18466.894369523627</v>
      </c>
      <c r="L43" s="18">
        <v>18466.894369523619</v>
      </c>
      <c r="M43" s="18">
        <v>18466.894369523619</v>
      </c>
      <c r="N43" s="18">
        <v>25268.93920652584</v>
      </c>
      <c r="O43" s="18">
        <v>25106.871172563981</v>
      </c>
      <c r="P43" s="18">
        <v>25268.939206525836</v>
      </c>
      <c r="Q43" s="18">
        <v>32609.151214065008</v>
      </c>
      <c r="R43" s="18">
        <v>24826.201946667185</v>
      </c>
      <c r="S43" s="18">
        <v>32609.151214065016</v>
      </c>
      <c r="T43" s="18">
        <v>37682.330530621875</v>
      </c>
      <c r="U43" s="18">
        <v>24826.201946667185</v>
      </c>
      <c r="V43" s="18">
        <v>35253.838126518807</v>
      </c>
    </row>
    <row r="45" spans="1:24" x14ac:dyDescent="0.3">
      <c r="A45" t="s">
        <v>95</v>
      </c>
    </row>
    <row r="46" spans="1:24" x14ac:dyDescent="0.3">
      <c r="B46" t="s">
        <v>74</v>
      </c>
      <c r="C46" t="s">
        <v>75</v>
      </c>
      <c r="D46" t="s">
        <v>76</v>
      </c>
      <c r="E46" t="s">
        <v>77</v>
      </c>
      <c r="F46" t="s">
        <v>78</v>
      </c>
      <c r="G46" t="s">
        <v>79</v>
      </c>
      <c r="H46" t="s">
        <v>80</v>
      </c>
      <c r="I46" t="s">
        <v>81</v>
      </c>
      <c r="J46" t="s">
        <v>82</v>
      </c>
      <c r="K46" t="s">
        <v>83</v>
      </c>
      <c r="L46" t="s">
        <v>84</v>
      </c>
      <c r="M46" t="s">
        <v>85</v>
      </c>
      <c r="N46" t="s">
        <v>86</v>
      </c>
      <c r="O46" t="s">
        <v>87</v>
      </c>
      <c r="P46" t="s">
        <v>88</v>
      </c>
      <c r="Q46" t="s">
        <v>89</v>
      </c>
      <c r="R46" t="s">
        <v>90</v>
      </c>
      <c r="S46" t="s">
        <v>91</v>
      </c>
      <c r="T46" t="s">
        <v>92</v>
      </c>
      <c r="U46" t="s">
        <v>93</v>
      </c>
      <c r="V46" t="s">
        <v>94</v>
      </c>
    </row>
    <row r="47" spans="1:24" x14ac:dyDescent="0.3">
      <c r="A47" t="s">
        <v>23</v>
      </c>
      <c r="B47" s="18">
        <f>IFERROR(B27/B3, 0)</f>
        <v>0.39927982194275941</v>
      </c>
      <c r="C47" s="18">
        <f>IFERROR(C27/C3, 0)</f>
        <v>0.39927982194275941</v>
      </c>
      <c r="D47" s="18">
        <f>IFERROR(D27/D3, 0)</f>
        <v>0.39927982194275963</v>
      </c>
      <c r="E47" s="18">
        <f>IFERROR(E27/E3, 0)</f>
        <v>0.40503647624166761</v>
      </c>
      <c r="F47" s="18">
        <f>IFERROR(F27/F3, 0)</f>
        <v>0.40440192432276373</v>
      </c>
      <c r="G47" s="18">
        <f>IFERROR(G27/G3, 0)</f>
        <v>0.40518977955149194</v>
      </c>
      <c r="H47" s="18">
        <f>IFERROR(H27/H3, 0)</f>
        <v>0.40936261226757353</v>
      </c>
      <c r="I47" s="18">
        <f>IFERROR(I27/I3, 0)</f>
        <v>0.40821374323503079</v>
      </c>
      <c r="J47" s="18">
        <f>IFERROR(J27/J3, 0)</f>
        <v>0.40855660587120923</v>
      </c>
      <c r="K47" s="18">
        <f>IFERROR(K27/K3, 0)</f>
        <v>0.40772556919651953</v>
      </c>
      <c r="L47" s="18">
        <f>IFERROR(L27/L3, 0)</f>
        <v>0.40844727699403877</v>
      </c>
      <c r="M47" s="18">
        <f>IFERROR(M27/M3, 0)</f>
        <v>0.40749021274627206</v>
      </c>
      <c r="N47" s="18">
        <f>IFERROR(N27/N3, 0)</f>
        <v>0.40996696224292151</v>
      </c>
      <c r="O47" s="18">
        <f>IFERROR(O27/O3, 0)</f>
        <v>0.41390186009535268</v>
      </c>
      <c r="P47" s="18">
        <f>IFERROR(P27/P3, 0)</f>
        <v>0.40710714740857923</v>
      </c>
      <c r="Q47" s="18">
        <f>IFERROR(Q27/Q3, 0)</f>
        <v>0.40767005883393476</v>
      </c>
      <c r="R47" s="18">
        <f>IFERROR(R27/R3, 0)</f>
        <v>0.40895685144152627</v>
      </c>
      <c r="S47" s="18">
        <f>IFERROR(S27/S3, 0)</f>
        <v>0.40710714740857923</v>
      </c>
      <c r="T47" s="18">
        <f>IFERROR(T27/T3, 0)</f>
        <v>0</v>
      </c>
      <c r="U47" s="18">
        <f>IFERROR(U27/U3, 0)</f>
        <v>0</v>
      </c>
      <c r="V47" s="18">
        <f>IFERROR(V27/V3, 0)</f>
        <v>0</v>
      </c>
      <c r="X47" s="19">
        <v>0.39927982194244005</v>
      </c>
    </row>
    <row r="48" spans="1:24" x14ac:dyDescent="0.3">
      <c r="A48" t="s">
        <v>0</v>
      </c>
      <c r="B48" s="18">
        <f>IFERROR(B25/B4, 0)</f>
        <v>0.35335110674155995</v>
      </c>
      <c r="C48" s="18">
        <f>IFERROR(C25/C4, 0)</f>
        <v>0.35335110674156034</v>
      </c>
      <c r="D48" s="18">
        <f>IFERROR(D25/D4, 0)</f>
        <v>0.35335110674155995</v>
      </c>
      <c r="E48" s="18">
        <f>IFERROR(E25/E4, 0)</f>
        <v>0</v>
      </c>
      <c r="F48" s="18">
        <f>IFERROR(F25/F4, 0)</f>
        <v>0</v>
      </c>
      <c r="G48" s="18">
        <f>IFERROR(G25/G4, 0)</f>
        <v>0</v>
      </c>
      <c r="H48" s="18">
        <f>IFERROR(H25/H4, 0)</f>
        <v>0</v>
      </c>
      <c r="I48" s="18">
        <f>IFERROR(I25/I4, 0)</f>
        <v>0</v>
      </c>
      <c r="J48" s="18">
        <f>IFERROR(J25/J4, 0)</f>
        <v>0</v>
      </c>
      <c r="K48" s="18">
        <f>IFERROR(K25/K4, 0)</f>
        <v>0</v>
      </c>
      <c r="L48" s="18">
        <f>IFERROR(L25/L4, 0)</f>
        <v>0</v>
      </c>
      <c r="M48" s="18">
        <f>IFERROR(M25/M4, 0)</f>
        <v>0</v>
      </c>
      <c r="N48" s="18">
        <f>IFERROR(N25/N4, 0)</f>
        <v>0</v>
      </c>
      <c r="O48" s="18">
        <f>IFERROR(O25/O4, 0)</f>
        <v>0</v>
      </c>
      <c r="P48" s="18">
        <f>IFERROR(P25/P4, 0)</f>
        <v>0</v>
      </c>
      <c r="Q48" s="18">
        <f>IFERROR(Q25/Q4, 0)</f>
        <v>0</v>
      </c>
      <c r="R48" s="18">
        <f>IFERROR(R25/R4, 0)</f>
        <v>0</v>
      </c>
      <c r="S48" s="18">
        <f>IFERROR(S25/S4, 0)</f>
        <v>0</v>
      </c>
      <c r="T48" s="18">
        <f>IFERROR(T25/T4, 0)</f>
        <v>0</v>
      </c>
      <c r="U48" s="18">
        <f>IFERROR(U25/U4, 0)</f>
        <v>0</v>
      </c>
      <c r="V48" s="18">
        <f>IFERROR(V25/V4, 0)</f>
        <v>0</v>
      </c>
      <c r="X48" s="19">
        <v>0.35335110674127712</v>
      </c>
    </row>
    <row r="49" spans="1:24" x14ac:dyDescent="0.3">
      <c r="A49" t="s">
        <v>24</v>
      </c>
      <c r="B49" s="18">
        <f>IFERROR(B24/B5, 0)</f>
        <v>0.58123190436512795</v>
      </c>
      <c r="C49" s="18">
        <f>IFERROR(C24/C5, 0)</f>
        <v>0.58123190436512728</v>
      </c>
      <c r="D49" s="18">
        <f>IFERROR(D24/D5, 0)</f>
        <v>0.58123190436512795</v>
      </c>
      <c r="E49" s="18">
        <f>IFERROR(E24/E5, 0)</f>
        <v>0.82898970214958689</v>
      </c>
      <c r="F49" s="18">
        <f>IFERROR(F24/F5, 0)</f>
        <v>0.82215089468783031</v>
      </c>
      <c r="G49" s="18">
        <f>IFERROR(G24/G5, 0)</f>
        <v>0.83081727585502507</v>
      </c>
      <c r="H49" s="18">
        <f>IFERROR(H24/H5, 0)</f>
        <v>0.86865544263652239</v>
      </c>
      <c r="I49" s="18">
        <f>IFERROR(I24/I5, 0)</f>
        <v>0.86448760659394663</v>
      </c>
      <c r="J49" s="18">
        <f>IFERROR(J24/J5, 0)</f>
        <v>0.86883096717029684</v>
      </c>
      <c r="K49" s="18">
        <f>IFERROR(K24/K5, 0)</f>
        <v>0.86684572199231735</v>
      </c>
      <c r="L49" s="18">
        <f>IFERROR(L24/L5, 0)</f>
        <v>0.86073851433413495</v>
      </c>
      <c r="M49" s="18">
        <f>IFERROR(M24/M5, 0)</f>
        <v>0.82266119264832605</v>
      </c>
      <c r="N49" s="18">
        <f>IFERROR(N24/N5, 0)</f>
        <v>0.73812271694548071</v>
      </c>
      <c r="O49" s="18">
        <f>IFERROR(O24/O5, 0)</f>
        <v>0.61226252367059608</v>
      </c>
      <c r="P49" s="18">
        <f>IFERROR(P24/P5, 0)</f>
        <v>0.83263821913081904</v>
      </c>
      <c r="Q49" s="18">
        <f>IFERROR(Q24/Q5, 0)</f>
        <v>0.55264780629906063</v>
      </c>
      <c r="R49" s="18">
        <f>IFERROR(R24/R5, 0)</f>
        <v>0.54713353592596992</v>
      </c>
      <c r="S49" s="18">
        <f>IFERROR(S24/S5, 0)</f>
        <v>0.65579783020201288</v>
      </c>
      <c r="T49" s="18">
        <f>IFERROR(T24/T5, 0)</f>
        <v>0.55334985742559373</v>
      </c>
      <c r="U49" s="18">
        <f>IFERROR(U24/U5, 0)</f>
        <v>0.50065474148295042</v>
      </c>
      <c r="V49" s="18">
        <f>IFERROR(V24/V5, 0)</f>
        <v>0.58654589099504151</v>
      </c>
      <c r="X49" s="19">
        <v>0.58123190436466476</v>
      </c>
    </row>
    <row r="50" spans="1:24" x14ac:dyDescent="0.3">
      <c r="A50" t="s">
        <v>25</v>
      </c>
      <c r="B50" s="18">
        <f>IFERROR(B28/B6,0)</f>
        <v>0.80620295378816154</v>
      </c>
      <c r="C50" s="18">
        <f>IFERROR(C28/C6,0)</f>
        <v>0.8062029537881622</v>
      </c>
      <c r="D50" s="18">
        <f>IFERROR(D28/D6,0)</f>
        <v>0.80620295378816154</v>
      </c>
      <c r="E50" s="18">
        <f>IFERROR(E28/E6,0)</f>
        <v>0.80620295378816187</v>
      </c>
      <c r="F50" s="18">
        <f>IFERROR(F28/F6,0)</f>
        <v>0.80620295378816131</v>
      </c>
      <c r="G50" s="18">
        <f>IFERROR(G28/G6,0)</f>
        <v>0.80620295378816231</v>
      </c>
      <c r="H50" s="18">
        <f>IFERROR(H28/H6,0)</f>
        <v>0.8062029537881612</v>
      </c>
      <c r="I50" s="18">
        <f>IFERROR(I28/I6,0)</f>
        <v>0.80620295378816254</v>
      </c>
      <c r="J50" s="18">
        <f>IFERROR(J28/J6,0)</f>
        <v>0.80620295378816265</v>
      </c>
      <c r="K50" s="18">
        <f>IFERROR(K28/K6,0)</f>
        <v>0.80620295378816476</v>
      </c>
      <c r="L50" s="18">
        <f>IFERROR(L28/L6,0)</f>
        <v>0.80620295378816476</v>
      </c>
      <c r="M50" s="18">
        <f>IFERROR(M28/M6,0)</f>
        <v>0.80620295378816476</v>
      </c>
      <c r="N50" s="18">
        <f>IFERROR(N28/N6,0)</f>
        <v>0.80620295378816476</v>
      </c>
      <c r="O50" s="18">
        <f>IFERROR(O28/O6,0)</f>
        <v>0.80620295378816398</v>
      </c>
      <c r="P50" s="18">
        <f>IFERROR(P28/P6,0)</f>
        <v>0</v>
      </c>
      <c r="Q50" s="18">
        <f>IFERROR(Q28/Q6,0)</f>
        <v>0</v>
      </c>
      <c r="R50" s="18">
        <f>IFERROR(R28/R6,0)</f>
        <v>0</v>
      </c>
      <c r="S50" s="18">
        <f>IFERROR(S28/S6,0)</f>
        <v>0</v>
      </c>
      <c r="T50" s="18">
        <f>IFERROR(T28/T6,0)</f>
        <v>0</v>
      </c>
      <c r="U50" s="18">
        <f>IFERROR(U28/U6,0)</f>
        <v>0</v>
      </c>
      <c r="V50" s="18">
        <f>IFERROR(V28/V6,0)</f>
        <v>0</v>
      </c>
      <c r="X50" s="19">
        <v>0.80620295378751594</v>
      </c>
    </row>
    <row r="51" spans="1:24" x14ac:dyDescent="0.3">
      <c r="A51" t="s">
        <v>26</v>
      </c>
      <c r="X51" s="10">
        <v>0.94656983725243526</v>
      </c>
    </row>
    <row r="52" spans="1:24" x14ac:dyDescent="0.3">
      <c r="A52" t="s">
        <v>27</v>
      </c>
      <c r="B52" s="18">
        <f>IFERROR((B33+B34)/B8,0)</f>
        <v>0.55783881296477167</v>
      </c>
      <c r="C52" s="18">
        <f>IFERROR((C33+C34)/C8,0)</f>
        <v>0.55785231575025174</v>
      </c>
      <c r="D52" s="18">
        <f>IFERROR((D33+D34)/D8,0)</f>
        <v>0.55785231575025185</v>
      </c>
      <c r="E52" s="18">
        <f>IFERROR((E33+E34)/E8,0)</f>
        <v>0.57647104851376263</v>
      </c>
      <c r="F52" s="18">
        <f>IFERROR((F33+F34)/F8,0)</f>
        <v>0.5764710485137633</v>
      </c>
      <c r="G52" s="18">
        <f>IFERROR((G33+G34)/G8,0)</f>
        <v>0.57647104851376396</v>
      </c>
      <c r="H52" s="18">
        <f>IFERROR((H33+H34)/H8,0)</f>
        <v>0.57963249988271393</v>
      </c>
      <c r="I52" s="18">
        <f>IFERROR((I33+I34)/I8,0)</f>
        <v>0.57085434779497268</v>
      </c>
      <c r="J52" s="18">
        <f>IFERROR((J33+J34)/J8,0)</f>
        <v>0.57656919334936885</v>
      </c>
      <c r="K52" s="18">
        <f>IFERROR((K33+K34)/K8,0)</f>
        <v>0.58845282559695067</v>
      </c>
      <c r="L52" s="18">
        <f>IFERROR((L33+L34)/L8,0)</f>
        <v>0.58354943946139837</v>
      </c>
      <c r="M52" s="18">
        <f>IFERROR((M33+M34)/M8,0)</f>
        <v>0.58496743393194928</v>
      </c>
      <c r="N52" s="18">
        <f>IFERROR((N33+N34)/N8,0)</f>
        <v>0.58849702632716994</v>
      </c>
      <c r="O52" s="18">
        <f>IFERROR((O33+O34)/O8,0)</f>
        <v>0.58473667802858786</v>
      </c>
      <c r="P52" s="18">
        <f>IFERROR((P33+P34)/P8,0)</f>
        <v>0.5856852329167761</v>
      </c>
      <c r="Q52" s="18">
        <f>IFERROR((Q33+Q34)/Q8,0)</f>
        <v>0.59000000000047281</v>
      </c>
      <c r="R52" s="18">
        <f>IFERROR((R33+R34)/R8,0)</f>
        <v>0.59000000000047137</v>
      </c>
      <c r="S52" s="18">
        <f>IFERROR((S33+S34)/S8,0)</f>
        <v>0.59000000000047292</v>
      </c>
      <c r="T52" s="18">
        <f>IFERROR((T33+T34)/T8,0)</f>
        <v>0</v>
      </c>
      <c r="U52" s="18">
        <f>IFERROR((U33+U34)/U8,0)</f>
        <v>0</v>
      </c>
      <c r="V52" s="18">
        <f>IFERROR((V33+V34)/V8,0)</f>
        <v>0</v>
      </c>
      <c r="X52" s="19">
        <v>0.55783881296432392</v>
      </c>
    </row>
    <row r="53" spans="1:24" x14ac:dyDescent="0.3">
      <c r="A53" t="s">
        <v>28</v>
      </c>
      <c r="B53">
        <f>(B31+B32)/B9</f>
        <v>1.1996297182014757</v>
      </c>
      <c r="X53" s="10">
        <v>0.82989023345051638</v>
      </c>
    </row>
    <row r="54" spans="1:24" x14ac:dyDescent="0.3">
      <c r="A54" t="s">
        <v>29</v>
      </c>
      <c r="B54" s="18">
        <f>IFERROR((B40/B10),0)</f>
        <v>0</v>
      </c>
      <c r="C54" s="18">
        <f>IFERROR((C40/C10),0)</f>
        <v>0</v>
      </c>
      <c r="D54" s="18">
        <f>IFERROR((D40/D10),0)</f>
        <v>0</v>
      </c>
      <c r="E54" s="18">
        <f>IFERROR((E40/E10),0)</f>
        <v>0</v>
      </c>
      <c r="F54" s="18">
        <f>IFERROR((F40/F10),0)</f>
        <v>0</v>
      </c>
      <c r="G54" s="18">
        <f>IFERROR((G40/G10),0)</f>
        <v>0</v>
      </c>
      <c r="H54" s="18">
        <f>IFERROR((H40/H10),0)</f>
        <v>0</v>
      </c>
      <c r="I54" s="18">
        <f>IFERROR((I40/I10),0)</f>
        <v>0</v>
      </c>
      <c r="J54" s="18">
        <f>IFERROR((J40/J10),0)</f>
        <v>0</v>
      </c>
      <c r="K54" s="18">
        <f>IFERROR((K40/K10),0)</f>
        <v>0</v>
      </c>
      <c r="L54" s="18">
        <f>IFERROR((L40/L10),0)</f>
        <v>0</v>
      </c>
      <c r="M54" s="18">
        <f>IFERROR((M40/M10),0)</f>
        <v>0.26052599134310894</v>
      </c>
      <c r="N54" s="18">
        <f>IFERROR((N40/N10),0)</f>
        <v>0.4946947862049127</v>
      </c>
      <c r="O54" s="18">
        <f>IFERROR((O40/O10),0)</f>
        <v>0</v>
      </c>
      <c r="P54" s="18">
        <f>IFERROR((P40/P10),0)</f>
        <v>1.6993206957599118E-2</v>
      </c>
      <c r="Q54" s="18">
        <f>IFERROR((Q40/Q10),0)</f>
        <v>0.34594965413649581</v>
      </c>
      <c r="R54" s="18">
        <f>IFERROR((R40/R10),0)</f>
        <v>0</v>
      </c>
      <c r="S54" s="18">
        <f>IFERROR((S40/S10),0)</f>
        <v>1.6442810254349665E-2</v>
      </c>
      <c r="T54" s="18">
        <f>IFERROR((T40/T10),0)</f>
        <v>1.1674821210910008E-2</v>
      </c>
      <c r="U54" s="18">
        <f>IFERROR((U40/U10),0)</f>
        <v>0</v>
      </c>
      <c r="V54" s="18">
        <f>IFERROR((V40/V10),0)</f>
        <v>5.8189762325013142E-3</v>
      </c>
      <c r="X54" s="10">
        <v>0.42896036383690039</v>
      </c>
    </row>
    <row r="55" spans="1:24" x14ac:dyDescent="0.3">
      <c r="A55" t="s">
        <v>30</v>
      </c>
      <c r="B55">
        <f>B40/B11</f>
        <v>1.0000000000007998</v>
      </c>
      <c r="C55">
        <f t="shared" ref="C55:V55" si="0">C40/C11</f>
        <v>1.0000000000008018</v>
      </c>
      <c r="D55">
        <f t="shared" si="0"/>
        <v>1.0000000000007989</v>
      </c>
      <c r="E55">
        <f t="shared" si="0"/>
        <v>1.0000000000008007</v>
      </c>
      <c r="F55">
        <f t="shared" si="0"/>
        <v>1.0000000000007987</v>
      </c>
      <c r="G55">
        <f t="shared" si="0"/>
        <v>1.0000000000007998</v>
      </c>
      <c r="H55">
        <f t="shared" si="0"/>
        <v>1.0000000000008002</v>
      </c>
      <c r="I55">
        <f t="shared" si="0"/>
        <v>1.0000000000007998</v>
      </c>
      <c r="J55">
        <f t="shared" si="0"/>
        <v>1.0000000000007989</v>
      </c>
      <c r="K55">
        <f t="shared" si="0"/>
        <v>1.0000000000007998</v>
      </c>
      <c r="L55">
        <f t="shared" si="0"/>
        <v>1.0000000000007989</v>
      </c>
      <c r="M55">
        <f t="shared" si="0"/>
        <v>1.0000000000007994</v>
      </c>
      <c r="N55">
        <f t="shared" si="0"/>
        <v>1.0000000000007978</v>
      </c>
      <c r="O55">
        <f t="shared" si="0"/>
        <v>1.0000000000008002</v>
      </c>
      <c r="P55">
        <f t="shared" si="0"/>
        <v>1.0000000000007994</v>
      </c>
      <c r="Q55">
        <f t="shared" si="0"/>
        <v>1.0000000000007971</v>
      </c>
      <c r="R55">
        <f t="shared" si="0"/>
        <v>1.0000000000008002</v>
      </c>
      <c r="S55">
        <f t="shared" si="0"/>
        <v>1.0000000000007996</v>
      </c>
      <c r="T55">
        <f t="shared" si="0"/>
        <v>1.0000000000008029</v>
      </c>
      <c r="U55">
        <f t="shared" si="0"/>
        <v>1.0000000000007998</v>
      </c>
      <c r="V55">
        <f t="shared" si="0"/>
        <v>1.0000000000008</v>
      </c>
      <c r="X55" s="19">
        <v>1</v>
      </c>
    </row>
    <row r="56" spans="1:24" x14ac:dyDescent="0.3">
      <c r="A56" t="s">
        <v>14</v>
      </c>
      <c r="B56">
        <f>IFERROR(B39/B12, 0)</f>
        <v>0.33000000000026447</v>
      </c>
      <c r="C56">
        <f>IFERROR(C39/C12, 0)</f>
        <v>0.33000000000026447</v>
      </c>
      <c r="D56">
        <f>IFERROR(D39/D12, 0)</f>
        <v>0.33000000000026447</v>
      </c>
      <c r="E56">
        <f>IFERROR(E39/E12, 0)</f>
        <v>0.33000000000026347</v>
      </c>
      <c r="F56">
        <f>IFERROR(F39/F12, 0)</f>
        <v>0.33000000000026347</v>
      </c>
      <c r="G56">
        <f>IFERROR(G39/G12, 0)</f>
        <v>0.33000000000026347</v>
      </c>
      <c r="H56">
        <f>IFERROR(H39/H12, 0)</f>
        <v>0.33000000000026447</v>
      </c>
      <c r="I56">
        <f>IFERROR(I39/I12, 0)</f>
        <v>0.33000000000026453</v>
      </c>
      <c r="J56">
        <f>IFERROR(J39/J12, 0)</f>
        <v>0.33000000000026447</v>
      </c>
      <c r="K56">
        <f>IFERROR(K39/K12, 0)</f>
        <v>0.33000000000026403</v>
      </c>
      <c r="L56">
        <f>IFERROR(L39/L12, 0)</f>
        <v>0.33000000000026397</v>
      </c>
      <c r="M56">
        <f>IFERROR(M39/M12, 0)</f>
        <v>0.33000000000026447</v>
      </c>
      <c r="N56">
        <f>IFERROR(N39/N12, 0)</f>
        <v>0</v>
      </c>
      <c r="O56">
        <f>IFERROR(O39/O12, 0)</f>
        <v>0</v>
      </c>
      <c r="P56">
        <f>IFERROR(P39/P12, 0)</f>
        <v>0</v>
      </c>
      <c r="Q56">
        <f>IFERROR(Q39/Q12, 0)</f>
        <v>0</v>
      </c>
      <c r="R56">
        <f>IFERROR(R39/R12, 0)</f>
        <v>0.33000000000026442</v>
      </c>
      <c r="S56">
        <f>IFERROR(S39/S12, 0)</f>
        <v>0</v>
      </c>
      <c r="T56">
        <f>IFERROR(T39/T12, 0)</f>
        <v>0</v>
      </c>
      <c r="U56">
        <f>IFERROR(U39/U12, 0)</f>
        <v>0.33000000000026464</v>
      </c>
      <c r="V56">
        <f>IFERROR(V39/V12, 0)</f>
        <v>0</v>
      </c>
      <c r="X56" s="19">
        <v>0.32999999999999913</v>
      </c>
    </row>
    <row r="57" spans="1:24" x14ac:dyDescent="0.3">
      <c r="A57" t="s">
        <v>31</v>
      </c>
      <c r="X57" s="10">
        <v>0.25506455735516875</v>
      </c>
    </row>
    <row r="58" spans="1:24" x14ac:dyDescent="0.3">
      <c r="A58" t="s">
        <v>32</v>
      </c>
      <c r="X58" s="10">
        <v>0.68920832073843596</v>
      </c>
    </row>
    <row r="59" spans="1:24" x14ac:dyDescent="0.3">
      <c r="A59" t="s">
        <v>33</v>
      </c>
      <c r="B59">
        <f>B41/B15</f>
        <v>1.0000000000008002</v>
      </c>
      <c r="C59">
        <f>C41/C15</f>
        <v>1.0000000000008002</v>
      </c>
      <c r="D59">
        <f>D41/D15</f>
        <v>1.0000000000008002</v>
      </c>
      <c r="E59">
        <f>E41/E15</f>
        <v>1.0000000000007976</v>
      </c>
      <c r="F59">
        <f>F41/F15</f>
        <v>1.0000000000007987</v>
      </c>
      <c r="G59">
        <f>G41/G15</f>
        <v>1.0000000000007967</v>
      </c>
      <c r="H59">
        <f>H41/H15</f>
        <v>1.0000000000007983</v>
      </c>
      <c r="I59">
        <f>I41/I15</f>
        <v>1.0000000000007994</v>
      </c>
      <c r="J59">
        <f>J41/J15</f>
        <v>1.0000000000007983</v>
      </c>
      <c r="K59">
        <f>K41/K15</f>
        <v>1.0000000000007954</v>
      </c>
      <c r="L59">
        <f>L41/L15</f>
        <v>1.0000000000007974</v>
      </c>
      <c r="M59">
        <f>M41/M15</f>
        <v>1.0000000000008007</v>
      </c>
      <c r="N59">
        <f>N41/N15</f>
        <v>1.0000000000008014</v>
      </c>
      <c r="O59">
        <f>O41/O15</f>
        <v>1.0000000000007976</v>
      </c>
      <c r="P59">
        <f>P41/P15</f>
        <v>1.0000000000007983</v>
      </c>
      <c r="Q59">
        <f>Q41/Q15</f>
        <v>1.0000000000007976</v>
      </c>
      <c r="R59">
        <f>R41/R15</f>
        <v>1.0000000000007954</v>
      </c>
      <c r="S59">
        <f>S41/S15</f>
        <v>1.0000000000008002</v>
      </c>
      <c r="T59">
        <f>T41/T15</f>
        <v>1.0000000000007994</v>
      </c>
      <c r="U59">
        <f>U41/U15</f>
        <v>1.0000000000008014</v>
      </c>
      <c r="V59">
        <f>V41/V15</f>
        <v>1.0000000000007985</v>
      </c>
      <c r="X59" s="19">
        <v>1</v>
      </c>
    </row>
    <row r="60" spans="1:24" x14ac:dyDescent="0.3">
      <c r="A60" t="s">
        <v>34</v>
      </c>
      <c r="B60">
        <f>B30/B16</f>
        <v>0</v>
      </c>
      <c r="X60" s="10">
        <v>0.18899739603264779</v>
      </c>
    </row>
    <row r="61" spans="1:24" x14ac:dyDescent="0.3">
      <c r="A61" t="s">
        <v>35</v>
      </c>
      <c r="X61" s="10">
        <v>0.22999999999999929</v>
      </c>
    </row>
    <row r="62" spans="1:24" x14ac:dyDescent="0.3">
      <c r="A62" t="s">
        <v>36</v>
      </c>
      <c r="B62">
        <f>B42/B18</f>
        <v>1.0000000000007996</v>
      </c>
      <c r="C62">
        <f>C42/C18</f>
        <v>1.0000000000007996</v>
      </c>
      <c r="D62">
        <f>D42/D18</f>
        <v>1.0000000000007996</v>
      </c>
      <c r="E62">
        <f>E42/E18</f>
        <v>1.0000000000007994</v>
      </c>
      <c r="F62">
        <f>F42/F18</f>
        <v>1.0000000000007994</v>
      </c>
      <c r="G62">
        <f>G42/G18</f>
        <v>1.0000000000007998</v>
      </c>
      <c r="H62">
        <f>H42/H18</f>
        <v>1.0000000000007989</v>
      </c>
      <c r="I62">
        <f>I42/I18</f>
        <v>1.0000000000008027</v>
      </c>
      <c r="J62">
        <f>J42/J18</f>
        <v>1.0000000000007987</v>
      </c>
      <c r="K62">
        <f>K42/K18</f>
        <v>1.0000000000007991</v>
      </c>
      <c r="L62">
        <f>L42/L18</f>
        <v>1.0000000000007994</v>
      </c>
      <c r="M62">
        <f>M42/M18</f>
        <v>1.0000000000007991</v>
      </c>
      <c r="N62">
        <f>N42/N18</f>
        <v>1.0000000000007945</v>
      </c>
      <c r="O62">
        <f>O42/O18</f>
        <v>1.0000000000008</v>
      </c>
      <c r="P62">
        <f>P42/P18</f>
        <v>1.0000000000007945</v>
      </c>
      <c r="Q62">
        <f>Q42/Q18</f>
        <v>1.000000000000796</v>
      </c>
      <c r="R62">
        <f>R42/R18</f>
        <v>1.0000000000008031</v>
      </c>
      <c r="S62">
        <f>S42/S18</f>
        <v>1.000000000000796</v>
      </c>
      <c r="T62">
        <f>T42/T18</f>
        <v>1.0000000000008058</v>
      </c>
      <c r="U62">
        <f>U42/U18</f>
        <v>1.0000000000007978</v>
      </c>
      <c r="V62">
        <f>V42/V18</f>
        <v>1.0000000000008054</v>
      </c>
      <c r="X62" s="19">
        <v>1</v>
      </c>
    </row>
    <row r="63" spans="1:24" x14ac:dyDescent="0.3">
      <c r="A63" t="s">
        <v>37</v>
      </c>
      <c r="B63">
        <f>B43/B19</f>
        <v>1.0000000000008002</v>
      </c>
      <c r="C63">
        <f>C43/C19</f>
        <v>1.0000000000008002</v>
      </c>
      <c r="D63">
        <f>D43/D19</f>
        <v>1.0000000000007998</v>
      </c>
      <c r="E63">
        <f>E43/E19</f>
        <v>1.0000000000007978</v>
      </c>
      <c r="F63">
        <f>F43/F19</f>
        <v>1.0000000000007978</v>
      </c>
      <c r="G63">
        <f>G43/G19</f>
        <v>1.0000000000007978</v>
      </c>
      <c r="H63">
        <f>H43/H19</f>
        <v>1.0000000000007983</v>
      </c>
      <c r="I63">
        <f>I43/I19</f>
        <v>1.0000000000007987</v>
      </c>
      <c r="J63">
        <f>J43/J19</f>
        <v>1.0000000000007969</v>
      </c>
      <c r="K63">
        <f>K43/K19</f>
        <v>1.0000000000008011</v>
      </c>
      <c r="L63">
        <f>L43/L19</f>
        <v>1.0000000000008009</v>
      </c>
      <c r="M63">
        <f>M43/M19</f>
        <v>1.0000000000008009</v>
      </c>
      <c r="N63">
        <f>N43/N19</f>
        <v>1.0000000000008027</v>
      </c>
      <c r="O63">
        <f>O43/O19</f>
        <v>1.0000000000008027</v>
      </c>
      <c r="P63">
        <f>P43/P19</f>
        <v>1.0000000000007994</v>
      </c>
      <c r="Q63">
        <f>Q43/Q19</f>
        <v>1.0000000000008009</v>
      </c>
      <c r="R63">
        <f>R43/R19</f>
        <v>1.0000000000007985</v>
      </c>
      <c r="S63">
        <f>S43/S19</f>
        <v>1.0000000000008011</v>
      </c>
      <c r="T63">
        <f>T43/T19</f>
        <v>1.0000000000008018</v>
      </c>
      <c r="U63">
        <f>U43/U19</f>
        <v>1.0000000000007985</v>
      </c>
      <c r="V63">
        <f>V43/V19</f>
        <v>1.0000000000008014</v>
      </c>
      <c r="X63" s="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Imports</vt:lpstr>
      <vt:lpstr>T&amp;D_losses</vt:lpstr>
      <vt:lpstr>PWR input</vt:lpstr>
      <vt:lpstr>Efficiency</vt:lpstr>
    </vt:vector>
  </TitlesOfParts>
  <Company>VITO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Correa Laguna Juan</dc:creator>
  <cp:lastModifiedBy>Dominik Huber</cp:lastModifiedBy>
  <dcterms:created xsi:type="dcterms:W3CDTF">2023-07-17T07:45:13Z</dcterms:created>
  <dcterms:modified xsi:type="dcterms:W3CDTF">2023-10-10T20:06:30Z</dcterms:modified>
</cp:coreProperties>
</file>