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ub-my.sharepoint.com/personal/dominik_huber_vub_be/Documents/Re2Live_paper/03_Data/PLCA_DB/"/>
    </mc:Choice>
  </mc:AlternateContent>
  <xr:revisionPtr revIDLastSave="85" documentId="13_ncr:1_{5695E281-9AA0-435C-9BBE-CABFC51085A1}" xr6:coauthVersionLast="47" xr6:coauthVersionMax="47" xr10:uidLastSave="{C78D4581-75F0-46EB-99DD-8264EF483290}"/>
  <bookViews>
    <workbookView xWindow="-108" yWindow="-108" windowWidth="23256" windowHeight="12576" activeTab="5" xr2:uid="{FAC9C361-6BE0-4E03-B397-52AE4683980D}"/>
  </bookViews>
  <sheets>
    <sheet name="PATH2050" sheetId="2" r:id="rId1"/>
    <sheet name="Sheet2" sheetId="3" state="hidden" r:id="rId2"/>
    <sheet name="ecoinvent_high_voltage_BE" sheetId="4" state="hidden" r:id="rId3"/>
    <sheet name="Alignment_ei_times" sheetId="5" state="hidden" r:id="rId4"/>
    <sheet name="Translation_TIMES_eidb" sheetId="8" r:id="rId5"/>
    <sheet name="scenario_data_BE" sheetId="6" r:id="rId6"/>
  </sheets>
  <definedNames>
    <definedName name="_xlnm._FilterDatabase" localSheetId="5" hidden="1">scenario_data_BE!$A$1:$M$175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3" i="6" l="1"/>
  <c r="L173" i="6"/>
  <c r="K173" i="6"/>
  <c r="J173" i="6"/>
  <c r="I173" i="6"/>
  <c r="H173" i="6"/>
  <c r="G173" i="6"/>
  <c r="M172" i="6"/>
  <c r="L172" i="6"/>
  <c r="K172" i="6"/>
  <c r="J172" i="6"/>
  <c r="I172" i="6"/>
  <c r="H172" i="6"/>
  <c r="G172" i="6"/>
  <c r="M171" i="6"/>
  <c r="L171" i="6"/>
  <c r="K171" i="6"/>
  <c r="J171" i="6"/>
  <c r="I171" i="6"/>
  <c r="H171" i="6"/>
  <c r="G171" i="6"/>
  <c r="M170" i="6"/>
  <c r="L170" i="6"/>
  <c r="K170" i="6"/>
  <c r="J170" i="6"/>
  <c r="I170" i="6"/>
  <c r="H170" i="6"/>
  <c r="G170" i="6"/>
  <c r="M169" i="6"/>
  <c r="L169" i="6"/>
  <c r="K169" i="6"/>
  <c r="J169" i="6"/>
  <c r="I169" i="6"/>
  <c r="H169" i="6"/>
  <c r="G169" i="6"/>
  <c r="M168" i="6"/>
  <c r="L168" i="6"/>
  <c r="K168" i="6"/>
  <c r="J168" i="6"/>
  <c r="I168" i="6"/>
  <c r="H168" i="6"/>
  <c r="G168" i="6"/>
  <c r="M167" i="6"/>
  <c r="L167" i="6"/>
  <c r="K167" i="6"/>
  <c r="J167" i="6"/>
  <c r="I167" i="6"/>
  <c r="H167" i="6"/>
  <c r="G167" i="6"/>
  <c r="M166" i="6"/>
  <c r="L166" i="6"/>
  <c r="K166" i="6"/>
  <c r="J166" i="6"/>
  <c r="I166" i="6"/>
  <c r="H166" i="6"/>
  <c r="G166" i="6"/>
  <c r="M165" i="6"/>
  <c r="L165" i="6"/>
  <c r="K165" i="6"/>
  <c r="J165" i="6"/>
  <c r="I165" i="6"/>
  <c r="H165" i="6"/>
  <c r="G165" i="6"/>
  <c r="M164" i="6"/>
  <c r="L164" i="6"/>
  <c r="K164" i="6"/>
  <c r="J164" i="6"/>
  <c r="I164" i="6"/>
  <c r="H164" i="6"/>
  <c r="G164" i="6"/>
  <c r="M163" i="6"/>
  <c r="L163" i="6"/>
  <c r="K163" i="6"/>
  <c r="J163" i="6"/>
  <c r="I163" i="6"/>
  <c r="H163" i="6"/>
  <c r="G163" i="6"/>
  <c r="M161" i="6"/>
  <c r="L161" i="6"/>
  <c r="K161" i="6"/>
  <c r="J161" i="6"/>
  <c r="I161" i="6"/>
  <c r="H161" i="6"/>
  <c r="G161" i="6"/>
  <c r="M160" i="6"/>
  <c r="L160" i="6"/>
  <c r="K160" i="6"/>
  <c r="J160" i="6"/>
  <c r="I160" i="6"/>
  <c r="H160" i="6"/>
  <c r="G160" i="6"/>
  <c r="M159" i="6"/>
  <c r="L159" i="6"/>
  <c r="K159" i="6"/>
  <c r="J159" i="6"/>
  <c r="I159" i="6"/>
  <c r="H159" i="6"/>
  <c r="G159" i="6"/>
  <c r="M158" i="6"/>
  <c r="L158" i="6"/>
  <c r="K158" i="6"/>
  <c r="J158" i="6"/>
  <c r="I158" i="6"/>
  <c r="H158" i="6"/>
  <c r="G158" i="6"/>
  <c r="M157" i="6"/>
  <c r="L157" i="6"/>
  <c r="K157" i="6"/>
  <c r="J157" i="6"/>
  <c r="I157" i="6"/>
  <c r="H157" i="6"/>
  <c r="G157" i="6"/>
  <c r="M156" i="6"/>
  <c r="L156" i="6"/>
  <c r="K156" i="6"/>
  <c r="J156" i="6"/>
  <c r="I156" i="6"/>
  <c r="H156" i="6"/>
  <c r="G156" i="6"/>
  <c r="M155" i="6"/>
  <c r="L155" i="6"/>
  <c r="K155" i="6"/>
  <c r="J155" i="6"/>
  <c r="I155" i="6"/>
  <c r="H155" i="6"/>
  <c r="G155" i="6"/>
  <c r="M154" i="6"/>
  <c r="L154" i="6"/>
  <c r="K154" i="6"/>
  <c r="J154" i="6"/>
  <c r="I154" i="6"/>
  <c r="H154" i="6"/>
  <c r="G154" i="6"/>
  <c r="M153" i="6"/>
  <c r="L153" i="6"/>
  <c r="K153" i="6"/>
  <c r="J153" i="6"/>
  <c r="I153" i="6"/>
  <c r="H153" i="6"/>
  <c r="G153" i="6"/>
  <c r="M152" i="6"/>
  <c r="L152" i="6"/>
  <c r="K152" i="6"/>
  <c r="J152" i="6"/>
  <c r="I152" i="6"/>
  <c r="H152" i="6"/>
  <c r="G152" i="6"/>
  <c r="M151" i="6"/>
  <c r="L151" i="6"/>
  <c r="K151" i="6"/>
  <c r="J151" i="6"/>
  <c r="I151" i="6"/>
  <c r="H151" i="6"/>
  <c r="G151" i="6"/>
  <c r="M150" i="6"/>
  <c r="L150" i="6"/>
  <c r="K150" i="6"/>
  <c r="J150" i="6"/>
  <c r="I150" i="6"/>
  <c r="H150" i="6"/>
  <c r="G150" i="6"/>
  <c r="M149" i="6"/>
  <c r="L149" i="6"/>
  <c r="K149" i="6"/>
  <c r="J149" i="6"/>
  <c r="I149" i="6"/>
  <c r="H149" i="6"/>
  <c r="G149" i="6"/>
  <c r="M148" i="6"/>
  <c r="L148" i="6"/>
  <c r="K148" i="6"/>
  <c r="J148" i="6"/>
  <c r="I148" i="6"/>
  <c r="H148" i="6"/>
  <c r="G148" i="6"/>
  <c r="M147" i="6"/>
  <c r="L147" i="6"/>
  <c r="K147" i="6"/>
  <c r="J147" i="6"/>
  <c r="I147" i="6"/>
  <c r="H147" i="6"/>
  <c r="G147" i="6"/>
  <c r="M144" i="6"/>
  <c r="L144" i="6"/>
  <c r="K144" i="6"/>
  <c r="J144" i="6"/>
  <c r="I144" i="6"/>
  <c r="H144" i="6"/>
  <c r="G144" i="6"/>
  <c r="M143" i="6"/>
  <c r="L143" i="6"/>
  <c r="K143" i="6"/>
  <c r="J143" i="6"/>
  <c r="I143" i="6"/>
  <c r="H143" i="6"/>
  <c r="G143" i="6"/>
  <c r="M142" i="6"/>
  <c r="L142" i="6"/>
  <c r="K142" i="6"/>
  <c r="J142" i="6"/>
  <c r="I142" i="6"/>
  <c r="H142" i="6"/>
  <c r="G142" i="6"/>
  <c r="M141" i="6"/>
  <c r="L141" i="6"/>
  <c r="K141" i="6"/>
  <c r="J141" i="6"/>
  <c r="I141" i="6"/>
  <c r="H141" i="6"/>
  <c r="G141" i="6"/>
  <c r="M140" i="6"/>
  <c r="L140" i="6"/>
  <c r="K140" i="6"/>
  <c r="J140" i="6"/>
  <c r="I140" i="6"/>
  <c r="H140" i="6"/>
  <c r="G140" i="6"/>
  <c r="M139" i="6"/>
  <c r="L139" i="6"/>
  <c r="K139" i="6"/>
  <c r="J139" i="6"/>
  <c r="I139" i="6"/>
  <c r="H139" i="6"/>
  <c r="G139" i="6"/>
  <c r="M138" i="6"/>
  <c r="L138" i="6"/>
  <c r="K138" i="6"/>
  <c r="J138" i="6"/>
  <c r="I138" i="6"/>
  <c r="H138" i="6"/>
  <c r="G138" i="6"/>
  <c r="M137" i="6"/>
  <c r="L137" i="6"/>
  <c r="K137" i="6"/>
  <c r="J137" i="6"/>
  <c r="I137" i="6"/>
  <c r="H137" i="6"/>
  <c r="G137" i="6"/>
  <c r="M136" i="6"/>
  <c r="L136" i="6"/>
  <c r="K136" i="6"/>
  <c r="J136" i="6"/>
  <c r="I136" i="6"/>
  <c r="H136" i="6"/>
  <c r="G136" i="6"/>
  <c r="M135" i="6"/>
  <c r="L135" i="6"/>
  <c r="K135" i="6"/>
  <c r="J135" i="6"/>
  <c r="I135" i="6"/>
  <c r="H135" i="6"/>
  <c r="G135" i="6"/>
  <c r="M134" i="6"/>
  <c r="L134" i="6"/>
  <c r="K134" i="6"/>
  <c r="J134" i="6"/>
  <c r="I134" i="6"/>
  <c r="H134" i="6"/>
  <c r="G134" i="6"/>
  <c r="M132" i="6"/>
  <c r="L132" i="6"/>
  <c r="K132" i="6"/>
  <c r="J132" i="6"/>
  <c r="I132" i="6"/>
  <c r="H132" i="6"/>
  <c r="G132" i="6"/>
  <c r="M131" i="6"/>
  <c r="L131" i="6"/>
  <c r="K131" i="6"/>
  <c r="J131" i="6"/>
  <c r="I131" i="6"/>
  <c r="H131" i="6"/>
  <c r="G131" i="6"/>
  <c r="M130" i="6"/>
  <c r="L130" i="6"/>
  <c r="K130" i="6"/>
  <c r="J130" i="6"/>
  <c r="I130" i="6"/>
  <c r="H130" i="6"/>
  <c r="G130" i="6"/>
  <c r="M129" i="6"/>
  <c r="L129" i="6"/>
  <c r="K129" i="6"/>
  <c r="J129" i="6"/>
  <c r="I129" i="6"/>
  <c r="H129" i="6"/>
  <c r="G129" i="6"/>
  <c r="M128" i="6"/>
  <c r="L128" i="6"/>
  <c r="K128" i="6"/>
  <c r="J128" i="6"/>
  <c r="I128" i="6"/>
  <c r="H128" i="6"/>
  <c r="G128" i="6"/>
  <c r="M127" i="6"/>
  <c r="L127" i="6"/>
  <c r="K127" i="6"/>
  <c r="J127" i="6"/>
  <c r="I127" i="6"/>
  <c r="H127" i="6"/>
  <c r="G127" i="6"/>
  <c r="M126" i="6"/>
  <c r="L126" i="6"/>
  <c r="K126" i="6"/>
  <c r="J126" i="6"/>
  <c r="I126" i="6"/>
  <c r="H126" i="6"/>
  <c r="G126" i="6"/>
  <c r="M125" i="6"/>
  <c r="L125" i="6"/>
  <c r="K125" i="6"/>
  <c r="J125" i="6"/>
  <c r="I125" i="6"/>
  <c r="H125" i="6"/>
  <c r="G125" i="6"/>
  <c r="M124" i="6"/>
  <c r="L124" i="6"/>
  <c r="K124" i="6"/>
  <c r="J124" i="6"/>
  <c r="I124" i="6"/>
  <c r="H124" i="6"/>
  <c r="G124" i="6"/>
  <c r="M123" i="6"/>
  <c r="L123" i="6"/>
  <c r="K123" i="6"/>
  <c r="J123" i="6"/>
  <c r="I123" i="6"/>
  <c r="H123" i="6"/>
  <c r="G123" i="6"/>
  <c r="M122" i="6"/>
  <c r="L122" i="6"/>
  <c r="K122" i="6"/>
  <c r="J122" i="6"/>
  <c r="I122" i="6"/>
  <c r="H122" i="6"/>
  <c r="G122" i="6"/>
  <c r="M121" i="6"/>
  <c r="L121" i="6"/>
  <c r="K121" i="6"/>
  <c r="J121" i="6"/>
  <c r="I121" i="6"/>
  <c r="H121" i="6"/>
  <c r="G121" i="6"/>
  <c r="M120" i="6"/>
  <c r="L120" i="6"/>
  <c r="K120" i="6"/>
  <c r="J120" i="6"/>
  <c r="I120" i="6"/>
  <c r="H120" i="6"/>
  <c r="G120" i="6"/>
  <c r="M119" i="6"/>
  <c r="L119" i="6"/>
  <c r="K119" i="6"/>
  <c r="J119" i="6"/>
  <c r="I119" i="6"/>
  <c r="H119" i="6"/>
  <c r="G119" i="6"/>
  <c r="M118" i="6"/>
  <c r="L118" i="6"/>
  <c r="K118" i="6"/>
  <c r="J118" i="6"/>
  <c r="I118" i="6"/>
  <c r="H118" i="6"/>
  <c r="G118" i="6"/>
  <c r="M115" i="6"/>
  <c r="L115" i="6"/>
  <c r="K115" i="6"/>
  <c r="J115" i="6"/>
  <c r="I115" i="6"/>
  <c r="H115" i="6"/>
  <c r="G115" i="6"/>
  <c r="M114" i="6"/>
  <c r="L114" i="6"/>
  <c r="K114" i="6"/>
  <c r="J114" i="6"/>
  <c r="I114" i="6"/>
  <c r="H114" i="6"/>
  <c r="G114" i="6"/>
  <c r="M113" i="6"/>
  <c r="L113" i="6"/>
  <c r="K113" i="6"/>
  <c r="J113" i="6"/>
  <c r="I113" i="6"/>
  <c r="H113" i="6"/>
  <c r="G113" i="6"/>
  <c r="M112" i="6"/>
  <c r="L112" i="6"/>
  <c r="K112" i="6"/>
  <c r="J112" i="6"/>
  <c r="I112" i="6"/>
  <c r="H112" i="6"/>
  <c r="G112" i="6"/>
  <c r="M111" i="6"/>
  <c r="L111" i="6"/>
  <c r="K111" i="6"/>
  <c r="J111" i="6"/>
  <c r="I111" i="6"/>
  <c r="H111" i="6"/>
  <c r="G111" i="6"/>
  <c r="M110" i="6"/>
  <c r="L110" i="6"/>
  <c r="K110" i="6"/>
  <c r="J110" i="6"/>
  <c r="I110" i="6"/>
  <c r="H110" i="6"/>
  <c r="G110" i="6"/>
  <c r="M109" i="6"/>
  <c r="L109" i="6"/>
  <c r="K109" i="6"/>
  <c r="J109" i="6"/>
  <c r="I109" i="6"/>
  <c r="H109" i="6"/>
  <c r="G109" i="6"/>
  <c r="M108" i="6"/>
  <c r="L108" i="6"/>
  <c r="K108" i="6"/>
  <c r="J108" i="6"/>
  <c r="I108" i="6"/>
  <c r="H108" i="6"/>
  <c r="G108" i="6"/>
  <c r="M107" i="6"/>
  <c r="L107" i="6"/>
  <c r="K107" i="6"/>
  <c r="J107" i="6"/>
  <c r="I107" i="6"/>
  <c r="H107" i="6"/>
  <c r="G107" i="6"/>
  <c r="M106" i="6"/>
  <c r="L106" i="6"/>
  <c r="K106" i="6"/>
  <c r="J106" i="6"/>
  <c r="I106" i="6"/>
  <c r="H106" i="6"/>
  <c r="G106" i="6"/>
  <c r="M105" i="6"/>
  <c r="L105" i="6"/>
  <c r="K105" i="6"/>
  <c r="J105" i="6"/>
  <c r="I105" i="6"/>
  <c r="H105" i="6"/>
  <c r="G105" i="6"/>
  <c r="M103" i="6"/>
  <c r="L103" i="6"/>
  <c r="K103" i="6"/>
  <c r="J103" i="6"/>
  <c r="I103" i="6"/>
  <c r="H103" i="6"/>
  <c r="G103" i="6"/>
  <c r="M102" i="6"/>
  <c r="L102" i="6"/>
  <c r="K102" i="6"/>
  <c r="J102" i="6"/>
  <c r="I102" i="6"/>
  <c r="H102" i="6"/>
  <c r="G102" i="6"/>
  <c r="M101" i="6"/>
  <c r="L101" i="6"/>
  <c r="K101" i="6"/>
  <c r="J101" i="6"/>
  <c r="I101" i="6"/>
  <c r="H101" i="6"/>
  <c r="G101" i="6"/>
  <c r="M100" i="6"/>
  <c r="L100" i="6"/>
  <c r="K100" i="6"/>
  <c r="J100" i="6"/>
  <c r="I100" i="6"/>
  <c r="H100" i="6"/>
  <c r="G100" i="6"/>
  <c r="M99" i="6"/>
  <c r="L99" i="6"/>
  <c r="K99" i="6"/>
  <c r="J99" i="6"/>
  <c r="I99" i="6"/>
  <c r="H99" i="6"/>
  <c r="G99" i="6"/>
  <c r="M98" i="6"/>
  <c r="L98" i="6"/>
  <c r="K98" i="6"/>
  <c r="J98" i="6"/>
  <c r="I98" i="6"/>
  <c r="H98" i="6"/>
  <c r="G98" i="6"/>
  <c r="M97" i="6"/>
  <c r="L97" i="6"/>
  <c r="K97" i="6"/>
  <c r="J97" i="6"/>
  <c r="I97" i="6"/>
  <c r="H97" i="6"/>
  <c r="G97" i="6"/>
  <c r="M96" i="6"/>
  <c r="L96" i="6"/>
  <c r="K96" i="6"/>
  <c r="J96" i="6"/>
  <c r="I96" i="6"/>
  <c r="H96" i="6"/>
  <c r="G96" i="6"/>
  <c r="M95" i="6"/>
  <c r="L95" i="6"/>
  <c r="K95" i="6"/>
  <c r="J95" i="6"/>
  <c r="I95" i="6"/>
  <c r="H95" i="6"/>
  <c r="G95" i="6"/>
  <c r="M94" i="6"/>
  <c r="L94" i="6"/>
  <c r="K94" i="6"/>
  <c r="J94" i="6"/>
  <c r="I94" i="6"/>
  <c r="H94" i="6"/>
  <c r="G94" i="6"/>
  <c r="M93" i="6"/>
  <c r="L93" i="6"/>
  <c r="K93" i="6"/>
  <c r="J93" i="6"/>
  <c r="I93" i="6"/>
  <c r="H93" i="6"/>
  <c r="G93" i="6"/>
  <c r="M92" i="6"/>
  <c r="L92" i="6"/>
  <c r="K92" i="6"/>
  <c r="J92" i="6"/>
  <c r="I92" i="6"/>
  <c r="H92" i="6"/>
  <c r="G92" i="6"/>
  <c r="M91" i="6"/>
  <c r="L91" i="6"/>
  <c r="K91" i="6"/>
  <c r="J91" i="6"/>
  <c r="I91" i="6"/>
  <c r="H91" i="6"/>
  <c r="G91" i="6"/>
  <c r="M90" i="6"/>
  <c r="L90" i="6"/>
  <c r="K90" i="6"/>
  <c r="J90" i="6"/>
  <c r="I90" i="6"/>
  <c r="H90" i="6"/>
  <c r="G90" i="6"/>
  <c r="M89" i="6"/>
  <c r="L89" i="6"/>
  <c r="K89" i="6"/>
  <c r="J89" i="6"/>
  <c r="I89" i="6"/>
  <c r="H89" i="6"/>
  <c r="G89" i="6"/>
  <c r="G60" i="6"/>
  <c r="H60" i="6"/>
  <c r="I60" i="6"/>
  <c r="J60" i="6"/>
  <c r="K60" i="6"/>
  <c r="L60" i="6"/>
  <c r="M60" i="6"/>
  <c r="G61" i="6"/>
  <c r="H61" i="6"/>
  <c r="I61" i="6"/>
  <c r="J61" i="6"/>
  <c r="K61" i="6"/>
  <c r="L61" i="6"/>
  <c r="M61" i="6"/>
  <c r="G62" i="6"/>
  <c r="H62" i="6"/>
  <c r="I62" i="6"/>
  <c r="J62" i="6"/>
  <c r="K62" i="6"/>
  <c r="L62" i="6"/>
  <c r="M62" i="6"/>
  <c r="G63" i="6"/>
  <c r="H63" i="6"/>
  <c r="I63" i="6"/>
  <c r="J63" i="6"/>
  <c r="K63" i="6"/>
  <c r="L63" i="6"/>
  <c r="M63" i="6"/>
  <c r="G64" i="6"/>
  <c r="H64" i="6"/>
  <c r="I64" i="6"/>
  <c r="J64" i="6"/>
  <c r="K64" i="6"/>
  <c r="L64" i="6"/>
  <c r="M64" i="6"/>
  <c r="G65" i="6"/>
  <c r="H65" i="6"/>
  <c r="I65" i="6"/>
  <c r="J65" i="6"/>
  <c r="K65" i="6"/>
  <c r="L65" i="6"/>
  <c r="M65" i="6"/>
  <c r="G66" i="6"/>
  <c r="H66" i="6"/>
  <c r="I66" i="6"/>
  <c r="J66" i="6"/>
  <c r="K66" i="6"/>
  <c r="L66" i="6"/>
  <c r="M66" i="6"/>
  <c r="G67" i="6"/>
  <c r="H67" i="6"/>
  <c r="I67" i="6"/>
  <c r="J67" i="6"/>
  <c r="K67" i="6"/>
  <c r="L67" i="6"/>
  <c r="M67" i="6"/>
  <c r="G68" i="6"/>
  <c r="H68" i="6"/>
  <c r="I68" i="6"/>
  <c r="J68" i="6"/>
  <c r="K68" i="6"/>
  <c r="L68" i="6"/>
  <c r="M68" i="6"/>
  <c r="G69" i="6"/>
  <c r="H69" i="6"/>
  <c r="I69" i="6"/>
  <c r="J69" i="6"/>
  <c r="K69" i="6"/>
  <c r="L69" i="6"/>
  <c r="M69" i="6"/>
  <c r="G70" i="6"/>
  <c r="H70" i="6"/>
  <c r="I70" i="6"/>
  <c r="J70" i="6"/>
  <c r="K70" i="6"/>
  <c r="L70" i="6"/>
  <c r="M70" i="6"/>
  <c r="G71" i="6"/>
  <c r="H71" i="6"/>
  <c r="I71" i="6"/>
  <c r="J71" i="6"/>
  <c r="K71" i="6"/>
  <c r="L71" i="6"/>
  <c r="M71" i="6"/>
  <c r="G72" i="6"/>
  <c r="H72" i="6"/>
  <c r="I72" i="6"/>
  <c r="J72" i="6"/>
  <c r="K72" i="6"/>
  <c r="L72" i="6"/>
  <c r="M72" i="6"/>
  <c r="G73" i="6"/>
  <c r="H73" i="6"/>
  <c r="I73" i="6"/>
  <c r="J73" i="6"/>
  <c r="K73" i="6"/>
  <c r="L73" i="6"/>
  <c r="M73" i="6"/>
  <c r="G74" i="6"/>
  <c r="H74" i="6"/>
  <c r="I74" i="6"/>
  <c r="J74" i="6"/>
  <c r="K74" i="6"/>
  <c r="L74" i="6"/>
  <c r="M74" i="6"/>
  <c r="G76" i="6"/>
  <c r="H76" i="6"/>
  <c r="I76" i="6"/>
  <c r="J76" i="6"/>
  <c r="K76" i="6"/>
  <c r="L76" i="6"/>
  <c r="M76" i="6"/>
  <c r="G77" i="6"/>
  <c r="H77" i="6"/>
  <c r="I77" i="6"/>
  <c r="J77" i="6"/>
  <c r="K77" i="6"/>
  <c r="L77" i="6"/>
  <c r="M77" i="6"/>
  <c r="G78" i="6"/>
  <c r="H78" i="6"/>
  <c r="I78" i="6"/>
  <c r="J78" i="6"/>
  <c r="K78" i="6"/>
  <c r="L78" i="6"/>
  <c r="M78" i="6"/>
  <c r="G79" i="6"/>
  <c r="H79" i="6"/>
  <c r="I79" i="6"/>
  <c r="J79" i="6"/>
  <c r="K79" i="6"/>
  <c r="L79" i="6"/>
  <c r="M79" i="6"/>
  <c r="G80" i="6"/>
  <c r="H80" i="6"/>
  <c r="I80" i="6"/>
  <c r="J80" i="6"/>
  <c r="K80" i="6"/>
  <c r="L80" i="6"/>
  <c r="M80" i="6"/>
  <c r="G81" i="6"/>
  <c r="H81" i="6"/>
  <c r="I81" i="6"/>
  <c r="J81" i="6"/>
  <c r="K81" i="6"/>
  <c r="L81" i="6"/>
  <c r="M81" i="6"/>
  <c r="G82" i="6"/>
  <c r="H82" i="6"/>
  <c r="I82" i="6"/>
  <c r="J82" i="6"/>
  <c r="K82" i="6"/>
  <c r="L82" i="6"/>
  <c r="M82" i="6"/>
  <c r="G83" i="6"/>
  <c r="H83" i="6"/>
  <c r="I83" i="6"/>
  <c r="J83" i="6"/>
  <c r="K83" i="6"/>
  <c r="L83" i="6"/>
  <c r="M83" i="6"/>
  <c r="G84" i="6"/>
  <c r="H84" i="6"/>
  <c r="I84" i="6"/>
  <c r="J84" i="6"/>
  <c r="K84" i="6"/>
  <c r="L84" i="6"/>
  <c r="M84" i="6"/>
  <c r="G85" i="6"/>
  <c r="H85" i="6"/>
  <c r="I85" i="6"/>
  <c r="J85" i="6"/>
  <c r="K85" i="6"/>
  <c r="L85" i="6"/>
  <c r="M85" i="6"/>
  <c r="G86" i="6"/>
  <c r="H86" i="6"/>
  <c r="I86" i="6"/>
  <c r="J86" i="6"/>
  <c r="K86" i="6"/>
  <c r="L86" i="6"/>
  <c r="M86" i="6"/>
  <c r="M57" i="6"/>
  <c r="L57" i="6"/>
  <c r="K57" i="6"/>
  <c r="J57" i="6"/>
  <c r="I57" i="6"/>
  <c r="H57" i="6"/>
  <c r="G57" i="6"/>
  <c r="M56" i="6"/>
  <c r="L56" i="6"/>
  <c r="K56" i="6"/>
  <c r="J56" i="6"/>
  <c r="I56" i="6"/>
  <c r="H56" i="6"/>
  <c r="G56" i="6"/>
  <c r="M55" i="6"/>
  <c r="L55" i="6"/>
  <c r="K55" i="6"/>
  <c r="J55" i="6"/>
  <c r="I55" i="6"/>
  <c r="H55" i="6"/>
  <c r="G55" i="6"/>
  <c r="M54" i="6"/>
  <c r="L54" i="6"/>
  <c r="K54" i="6"/>
  <c r="J54" i="6"/>
  <c r="I54" i="6"/>
  <c r="H54" i="6"/>
  <c r="G54" i="6"/>
  <c r="M53" i="6"/>
  <c r="L53" i="6"/>
  <c r="K53" i="6"/>
  <c r="J53" i="6"/>
  <c r="I53" i="6"/>
  <c r="H53" i="6"/>
  <c r="G53" i="6"/>
  <c r="M52" i="6"/>
  <c r="L52" i="6"/>
  <c r="K52" i="6"/>
  <c r="J52" i="6"/>
  <c r="I52" i="6"/>
  <c r="H52" i="6"/>
  <c r="G52" i="6"/>
  <c r="M51" i="6"/>
  <c r="L51" i="6"/>
  <c r="K51" i="6"/>
  <c r="J51" i="6"/>
  <c r="I51" i="6"/>
  <c r="H51" i="6"/>
  <c r="G51" i="6"/>
  <c r="M50" i="6"/>
  <c r="L50" i="6"/>
  <c r="K50" i="6"/>
  <c r="J50" i="6"/>
  <c r="I50" i="6"/>
  <c r="H50" i="6"/>
  <c r="G50" i="6"/>
  <c r="M49" i="6"/>
  <c r="L49" i="6"/>
  <c r="K49" i="6"/>
  <c r="J49" i="6"/>
  <c r="I49" i="6"/>
  <c r="H49" i="6"/>
  <c r="G49" i="6"/>
  <c r="M48" i="6"/>
  <c r="L48" i="6"/>
  <c r="K48" i="6"/>
  <c r="J48" i="6"/>
  <c r="I48" i="6"/>
  <c r="H48" i="6"/>
  <c r="G48" i="6"/>
  <c r="M47" i="6"/>
  <c r="L47" i="6"/>
  <c r="K47" i="6"/>
  <c r="J47" i="6"/>
  <c r="I47" i="6"/>
  <c r="H47" i="6"/>
  <c r="G47" i="6"/>
  <c r="M45" i="6"/>
  <c r="L45" i="6"/>
  <c r="K45" i="6"/>
  <c r="J45" i="6"/>
  <c r="I45" i="6"/>
  <c r="H45" i="6"/>
  <c r="G45" i="6"/>
  <c r="M44" i="6"/>
  <c r="L44" i="6"/>
  <c r="K44" i="6"/>
  <c r="J44" i="6"/>
  <c r="I44" i="6"/>
  <c r="H44" i="6"/>
  <c r="G44" i="6"/>
  <c r="M43" i="6"/>
  <c r="L43" i="6"/>
  <c r="K43" i="6"/>
  <c r="J43" i="6"/>
  <c r="I43" i="6"/>
  <c r="H43" i="6"/>
  <c r="G43" i="6"/>
  <c r="M42" i="6"/>
  <c r="L42" i="6"/>
  <c r="K42" i="6"/>
  <c r="J42" i="6"/>
  <c r="I42" i="6"/>
  <c r="H42" i="6"/>
  <c r="G42" i="6"/>
  <c r="M41" i="6"/>
  <c r="L41" i="6"/>
  <c r="K41" i="6"/>
  <c r="J41" i="6"/>
  <c r="I41" i="6"/>
  <c r="H41" i="6"/>
  <c r="G41" i="6"/>
  <c r="M40" i="6"/>
  <c r="L40" i="6"/>
  <c r="K40" i="6"/>
  <c r="J40" i="6"/>
  <c r="I40" i="6"/>
  <c r="H40" i="6"/>
  <c r="G40" i="6"/>
  <c r="M39" i="6"/>
  <c r="L39" i="6"/>
  <c r="K39" i="6"/>
  <c r="J39" i="6"/>
  <c r="I39" i="6"/>
  <c r="H39" i="6"/>
  <c r="G39" i="6"/>
  <c r="M38" i="6"/>
  <c r="L38" i="6"/>
  <c r="K38" i="6"/>
  <c r="J38" i="6"/>
  <c r="I38" i="6"/>
  <c r="H38" i="6"/>
  <c r="G38" i="6"/>
  <c r="M37" i="6"/>
  <c r="L37" i="6"/>
  <c r="K37" i="6"/>
  <c r="J37" i="6"/>
  <c r="I37" i="6"/>
  <c r="H37" i="6"/>
  <c r="G37" i="6"/>
  <c r="M36" i="6"/>
  <c r="L36" i="6"/>
  <c r="K36" i="6"/>
  <c r="J36" i="6"/>
  <c r="I36" i="6"/>
  <c r="H36" i="6"/>
  <c r="G36" i="6"/>
  <c r="M35" i="6"/>
  <c r="L35" i="6"/>
  <c r="K35" i="6"/>
  <c r="J35" i="6"/>
  <c r="I35" i="6"/>
  <c r="H35" i="6"/>
  <c r="G35" i="6"/>
  <c r="M34" i="6"/>
  <c r="L34" i="6"/>
  <c r="K34" i="6"/>
  <c r="J34" i="6"/>
  <c r="I34" i="6"/>
  <c r="H34" i="6"/>
  <c r="G34" i="6"/>
  <c r="M33" i="6"/>
  <c r="L33" i="6"/>
  <c r="K33" i="6"/>
  <c r="J33" i="6"/>
  <c r="I33" i="6"/>
  <c r="H33" i="6"/>
  <c r="G33" i="6"/>
  <c r="M32" i="6"/>
  <c r="L32" i="6"/>
  <c r="K32" i="6"/>
  <c r="J32" i="6"/>
  <c r="I32" i="6"/>
  <c r="H32" i="6"/>
  <c r="G32" i="6"/>
  <c r="M31" i="6"/>
  <c r="L31" i="6"/>
  <c r="K31" i="6"/>
  <c r="J31" i="6"/>
  <c r="I31" i="6"/>
  <c r="H31" i="6"/>
  <c r="G31" i="6"/>
  <c r="M28" i="6"/>
  <c r="L28" i="6"/>
  <c r="K28" i="6"/>
  <c r="J28" i="6"/>
  <c r="I28" i="6"/>
  <c r="H28" i="6"/>
  <c r="G28" i="6"/>
  <c r="M27" i="6"/>
  <c r="L27" i="6"/>
  <c r="K27" i="6"/>
  <c r="J27" i="6"/>
  <c r="I27" i="6"/>
  <c r="H27" i="6"/>
  <c r="G27" i="6"/>
  <c r="M26" i="6"/>
  <c r="L26" i="6"/>
  <c r="K26" i="6"/>
  <c r="J26" i="6"/>
  <c r="I26" i="6"/>
  <c r="H26" i="6"/>
  <c r="G26" i="6"/>
  <c r="M25" i="6"/>
  <c r="L25" i="6"/>
  <c r="K25" i="6"/>
  <c r="J25" i="6"/>
  <c r="I25" i="6"/>
  <c r="H25" i="6"/>
  <c r="G25" i="6"/>
  <c r="M24" i="6"/>
  <c r="L24" i="6"/>
  <c r="K24" i="6"/>
  <c r="J24" i="6"/>
  <c r="I24" i="6"/>
  <c r="H24" i="6"/>
  <c r="G24" i="6"/>
  <c r="M23" i="6"/>
  <c r="L23" i="6"/>
  <c r="K23" i="6"/>
  <c r="J23" i="6"/>
  <c r="I23" i="6"/>
  <c r="H23" i="6"/>
  <c r="G23" i="6"/>
  <c r="M22" i="6"/>
  <c r="L22" i="6"/>
  <c r="K22" i="6"/>
  <c r="J22" i="6"/>
  <c r="I22" i="6"/>
  <c r="H22" i="6"/>
  <c r="G22" i="6"/>
  <c r="M21" i="6"/>
  <c r="L21" i="6"/>
  <c r="K21" i="6"/>
  <c r="J21" i="6"/>
  <c r="I21" i="6"/>
  <c r="H21" i="6"/>
  <c r="G21" i="6"/>
  <c r="M20" i="6"/>
  <c r="L20" i="6"/>
  <c r="K20" i="6"/>
  <c r="J20" i="6"/>
  <c r="I20" i="6"/>
  <c r="H20" i="6"/>
  <c r="G20" i="6"/>
  <c r="M19" i="6"/>
  <c r="L19" i="6"/>
  <c r="K19" i="6"/>
  <c r="J19" i="6"/>
  <c r="I19" i="6"/>
  <c r="H19" i="6"/>
  <c r="G19" i="6"/>
  <c r="M18" i="6"/>
  <c r="L18" i="6"/>
  <c r="K18" i="6"/>
  <c r="J18" i="6"/>
  <c r="I18" i="6"/>
  <c r="H18" i="6"/>
  <c r="G18" i="6"/>
  <c r="M16" i="6"/>
  <c r="L16" i="6"/>
  <c r="K16" i="6"/>
  <c r="J16" i="6"/>
  <c r="I16" i="6"/>
  <c r="H16" i="6"/>
  <c r="G16" i="6"/>
  <c r="M15" i="6"/>
  <c r="L15" i="6"/>
  <c r="K15" i="6"/>
  <c r="J15" i="6"/>
  <c r="I15" i="6"/>
  <c r="H15" i="6"/>
  <c r="G15" i="6"/>
  <c r="M14" i="6"/>
  <c r="L14" i="6"/>
  <c r="K14" i="6"/>
  <c r="J14" i="6"/>
  <c r="I14" i="6"/>
  <c r="H14" i="6"/>
  <c r="G14" i="6"/>
  <c r="M13" i="6"/>
  <c r="L13" i="6"/>
  <c r="K13" i="6"/>
  <c r="J13" i="6"/>
  <c r="I13" i="6"/>
  <c r="H13" i="6"/>
  <c r="G13" i="6"/>
  <c r="M12" i="6"/>
  <c r="L12" i="6"/>
  <c r="K12" i="6"/>
  <c r="J12" i="6"/>
  <c r="I12" i="6"/>
  <c r="H12" i="6"/>
  <c r="G12" i="6"/>
  <c r="M11" i="6"/>
  <c r="L11" i="6"/>
  <c r="K11" i="6"/>
  <c r="J11" i="6"/>
  <c r="I11" i="6"/>
  <c r="H11" i="6"/>
  <c r="G11" i="6"/>
  <c r="M10" i="6"/>
  <c r="L10" i="6"/>
  <c r="K10" i="6"/>
  <c r="J10" i="6"/>
  <c r="I10" i="6"/>
  <c r="H10" i="6"/>
  <c r="G10" i="6"/>
  <c r="M9" i="6"/>
  <c r="L9" i="6"/>
  <c r="K9" i="6"/>
  <c r="J9" i="6"/>
  <c r="I9" i="6"/>
  <c r="H9" i="6"/>
  <c r="G9" i="6"/>
  <c r="M8" i="6"/>
  <c r="L8" i="6"/>
  <c r="K8" i="6"/>
  <c r="J8" i="6"/>
  <c r="I8" i="6"/>
  <c r="H8" i="6"/>
  <c r="G8" i="6"/>
  <c r="M7" i="6"/>
  <c r="L7" i="6"/>
  <c r="K7" i="6"/>
  <c r="J7" i="6"/>
  <c r="I7" i="6"/>
  <c r="H7" i="6"/>
  <c r="G7" i="6"/>
  <c r="M6" i="6"/>
  <c r="L6" i="6"/>
  <c r="K6" i="6"/>
  <c r="J6" i="6"/>
  <c r="I6" i="6"/>
  <c r="H6" i="6"/>
  <c r="G6" i="6"/>
  <c r="M5" i="6"/>
  <c r="L5" i="6"/>
  <c r="K5" i="6"/>
  <c r="J5" i="6"/>
  <c r="I5" i="6"/>
  <c r="H5" i="6"/>
  <c r="G5" i="6"/>
  <c r="M4" i="6"/>
  <c r="L4" i="6"/>
  <c r="K4" i="6"/>
  <c r="J4" i="6"/>
  <c r="I4" i="6"/>
  <c r="H4" i="6"/>
  <c r="G4" i="6"/>
  <c r="M3" i="6"/>
  <c r="L3" i="6"/>
  <c r="K3" i="6"/>
  <c r="J3" i="6"/>
  <c r="I3" i="6"/>
  <c r="H3" i="6"/>
  <c r="G3" i="6"/>
  <c r="M2" i="6"/>
  <c r="L2" i="6"/>
  <c r="K2" i="6"/>
  <c r="J2" i="6"/>
  <c r="I2" i="6"/>
  <c r="H2" i="6"/>
  <c r="G2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AE3" i="2"/>
  <c r="AF3" i="2"/>
  <c r="AG3" i="2"/>
  <c r="AD3" i="2"/>
  <c r="AC3" i="2"/>
  <c r="AB3" i="2"/>
  <c r="O18" i="4"/>
  <c r="O17" i="4"/>
  <c r="O16" i="4"/>
  <c r="O15" i="4"/>
  <c r="O14" i="4"/>
  <c r="O13" i="4"/>
  <c r="O46" i="4"/>
  <c r="O45" i="4"/>
  <c r="O44" i="4"/>
  <c r="E54" i="5"/>
  <c r="F54" i="5"/>
  <c r="E58" i="5"/>
  <c r="F58" i="5"/>
  <c r="E61" i="5"/>
  <c r="F6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tc={DD9C83C7-B8F4-4B3B-8E80-8989CC6D3663}</author>
    <author>Dominik Huber</author>
  </authors>
  <commentList>
    <comment ref="E47" authorId="0" shapeId="0" xr:uid="{DD9C83C7-B8F4-4B3B-8E80-8989CC6D3663}">
      <text>
        <t>[Threaded comment]
Your version of Excel allows you to read this threaded comment; however, any edits to it will get removed if the file is opened in a newer version of Excel. Learn more: https://go.microsoft.com/fwlink/?linkid=870924
Comment:
    @Daniele.costa@vito.be: Technology selection: to be confirmed</t>
      </text>
    </comment>
    <comment ref="E51" authorId="1" shapeId="0" xr:uid="{0488D2C7-C3D6-4750-90F2-2A3B067D8EF6}">
      <text>
        <r>
          <rPr>
            <b/>
            <sz val="9"/>
            <color indexed="81"/>
            <rFont val="Tahoma"/>
            <family val="2"/>
          </rPr>
          <t>Dominik Huber:</t>
        </r>
        <r>
          <rPr>
            <sz val="9"/>
            <color indexed="81"/>
            <rFont val="Tahoma"/>
            <family val="2"/>
          </rPr>
          <t xml:space="preserve">
heat and power co-generation, hard coal?</t>
        </r>
      </text>
    </comment>
    <comment ref="E52" authorId="1" shapeId="0" xr:uid="{F48D18A1-CC4A-4B0D-B691-ACD2088E4724}">
      <text>
        <r>
          <rPr>
            <b/>
            <sz val="9"/>
            <color indexed="81"/>
            <rFont val="Tahoma"/>
            <family val="2"/>
          </rPr>
          <t>Dominik Huber:</t>
        </r>
        <r>
          <rPr>
            <sz val="9"/>
            <color indexed="81"/>
            <rFont val="Tahoma"/>
            <family val="2"/>
          </rPr>
          <t xml:space="preserve">
heat and power co-generation, hard coal?</t>
        </r>
      </text>
    </comment>
  </commentList>
</comments>
</file>

<file path=xl/sharedStrings.xml><?xml version="1.0" encoding="utf-8"?>
<sst xmlns="http://schemas.openxmlformats.org/spreadsheetml/2006/main" count="2485" uniqueCount="308">
  <si>
    <t>model</t>
  </si>
  <si>
    <t>pathway</t>
  </si>
  <si>
    <t>scenario</t>
  </si>
  <si>
    <t>region</t>
  </si>
  <si>
    <t>variables</t>
  </si>
  <si>
    <t>unit</t>
  </si>
  <si>
    <t>BE</t>
  </si>
  <si>
    <t>2020</t>
  </si>
  <si>
    <t>2025</t>
  </si>
  <si>
    <t>2030</t>
  </si>
  <si>
    <t>2035</t>
  </si>
  <si>
    <t>2040</t>
  </si>
  <si>
    <t>2045</t>
  </si>
  <si>
    <t>2050</t>
  </si>
  <si>
    <t>RUN 32</t>
  </si>
  <si>
    <t>RUN 32 ELC</t>
  </si>
  <si>
    <t>RUN 32 MOL</t>
  </si>
  <si>
    <t>Grand Total</t>
  </si>
  <si>
    <t>Total</t>
  </si>
  <si>
    <t>Biomass &amp; other renewables</t>
  </si>
  <si>
    <t>Biogas CHP</t>
  </si>
  <si>
    <t>*</t>
  </si>
  <si>
    <t>Elc Generation</t>
  </si>
  <si>
    <t>GWh</t>
  </si>
  <si>
    <t>E-CHP-MA-WST-EN-BGS-01</t>
  </si>
  <si>
    <t>CHP Biogas Incinerator - Main activity electricity - transformation sector - Wallonia</t>
  </si>
  <si>
    <t>Biomass CHP</t>
  </si>
  <si>
    <t>Biomass Power Plant</t>
  </si>
  <si>
    <t>EEUCBIOSTEL0</t>
  </si>
  <si>
    <t>Electricity utility central -BIO-Steam boiler-Electricity -ETS</t>
  </si>
  <si>
    <t>Other Renewables</t>
  </si>
  <si>
    <t>NRESMIXSTEL0</t>
  </si>
  <si>
    <t>Electricity utility : aggregated small installations</t>
  </si>
  <si>
    <t>Fossil</t>
  </si>
  <si>
    <t>Blast Furnace Gas Power Plant</t>
  </si>
  <si>
    <t>EEUCBFGSTEL0</t>
  </si>
  <si>
    <t>Electricity utility central -BFG-Steam boiler-Electricity -ETS</t>
  </si>
  <si>
    <t>Coal CHP (Existing)</t>
  </si>
  <si>
    <t>E-CHP-AU-IFO-ST-COA-00</t>
  </si>
  <si>
    <t>CHP Coal Steam turbine - autoproducer - industry food - Flanders</t>
  </si>
  <si>
    <t>Fossil Heat CHP</t>
  </si>
  <si>
    <t>E-CHP-AU-ICH-ST-HEA-01</t>
  </si>
  <si>
    <t>CHP Recovered heat Steam turbine - autoproducer - industry chemical - Wallonia</t>
  </si>
  <si>
    <t>E-CHP-AU-ICH-ST-HEA-04</t>
  </si>
  <si>
    <t>Municipal Waste CHP</t>
  </si>
  <si>
    <t>E-CHP-MA-TSF-IC-WST-01</t>
  </si>
  <si>
    <t>CHP Incinerator MWS - Main activity electricity - transformation sector - Wallonia</t>
  </si>
  <si>
    <t>E-CHP-MA-TSF-ST-WST-02</t>
  </si>
  <si>
    <t>CHP General process Gas Naural - Main activity electricity - transformation sector - Brussels</t>
  </si>
  <si>
    <t>Natural gas CHP (Existing)</t>
  </si>
  <si>
    <t>Natural gas CHP (New)</t>
  </si>
  <si>
    <t>Natural gas Power Plant (Existing)</t>
  </si>
  <si>
    <t>EEUCGASCCEL10</t>
  </si>
  <si>
    <t>Electricity utility central -GAS-Combined cycle -Electricity -ETS - Marcinelle T-Power Amercoeur</t>
  </si>
  <si>
    <t>Natural gas Power Plant (New)</t>
  </si>
  <si>
    <t>EEUCGASCCEL1</t>
  </si>
  <si>
    <t>Oil CHP (Existing)</t>
  </si>
  <si>
    <t>CHP General process Gas Naural - Main activity electricity - transformation sector - Flanders</t>
  </si>
  <si>
    <t>Other Fossil Power Plant</t>
  </si>
  <si>
    <t>NEUCMUNSTEL0</t>
  </si>
  <si>
    <t>Electricity utility central -MUN-Steam boiler-Electricity -Non-ETS</t>
  </si>
  <si>
    <t>Refinery Gas</t>
  </si>
  <si>
    <t>E-CHP-MA-TSF-GN-RFG-00</t>
  </si>
  <si>
    <t>Hydrogen</t>
  </si>
  <si>
    <t>Hydrogen Power Plant</t>
  </si>
  <si>
    <t>E-ELE-MA-TSF-GT-HYN-10</t>
  </si>
  <si>
    <t>Nuclear</t>
  </si>
  <si>
    <t>Nuclear Power Plant</t>
  </si>
  <si>
    <t>E-ELE-AU-TSF-SN-NUC-10</t>
  </si>
  <si>
    <t>EEUCNUCSTEL0</t>
  </si>
  <si>
    <t>Electricity utility central -NUC-Steam boiler-Electricity -ETS</t>
  </si>
  <si>
    <t>Transmission</t>
  </si>
  <si>
    <t>Transmission imports</t>
  </si>
  <si>
    <t>EVTRANSELCROW</t>
  </si>
  <si>
    <t>Trans ELCHIG from ROW</t>
  </si>
  <si>
    <t>Wind, PV and hydro</t>
  </si>
  <si>
    <t>Hydro</t>
  </si>
  <si>
    <t>NEUCHYDSTEL1</t>
  </si>
  <si>
    <t>Solar PV</t>
  </si>
  <si>
    <t>Wind Offshore</t>
  </si>
  <si>
    <t>Wind Onshore</t>
  </si>
  <si>
    <t>image</t>
  </si>
  <si>
    <t>Production|Electricity|Run-of-river hydro</t>
  </si>
  <si>
    <t>Production|Electricity|Nuclear|Boiling water reactor</t>
  </si>
  <si>
    <t>Production|Electricity|Nuclear|Pressure water reactor</t>
  </si>
  <si>
    <t>Production|Electricity|Renewable|Photovoltaic</t>
  </si>
  <si>
    <t>Production|Electricity|Renewable|Wind turbines|Onshore</t>
  </si>
  <si>
    <t>Production|Electricity|Renewable|Biomass</t>
  </si>
  <si>
    <t>Production|Electricity|Renewable|Biogas</t>
  </si>
  <si>
    <t>?</t>
  </si>
  <si>
    <t>Production|Electricity|Conventional|Waste-to-Energy</t>
  </si>
  <si>
    <t>heat and power co-generation, biogas, gas engine</t>
  </si>
  <si>
    <t>Heat and power co-generation, wood chips, 6667 kW, state-of-the-art 2014</t>
  </si>
  <si>
    <t>treatment of blast funace gas, in power plant</t>
  </si>
  <si>
    <t>market for electricity, for reuse in municipal waste incineration only</t>
  </si>
  <si>
    <t>heat and power co-generation, natural gas, conventional power plant, 100MW electrical</t>
  </si>
  <si>
    <t>heat and power co-generation, natural gas, conventional power plant, 400MW electrical</t>
  </si>
  <si>
    <t>electricity production, natural gas, conventional power plant</t>
  </si>
  <si>
    <t>heat and power co-geneartion, oil</t>
  </si>
  <si>
    <t>hydrogen production, electrolysis, 25 bar, domestic, EP2050</t>
  </si>
  <si>
    <t>electricity production, nuclear, boiling water reactor</t>
  </si>
  <si>
    <t>electricity production, nuclear, pressure water reactor</t>
  </si>
  <si>
    <t>electricity production, hydro, run-of-river</t>
  </si>
  <si>
    <t>electricity production, photovoltaic</t>
  </si>
  <si>
    <t>electricity production, wind, 1-3MW turbine, onshore</t>
  </si>
  <si>
    <t>electricity production, wind, 1-3MW turbine, offshore</t>
  </si>
  <si>
    <t>ecoinvent dataset 3.8</t>
  </si>
  <si>
    <t>existing_variable</t>
  </si>
  <si>
    <t>new_variables</t>
  </si>
  <si>
    <t>Production|Electricity|Neighbor countries|Renewable|Biomass</t>
  </si>
  <si>
    <t>Production|Electricity|Conventional|Natural gas</t>
  </si>
  <si>
    <t>Production|Gaseous fuel|Hydrogen|Domestic|Electrolysis</t>
  </si>
  <si>
    <t>Production|Electricity|Neighbor countries|Renewable|Wind turbines|Offshore</t>
  </si>
  <si>
    <t>heat and power co-generation, natural gas, combined cycle power plant, 400MW electrical</t>
  </si>
  <si>
    <t>heat and power co-generation, hard coal</t>
  </si>
  <si>
    <t>biosphere</t>
  </si>
  <si>
    <t>('cutoff38', '5aefcebc7e6aa66caea1fdda2787f2c8')</t>
  </si>
  <si>
    <t>cutoff38</t>
  </si>
  <si>
    <t>electricity, high voltage</t>
  </si>
  <si>
    <t>market for electricity, high voltage</t>
  </si>
  <si>
    <t>('biosphere3', '2058d91e-bb9f-4fce-8e53-131825b14a23')</t>
  </si>
  <si>
    <t>biosphere3</t>
  </si>
  <si>
    <t>('air',)</t>
  </si>
  <si>
    <t>Ozone</t>
  </si>
  <si>
    <t>('biosphere3', '20185046-64bb-4c09-a8e7-e8a9e144ca98')</t>
  </si>
  <si>
    <t>Dinitrogen monoxide</t>
  </si>
  <si>
    <t>technosphere</t>
  </si>
  <si>
    <t>('cutoff38', '28a91f79c2e506e8e7e7418cd2c4bdd9')</t>
  </si>
  <si>
    <t>treatment of coal gas, in power plant</t>
  </si>
  <si>
    <t>('cutoff38', '73a7bc26f25e53031f36dbfc68e1713a')</t>
  </si>
  <si>
    <t>treatment of blast furnace gas, in power plant</t>
  </si>
  <si>
    <t>('cutoff38', '71d578c5b3820ec5af31c398be8630db')</t>
  </si>
  <si>
    <t>heat and power co-generation, wood chips, 6667 kW, state-of-the-art 2014</t>
  </si>
  <si>
    <t>('cutoff38', 'ef6ec57bbc1727e0d5bbe94b7fab1675')</t>
  </si>
  <si>
    <t>heat and power co-generation, oil</t>
  </si>
  <si>
    <t>('cutoff38', 'fcecc32d8186c27fe44d5ba7be70c28d')</t>
  </si>
  <si>
    <t>('cutoff38', '2c209cafc76e25d41b637f6fe8f271b5')</t>
  </si>
  <si>
    <t>('cutoff38', '1b4d715180c7cc86b7ee358b0bcf3e19')</t>
  </si>
  <si>
    <t>('cutoff38', 'c8f0723e669813d4518f9b6ea4910748')</t>
  </si>
  <si>
    <t>electricity, high voltage, import from NL</t>
  </si>
  <si>
    <t>('cutoff38', '5533acd9ab87f50b6e83360253d98999')</t>
  </si>
  <si>
    <t>electricity, high voltage, import from LU</t>
  </si>
  <si>
    <t>('cutoff38', '3933c1b75cd43f5eddb73d8f16b4fc4a')</t>
  </si>
  <si>
    <t>electricity, high voltage, import from FR</t>
  </si>
  <si>
    <t>('cutoff38', 'c2abb583f2e87678ce308167223b9d9e')</t>
  </si>
  <si>
    <t>electricity production, wind, &gt;3MW turbine, onshore</t>
  </si>
  <si>
    <t>('cutoff38', 'f12d236857bc86dcacac21c3ca0f6d60')</t>
  </si>
  <si>
    <t>electricity production, wind, &lt;1MW turbine, onshore</t>
  </si>
  <si>
    <t>('cutoff38', 'e0dbd02c2395d81732b146072d7417cd')</t>
  </si>
  <si>
    <t>('cutoff38', 'a4e79e599ba3c9a252eec1d4d8ec74f2')</t>
  </si>
  <si>
    <t>('cutoff38', '077e4f39d4fc727f66ddcf19ead137ff')</t>
  </si>
  <si>
    <t>electricity production, oil</t>
  </si>
  <si>
    <t>('cutoff38', 'a0d560f967cc6d2c02e4f006cc78d29a')</t>
  </si>
  <si>
    <t>('cutoff38', 'a7938848102b9c808131aa294fedd7ce')</t>
  </si>
  <si>
    <t>('cutoff38', '5d5de3175bc4d9acd732fa8087af88c9')</t>
  </si>
  <si>
    <t>electricity production, natural gas, combined cycle power plant</t>
  </si>
  <si>
    <t>('cutoff38', '6d59ec7d6d7ea495aa7f034e02cd4be9')</t>
  </si>
  <si>
    <t>('cutoff38', '79aeb9c9f2d14490f04acada3c226a96')</t>
  </si>
  <si>
    <t>electricity production, hydro, pumped storage</t>
  </si>
  <si>
    <t>('cutoff38', '76ec734700ad8c4818ec5fb258426b17')</t>
  </si>
  <si>
    <t>electricity, high voltage, import from GB</t>
  </si>
  <si>
    <t>('cutoff38', '818f8606eafe0e21e64bbc12dc4ff420')</t>
  </si>
  <si>
    <t>GLO</t>
  </si>
  <si>
    <t>transmission network, electricity, high voltage</t>
  </si>
  <si>
    <t>market for transmission network, electricity, high voltage</t>
  </si>
  <si>
    <t>('cutoff38', '0c68a830dc58a22c5755d422e5d3f72a')</t>
  </si>
  <si>
    <t>UCTE</t>
  </si>
  <si>
    <t>transmission network, long-distance</t>
  </si>
  <si>
    <t>transmission network construction, long-distance</t>
  </si>
  <si>
    <t>production</t>
  </si>
  <si>
    <t>amount</t>
  </si>
  <si>
    <t>flow type</t>
  </si>
  <si>
    <t>to key</t>
  </si>
  <si>
    <t>to database</t>
  </si>
  <si>
    <t>to categories</t>
  </si>
  <si>
    <t>to location</t>
  </si>
  <si>
    <t>to reference product</t>
  </si>
  <si>
    <t>to activity name</t>
  </si>
  <si>
    <t>from key</t>
  </si>
  <si>
    <t>from database</t>
  </si>
  <si>
    <t>from categories</t>
  </si>
  <si>
    <t>from location</t>
  </si>
  <si>
    <t>from reference product</t>
  </si>
  <si>
    <t>from activity name</t>
  </si>
  <si>
    <t>market for electricity, medium voltage</t>
  </si>
  <si>
    <t>electricity, medium voltage</t>
  </si>
  <si>
    <t>('cutoff38', '55e57377c3717c633a1563680f01ecce')</t>
  </si>
  <si>
    <t>market for sulfur hexafluoride, liquid</t>
  </si>
  <si>
    <t>sulfur hexafluoride, liquid</t>
  </si>
  <si>
    <t>RER</t>
  </si>
  <si>
    <t>('cutoff38', '5716dfc0ef690eac57ce6c20a0de4fc0')</t>
  </si>
  <si>
    <t>market for transmission network, electricity, medium voltage</t>
  </si>
  <si>
    <t>transmission network, electricity, medium voltage</t>
  </si>
  <si>
    <t>('cutoff38', 'a35e530f0b0dda90f5f64da0a0b3e901')</t>
  </si>
  <si>
    <t>electricity voltage transformation from high to medium voltage</t>
  </si>
  <si>
    <t>('cutoff38', 'd6f687346185eb1d1515e4b2124615d0')</t>
  </si>
  <si>
    <t>electricity, from municipal waste incineration to generic market for electricity, medium voltage</t>
  </si>
  <si>
    <t>('cutoff38', '002f8cf11c91e01d8d4d724b3ae5e32b')</t>
  </si>
  <si>
    <t>Sulfur hexafluoride</t>
  </si>
  <si>
    <t>('biosphere3', '35d1dff5-b535-4628-9826-4a8fce08a1f2')</t>
  </si>
  <si>
    <t>market for distribution network, electricity, low voltage</t>
  </si>
  <si>
    <t>distribution network, electricity, low voltage</t>
  </si>
  <si>
    <t>('cutoff38', 'f883854617065cd6536c5bda5c9b609b')</t>
  </si>
  <si>
    <t>market for electricity, low voltage</t>
  </si>
  <si>
    <t>electricity, low voltage</t>
  </si>
  <si>
    <t>('cutoff38', 'c050a22e7b636d9219af5e11dcd8da35')</t>
  </si>
  <si>
    <t>electricity production, photovoltaic, 570kWp open ground installation, multi-Si</t>
  </si>
  <si>
    <t>('cutoff38', '5716ab09ec33a18b5c458a99555d32ad')</t>
  </si>
  <si>
    <t>electricity production, photovoltaic, 3kWp slanted-roof installation, multi-Si, panel, mounted</t>
  </si>
  <si>
    <t>('cutoff38', '7eed4cc9676401b531b9d9619c780b01')</t>
  </si>
  <si>
    <t>electricity production, photovoltaic, 3kWp slanted-roof installation, single-Si, panel, mounted</t>
  </si>
  <si>
    <t>('cutoff38', '8553550de84813132d25fd401fff24f1')</t>
  </si>
  <si>
    <t>electricity voltage transformation from medium to low voltage</t>
  </si>
  <si>
    <t>('cutoff38', '68240e7b60d01d6ae23438d8357a2757')</t>
  </si>
  <si>
    <t>data requires modification</t>
  </si>
  <si>
    <t>unclear technology match</t>
  </si>
  <si>
    <t>Distribution between GB, FR, LU, NL</t>
  </si>
  <si>
    <t>Nucelar</t>
  </si>
  <si>
    <t>Inventories Romain</t>
  </si>
  <si>
    <t>Same as for 'CHP General process Gas Naural - Main activity electricity - transformation sector - Flanders'</t>
  </si>
  <si>
    <t>Same as for 'CHP Recovered heat Steam turbine - autoproducer - industry chemical - Wallonia'</t>
  </si>
  <si>
    <t>reference product</t>
  </si>
  <si>
    <t>ecoinvent 3.8.</t>
  </si>
  <si>
    <t>Times processes</t>
  </si>
  <si>
    <t>same as previous</t>
  </si>
  <si>
    <t>electricity production, photovoltaic (distribution between ground-mounted and and 3kWp installations)</t>
  </si>
  <si>
    <t>electricity production, wind (distribution between different sizes)</t>
  </si>
  <si>
    <t>Legend</t>
  </si>
  <si>
    <t>**MUNSTEL0: Municipal Solid Waste incinerator </t>
  </si>
  <si>
    <t>from top to bottom:</t>
  </si>
  <si>
    <t>EEUCBIOSTEL0: Biomass power plant</t>
  </si>
  <si>
    <t>xxxBFGSTEL0: Blast Furnace Gas turbine</t>
  </si>
  <si>
    <t>xxxCHP-x-ST-*HEA-01: Steam CHP (mostly electricity and some residual heat) Existing</t>
  </si>
  <si>
    <t>xxxCHP-x-ST-*HEA-04: Steam CHP (mostly electricity and some residual heat) New</t>
  </si>
  <si>
    <t>Just new technology?</t>
  </si>
  <si>
    <t>Which ecoinvent dataset to use? Only heat and power co-generation</t>
  </si>
  <si>
    <t>ok - covered</t>
  </si>
  <si>
    <t>fuel used and difference to 'heat and power co-generation, natural gas'</t>
  </si>
  <si>
    <t>same as before</t>
  </si>
  <si>
    <t>NRESMIXSTEL0: Electricity utility : aggregated small installations</t>
  </si>
  <si>
    <t>Missing</t>
  </si>
  <si>
    <t>? --&gt; heat and power co-gerneation, hard coal</t>
  </si>
  <si>
    <t>Regarding the NRESMIXSTEL0 technology, it seems that it uses a mixture of waste that is processed, which makes it different to Municipal Solid Waste</t>
  </si>
  <si>
    <t>treatment of biowaste, municipal incineration with fly ash extraction</t>
  </si>
  <si>
    <t>electricity, for reuse in municipal waste incineration only</t>
  </si>
  <si>
    <t>SSP2-Base</t>
  </si>
  <si>
    <t>GWh/year</t>
  </si>
  <si>
    <t>Production|Electricity|Renewable|Bagasse</t>
  </si>
  <si>
    <t>Production|Electricity|Renewable|Biowaste</t>
  </si>
  <si>
    <t>Production|Electricity|Conventional|Blast-furnace</t>
  </si>
  <si>
    <t>Production|Electricity|Conventional|Municipal waste incineration</t>
  </si>
  <si>
    <t>Production|Electricity|Conventional|Natural gas PPT</t>
  </si>
  <si>
    <t>Production|Electricity|Conventional|Oil CHP</t>
  </si>
  <si>
    <t>Production|Electricity|Conventional|Oil PPT</t>
  </si>
  <si>
    <t>Production|Electricity|Conventional|Coal gas</t>
  </si>
  <si>
    <t>Production|Electricity|Medium to high</t>
  </si>
  <si>
    <t>Production|Electricity|Low to medium</t>
  </si>
  <si>
    <t>Production|Electricity|Import</t>
  </si>
  <si>
    <t>Production|Electricity|Reservoir</t>
  </si>
  <si>
    <t>Production|Electricity|Renewable|Wind turbines|Offshore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</si>
  <si>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</si>
  <si>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</si>
  <si>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</si>
  <si>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</si>
  <si>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</si>
  <si>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</si>
  <si>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</si>
  <si>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</si>
  <si>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</si>
  <si>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</si>
  <si>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</si>
  <si>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 xml:space="preserve">R 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</si>
  <si>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</si>
  <si>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</si>
  <si>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</si>
  <si>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</si>
  <si>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</si>
  <si>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</si>
  <si>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</si>
  <si>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</si>
  <si>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</si>
  <si>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Production|Electricity|Renewable|Photovoltaic|570kWp open ground</t>
  </si>
  <si>
    <t>Production|Electricity|Renewable|Photovoltaic|3kWp single-Si</t>
  </si>
  <si>
    <t>Production|Electricity|Renewable|Photovoltaic|3kWp multi-Si</t>
  </si>
  <si>
    <t>Production|Electricity|Renewable|Wind turbines|Onshore|1-3MW</t>
  </si>
  <si>
    <t>Production|Electricity|Renewable|Wind turbines|Onshore|&lt;1MW</t>
  </si>
  <si>
    <t>market for electricity, medium voltage, EP2050</t>
  </si>
  <si>
    <t>market for electricity, high voltage, EP2050</t>
  </si>
  <si>
    <t>hydrogen, gaseous, 30 bar</t>
  </si>
  <si>
    <t>hydrogen production, gaseous, 30 bar, from PEM electrolysis, from grid electricity, domestic, EP2050</t>
  </si>
  <si>
    <t>Production|Electricity|Conventional|Natural gas CHP|100MW electrical</t>
  </si>
  <si>
    <t>Production|Electricity|Conventional|Natural gas CHP|400MW electrical</t>
  </si>
  <si>
    <t>treatment of biowaste, municipal incineration</t>
  </si>
  <si>
    <t>treatment of bagasse, from sweet sorghum, in heat and power co-generation unit, 6400kW thermal</t>
  </si>
  <si>
    <t>ei_3.9.1_reference product</t>
  </si>
  <si>
    <t>ei_3.9.1_activity_name</t>
  </si>
  <si>
    <t>Scenario_data_premise</t>
  </si>
  <si>
    <t>Technology_share</t>
  </si>
  <si>
    <t>PATH2050_category</t>
  </si>
  <si>
    <t>PATH2050_technology</t>
  </si>
  <si>
    <t>PATH2050_TIMES_specification</t>
  </si>
  <si>
    <t>PATH2050_description</t>
  </si>
  <si>
    <r>
      <t xml:space="preserve">Production|Electricity|Conventional|Coal </t>
    </r>
    <r>
      <rPr>
        <sz val="11"/>
        <color theme="1"/>
        <rFont val="Calibri"/>
        <family val="2"/>
        <scheme val="minor"/>
      </rPr>
      <t>CHP</t>
    </r>
  </si>
  <si>
    <t>SSP1-RCP1.9</t>
  </si>
  <si>
    <t>market group for electricity, high voltage</t>
  </si>
  <si>
    <t>Production|Electricity|Renewable|Wind turbines|Onshore|&gt;3MW</t>
  </si>
  <si>
    <t>Efficiency|Gaseous fuel|Hydrogen|Domestic|Electrolysis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</si>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</sst>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7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2" fillId="0" borderId="0" xfId="1" applyFont="1" applyAlignment="1">
      <alignment horizontal="left" vertical="top"/>
    </xf>
    <xf numFmtId="3" fontId="3" fillId="0" borderId="0" xfId="1" applyNumberFormat="1" applyFont="1" applyAlignment="1">
      <alignment vertical="center"/>
    </xf>
    <xf numFmtId="0" fontId="1" fillId="2" borderId="0" xfId="1" applyFill="1"/>
    <xf numFmtId="2" fontId="0" fillId="0" borderId="0" xfId="0" applyNumberFormat="1"/>
    <xf numFmtId="4" fontId="3" fillId="0" borderId="0" xfId="1" applyNumberFormat="1" applyFont="1" applyAlignment="1">
      <alignment vertical="center"/>
    </xf>
    <xf numFmtId="0" fontId="0" fillId="3" borderId="0" xfId="0" applyFill="1"/>
    <xf numFmtId="2" fontId="0" fillId="3" borderId="0" xfId="0" applyNumberFormat="1" applyFill="1"/>
    <xf numFmtId="11" fontId="0" fillId="0" borderId="0" xfId="0" applyNumberFormat="1"/>
    <xf numFmtId="0" fontId="0" fillId="4" borderId="0" xfId="0" applyFill="1"/>
    <xf numFmtId="2" fontId="0" fillId="4" borderId="0" xfId="0" applyNumberFormat="1" applyFill="1"/>
    <xf numFmtId="0" fontId="4" fillId="0" borderId="0" xfId="0" applyFont="1"/>
    <xf numFmtId="9" fontId="0" fillId="3" borderId="0" xfId="2" applyFont="1" applyFill="1"/>
    <xf numFmtId="9" fontId="0" fillId="0" borderId="0" xfId="2" applyFont="1"/>
    <xf numFmtId="4" fontId="1" fillId="0" borderId="0" xfId="1" applyNumberFormat="1"/>
    <xf numFmtId="9" fontId="1" fillId="0" borderId="0" xfId="2" applyFont="1"/>
    <xf numFmtId="3" fontId="1" fillId="0" borderId="0" xfId="1" applyNumberFormat="1"/>
    <xf numFmtId="0" fontId="2" fillId="0" borderId="0" xfId="1" applyFont="1" applyAlignment="1">
      <alignment horizontal="left"/>
    </xf>
    <xf numFmtId="1" fontId="0" fillId="0" borderId="0" xfId="0" applyNumberFormat="1"/>
    <xf numFmtId="0" fontId="2" fillId="5" borderId="0" xfId="1" applyFont="1" applyFill="1" applyAlignment="1">
      <alignment horizontal="left"/>
    </xf>
    <xf numFmtId="0" fontId="0" fillId="6" borderId="0" xfId="0" applyFill="1"/>
    <xf numFmtId="1" fontId="0" fillId="0" borderId="0" xfId="2" applyNumberFormat="1" applyFont="1"/>
    <xf numFmtId="0" fontId="4" fillId="6" borderId="0" xfId="0" applyFont="1" applyFill="1"/>
    <xf numFmtId="0" fontId="9" fillId="0" borderId="0" xfId="1" applyFont="1" applyAlignment="1">
      <alignment horizontal="left"/>
    </xf>
    <xf numFmtId="0" fontId="2" fillId="0" borderId="0" xfId="1" applyFont="1" applyAlignment="1">
      <alignment horizontal="left" vertical="top"/>
    </xf>
    <xf numFmtId="0" fontId="2" fillId="0" borderId="0" xfId="1" applyFont="1" applyAlignment="1">
      <alignment horizontal="center"/>
    </xf>
    <xf numFmtId="0" fontId="0" fillId="0" borderId="0" xfId="0" applyAlignment="1">
      <alignment horizontal="left"/>
    </xf>
  </cellXfs>
  <cellStyles count="3">
    <cellStyle name="Normal" xfId="0" builtinId="0"/>
    <cellStyle name="Normal 2" xfId="1" xr:uid="{66356FB4-CA1B-416D-8BC5-23F32012E4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ominik Huber" id="{85EC0F96-1043-4AD5-BDFA-4C4BDEBE8B67}" userId="S::Dominik.Huber@vub.be::1afc02b9-5880-4616-a8c9-d13208616fc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7" dT="2023-08-05T10:23:56.23" personId="{85EC0F96-1043-4AD5-BDFA-4C4BDEBE8B67}" id="{DD9C83C7-B8F4-4B3B-8E80-8989CC6D3663}">
    <text>@Daniele.costa@vito.be: Technology selection: to be confirmed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CF2F8-A24D-4DC2-A211-B84DA6ED6D9F}">
  <dimension ref="A1:BK46"/>
  <sheetViews>
    <sheetView workbookViewId="0">
      <pane xSplit="6" ySplit="2" topLeftCell="G11" activePane="bottomRight" state="frozen"/>
      <selection pane="topRight" activeCell="G1" sqref="G1"/>
      <selection pane="bottomLeft" activeCell="A3" sqref="A3"/>
      <selection pane="bottomRight" activeCell="D33" sqref="D33"/>
    </sheetView>
  </sheetViews>
  <sheetFormatPr defaultColWidth="9.109375" defaultRowHeight="14.4" x14ac:dyDescent="0.3"/>
  <cols>
    <col min="1" max="1" width="9.109375" style="1"/>
    <col min="2" max="2" width="30.33203125" style="1" customWidth="1"/>
    <col min="3" max="3" width="26.109375" style="1" customWidth="1"/>
    <col min="4" max="4" width="52" style="1" customWidth="1"/>
    <col min="5" max="5" width="13" style="1" customWidth="1"/>
    <col min="6" max="27" width="9.109375" style="1" customWidth="1"/>
    <col min="28" max="34" width="9.109375" style="1"/>
    <col min="35" max="40" width="9.33203125" style="1" bestFit="1" customWidth="1"/>
    <col min="41" max="55" width="10" style="1" bestFit="1" customWidth="1"/>
    <col min="56" max="16384" width="9.109375" style="1"/>
  </cols>
  <sheetData>
    <row r="1" spans="1:63" x14ac:dyDescent="0.3">
      <c r="G1" s="27" t="s">
        <v>7</v>
      </c>
      <c r="H1" s="27"/>
      <c r="I1" s="27"/>
      <c r="J1" s="27" t="s">
        <v>8</v>
      </c>
      <c r="K1" s="27"/>
      <c r="L1" s="27"/>
      <c r="M1" s="27" t="s">
        <v>9</v>
      </c>
      <c r="N1" s="27"/>
      <c r="O1" s="27"/>
      <c r="P1" s="27" t="s">
        <v>10</v>
      </c>
      <c r="Q1" s="27"/>
      <c r="R1" s="27"/>
      <c r="S1" s="27" t="s">
        <v>11</v>
      </c>
      <c r="T1" s="27"/>
      <c r="U1" s="27"/>
      <c r="V1" s="27" t="s">
        <v>12</v>
      </c>
      <c r="W1" s="27"/>
      <c r="X1" s="27"/>
      <c r="Y1" s="27" t="s">
        <v>13</v>
      </c>
      <c r="Z1" s="27"/>
      <c r="AA1" s="27"/>
    </row>
    <row r="2" spans="1:63" x14ac:dyDescent="0.3">
      <c r="G2" s="2" t="s">
        <v>14</v>
      </c>
      <c r="H2" s="2" t="s">
        <v>15</v>
      </c>
      <c r="I2" s="2" t="s">
        <v>16</v>
      </c>
      <c r="J2" s="2" t="s">
        <v>14</v>
      </c>
      <c r="K2" s="2" t="s">
        <v>15</v>
      </c>
      <c r="L2" s="2" t="s">
        <v>16</v>
      </c>
      <c r="M2" s="2" t="s">
        <v>14</v>
      </c>
      <c r="N2" s="2" t="s">
        <v>15</v>
      </c>
      <c r="O2" s="2" t="s">
        <v>16</v>
      </c>
      <c r="P2" s="2" t="s">
        <v>14</v>
      </c>
      <c r="Q2" s="2" t="s">
        <v>15</v>
      </c>
      <c r="R2" s="2" t="s">
        <v>16</v>
      </c>
      <c r="S2" s="2" t="s">
        <v>14</v>
      </c>
      <c r="T2" s="2" t="s">
        <v>15</v>
      </c>
      <c r="U2" s="2" t="s">
        <v>16</v>
      </c>
      <c r="V2" s="2" t="s">
        <v>14</v>
      </c>
      <c r="W2" s="2" t="s">
        <v>15</v>
      </c>
      <c r="X2" s="2" t="s">
        <v>16</v>
      </c>
      <c r="Y2" s="2" t="s">
        <v>14</v>
      </c>
      <c r="Z2" s="2" t="s">
        <v>15</v>
      </c>
      <c r="AA2" s="2" t="s">
        <v>16</v>
      </c>
      <c r="AE2" s="18"/>
    </row>
    <row r="3" spans="1:63" x14ac:dyDescent="0.3">
      <c r="A3" s="26" t="s">
        <v>17</v>
      </c>
      <c r="B3" s="26" t="s">
        <v>18</v>
      </c>
      <c r="C3" s="26" t="s">
        <v>18</v>
      </c>
      <c r="D3" s="26" t="s">
        <v>18</v>
      </c>
      <c r="E3" s="26" t="s">
        <v>18</v>
      </c>
      <c r="F3" s="26" t="s">
        <v>18</v>
      </c>
      <c r="G3" s="4">
        <v>95162.758653562865</v>
      </c>
      <c r="H3" s="4">
        <v>95148.710829808435</v>
      </c>
      <c r="I3" s="4">
        <v>95191.934808439837</v>
      </c>
      <c r="J3" s="4">
        <v>96936.653068677988</v>
      </c>
      <c r="K3" s="4">
        <v>97119.193414246285</v>
      </c>
      <c r="L3" s="4">
        <v>96928.419937618572</v>
      </c>
      <c r="M3" s="4">
        <v>101826.06204751748</v>
      </c>
      <c r="N3" s="4">
        <v>105498.00745146233</v>
      </c>
      <c r="O3" s="4">
        <v>100178.60199529512</v>
      </c>
      <c r="P3" s="4">
        <v>123237.80831993741</v>
      </c>
      <c r="Q3" s="4">
        <v>136787.85651623114</v>
      </c>
      <c r="R3" s="4">
        <v>116787.73104206315</v>
      </c>
      <c r="S3" s="4">
        <v>150237.81997896856</v>
      </c>
      <c r="T3" s="4">
        <v>162023.9330993527</v>
      </c>
      <c r="U3" s="4">
        <v>146040.5717416706</v>
      </c>
      <c r="V3" s="4">
        <v>162971.76504958302</v>
      </c>
      <c r="W3" s="4">
        <v>179679.75663780508</v>
      </c>
      <c r="X3" s="4">
        <v>161193.37840307859</v>
      </c>
      <c r="Y3" s="4">
        <v>213077.59640210777</v>
      </c>
      <c r="Z3" s="4">
        <v>236776.93887507412</v>
      </c>
      <c r="AA3" s="4">
        <v>211445.43172557175</v>
      </c>
      <c r="AB3" s="17">
        <f>G3/M3</f>
        <v>0.93456190625495106</v>
      </c>
      <c r="AC3" s="17">
        <f>H3/N3</f>
        <v>0.90190054891401228</v>
      </c>
      <c r="AD3" s="17">
        <f>I3/O3</f>
        <v>0.95022223221791935</v>
      </c>
      <c r="AE3" s="17">
        <f>G3/Y3</f>
        <v>0.44661081343332404</v>
      </c>
      <c r="AF3" s="17">
        <f>H3/Z3</f>
        <v>0.40184956897347951</v>
      </c>
      <c r="AG3" s="17">
        <f>G3/AA3</f>
        <v>0.45005823903101183</v>
      </c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K3" s="16"/>
    </row>
    <row r="4" spans="1:63" x14ac:dyDescent="0.3">
      <c r="A4" s="26" t="s">
        <v>19</v>
      </c>
      <c r="B4" s="26" t="s">
        <v>18</v>
      </c>
      <c r="C4" s="26" t="s">
        <v>18</v>
      </c>
      <c r="D4" s="26" t="s">
        <v>18</v>
      </c>
      <c r="E4" s="26" t="s">
        <v>18</v>
      </c>
      <c r="F4" s="26" t="s">
        <v>18</v>
      </c>
      <c r="G4" s="4">
        <v>3080.8653628225024</v>
      </c>
      <c r="H4" s="4">
        <v>3080.8653628225052</v>
      </c>
      <c r="I4" s="4">
        <v>3080.8653628225029</v>
      </c>
      <c r="J4" s="4">
        <v>4414.4233600425305</v>
      </c>
      <c r="K4" s="4">
        <v>4164.1559779497038</v>
      </c>
      <c r="L4" s="4">
        <v>4738.4873669167364</v>
      </c>
      <c r="M4" s="4">
        <v>4642.2180525441636</v>
      </c>
      <c r="N4" s="4">
        <v>4384.7367355108072</v>
      </c>
      <c r="O4" s="4">
        <v>4950.4632132099541</v>
      </c>
      <c r="P4" s="4">
        <v>5293.2826245482465</v>
      </c>
      <c r="Q4" s="4">
        <v>5033.4071217234014</v>
      </c>
      <c r="R4" s="4">
        <v>5778.702492889196</v>
      </c>
      <c r="S4" s="4">
        <v>6040.3305009319311</v>
      </c>
      <c r="T4" s="4">
        <v>5560.8202260423477</v>
      </c>
      <c r="U4" s="4">
        <v>6026.820053342959</v>
      </c>
      <c r="V4" s="4">
        <v>7849.8688376376822</v>
      </c>
      <c r="W4" s="4">
        <v>6741.9273281712312</v>
      </c>
      <c r="X4" s="4">
        <v>6699.23319749451</v>
      </c>
      <c r="Y4" s="4">
        <v>8494.2670754718329</v>
      </c>
      <c r="Z4" s="4">
        <v>8433.0205629887114</v>
      </c>
      <c r="AA4" s="4">
        <v>8514.1547430984901</v>
      </c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K4" s="16"/>
    </row>
    <row r="5" spans="1:63" x14ac:dyDescent="0.3">
      <c r="A5" s="26"/>
      <c r="B5" s="26" t="s">
        <v>20</v>
      </c>
      <c r="C5" s="3" t="s">
        <v>21</v>
      </c>
      <c r="D5" s="3" t="s">
        <v>21</v>
      </c>
      <c r="E5" s="3" t="s">
        <v>22</v>
      </c>
      <c r="F5" s="3" t="s">
        <v>23</v>
      </c>
      <c r="P5" s="7">
        <v>0.15764298253858089</v>
      </c>
      <c r="Q5" s="7">
        <v>0.28542644267870493</v>
      </c>
      <c r="R5" s="7">
        <v>0.17306425871551778</v>
      </c>
      <c r="AB5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K5" s="16"/>
    </row>
    <row r="6" spans="1:63" x14ac:dyDescent="0.3">
      <c r="A6" s="26"/>
      <c r="B6" s="26"/>
      <c r="C6" s="3" t="s">
        <v>24</v>
      </c>
      <c r="D6" s="3" t="s">
        <v>25</v>
      </c>
      <c r="E6" s="3" t="s">
        <v>22</v>
      </c>
      <c r="F6" s="3" t="s">
        <v>23</v>
      </c>
      <c r="M6" s="7">
        <v>0.42377354474592477</v>
      </c>
      <c r="N6" s="7">
        <v>0.42377354474592477</v>
      </c>
      <c r="O6" s="7">
        <v>0.42377354474592477</v>
      </c>
      <c r="AB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</row>
    <row r="7" spans="1:63" x14ac:dyDescent="0.3">
      <c r="A7" s="26"/>
      <c r="B7" s="3" t="s">
        <v>26</v>
      </c>
      <c r="C7" s="3" t="s">
        <v>21</v>
      </c>
      <c r="D7" s="3" t="s">
        <v>21</v>
      </c>
      <c r="E7" s="3" t="s">
        <v>22</v>
      </c>
      <c r="F7" s="3" t="s">
        <v>23</v>
      </c>
      <c r="G7" s="4">
        <v>1148.4050076158264</v>
      </c>
      <c r="H7" s="4">
        <v>1148.4050076158264</v>
      </c>
      <c r="I7" s="4">
        <v>1148.4050076158264</v>
      </c>
      <c r="J7" s="4">
        <v>3378.5868504313171</v>
      </c>
      <c r="K7" s="4">
        <v>3128.31946833849</v>
      </c>
      <c r="L7" s="4">
        <v>3702.650857305523</v>
      </c>
      <c r="M7" s="4">
        <v>3149.7898142771137</v>
      </c>
      <c r="N7" s="4">
        <v>2895.1112768074704</v>
      </c>
      <c r="O7" s="4">
        <v>3458.0349749429038</v>
      </c>
      <c r="P7" s="4">
        <v>3118.3086153669983</v>
      </c>
      <c r="Q7" s="4">
        <v>2859.2875947228608</v>
      </c>
      <c r="R7" s="4">
        <v>3600.998368602166</v>
      </c>
      <c r="S7" s="4">
        <v>3204.8763129619938</v>
      </c>
      <c r="T7" s="4">
        <v>2750.5518754570458</v>
      </c>
      <c r="U7" s="4">
        <v>3183.7607684739005</v>
      </c>
      <c r="V7" s="4">
        <v>4346.6617645742863</v>
      </c>
      <c r="W7" s="4">
        <v>3319.3915279578596</v>
      </c>
      <c r="X7" s="4">
        <v>3179.4995829189775</v>
      </c>
      <c r="Y7" s="4">
        <v>4307.3117574191756</v>
      </c>
      <c r="Z7" s="4">
        <v>4308.2627353561911</v>
      </c>
      <c r="AA7" s="4">
        <v>4287.5806584330967</v>
      </c>
      <c r="AB7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</row>
    <row r="8" spans="1:63" x14ac:dyDescent="0.3">
      <c r="A8" s="26"/>
      <c r="B8" s="3" t="s">
        <v>27</v>
      </c>
      <c r="C8" s="3" t="s">
        <v>28</v>
      </c>
      <c r="D8" s="3" t="s">
        <v>29</v>
      </c>
      <c r="E8" s="3" t="s">
        <v>22</v>
      </c>
      <c r="F8" s="3" t="s">
        <v>23</v>
      </c>
      <c r="G8" s="4">
        <v>1917.2254877482094</v>
      </c>
      <c r="H8" s="4">
        <v>1917.2254877482117</v>
      </c>
      <c r="I8" s="4">
        <v>1917.2254877482094</v>
      </c>
      <c r="AB8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</row>
    <row r="9" spans="1:63" x14ac:dyDescent="0.3">
      <c r="A9" s="26"/>
      <c r="B9" s="26" t="s">
        <v>30</v>
      </c>
      <c r="C9" s="3" t="s">
        <v>21</v>
      </c>
      <c r="D9" s="3" t="s">
        <v>21</v>
      </c>
      <c r="E9" s="3" t="s">
        <v>22</v>
      </c>
      <c r="F9" s="3" t="s">
        <v>23</v>
      </c>
      <c r="J9" s="4">
        <v>1035.8365096112134</v>
      </c>
      <c r="K9" s="4">
        <v>1035.8365096112134</v>
      </c>
      <c r="L9" s="4">
        <v>1035.8365096112134</v>
      </c>
      <c r="M9" s="4">
        <v>1492.004464722304</v>
      </c>
      <c r="N9" s="4">
        <v>1489.2016851585904</v>
      </c>
      <c r="O9" s="4">
        <v>1492.0044647223046</v>
      </c>
      <c r="P9" s="4">
        <v>2174.8163661987096</v>
      </c>
      <c r="Q9" s="4">
        <v>2173.8341005578618</v>
      </c>
      <c r="R9" s="4">
        <v>2177.5310600283142</v>
      </c>
      <c r="S9" s="4">
        <v>2835.4541879699368</v>
      </c>
      <c r="T9" s="4">
        <v>2810.2683505853015</v>
      </c>
      <c r="U9" s="4">
        <v>2843.059284869059</v>
      </c>
      <c r="V9" s="4">
        <v>3503.2070730633959</v>
      </c>
      <c r="W9" s="4">
        <v>3422.5358002133717</v>
      </c>
      <c r="X9" s="4">
        <v>3519.7336145755326</v>
      </c>
      <c r="Y9" s="4">
        <v>4186.9553180526573</v>
      </c>
      <c r="Z9" s="4">
        <v>4124.7578276325203</v>
      </c>
      <c r="AA9" s="4">
        <v>4226.5740846653944</v>
      </c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</row>
    <row r="10" spans="1:63" x14ac:dyDescent="0.3">
      <c r="A10" s="26"/>
      <c r="B10" s="26"/>
      <c r="C10" s="3" t="s">
        <v>31</v>
      </c>
      <c r="D10" s="3" t="s">
        <v>32</v>
      </c>
      <c r="E10" s="3" t="s">
        <v>22</v>
      </c>
      <c r="F10" s="3" t="s">
        <v>23</v>
      </c>
      <c r="G10" s="4">
        <v>15.234867458466686</v>
      </c>
      <c r="H10" s="4">
        <v>15.234867458466686</v>
      </c>
      <c r="I10" s="4">
        <v>15.234867458466686</v>
      </c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63" x14ac:dyDescent="0.3">
      <c r="A11" s="26" t="s">
        <v>33</v>
      </c>
      <c r="B11" s="26" t="s">
        <v>18</v>
      </c>
      <c r="C11" s="26" t="s">
        <v>18</v>
      </c>
      <c r="D11" s="26" t="s">
        <v>18</v>
      </c>
      <c r="E11" s="26" t="s">
        <v>18</v>
      </c>
      <c r="F11" s="26" t="s">
        <v>18</v>
      </c>
      <c r="G11" s="4">
        <v>27620.402266987498</v>
      </c>
      <c r="H11" s="4">
        <v>27792.50133165071</v>
      </c>
      <c r="I11" s="4">
        <v>27746.141588135593</v>
      </c>
      <c r="J11" s="4">
        <v>14417.626810991884</v>
      </c>
      <c r="K11" s="4">
        <v>14740.820292007698</v>
      </c>
      <c r="L11" s="4">
        <v>14915.507911597271</v>
      </c>
      <c r="M11" s="4">
        <v>25234.648359108945</v>
      </c>
      <c r="N11" s="4">
        <v>15694.295436531542</v>
      </c>
      <c r="O11" s="4">
        <v>23664.173632305628</v>
      </c>
      <c r="P11" s="4">
        <v>20642.83250931447</v>
      </c>
      <c r="Q11" s="4">
        <v>9327.7566830624928</v>
      </c>
      <c r="R11" s="4">
        <v>16396.186561564467</v>
      </c>
      <c r="S11" s="4">
        <v>14131.443773140374</v>
      </c>
      <c r="T11" s="4">
        <v>4974.6302671768617</v>
      </c>
      <c r="U11" s="4">
        <v>8293.4032383696267</v>
      </c>
      <c r="V11" s="4">
        <v>8092.0148327979805</v>
      </c>
      <c r="W11" s="4">
        <v>1882.6350359169778</v>
      </c>
      <c r="X11" s="4">
        <v>2762.2545725133609</v>
      </c>
      <c r="Y11" s="4">
        <v>669.41837864438276</v>
      </c>
      <c r="Z11" s="4">
        <v>669.41837864438332</v>
      </c>
      <c r="AA11" s="4">
        <v>669.41837864438401</v>
      </c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</row>
    <row r="12" spans="1:63" x14ac:dyDescent="0.3">
      <c r="A12" s="26"/>
      <c r="B12" s="26" t="s">
        <v>34</v>
      </c>
      <c r="C12" s="3" t="s">
        <v>21</v>
      </c>
      <c r="D12" s="3" t="s">
        <v>21</v>
      </c>
      <c r="E12" s="3" t="s">
        <v>22</v>
      </c>
      <c r="F12" s="3" t="s">
        <v>23</v>
      </c>
      <c r="J12" s="4">
        <v>2178.3062645319383</v>
      </c>
      <c r="K12" s="4">
        <v>2174.8936128296891</v>
      </c>
      <c r="L12" s="4">
        <v>2179.1307373380973</v>
      </c>
      <c r="M12" s="4">
        <v>2201.5724387142986</v>
      </c>
      <c r="N12" s="4">
        <v>2195.3937640577933</v>
      </c>
      <c r="O12" s="4">
        <v>2197.2376963250845</v>
      </c>
      <c r="P12" s="4">
        <v>2192.7683398586364</v>
      </c>
      <c r="Q12" s="4">
        <v>1516.7518169474706</v>
      </c>
      <c r="R12" s="4">
        <v>2191.5025811921173</v>
      </c>
      <c r="S12" s="4">
        <v>843.6634340640112</v>
      </c>
      <c r="T12" s="4">
        <v>502.06308728829151</v>
      </c>
      <c r="U12" s="4">
        <v>130.87814562716281</v>
      </c>
      <c r="V12" s="4">
        <v>137.04248805207851</v>
      </c>
      <c r="W12" s="4">
        <v>125.76540512418997</v>
      </c>
      <c r="X12" s="4">
        <v>130.87814562716281</v>
      </c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</row>
    <row r="13" spans="1:63" x14ac:dyDescent="0.3">
      <c r="A13" s="26"/>
      <c r="B13" s="26"/>
      <c r="C13" s="3" t="s">
        <v>35</v>
      </c>
      <c r="D13" s="3" t="s">
        <v>36</v>
      </c>
      <c r="E13" s="3" t="s">
        <v>22</v>
      </c>
      <c r="F13" s="3" t="s">
        <v>23</v>
      </c>
      <c r="G13" s="4">
        <v>2264.6398618560725</v>
      </c>
      <c r="H13" s="4">
        <v>2264.6398618560725</v>
      </c>
      <c r="I13" s="4">
        <v>2264.6398618560738</v>
      </c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</row>
    <row r="14" spans="1:63" x14ac:dyDescent="0.3">
      <c r="A14" s="26"/>
      <c r="B14" s="26" t="s">
        <v>37</v>
      </c>
      <c r="C14" s="3" t="s">
        <v>21</v>
      </c>
      <c r="D14" s="3" t="s">
        <v>21</v>
      </c>
      <c r="E14" s="3" t="s">
        <v>22</v>
      </c>
      <c r="F14" s="3" t="s">
        <v>23</v>
      </c>
      <c r="M14" s="4">
        <v>25.724322249478458</v>
      </c>
      <c r="N14" s="4">
        <v>1.4863439335920428</v>
      </c>
      <c r="O14" s="4">
        <v>17.656940517140775</v>
      </c>
      <c r="P14" s="4">
        <v>1.0155144887895973</v>
      </c>
      <c r="Q14" s="4">
        <v>1.0155144887895973</v>
      </c>
      <c r="R14" s="4">
        <v>1.0155144887895973</v>
      </c>
      <c r="S14" s="4">
        <v>1.0155144887895973</v>
      </c>
      <c r="T14" s="4">
        <v>2.0310289775791945</v>
      </c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</row>
    <row r="15" spans="1:63" x14ac:dyDescent="0.3">
      <c r="A15" s="26"/>
      <c r="B15" s="26"/>
      <c r="C15" s="3" t="s">
        <v>38</v>
      </c>
      <c r="D15" s="3" t="s">
        <v>39</v>
      </c>
      <c r="E15" s="3" t="s">
        <v>22</v>
      </c>
      <c r="F15" s="3" t="s">
        <v>23</v>
      </c>
      <c r="G15" s="4">
        <v>55.932754606396458</v>
      </c>
      <c r="H15" s="4">
        <v>55.9327546063965</v>
      </c>
      <c r="I15" s="4">
        <v>55.932754606396458</v>
      </c>
      <c r="J15" s="4">
        <v>55.932754606396479</v>
      </c>
      <c r="K15" s="4">
        <v>55.932754606396443</v>
      </c>
      <c r="L15" s="4">
        <v>55.932754606396514</v>
      </c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</row>
    <row r="16" spans="1:63" x14ac:dyDescent="0.3">
      <c r="A16" s="26"/>
      <c r="B16" s="26" t="s">
        <v>40</v>
      </c>
      <c r="C16" s="3" t="s">
        <v>21</v>
      </c>
      <c r="D16" s="3" t="s">
        <v>21</v>
      </c>
      <c r="E16" s="3" t="s">
        <v>22</v>
      </c>
      <c r="F16" s="3" t="s">
        <v>23</v>
      </c>
      <c r="J16" s="4">
        <v>51.015740242740499</v>
      </c>
      <c r="K16" s="4">
        <v>51.015740242740392</v>
      </c>
      <c r="L16" s="4">
        <v>51.015740242740378</v>
      </c>
      <c r="M16" s="4">
        <v>50.687862575938297</v>
      </c>
      <c r="N16" s="4">
        <v>50.217533065601899</v>
      </c>
      <c r="O16" s="4">
        <v>50.68786257593824</v>
      </c>
      <c r="P16" s="4">
        <v>50.576172840273372</v>
      </c>
      <c r="Q16" s="4">
        <v>45.173323523492584</v>
      </c>
      <c r="R16" s="4">
        <v>50.033461364867975</v>
      </c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</row>
    <row r="17" spans="1:55" x14ac:dyDescent="0.3">
      <c r="A17" s="26"/>
      <c r="B17" s="26"/>
      <c r="C17" s="3" t="s">
        <v>41</v>
      </c>
      <c r="D17" s="3" t="s">
        <v>42</v>
      </c>
      <c r="E17" s="3" t="s">
        <v>22</v>
      </c>
      <c r="F17" s="3" t="s">
        <v>23</v>
      </c>
      <c r="G17" s="4">
        <v>50.888291330606059</v>
      </c>
      <c r="H17" s="4">
        <v>50.88829133060608</v>
      </c>
      <c r="I17" s="4">
        <v>50.888291330605981</v>
      </c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</row>
    <row r="18" spans="1:55" x14ac:dyDescent="0.3">
      <c r="A18" s="26"/>
      <c r="B18" s="26"/>
      <c r="C18" s="3" t="s">
        <v>43</v>
      </c>
      <c r="D18" s="3" t="s">
        <v>43</v>
      </c>
      <c r="E18" s="3" t="s">
        <v>22</v>
      </c>
      <c r="F18" s="3" t="s">
        <v>23</v>
      </c>
      <c r="S18" s="4">
        <v>47.838598781239448</v>
      </c>
      <c r="T18" s="4">
        <v>47.838598781239426</v>
      </c>
      <c r="U18" s="4">
        <v>47.83859878123944</v>
      </c>
      <c r="V18" s="4">
        <v>50.503874038986439</v>
      </c>
      <c r="W18" s="4">
        <v>50.503874038986339</v>
      </c>
      <c r="X18" s="4">
        <v>50.503874038986233</v>
      </c>
      <c r="Y18" s="4">
        <v>53.169149296733096</v>
      </c>
      <c r="Z18" s="4">
        <v>53.169149296732996</v>
      </c>
      <c r="AA18" s="4">
        <v>53.169149296733096</v>
      </c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</row>
    <row r="19" spans="1:55" x14ac:dyDescent="0.3">
      <c r="A19" s="26"/>
      <c r="B19" s="26" t="s">
        <v>44</v>
      </c>
      <c r="C19" s="3" t="s">
        <v>21</v>
      </c>
      <c r="D19" s="3" t="s">
        <v>21</v>
      </c>
      <c r="E19" s="3" t="s">
        <v>22</v>
      </c>
      <c r="F19" s="3" t="s">
        <v>23</v>
      </c>
      <c r="M19" s="4">
        <v>9.5382314678546081</v>
      </c>
      <c r="N19" s="4">
        <v>9.6453073737393069</v>
      </c>
      <c r="O19" s="4">
        <v>9.6453073737393069</v>
      </c>
      <c r="P19" s="4">
        <v>4.7290208613170863</v>
      </c>
      <c r="Q19" s="4">
        <v>7.1026206611653731</v>
      </c>
      <c r="R19" s="4">
        <v>4.7290208613170863</v>
      </c>
      <c r="S19" s="4">
        <v>3.096666259554735</v>
      </c>
      <c r="T19" s="4">
        <v>2.7353005674815822</v>
      </c>
      <c r="U19" s="4">
        <v>2.7353005674815822</v>
      </c>
      <c r="AB19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</row>
    <row r="20" spans="1:55" x14ac:dyDescent="0.3">
      <c r="A20" s="26"/>
      <c r="B20" s="26"/>
      <c r="C20" s="3" t="s">
        <v>45</v>
      </c>
      <c r="D20" s="3" t="s">
        <v>46</v>
      </c>
      <c r="E20" s="3" t="s">
        <v>22</v>
      </c>
      <c r="F20" s="3" t="s">
        <v>23</v>
      </c>
      <c r="J20" s="4">
        <v>251.8143827576429</v>
      </c>
      <c r="K20" s="4">
        <v>269.66460197580392</v>
      </c>
      <c r="L20" s="4">
        <v>250.54665288745647</v>
      </c>
      <c r="AB20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</row>
    <row r="21" spans="1:55" x14ac:dyDescent="0.3">
      <c r="A21" s="26"/>
      <c r="B21" s="26"/>
      <c r="C21" s="3" t="s">
        <v>47</v>
      </c>
      <c r="D21" s="3" t="s">
        <v>48</v>
      </c>
      <c r="E21" s="3" t="s">
        <v>22</v>
      </c>
      <c r="F21" s="3" t="s">
        <v>23</v>
      </c>
      <c r="V21" s="4">
        <v>0.59122807095853513</v>
      </c>
      <c r="W21" s="4">
        <v>1.5190316832426438</v>
      </c>
      <c r="X21" s="4">
        <v>1.1824561419170703</v>
      </c>
      <c r="AB21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</row>
    <row r="22" spans="1:55" x14ac:dyDescent="0.3">
      <c r="A22" s="26"/>
      <c r="B22" s="3" t="s">
        <v>49</v>
      </c>
      <c r="C22" s="3" t="s">
        <v>21</v>
      </c>
      <c r="D22" s="3" t="s">
        <v>21</v>
      </c>
      <c r="E22" s="3" t="s">
        <v>22</v>
      </c>
      <c r="F22" s="3" t="s">
        <v>23</v>
      </c>
      <c r="G22" s="4">
        <v>2154.1944204756355</v>
      </c>
      <c r="H22" s="4">
        <v>2128.02613958758</v>
      </c>
      <c r="I22" s="4">
        <v>2129.4251949481504</v>
      </c>
      <c r="J22" s="4">
        <v>2875.2693232697929</v>
      </c>
      <c r="K22" s="4">
        <v>3545.869702476064</v>
      </c>
      <c r="L22" s="4">
        <v>2787.3125299826697</v>
      </c>
      <c r="M22" s="4">
        <v>2918.3165320645012</v>
      </c>
      <c r="N22" s="4">
        <v>2581.8203509110035</v>
      </c>
      <c r="O22" s="4">
        <v>2967.1607345051957</v>
      </c>
      <c r="P22" s="4">
        <v>533.21094335375108</v>
      </c>
      <c r="Q22" s="4">
        <v>728.79178937067479</v>
      </c>
      <c r="R22" s="4">
        <v>622.83024479825986</v>
      </c>
      <c r="S22" s="4">
        <v>54.35725505325437</v>
      </c>
      <c r="T22" s="4">
        <v>93.283580091887217</v>
      </c>
      <c r="U22" s="4">
        <v>33.126422448852558</v>
      </c>
      <c r="V22" s="4">
        <v>25.721977887591436</v>
      </c>
      <c r="W22" s="4">
        <v>92.710378627646435</v>
      </c>
      <c r="X22" s="4">
        <v>19.284226728149026</v>
      </c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</row>
    <row r="23" spans="1:55" x14ac:dyDescent="0.3">
      <c r="A23" s="26"/>
      <c r="B23" s="3" t="s">
        <v>50</v>
      </c>
      <c r="C23" s="3" t="s">
        <v>21</v>
      </c>
      <c r="D23" s="3" t="s">
        <v>21</v>
      </c>
      <c r="E23" s="3" t="s">
        <v>22</v>
      </c>
      <c r="F23" s="3" t="s">
        <v>23</v>
      </c>
      <c r="G23" s="4">
        <v>931.81509917675055</v>
      </c>
      <c r="H23" s="4">
        <v>1129.5807691395967</v>
      </c>
      <c r="I23" s="4">
        <v>1081.8219702639058</v>
      </c>
      <c r="J23" s="4">
        <v>2512.263815745011</v>
      </c>
      <c r="K23" s="4">
        <v>1998.8173519127879</v>
      </c>
      <c r="L23" s="4">
        <v>3281.0555949540098</v>
      </c>
      <c r="M23" s="4">
        <v>4104.6916551077256</v>
      </c>
      <c r="N23" s="4">
        <v>2268.9752327212432</v>
      </c>
      <c r="O23" s="4">
        <v>4792.1222325187991</v>
      </c>
      <c r="P23" s="4">
        <v>4068.9818232841694</v>
      </c>
      <c r="Q23" s="4">
        <v>2449.9113842297456</v>
      </c>
      <c r="R23" s="4">
        <v>4853.1196120674022</v>
      </c>
      <c r="S23" s="4">
        <v>2015.0584484847714</v>
      </c>
      <c r="T23" s="4">
        <v>1145.3183810907708</v>
      </c>
      <c r="U23" s="4">
        <v>1769.2517614785099</v>
      </c>
      <c r="V23" s="4">
        <v>1824.1089134371298</v>
      </c>
      <c r="W23" s="4">
        <v>868.3570304759894</v>
      </c>
      <c r="X23" s="4">
        <v>1615.9947958100583</v>
      </c>
      <c r="Y23" s="4">
        <v>616.24922934764959</v>
      </c>
      <c r="Z23" s="4">
        <v>616.24922934765027</v>
      </c>
      <c r="AA23" s="4">
        <v>616.24922934765095</v>
      </c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</row>
    <row r="24" spans="1:55" x14ac:dyDescent="0.3">
      <c r="A24" s="26"/>
      <c r="B24" s="26" t="s">
        <v>51</v>
      </c>
      <c r="C24" s="3" t="s">
        <v>21</v>
      </c>
      <c r="D24" s="3" t="s">
        <v>21</v>
      </c>
      <c r="E24" s="3" t="s">
        <v>22</v>
      </c>
      <c r="F24" s="3" t="s">
        <v>23</v>
      </c>
      <c r="G24" s="4">
        <v>20725.658061799688</v>
      </c>
      <c r="H24" s="4">
        <v>20726.159737388116</v>
      </c>
      <c r="I24" s="4">
        <v>20726.15973738812</v>
      </c>
      <c r="M24" s="4">
        <v>5868.6252284620941</v>
      </c>
      <c r="N24" s="4">
        <v>5534.4715731597407</v>
      </c>
      <c r="O24" s="4">
        <v>6260.7668857215194</v>
      </c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</row>
    <row r="25" spans="1:55" x14ac:dyDescent="0.3">
      <c r="A25" s="26"/>
      <c r="B25" s="26"/>
      <c r="C25" s="3" t="s">
        <v>52</v>
      </c>
      <c r="D25" s="3" t="s">
        <v>53</v>
      </c>
      <c r="E25" s="3" t="s">
        <v>22</v>
      </c>
      <c r="F25" s="3" t="s">
        <v>23</v>
      </c>
      <c r="J25" s="4">
        <v>4282.4332876896251</v>
      </c>
      <c r="K25" s="4">
        <v>4460.3170061091832</v>
      </c>
      <c r="L25" s="4">
        <v>4126.2249485405664</v>
      </c>
      <c r="P25" s="4">
        <v>1466.730228564762</v>
      </c>
      <c r="Q25" s="4">
        <v>1895.621165811838</v>
      </c>
      <c r="R25" s="4">
        <v>2909.2681438119062</v>
      </c>
      <c r="S25" s="4">
        <v>1174.2371092119452</v>
      </c>
      <c r="T25" s="4">
        <v>1095.3683303385944</v>
      </c>
      <c r="U25" s="4">
        <v>1843.1627160882956</v>
      </c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</row>
    <row r="26" spans="1:55" x14ac:dyDescent="0.3">
      <c r="A26" s="26"/>
      <c r="B26" s="3" t="s">
        <v>54</v>
      </c>
      <c r="C26" s="3" t="s">
        <v>55</v>
      </c>
      <c r="D26" s="3" t="s">
        <v>55</v>
      </c>
      <c r="E26" s="3" t="s">
        <v>22</v>
      </c>
      <c r="F26" s="3" t="s">
        <v>23</v>
      </c>
      <c r="M26" s="4">
        <v>8557.4276679484956</v>
      </c>
      <c r="N26" s="4">
        <v>1584.9969425979041</v>
      </c>
      <c r="O26" s="4">
        <v>5896.2339097953982</v>
      </c>
      <c r="P26" s="4">
        <v>11625.368200978302</v>
      </c>
      <c r="Q26" s="4">
        <v>2128.9386665886295</v>
      </c>
      <c r="R26" s="4">
        <v>5026.9316686836346</v>
      </c>
      <c r="S26" s="4">
        <v>9616.108096466538</v>
      </c>
      <c r="T26" s="4">
        <v>1760.5594238820927</v>
      </c>
      <c r="U26" s="4">
        <v>4028.4477023152403</v>
      </c>
      <c r="V26" s="4">
        <v>5744.9653083642097</v>
      </c>
      <c r="W26" s="4">
        <v>533.31863591994102</v>
      </c>
      <c r="X26" s="4">
        <v>631.14959507911658</v>
      </c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</row>
    <row r="27" spans="1:55" x14ac:dyDescent="0.3">
      <c r="A27" s="26"/>
      <c r="B27" s="26" t="s">
        <v>56</v>
      </c>
      <c r="C27" s="26" t="s">
        <v>21</v>
      </c>
      <c r="D27" s="3" t="s">
        <v>21</v>
      </c>
      <c r="E27" s="3" t="s">
        <v>22</v>
      </c>
      <c r="F27" s="3" t="s">
        <v>23</v>
      </c>
      <c r="G27" s="4">
        <v>563.67641861225229</v>
      </c>
      <c r="H27" s="4">
        <v>563.67641861224877</v>
      </c>
      <c r="I27" s="4">
        <v>563.67641861225241</v>
      </c>
      <c r="J27" s="4">
        <v>1232.7872631694661</v>
      </c>
      <c r="K27" s="4">
        <v>1232.807831979168</v>
      </c>
      <c r="L27" s="4">
        <v>1232.7872631694663</v>
      </c>
      <c r="M27" s="4">
        <v>474.30179828800323</v>
      </c>
      <c r="N27" s="4">
        <v>469.82805558377834</v>
      </c>
      <c r="O27" s="4">
        <v>475.20172984566398</v>
      </c>
      <c r="P27" s="4">
        <v>69.518462261627576</v>
      </c>
      <c r="Q27" s="4">
        <v>52.7210495269007</v>
      </c>
      <c r="R27" s="4">
        <v>74.974900970675449</v>
      </c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</row>
    <row r="28" spans="1:55" x14ac:dyDescent="0.3">
      <c r="A28" s="26"/>
      <c r="B28" s="26"/>
      <c r="C28" s="26"/>
      <c r="D28" s="3" t="s">
        <v>57</v>
      </c>
      <c r="E28" s="3" t="s">
        <v>22</v>
      </c>
      <c r="F28" s="3" t="s">
        <v>23</v>
      </c>
      <c r="S28" s="4">
        <v>0.44670968394843807</v>
      </c>
      <c r="T28" s="4">
        <v>0.44642278976043515</v>
      </c>
      <c r="U28" s="4">
        <v>0.44670968394843807</v>
      </c>
      <c r="V28" s="4">
        <v>0.38985572417318276</v>
      </c>
      <c r="W28" s="4">
        <v>0.38985572417318276</v>
      </c>
      <c r="X28" s="4">
        <v>0.38985572417318276</v>
      </c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</row>
    <row r="29" spans="1:55" x14ac:dyDescent="0.3">
      <c r="A29" s="26"/>
      <c r="B29" s="3" t="s">
        <v>58</v>
      </c>
      <c r="C29" s="3" t="s">
        <v>59</v>
      </c>
      <c r="D29" s="3" t="s">
        <v>60</v>
      </c>
      <c r="E29" s="3" t="s">
        <v>22</v>
      </c>
      <c r="F29" s="3" t="s">
        <v>23</v>
      </c>
      <c r="G29" s="4">
        <v>800.75685868689118</v>
      </c>
      <c r="H29" s="4">
        <v>800.75685868689118</v>
      </c>
      <c r="I29" s="4">
        <v>800.75685868689027</v>
      </c>
      <c r="M29" s="4">
        <v>81.36259238671397</v>
      </c>
      <c r="N29" s="4">
        <v>81.36259238671397</v>
      </c>
      <c r="O29" s="4">
        <v>81.36259238671397</v>
      </c>
      <c r="P29" s="4">
        <v>21.815432466088225</v>
      </c>
      <c r="Q29" s="4">
        <v>41.134278190477986</v>
      </c>
      <c r="R29" s="4">
        <v>37.343283616238395</v>
      </c>
      <c r="S29" s="4">
        <v>27.669862162384579</v>
      </c>
      <c r="T29" s="4">
        <v>27.669862162384579</v>
      </c>
      <c r="U29" s="4">
        <v>27.334144415519088</v>
      </c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</row>
    <row r="30" spans="1:55" x14ac:dyDescent="0.3">
      <c r="A30" s="26"/>
      <c r="B30" s="26" t="s">
        <v>61</v>
      </c>
      <c r="C30" s="3" t="s">
        <v>21</v>
      </c>
      <c r="D30" s="3" t="s">
        <v>21</v>
      </c>
      <c r="E30" s="3" t="s">
        <v>22</v>
      </c>
      <c r="F30" s="3" t="s">
        <v>23</v>
      </c>
      <c r="J30" s="4">
        <v>977.80397897927219</v>
      </c>
      <c r="K30" s="4">
        <v>951.50168987586426</v>
      </c>
      <c r="L30" s="4">
        <v>951.5016898758646</v>
      </c>
      <c r="M30" s="4">
        <v>942.40002984384205</v>
      </c>
      <c r="N30" s="4">
        <v>916.09774074043264</v>
      </c>
      <c r="O30" s="4">
        <v>916.09774074043401</v>
      </c>
      <c r="P30" s="4">
        <v>608.11837035675455</v>
      </c>
      <c r="Q30" s="4">
        <v>460.59507372330586</v>
      </c>
      <c r="R30" s="4">
        <v>624.43812970925455</v>
      </c>
      <c r="S30" s="4">
        <v>347.95207848393954</v>
      </c>
      <c r="T30" s="4">
        <v>297.3162512067791</v>
      </c>
      <c r="U30" s="4">
        <v>410.18173696337573</v>
      </c>
      <c r="V30" s="4">
        <v>308.69118722285469</v>
      </c>
      <c r="W30" s="4">
        <v>210.07082432280896</v>
      </c>
      <c r="X30" s="4">
        <v>312.87162336379726</v>
      </c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</row>
    <row r="31" spans="1:55" x14ac:dyDescent="0.3">
      <c r="A31" s="26"/>
      <c r="B31" s="26"/>
      <c r="C31" s="3" t="s">
        <v>62</v>
      </c>
      <c r="D31" s="3" t="s">
        <v>57</v>
      </c>
      <c r="E31" s="3" t="s">
        <v>22</v>
      </c>
      <c r="F31" s="3" t="s">
        <v>23</v>
      </c>
      <c r="G31" s="4">
        <v>72.840500443203155</v>
      </c>
      <c r="H31" s="4">
        <v>72.840500443203169</v>
      </c>
      <c r="I31" s="4">
        <v>72.84050044320314</v>
      </c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</row>
    <row r="32" spans="1:55" x14ac:dyDescent="0.3">
      <c r="A32" s="26" t="s">
        <v>63</v>
      </c>
      <c r="B32" s="26" t="s">
        <v>18</v>
      </c>
      <c r="C32" s="26" t="s">
        <v>18</v>
      </c>
      <c r="D32" s="26" t="s">
        <v>18</v>
      </c>
      <c r="E32" s="26" t="s">
        <v>18</v>
      </c>
      <c r="F32" s="26" t="s">
        <v>18</v>
      </c>
      <c r="R32" s="4">
        <v>622.01737404346284</v>
      </c>
      <c r="S32" s="4">
        <v>327.57914076374539</v>
      </c>
      <c r="U32" s="4">
        <v>9536.2631320654473</v>
      </c>
      <c r="V32" s="4">
        <v>468.42565404436579</v>
      </c>
      <c r="X32" s="4">
        <v>9855.474246711723</v>
      </c>
      <c r="Y32" s="4">
        <v>13880.443227162557</v>
      </c>
      <c r="AA32" s="4">
        <v>27848.83225681289</v>
      </c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</row>
    <row r="33" spans="1:55" x14ac:dyDescent="0.3">
      <c r="A33" s="26"/>
      <c r="B33" s="3" t="s">
        <v>64</v>
      </c>
      <c r="C33" s="3" t="s">
        <v>65</v>
      </c>
      <c r="D33" s="3" t="s">
        <v>65</v>
      </c>
      <c r="E33" s="3" t="s">
        <v>22</v>
      </c>
      <c r="F33" s="3" t="s">
        <v>23</v>
      </c>
      <c r="R33" s="4">
        <v>622.01737404346284</v>
      </c>
      <c r="S33" s="4">
        <v>327.57914076374539</v>
      </c>
      <c r="U33" s="4">
        <v>9536.2631320654473</v>
      </c>
      <c r="V33" s="4">
        <v>468.42565404436579</v>
      </c>
      <c r="X33" s="4">
        <v>9855.474246711723</v>
      </c>
      <c r="Y33" s="4">
        <v>13880.443227162557</v>
      </c>
      <c r="AA33" s="4">
        <v>27848.83225681289</v>
      </c>
      <c r="AB33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</row>
    <row r="34" spans="1:55" x14ac:dyDescent="0.3">
      <c r="A34" s="26" t="s">
        <v>66</v>
      </c>
      <c r="B34" s="26" t="s">
        <v>18</v>
      </c>
      <c r="C34" s="26" t="s">
        <v>18</v>
      </c>
      <c r="D34" s="26" t="s">
        <v>18</v>
      </c>
      <c r="E34" s="26" t="s">
        <v>18</v>
      </c>
      <c r="F34" s="26" t="s">
        <v>18</v>
      </c>
      <c r="G34" s="4">
        <v>41459.074727386112</v>
      </c>
      <c r="H34" s="4">
        <v>41459.074727386112</v>
      </c>
      <c r="I34" s="4">
        <v>41459.074727386112</v>
      </c>
      <c r="J34" s="4">
        <v>14150.752122297106</v>
      </c>
      <c r="K34" s="4">
        <v>14150.752122297108</v>
      </c>
      <c r="L34" s="4">
        <v>14150.752122297108</v>
      </c>
      <c r="M34" s="4">
        <v>12686.92820142265</v>
      </c>
      <c r="N34" s="4">
        <v>12686.928201422652</v>
      </c>
      <c r="O34" s="4">
        <v>12686.92820142265</v>
      </c>
      <c r="P34" s="4">
        <v>13522.246250251386</v>
      </c>
      <c r="Q34" s="4">
        <v>13522.246250251383</v>
      </c>
      <c r="R34" s="4">
        <v>13522.246250251403</v>
      </c>
      <c r="W34" s="4">
        <v>6901.4174940232069</v>
      </c>
      <c r="Z34" s="4">
        <v>41863.239909155702</v>
      </c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</row>
    <row r="35" spans="1:55" x14ac:dyDescent="0.3">
      <c r="A35" s="26"/>
      <c r="B35" s="26" t="s">
        <v>67</v>
      </c>
      <c r="C35" s="3" t="s">
        <v>68</v>
      </c>
      <c r="D35" s="3" t="s">
        <v>68</v>
      </c>
      <c r="E35" s="3" t="s">
        <v>22</v>
      </c>
      <c r="F35" s="3" t="s">
        <v>23</v>
      </c>
      <c r="W35" s="4">
        <v>6901.4174940232069</v>
      </c>
      <c r="Z35" s="4">
        <v>41863.239909155702</v>
      </c>
      <c r="AB35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</row>
    <row r="36" spans="1:55" x14ac:dyDescent="0.3">
      <c r="A36" s="26"/>
      <c r="B36" s="26"/>
      <c r="C36" s="3" t="s">
        <v>69</v>
      </c>
      <c r="D36" s="3" t="s">
        <v>70</v>
      </c>
      <c r="E36" s="3" t="s">
        <v>22</v>
      </c>
      <c r="F36" s="3" t="s">
        <v>23</v>
      </c>
      <c r="G36" s="4">
        <v>41459.074727386112</v>
      </c>
      <c r="H36" s="4">
        <v>41459.074727386112</v>
      </c>
      <c r="I36" s="4">
        <v>41459.074727386112</v>
      </c>
      <c r="J36" s="4">
        <v>14150.752122297106</v>
      </c>
      <c r="K36" s="4">
        <v>14150.752122297108</v>
      </c>
      <c r="L36" s="4">
        <v>14150.752122297108</v>
      </c>
      <c r="M36" s="4">
        <v>12686.92820142265</v>
      </c>
      <c r="N36" s="4">
        <v>12686.928201422652</v>
      </c>
      <c r="O36" s="4">
        <v>12686.92820142265</v>
      </c>
      <c r="P36" s="4">
        <v>13522.246250251386</v>
      </c>
      <c r="Q36" s="4">
        <v>13522.246250251383</v>
      </c>
      <c r="R36" s="4">
        <v>13522.246250251403</v>
      </c>
      <c r="AB3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</row>
    <row r="37" spans="1:55" x14ac:dyDescent="0.3">
      <c r="A37" s="26" t="s">
        <v>71</v>
      </c>
      <c r="B37" s="26" t="s">
        <v>18</v>
      </c>
      <c r="C37" s="26" t="s">
        <v>18</v>
      </c>
      <c r="D37" s="26" t="s">
        <v>18</v>
      </c>
      <c r="E37" s="26" t="s">
        <v>18</v>
      </c>
      <c r="F37" s="26" t="s">
        <v>18</v>
      </c>
      <c r="G37" s="4">
        <v>3763.0084105595088</v>
      </c>
      <c r="H37" s="4">
        <v>3576.8615221418581</v>
      </c>
      <c r="I37" s="4">
        <v>3666.4452442883749</v>
      </c>
      <c r="J37" s="4">
        <v>16806.263289875515</v>
      </c>
      <c r="K37" s="4">
        <v>17502.793322971658</v>
      </c>
      <c r="L37" s="4">
        <v>16188.132614300463</v>
      </c>
      <c r="M37" s="4">
        <v>7468.7358039947485</v>
      </c>
      <c r="N37" s="4">
        <v>5661.6988050135478</v>
      </c>
      <c r="O37" s="4">
        <v>7694.1650977205391</v>
      </c>
      <c r="P37" s="4">
        <v>6680.607611039004</v>
      </c>
      <c r="Q37" s="4">
        <v>3051.3317598160224</v>
      </c>
      <c r="R37" s="4">
        <v>8592.9498128964788</v>
      </c>
      <c r="S37" s="4">
        <v>21677.678439758896</v>
      </c>
      <c r="T37" s="4">
        <v>9818.9195265196504</v>
      </c>
      <c r="U37" s="4">
        <v>20629.749023333701</v>
      </c>
      <c r="V37" s="4">
        <v>23175.24154099615</v>
      </c>
      <c r="W37" s="4">
        <v>8269.7052839495245</v>
      </c>
      <c r="X37" s="4">
        <v>21979.385936919258</v>
      </c>
      <c r="Y37" s="4">
        <v>31680.05190049806</v>
      </c>
      <c r="Z37" s="4">
        <v>9825.6064550915926</v>
      </c>
      <c r="AA37" s="4">
        <v>26801.610755129739</v>
      </c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</row>
    <row r="38" spans="1:55" x14ac:dyDescent="0.3">
      <c r="A38" s="26"/>
      <c r="B38" s="3" t="s">
        <v>72</v>
      </c>
      <c r="C38" s="3" t="s">
        <v>73</v>
      </c>
      <c r="D38" s="3" t="s">
        <v>74</v>
      </c>
      <c r="E38" s="3" t="s">
        <v>22</v>
      </c>
      <c r="F38" s="3" t="s">
        <v>23</v>
      </c>
      <c r="G38" s="4">
        <v>3763.0084105595088</v>
      </c>
      <c r="H38" s="4">
        <v>3576.8615221418581</v>
      </c>
      <c r="I38" s="4">
        <v>3666.4452442883749</v>
      </c>
      <c r="J38" s="4">
        <v>16806.263289875515</v>
      </c>
      <c r="K38" s="4">
        <v>17502.793322971658</v>
      </c>
      <c r="L38" s="4">
        <v>16188.132614300463</v>
      </c>
      <c r="M38" s="4">
        <v>7468.7358039947485</v>
      </c>
      <c r="N38" s="4">
        <v>5661.6988050135478</v>
      </c>
      <c r="O38" s="4">
        <v>7694.1650977205391</v>
      </c>
      <c r="P38" s="4">
        <v>6680.607611039004</v>
      </c>
      <c r="Q38" s="4">
        <v>3051.3317598160224</v>
      </c>
      <c r="R38" s="4">
        <v>8592.9498128964788</v>
      </c>
      <c r="S38" s="4">
        <v>21677.678439758896</v>
      </c>
      <c r="T38" s="4">
        <v>9818.9195265196504</v>
      </c>
      <c r="U38" s="4">
        <v>20629.749023333701</v>
      </c>
      <c r="V38" s="4">
        <v>23175.24154099615</v>
      </c>
      <c r="W38" s="4">
        <v>8269.7052839495245</v>
      </c>
      <c r="X38" s="4">
        <v>21979.385936919258</v>
      </c>
      <c r="Y38" s="4">
        <v>31680.05190049806</v>
      </c>
      <c r="Z38" s="4">
        <v>9825.6064550915926</v>
      </c>
      <c r="AA38" s="4">
        <v>26801.610755129739</v>
      </c>
      <c r="AB38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</row>
    <row r="39" spans="1:55" x14ac:dyDescent="0.3">
      <c r="A39" s="26" t="s">
        <v>75</v>
      </c>
      <c r="B39" s="26" t="s">
        <v>18</v>
      </c>
      <c r="C39" s="26" t="s">
        <v>18</v>
      </c>
      <c r="D39" s="26" t="s">
        <v>18</v>
      </c>
      <c r="E39" s="26" t="s">
        <v>18</v>
      </c>
      <c r="F39" s="26" t="s">
        <v>18</v>
      </c>
      <c r="G39" s="4">
        <v>19239.407885807243</v>
      </c>
      <c r="H39" s="4">
        <v>19239.40788580725</v>
      </c>
      <c r="I39" s="4">
        <v>19239.407885807246</v>
      </c>
      <c r="J39" s="4">
        <v>47147.587485470976</v>
      </c>
      <c r="K39" s="4">
        <v>46560.671699020131</v>
      </c>
      <c r="L39" s="4">
        <v>46935.539922507007</v>
      </c>
      <c r="M39" s="4">
        <v>51793.531630446967</v>
      </c>
      <c r="N39" s="4">
        <v>67070.348272983771</v>
      </c>
      <c r="O39" s="4">
        <v>51182.871850636307</v>
      </c>
      <c r="P39" s="4">
        <v>77098.83932478432</v>
      </c>
      <c r="Q39" s="4">
        <v>105853.11470137781</v>
      </c>
      <c r="R39" s="4">
        <v>71875.628550418129</v>
      </c>
      <c r="S39" s="4">
        <v>108060.78812437365</v>
      </c>
      <c r="T39" s="4">
        <v>141669.56307961381</v>
      </c>
      <c r="U39" s="4">
        <v>101554.33629455885</v>
      </c>
      <c r="V39" s="4">
        <v>123386.21418410682</v>
      </c>
      <c r="W39" s="4">
        <v>155884.07149574414</v>
      </c>
      <c r="X39" s="4">
        <v>119897.03044943974</v>
      </c>
      <c r="Y39" s="4">
        <v>158353.41582033093</v>
      </c>
      <c r="Z39" s="4">
        <v>175985.65356919373</v>
      </c>
      <c r="AA39" s="4">
        <v>147611.41559188624</v>
      </c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</row>
    <row r="40" spans="1:55" x14ac:dyDescent="0.3">
      <c r="A40" s="26"/>
      <c r="B40" s="26" t="s">
        <v>76</v>
      </c>
      <c r="C40" s="3" t="s">
        <v>21</v>
      </c>
      <c r="D40" s="3" t="s">
        <v>21</v>
      </c>
      <c r="E40" s="3" t="s">
        <v>22</v>
      </c>
      <c r="F40" s="3" t="s">
        <v>23</v>
      </c>
      <c r="G40" s="4">
        <v>301.99621000023598</v>
      </c>
      <c r="H40" s="4">
        <v>301.9962100002366</v>
      </c>
      <c r="I40" s="4">
        <v>301.99621000023569</v>
      </c>
      <c r="M40" s="4">
        <v>377.77777777808012</v>
      </c>
      <c r="N40" s="4">
        <v>377.77777777807989</v>
      </c>
      <c r="O40" s="4">
        <v>377.77777777807961</v>
      </c>
      <c r="P40" s="4">
        <v>377.77777777807995</v>
      </c>
      <c r="Q40" s="4">
        <v>377.77777777807961</v>
      </c>
      <c r="R40" s="4">
        <v>377.77777777807978</v>
      </c>
      <c r="S40" s="4">
        <v>377.77777777807916</v>
      </c>
      <c r="T40" s="4">
        <v>377.77777777808012</v>
      </c>
      <c r="U40" s="4">
        <v>377.77777777807978</v>
      </c>
      <c r="V40" s="4">
        <v>377.77777777807893</v>
      </c>
      <c r="W40" s="4">
        <v>377.77777777808012</v>
      </c>
      <c r="X40" s="4">
        <v>377.77777777807984</v>
      </c>
      <c r="Y40" s="4">
        <v>377.7777777780783</v>
      </c>
      <c r="Z40" s="4">
        <v>377.77777777807995</v>
      </c>
      <c r="AA40" s="4">
        <v>377.77777777808001</v>
      </c>
      <c r="AB40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</row>
    <row r="41" spans="1:55" x14ac:dyDescent="0.3">
      <c r="A41" s="26"/>
      <c r="B41" s="26"/>
      <c r="C41" s="3" t="s">
        <v>77</v>
      </c>
      <c r="D41" s="3" t="s">
        <v>77</v>
      </c>
      <c r="E41" s="3" t="s">
        <v>22</v>
      </c>
      <c r="F41" s="3" t="s">
        <v>23</v>
      </c>
      <c r="J41" s="4">
        <v>377.77777777808029</v>
      </c>
      <c r="K41" s="4">
        <v>377.7777777780795</v>
      </c>
      <c r="L41" s="4">
        <v>377.77777777807989</v>
      </c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</row>
    <row r="42" spans="1:55" x14ac:dyDescent="0.3">
      <c r="A42" s="26"/>
      <c r="B42" s="3" t="s">
        <v>78</v>
      </c>
      <c r="C42" s="3" t="s">
        <v>21</v>
      </c>
      <c r="D42" s="3" t="s">
        <v>21</v>
      </c>
      <c r="E42" s="3" t="s">
        <v>22</v>
      </c>
      <c r="F42" s="3" t="s">
        <v>23</v>
      </c>
      <c r="G42" s="4">
        <v>5916.0163208380673</v>
      </c>
      <c r="H42" s="4">
        <v>5916.0163208380682</v>
      </c>
      <c r="I42" s="4">
        <v>5916.0163208380673</v>
      </c>
      <c r="J42" s="4">
        <v>22731.385587435852</v>
      </c>
      <c r="K42" s="4">
        <v>22144.469800985018</v>
      </c>
      <c r="L42" s="4">
        <v>22519.338024471886</v>
      </c>
      <c r="M42" s="4">
        <v>24777.043297737502</v>
      </c>
      <c r="N42" s="4">
        <v>21313.81155847526</v>
      </c>
      <c r="O42" s="4">
        <v>24163.112536674733</v>
      </c>
      <c r="P42" s="4">
        <v>41115.225510526594</v>
      </c>
      <c r="Q42" s="4">
        <v>32399.970327757779</v>
      </c>
      <c r="R42" s="4">
        <v>35892.014736160403</v>
      </c>
      <c r="S42" s="4">
        <v>53831.808488372582</v>
      </c>
      <c r="T42" s="4">
        <v>31398.355638531153</v>
      </c>
      <c r="U42" s="4">
        <v>47325.356658557779</v>
      </c>
      <c r="V42" s="4">
        <v>61790.982730410957</v>
      </c>
      <c r="W42" s="4">
        <v>31136.148203867822</v>
      </c>
      <c r="X42" s="4">
        <v>58301.798995743877</v>
      </c>
      <c r="Y42" s="4">
        <v>91685.005050078267</v>
      </c>
      <c r="Z42" s="4">
        <v>38561.645085803684</v>
      </c>
      <c r="AA42" s="4">
        <v>83371.497225736588</v>
      </c>
      <c r="AB42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</row>
    <row r="43" spans="1:55" x14ac:dyDescent="0.3">
      <c r="A43" s="26"/>
      <c r="B43" s="3" t="s">
        <v>79</v>
      </c>
      <c r="C43" s="3" t="s">
        <v>21</v>
      </c>
      <c r="D43" s="3" t="s">
        <v>21</v>
      </c>
      <c r="E43" s="3" t="s">
        <v>22</v>
      </c>
      <c r="F43" s="3" t="s">
        <v>23</v>
      </c>
      <c r="G43" s="4">
        <v>8015.0476715959376</v>
      </c>
      <c r="H43" s="4">
        <v>8015.0476715959376</v>
      </c>
      <c r="I43" s="4">
        <v>8015.0476715959376</v>
      </c>
      <c r="J43" s="4">
        <v>16096.893117069338</v>
      </c>
      <c r="K43" s="4">
        <v>16096.893117069338</v>
      </c>
      <c r="L43" s="4">
        <v>16096.893117069345</v>
      </c>
      <c r="M43" s="4">
        <v>16382.976141687866</v>
      </c>
      <c r="N43" s="4">
        <v>35117.741421369021</v>
      </c>
      <c r="O43" s="4">
        <v>16382.976141687865</v>
      </c>
      <c r="P43" s="4">
        <v>17138.941666956031</v>
      </c>
      <c r="Q43" s="4">
        <v>54608.472226318372</v>
      </c>
      <c r="R43" s="4">
        <v>17138.941666956031</v>
      </c>
      <c r="S43" s="4">
        <v>28582.26265169715</v>
      </c>
      <c r="T43" s="4">
        <v>84786.558490740601</v>
      </c>
      <c r="U43" s="4">
        <v>28582.26265169715</v>
      </c>
      <c r="V43" s="4">
        <v>28608.302461852774</v>
      </c>
      <c r="W43" s="4">
        <v>99543.943567431052</v>
      </c>
      <c r="X43" s="4">
        <v>28608.302461852771</v>
      </c>
      <c r="Y43" s="4">
        <v>28608.302461852771</v>
      </c>
      <c r="Z43" s="4">
        <v>112220.0287589448</v>
      </c>
      <c r="AA43" s="4">
        <v>28608.302461852763</v>
      </c>
      <c r="AB43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</row>
    <row r="44" spans="1:55" x14ac:dyDescent="0.3">
      <c r="A44" s="26"/>
      <c r="B44" s="3" t="s">
        <v>80</v>
      </c>
      <c r="C44" s="3" t="s">
        <v>21</v>
      </c>
      <c r="D44" s="3" t="s">
        <v>21</v>
      </c>
      <c r="E44" s="3" t="s">
        <v>22</v>
      </c>
      <c r="F44" s="3" t="s">
        <v>23</v>
      </c>
      <c r="G44" s="4">
        <v>5006.3476833730056</v>
      </c>
      <c r="H44" s="4">
        <v>5006.3476833730056</v>
      </c>
      <c r="I44" s="4">
        <v>5006.3476833730037</v>
      </c>
      <c r="J44" s="4">
        <v>7941.531003187697</v>
      </c>
      <c r="K44" s="4">
        <v>7941.5310031876961</v>
      </c>
      <c r="L44" s="4">
        <v>7941.5310031876961</v>
      </c>
      <c r="M44" s="4">
        <v>10255.734413243521</v>
      </c>
      <c r="N44" s="4">
        <v>10261.017515361418</v>
      </c>
      <c r="O44" s="4">
        <v>10259.005394495649</v>
      </c>
      <c r="P44" s="4">
        <v>18466.894369523627</v>
      </c>
      <c r="Q44" s="4">
        <v>18466.894369523619</v>
      </c>
      <c r="R44" s="4">
        <v>18466.894369523619</v>
      </c>
      <c r="S44" s="4">
        <v>25268.93920652584</v>
      </c>
      <c r="T44" s="4">
        <v>25106.871172563981</v>
      </c>
      <c r="U44" s="4">
        <v>25268.939206525836</v>
      </c>
      <c r="V44" s="4">
        <v>32609.151214065008</v>
      </c>
      <c r="W44" s="4">
        <v>24826.201946667185</v>
      </c>
      <c r="X44" s="4">
        <v>32609.151214065016</v>
      </c>
      <c r="Y44" s="4">
        <v>37682.330530621875</v>
      </c>
      <c r="Z44" s="4">
        <v>24826.201946667185</v>
      </c>
      <c r="AA44" s="4">
        <v>35253.838126518807</v>
      </c>
      <c r="AB44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</row>
    <row r="45" spans="1:55" x14ac:dyDescent="0.3">
      <c r="G45" s="2" t="s">
        <v>14</v>
      </c>
      <c r="H45" s="2" t="s">
        <v>15</v>
      </c>
      <c r="I45" s="2" t="s">
        <v>16</v>
      </c>
      <c r="J45" s="2" t="s">
        <v>14</v>
      </c>
      <c r="K45" s="2" t="s">
        <v>15</v>
      </c>
      <c r="L45" s="2" t="s">
        <v>16</v>
      </c>
      <c r="M45" s="2" t="s">
        <v>14</v>
      </c>
      <c r="N45" s="2" t="s">
        <v>15</v>
      </c>
      <c r="O45" s="2" t="s">
        <v>16</v>
      </c>
      <c r="P45" s="2" t="s">
        <v>14</v>
      </c>
      <c r="Q45" s="2" t="s">
        <v>15</v>
      </c>
      <c r="R45" s="2" t="s">
        <v>16</v>
      </c>
      <c r="S45" s="2" t="s">
        <v>14</v>
      </c>
      <c r="T45" s="2" t="s">
        <v>15</v>
      </c>
      <c r="U45" s="2" t="s">
        <v>16</v>
      </c>
      <c r="V45" s="2" t="s">
        <v>14</v>
      </c>
      <c r="W45" s="2" t="s">
        <v>15</v>
      </c>
      <c r="X45" s="2" t="s">
        <v>16</v>
      </c>
      <c r="Y45" s="2" t="s">
        <v>14</v>
      </c>
      <c r="Z45" s="2" t="s">
        <v>15</v>
      </c>
      <c r="AA45" s="2" t="s">
        <v>16</v>
      </c>
    </row>
    <row r="46" spans="1:55" x14ac:dyDescent="0.3">
      <c r="G46" s="1" t="s">
        <v>260</v>
      </c>
      <c r="H46" s="1" t="s">
        <v>261</v>
      </c>
      <c r="I46" s="1" t="s">
        <v>262</v>
      </c>
      <c r="J46" s="1" t="s">
        <v>263</v>
      </c>
      <c r="K46" s="1" t="s">
        <v>264</v>
      </c>
      <c r="L46" s="1" t="s">
        <v>265</v>
      </c>
      <c r="M46" s="1" t="s">
        <v>266</v>
      </c>
      <c r="N46" s="1" t="s">
        <v>267</v>
      </c>
      <c r="O46" s="1" t="s">
        <v>268</v>
      </c>
      <c r="P46" s="1" t="s">
        <v>269</v>
      </c>
      <c r="Q46" s="1" t="s">
        <v>270</v>
      </c>
      <c r="R46" s="1" t="s">
        <v>271</v>
      </c>
      <c r="S46" s="1" t="s">
        <v>272</v>
      </c>
      <c r="T46" s="1" t="s">
        <v>273</v>
      </c>
      <c r="U46" s="1" t="s">
        <v>274</v>
      </c>
      <c r="V46" s="1" t="s">
        <v>275</v>
      </c>
      <c r="W46" s="1" t="s">
        <v>276</v>
      </c>
      <c r="X46" s="1" t="s">
        <v>277</v>
      </c>
      <c r="Y46" s="1" t="s">
        <v>278</v>
      </c>
      <c r="Z46" s="1" t="s">
        <v>279</v>
      </c>
      <c r="AA46" s="1" t="s">
        <v>280</v>
      </c>
    </row>
  </sheetData>
  <mergeCells count="32">
    <mergeCell ref="Y1:AA1"/>
    <mergeCell ref="A3:F3"/>
    <mergeCell ref="A4:A10"/>
    <mergeCell ref="B4:F4"/>
    <mergeCell ref="B5:B6"/>
    <mergeCell ref="B9:B10"/>
    <mergeCell ref="G1:I1"/>
    <mergeCell ref="J1:L1"/>
    <mergeCell ref="M1:O1"/>
    <mergeCell ref="P1:R1"/>
    <mergeCell ref="S1:U1"/>
    <mergeCell ref="V1:X1"/>
    <mergeCell ref="A11:A31"/>
    <mergeCell ref="B11:F11"/>
    <mergeCell ref="B12:B13"/>
    <mergeCell ref="B14:B15"/>
    <mergeCell ref="B16:B18"/>
    <mergeCell ref="B19:B21"/>
    <mergeCell ref="B24:B25"/>
    <mergeCell ref="B27:B28"/>
    <mergeCell ref="C27:C28"/>
    <mergeCell ref="B30:B31"/>
    <mergeCell ref="A39:A44"/>
    <mergeCell ref="B39:F39"/>
    <mergeCell ref="B40:B41"/>
    <mergeCell ref="A32:A33"/>
    <mergeCell ref="B32:F32"/>
    <mergeCell ref="A34:A36"/>
    <mergeCell ref="B34:F34"/>
    <mergeCell ref="B35:B36"/>
    <mergeCell ref="A37:A38"/>
    <mergeCell ref="B37:F3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52F63-E956-49B1-AE8F-92021960C5C8}">
  <dimension ref="A1:G42"/>
  <sheetViews>
    <sheetView zoomScale="70" zoomScaleNormal="70" workbookViewId="0">
      <selection activeCell="E14" sqref="E14:E15"/>
    </sheetView>
  </sheetViews>
  <sheetFormatPr defaultRowHeight="14.4" x14ac:dyDescent="0.3"/>
  <cols>
    <col min="2" max="2" width="30.5546875" bestFit="1" customWidth="1"/>
    <col min="4" max="4" width="84.6640625" bestFit="1" customWidth="1"/>
    <col min="5" max="5" width="78.33203125" bestFit="1" customWidth="1"/>
    <col min="6" max="6" width="71.88671875" bestFit="1" customWidth="1"/>
  </cols>
  <sheetData>
    <row r="1" spans="1:7" x14ac:dyDescent="0.3">
      <c r="E1" s="1" t="s">
        <v>106</v>
      </c>
      <c r="F1" s="1" t="s">
        <v>107</v>
      </c>
      <c r="G1" t="s">
        <v>108</v>
      </c>
    </row>
    <row r="2" spans="1:7" x14ac:dyDescent="0.3">
      <c r="A2" t="s">
        <v>19</v>
      </c>
      <c r="B2" t="s">
        <v>20</v>
      </c>
      <c r="C2" t="s">
        <v>21</v>
      </c>
      <c r="D2" t="s">
        <v>21</v>
      </c>
      <c r="E2" s="1" t="s">
        <v>91</v>
      </c>
      <c r="F2" t="s">
        <v>88</v>
      </c>
    </row>
    <row r="3" spans="1:7" x14ac:dyDescent="0.3">
      <c r="A3" t="s">
        <v>19</v>
      </c>
      <c r="C3" t="s">
        <v>24</v>
      </c>
      <c r="D3" t="s">
        <v>25</v>
      </c>
      <c r="E3" s="1" t="s">
        <v>91</v>
      </c>
      <c r="F3" t="s">
        <v>88</v>
      </c>
    </row>
    <row r="4" spans="1:7" x14ac:dyDescent="0.3">
      <c r="A4" t="s">
        <v>19</v>
      </c>
      <c r="B4" t="s">
        <v>26</v>
      </c>
      <c r="C4" t="s">
        <v>21</v>
      </c>
      <c r="D4" t="s">
        <v>21</v>
      </c>
      <c r="E4" t="s">
        <v>92</v>
      </c>
      <c r="F4" t="s">
        <v>87</v>
      </c>
    </row>
    <row r="5" spans="1:7" x14ac:dyDescent="0.3">
      <c r="A5" t="s">
        <v>19</v>
      </c>
      <c r="B5" t="s">
        <v>27</v>
      </c>
      <c r="C5" t="s">
        <v>28</v>
      </c>
      <c r="D5" t="s">
        <v>29</v>
      </c>
      <c r="E5" t="s">
        <v>92</v>
      </c>
      <c r="F5" t="s">
        <v>87</v>
      </c>
    </row>
    <row r="6" spans="1:7" x14ac:dyDescent="0.3">
      <c r="A6" t="s">
        <v>19</v>
      </c>
      <c r="B6" t="s">
        <v>30</v>
      </c>
      <c r="C6" t="s">
        <v>21</v>
      </c>
      <c r="D6" t="s">
        <v>21</v>
      </c>
      <c r="E6" s="5" t="s">
        <v>89</v>
      </c>
      <c r="F6" s="1"/>
    </row>
    <row r="7" spans="1:7" x14ac:dyDescent="0.3">
      <c r="A7" t="s">
        <v>19</v>
      </c>
      <c r="C7" t="s">
        <v>31</v>
      </c>
      <c r="D7" t="s">
        <v>32</v>
      </c>
      <c r="E7" s="5" t="s">
        <v>89</v>
      </c>
      <c r="F7" t="s">
        <v>89</v>
      </c>
    </row>
    <row r="8" spans="1:7" x14ac:dyDescent="0.3">
      <c r="A8" t="s">
        <v>33</v>
      </c>
      <c r="B8" t="s">
        <v>18</v>
      </c>
      <c r="C8" t="s">
        <v>18</v>
      </c>
      <c r="D8" t="s">
        <v>18</v>
      </c>
      <c r="E8" s="1"/>
      <c r="F8" s="1"/>
    </row>
    <row r="9" spans="1:7" x14ac:dyDescent="0.3">
      <c r="A9" t="s">
        <v>33</v>
      </c>
      <c r="B9" t="s">
        <v>34</v>
      </c>
      <c r="C9" t="s">
        <v>21</v>
      </c>
      <c r="D9" t="s">
        <v>21</v>
      </c>
      <c r="E9" s="1" t="s">
        <v>93</v>
      </c>
      <c r="F9" s="1"/>
      <c r="G9" t="s">
        <v>87</v>
      </c>
    </row>
    <row r="10" spans="1:7" x14ac:dyDescent="0.3">
      <c r="A10" t="s">
        <v>33</v>
      </c>
      <c r="C10" t="s">
        <v>35</v>
      </c>
      <c r="D10" t="s">
        <v>36</v>
      </c>
      <c r="E10" s="1" t="s">
        <v>93</v>
      </c>
      <c r="F10" s="1"/>
      <c r="G10" t="s">
        <v>87</v>
      </c>
    </row>
    <row r="11" spans="1:7" x14ac:dyDescent="0.3">
      <c r="A11" t="s">
        <v>33</v>
      </c>
      <c r="B11" t="s">
        <v>37</v>
      </c>
      <c r="C11" t="s">
        <v>21</v>
      </c>
      <c r="D11" t="s">
        <v>21</v>
      </c>
      <c r="E11" s="5" t="s">
        <v>114</v>
      </c>
      <c r="F11" t="s">
        <v>89</v>
      </c>
    </row>
    <row r="12" spans="1:7" x14ac:dyDescent="0.3">
      <c r="A12" t="s">
        <v>33</v>
      </c>
      <c r="C12" t="s">
        <v>38</v>
      </c>
      <c r="D12" t="s">
        <v>39</v>
      </c>
      <c r="E12" s="5" t="s">
        <v>114</v>
      </c>
      <c r="F12" t="s">
        <v>89</v>
      </c>
    </row>
    <row r="13" spans="1:7" x14ac:dyDescent="0.3">
      <c r="A13" t="s">
        <v>33</v>
      </c>
      <c r="B13" t="s">
        <v>40</v>
      </c>
      <c r="C13" t="s">
        <v>21</v>
      </c>
      <c r="D13" t="s">
        <v>21</v>
      </c>
      <c r="E13" s="5" t="s">
        <v>89</v>
      </c>
      <c r="F13" t="s">
        <v>89</v>
      </c>
    </row>
    <row r="14" spans="1:7" x14ac:dyDescent="0.3">
      <c r="A14" t="s">
        <v>33</v>
      </c>
      <c r="C14" t="s">
        <v>41</v>
      </c>
      <c r="D14" t="s">
        <v>42</v>
      </c>
      <c r="E14" s="5" t="s">
        <v>114</v>
      </c>
      <c r="F14" t="s">
        <v>89</v>
      </c>
    </row>
    <row r="15" spans="1:7" x14ac:dyDescent="0.3">
      <c r="A15" t="s">
        <v>33</v>
      </c>
      <c r="C15" t="s">
        <v>43</v>
      </c>
      <c r="D15" t="s">
        <v>43</v>
      </c>
      <c r="E15" s="5" t="s">
        <v>114</v>
      </c>
      <c r="F15" t="s">
        <v>89</v>
      </c>
    </row>
    <row r="16" spans="1:7" x14ac:dyDescent="0.3">
      <c r="A16" t="s">
        <v>33</v>
      </c>
      <c r="B16" t="s">
        <v>44</v>
      </c>
      <c r="C16" t="s">
        <v>21</v>
      </c>
      <c r="D16" t="s">
        <v>21</v>
      </c>
      <c r="E16" s="1" t="s">
        <v>94</v>
      </c>
      <c r="F16" t="s">
        <v>90</v>
      </c>
    </row>
    <row r="17" spans="1:7" x14ac:dyDescent="0.3">
      <c r="A17" t="s">
        <v>33</v>
      </c>
      <c r="C17" t="s">
        <v>45</v>
      </c>
      <c r="D17" t="s">
        <v>46</v>
      </c>
      <c r="E17" s="1" t="s">
        <v>94</v>
      </c>
      <c r="F17" t="s">
        <v>90</v>
      </c>
    </row>
    <row r="18" spans="1:7" x14ac:dyDescent="0.3">
      <c r="A18" t="s">
        <v>33</v>
      </c>
      <c r="C18" t="s">
        <v>47</v>
      </c>
      <c r="D18" t="s">
        <v>48</v>
      </c>
      <c r="E18" s="1" t="s">
        <v>94</v>
      </c>
      <c r="F18" t="s">
        <v>90</v>
      </c>
    </row>
    <row r="19" spans="1:7" x14ac:dyDescent="0.3">
      <c r="A19" t="s">
        <v>33</v>
      </c>
      <c r="B19" t="s">
        <v>49</v>
      </c>
      <c r="C19" t="s">
        <v>21</v>
      </c>
      <c r="D19" t="s">
        <v>21</v>
      </c>
      <c r="E19" s="1" t="s">
        <v>95</v>
      </c>
      <c r="F19" s="1"/>
      <c r="G19" t="s">
        <v>109</v>
      </c>
    </row>
    <row r="20" spans="1:7" x14ac:dyDescent="0.3">
      <c r="A20" t="s">
        <v>33</v>
      </c>
      <c r="B20" t="s">
        <v>50</v>
      </c>
      <c r="C20" t="s">
        <v>21</v>
      </c>
      <c r="D20" t="s">
        <v>21</v>
      </c>
      <c r="E20" s="1" t="s">
        <v>96</v>
      </c>
      <c r="F20" s="1"/>
      <c r="G20" t="s">
        <v>109</v>
      </c>
    </row>
    <row r="21" spans="1:7" x14ac:dyDescent="0.3">
      <c r="A21" t="s">
        <v>33</v>
      </c>
      <c r="B21" t="s">
        <v>51</v>
      </c>
      <c r="C21" t="s">
        <v>21</v>
      </c>
      <c r="D21" t="s">
        <v>21</v>
      </c>
      <c r="E21" s="1" t="s">
        <v>97</v>
      </c>
      <c r="F21" s="1"/>
      <c r="G21" t="s">
        <v>110</v>
      </c>
    </row>
    <row r="22" spans="1:7" x14ac:dyDescent="0.3">
      <c r="A22" t="s">
        <v>33</v>
      </c>
      <c r="C22" t="s">
        <v>52</v>
      </c>
      <c r="D22" t="s">
        <v>53</v>
      </c>
      <c r="E22" s="1" t="s">
        <v>97</v>
      </c>
      <c r="F22" s="1"/>
      <c r="G22" t="s">
        <v>110</v>
      </c>
    </row>
    <row r="23" spans="1:7" x14ac:dyDescent="0.3">
      <c r="A23" t="s">
        <v>33</v>
      </c>
      <c r="B23" t="s">
        <v>54</v>
      </c>
      <c r="C23" t="s">
        <v>55</v>
      </c>
      <c r="D23" t="s">
        <v>55</v>
      </c>
      <c r="E23" s="1" t="s">
        <v>97</v>
      </c>
      <c r="F23" s="1"/>
      <c r="G23" t="s">
        <v>110</v>
      </c>
    </row>
    <row r="24" spans="1:7" x14ac:dyDescent="0.3">
      <c r="A24" t="s">
        <v>33</v>
      </c>
      <c r="B24" t="s">
        <v>56</v>
      </c>
      <c r="C24" t="s">
        <v>21</v>
      </c>
      <c r="D24" t="s">
        <v>21</v>
      </c>
      <c r="E24" s="1" t="s">
        <v>98</v>
      </c>
      <c r="F24" s="1"/>
      <c r="G24" t="s">
        <v>87</v>
      </c>
    </row>
    <row r="25" spans="1:7" x14ac:dyDescent="0.3">
      <c r="A25" t="s">
        <v>33</v>
      </c>
      <c r="D25" t="s">
        <v>57</v>
      </c>
      <c r="E25" s="1" t="s">
        <v>98</v>
      </c>
      <c r="F25" s="1"/>
      <c r="G25" t="s">
        <v>87</v>
      </c>
    </row>
    <row r="26" spans="1:7" x14ac:dyDescent="0.3">
      <c r="A26" t="s">
        <v>33</v>
      </c>
      <c r="B26" t="s">
        <v>58</v>
      </c>
      <c r="C26" t="s">
        <v>59</v>
      </c>
      <c r="D26" t="s">
        <v>60</v>
      </c>
      <c r="E26" s="5" t="s">
        <v>89</v>
      </c>
      <c r="F26" s="1"/>
    </row>
    <row r="27" spans="1:7" x14ac:dyDescent="0.3">
      <c r="A27" t="s">
        <v>33</v>
      </c>
      <c r="B27" t="s">
        <v>61</v>
      </c>
      <c r="C27" t="s">
        <v>21</v>
      </c>
      <c r="D27" t="s">
        <v>21</v>
      </c>
      <c r="E27" s="5" t="s">
        <v>113</v>
      </c>
      <c r="G27" t="s">
        <v>89</v>
      </c>
    </row>
    <row r="28" spans="1:7" x14ac:dyDescent="0.3">
      <c r="A28" t="s">
        <v>33</v>
      </c>
      <c r="C28" t="s">
        <v>62</v>
      </c>
      <c r="D28" t="s">
        <v>57</v>
      </c>
      <c r="E28" s="5" t="s">
        <v>113</v>
      </c>
      <c r="G28" t="s">
        <v>89</v>
      </c>
    </row>
    <row r="29" spans="1:7" x14ac:dyDescent="0.3">
      <c r="A29" t="s">
        <v>63</v>
      </c>
      <c r="B29" t="s">
        <v>18</v>
      </c>
      <c r="C29" t="s">
        <v>18</v>
      </c>
      <c r="D29" t="s">
        <v>18</v>
      </c>
      <c r="F29" s="1"/>
    </row>
    <row r="30" spans="1:7" x14ac:dyDescent="0.3">
      <c r="A30" t="s">
        <v>63</v>
      </c>
      <c r="B30" t="s">
        <v>64</v>
      </c>
      <c r="C30" t="s">
        <v>65</v>
      </c>
      <c r="D30" t="s">
        <v>65</v>
      </c>
      <c r="E30" t="s">
        <v>99</v>
      </c>
      <c r="F30" t="s">
        <v>111</v>
      </c>
    </row>
    <row r="31" spans="1:7" x14ac:dyDescent="0.3">
      <c r="A31" t="s">
        <v>66</v>
      </c>
      <c r="B31" t="s">
        <v>18</v>
      </c>
      <c r="C31" t="s">
        <v>18</v>
      </c>
      <c r="D31" t="s">
        <v>18</v>
      </c>
      <c r="F31" s="1"/>
    </row>
    <row r="32" spans="1:7" x14ac:dyDescent="0.3">
      <c r="A32" t="s">
        <v>66</v>
      </c>
      <c r="B32" t="s">
        <v>67</v>
      </c>
      <c r="C32" t="s">
        <v>68</v>
      </c>
      <c r="D32" t="s">
        <v>68</v>
      </c>
      <c r="E32" s="1" t="s">
        <v>101</v>
      </c>
      <c r="F32" t="s">
        <v>84</v>
      </c>
    </row>
    <row r="33" spans="1:6" x14ac:dyDescent="0.3">
      <c r="A33" t="s">
        <v>66</v>
      </c>
      <c r="C33" t="s">
        <v>69</v>
      </c>
      <c r="D33" t="s">
        <v>70</v>
      </c>
      <c r="E33" t="s">
        <v>100</v>
      </c>
      <c r="F33" t="s">
        <v>83</v>
      </c>
    </row>
    <row r="34" spans="1:6" x14ac:dyDescent="0.3">
      <c r="A34" t="s">
        <v>71</v>
      </c>
      <c r="B34" t="s">
        <v>18</v>
      </c>
      <c r="C34" t="s">
        <v>18</v>
      </c>
      <c r="D34" t="s">
        <v>18</v>
      </c>
      <c r="F34" s="1"/>
    </row>
    <row r="35" spans="1:6" x14ac:dyDescent="0.3">
      <c r="A35" t="s">
        <v>71</v>
      </c>
      <c r="B35" t="s">
        <v>72</v>
      </c>
      <c r="C35" t="s">
        <v>73</v>
      </c>
      <c r="D35" t="s">
        <v>74</v>
      </c>
      <c r="E35" s="5" t="s">
        <v>89</v>
      </c>
      <c r="F35" s="1" t="s">
        <v>89</v>
      </c>
    </row>
    <row r="36" spans="1:6" x14ac:dyDescent="0.3">
      <c r="A36" t="s">
        <v>75</v>
      </c>
      <c r="B36" t="s">
        <v>18</v>
      </c>
      <c r="C36" t="s">
        <v>18</v>
      </c>
      <c r="D36" t="s">
        <v>18</v>
      </c>
      <c r="F36" s="1"/>
    </row>
    <row r="37" spans="1:6" x14ac:dyDescent="0.3">
      <c r="A37" t="s">
        <v>75</v>
      </c>
      <c r="B37" t="s">
        <v>76</v>
      </c>
      <c r="C37" t="s">
        <v>21</v>
      </c>
      <c r="D37" t="s">
        <v>21</v>
      </c>
      <c r="E37" t="s">
        <v>102</v>
      </c>
      <c r="F37" s="1" t="s">
        <v>82</v>
      </c>
    </row>
    <row r="38" spans="1:6" x14ac:dyDescent="0.3">
      <c r="A38" t="s">
        <v>75</v>
      </c>
      <c r="C38" t="s">
        <v>77</v>
      </c>
      <c r="D38" t="s">
        <v>77</v>
      </c>
      <c r="E38" t="s">
        <v>102</v>
      </c>
      <c r="F38" s="1" t="s">
        <v>82</v>
      </c>
    </row>
    <row r="39" spans="1:6" x14ac:dyDescent="0.3">
      <c r="A39" t="s">
        <v>75</v>
      </c>
      <c r="B39" t="s">
        <v>78</v>
      </c>
      <c r="C39" t="s">
        <v>21</v>
      </c>
      <c r="D39" t="s">
        <v>21</v>
      </c>
      <c r="E39" s="1" t="s">
        <v>103</v>
      </c>
      <c r="F39" t="s">
        <v>85</v>
      </c>
    </row>
    <row r="40" spans="1:6" x14ac:dyDescent="0.3">
      <c r="A40" t="s">
        <v>75</v>
      </c>
      <c r="B40" t="s">
        <v>79</v>
      </c>
      <c r="C40" t="s">
        <v>21</v>
      </c>
      <c r="D40" t="s">
        <v>21</v>
      </c>
      <c r="E40" t="s">
        <v>104</v>
      </c>
      <c r="F40" s="1" t="s">
        <v>86</v>
      </c>
    </row>
    <row r="41" spans="1:6" x14ac:dyDescent="0.3">
      <c r="A41" t="s">
        <v>75</v>
      </c>
      <c r="B41" t="s">
        <v>80</v>
      </c>
      <c r="C41" t="s">
        <v>21</v>
      </c>
      <c r="D41" t="s">
        <v>21</v>
      </c>
      <c r="E41" t="s">
        <v>105</v>
      </c>
      <c r="F41" t="s">
        <v>112</v>
      </c>
    </row>
    <row r="42" spans="1:6" x14ac:dyDescent="0.3">
      <c r="F4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B585C-1710-4DD4-96DA-BCCD1DEDD492}">
  <dimension ref="A1:O49"/>
  <sheetViews>
    <sheetView topLeftCell="A31" workbookViewId="0">
      <selection activeCell="B5" sqref="B5"/>
    </sheetView>
  </sheetViews>
  <sheetFormatPr defaultRowHeight="14.4" x14ac:dyDescent="0.3"/>
  <cols>
    <col min="1" max="1" width="79.88671875" customWidth="1"/>
    <col min="2" max="2" width="28.33203125" customWidth="1"/>
    <col min="7" max="7" width="9.109375" customWidth="1"/>
    <col min="8" max="8" width="25.88671875" customWidth="1"/>
  </cols>
  <sheetData>
    <row r="1" spans="1:15" x14ac:dyDescent="0.3">
      <c r="A1" t="s">
        <v>183</v>
      </c>
      <c r="B1" t="s">
        <v>182</v>
      </c>
      <c r="C1" t="s">
        <v>181</v>
      </c>
      <c r="D1" t="s">
        <v>180</v>
      </c>
      <c r="E1" t="s">
        <v>179</v>
      </c>
      <c r="F1" t="s">
        <v>178</v>
      </c>
      <c r="G1" t="s">
        <v>177</v>
      </c>
      <c r="H1" t="s">
        <v>176</v>
      </c>
      <c r="I1" t="s">
        <v>175</v>
      </c>
      <c r="J1" t="s">
        <v>174</v>
      </c>
      <c r="K1" t="s">
        <v>173</v>
      </c>
      <c r="L1" t="s">
        <v>172</v>
      </c>
      <c r="M1" t="s">
        <v>171</v>
      </c>
      <c r="N1" t="s">
        <v>170</v>
      </c>
    </row>
    <row r="2" spans="1:15" s="11" customFormat="1" x14ac:dyDescent="0.3">
      <c r="A2" s="11" t="s">
        <v>119</v>
      </c>
      <c r="B2" s="11" t="s">
        <v>118</v>
      </c>
      <c r="C2" s="11" t="s">
        <v>6</v>
      </c>
      <c r="E2" s="11" t="s">
        <v>117</v>
      </c>
      <c r="F2" s="11" t="s">
        <v>116</v>
      </c>
      <c r="G2" s="11" t="s">
        <v>119</v>
      </c>
      <c r="H2" s="11" t="s">
        <v>118</v>
      </c>
      <c r="I2" s="11" t="s">
        <v>6</v>
      </c>
      <c r="K2" s="11" t="s">
        <v>117</v>
      </c>
      <c r="L2" s="11" t="s">
        <v>116</v>
      </c>
      <c r="M2" s="11" t="s">
        <v>169</v>
      </c>
      <c r="N2" s="12">
        <v>1</v>
      </c>
    </row>
    <row r="3" spans="1:15" s="11" customFormat="1" x14ac:dyDescent="0.3">
      <c r="A3" s="11" t="s">
        <v>168</v>
      </c>
      <c r="B3" s="11" t="s">
        <v>167</v>
      </c>
      <c r="C3" s="11" t="s">
        <v>166</v>
      </c>
      <c r="E3" s="11" t="s">
        <v>117</v>
      </c>
      <c r="F3" s="11" t="s">
        <v>165</v>
      </c>
      <c r="G3" s="11" t="s">
        <v>119</v>
      </c>
      <c r="H3" s="11" t="s">
        <v>118</v>
      </c>
      <c r="I3" s="11" t="s">
        <v>6</v>
      </c>
      <c r="K3" s="11" t="s">
        <v>117</v>
      </c>
      <c r="L3" s="11" t="s">
        <v>116</v>
      </c>
      <c r="M3" s="11" t="s">
        <v>126</v>
      </c>
      <c r="N3" s="12">
        <v>3.1699999999999999E-10</v>
      </c>
    </row>
    <row r="4" spans="1:15" s="11" customFormat="1" x14ac:dyDescent="0.3">
      <c r="A4" s="11" t="s">
        <v>164</v>
      </c>
      <c r="B4" s="11" t="s">
        <v>163</v>
      </c>
      <c r="C4" s="11" t="s">
        <v>162</v>
      </c>
      <c r="E4" s="11" t="s">
        <v>117</v>
      </c>
      <c r="F4" s="11" t="s">
        <v>161</v>
      </c>
      <c r="G4" s="11" t="s">
        <v>119</v>
      </c>
      <c r="H4" s="11" t="s">
        <v>118</v>
      </c>
      <c r="I4" s="11" t="s">
        <v>6</v>
      </c>
      <c r="K4" s="11" t="s">
        <v>117</v>
      </c>
      <c r="L4" s="11" t="s">
        <v>116</v>
      </c>
      <c r="M4" s="11" t="s">
        <v>126</v>
      </c>
      <c r="N4" s="12">
        <v>6.5820984882502598E-9</v>
      </c>
    </row>
    <row r="5" spans="1:15" x14ac:dyDescent="0.3">
      <c r="A5" t="s">
        <v>160</v>
      </c>
      <c r="B5" t="s">
        <v>118</v>
      </c>
      <c r="C5" t="s">
        <v>6</v>
      </c>
      <c r="E5" t="s">
        <v>117</v>
      </c>
      <c r="F5" t="s">
        <v>159</v>
      </c>
      <c r="G5" t="s">
        <v>119</v>
      </c>
      <c r="H5" t="s">
        <v>118</v>
      </c>
      <c r="I5" t="s">
        <v>6</v>
      </c>
      <c r="K5" t="s">
        <v>117</v>
      </c>
      <c r="L5" t="s">
        <v>116</v>
      </c>
      <c r="M5" t="s">
        <v>126</v>
      </c>
      <c r="N5" s="6">
        <v>2.0101776482485598E-5</v>
      </c>
    </row>
    <row r="6" spans="1:15" x14ac:dyDescent="0.3">
      <c r="A6" t="s">
        <v>158</v>
      </c>
      <c r="B6" t="s">
        <v>118</v>
      </c>
      <c r="C6" t="s">
        <v>6</v>
      </c>
      <c r="E6" t="s">
        <v>117</v>
      </c>
      <c r="F6" t="s">
        <v>157</v>
      </c>
      <c r="G6" t="s">
        <v>119</v>
      </c>
      <c r="H6" t="s">
        <v>118</v>
      </c>
      <c r="I6" t="s">
        <v>6</v>
      </c>
      <c r="K6" t="s">
        <v>117</v>
      </c>
      <c r="L6" t="s">
        <v>116</v>
      </c>
      <c r="M6" t="s">
        <v>126</v>
      </c>
      <c r="N6" s="6">
        <v>1.26282752037756E-2</v>
      </c>
    </row>
    <row r="7" spans="1:15" s="8" customFormat="1" x14ac:dyDescent="0.3">
      <c r="A7" s="8" t="s">
        <v>102</v>
      </c>
      <c r="B7" s="8" t="s">
        <v>118</v>
      </c>
      <c r="C7" s="8" t="s">
        <v>6</v>
      </c>
      <c r="E7" s="8" t="s">
        <v>117</v>
      </c>
      <c r="F7" s="8" t="s">
        <v>156</v>
      </c>
      <c r="G7" s="8" t="s">
        <v>119</v>
      </c>
      <c r="H7" s="8" t="s">
        <v>118</v>
      </c>
      <c r="I7" s="8" t="s">
        <v>6</v>
      </c>
      <c r="K7" s="8" t="s">
        <v>117</v>
      </c>
      <c r="L7" s="8" t="s">
        <v>116</v>
      </c>
      <c r="M7" s="8" t="s">
        <v>126</v>
      </c>
      <c r="N7" s="9">
        <v>3.8993049112416001E-3</v>
      </c>
    </row>
    <row r="8" spans="1:15" s="8" customFormat="1" x14ac:dyDescent="0.3">
      <c r="A8" s="8" t="s">
        <v>155</v>
      </c>
      <c r="B8" s="8" t="s">
        <v>118</v>
      </c>
      <c r="C8" s="8" t="s">
        <v>6</v>
      </c>
      <c r="E8" s="8" t="s">
        <v>117</v>
      </c>
      <c r="F8" s="8" t="s">
        <v>154</v>
      </c>
      <c r="G8" s="8" t="s">
        <v>119</v>
      </c>
      <c r="H8" s="8" t="s">
        <v>118</v>
      </c>
      <c r="I8" s="8" t="s">
        <v>6</v>
      </c>
      <c r="K8" s="8" t="s">
        <v>117</v>
      </c>
      <c r="L8" s="8" t="s">
        <v>116</v>
      </c>
      <c r="M8" s="8" t="s">
        <v>126</v>
      </c>
      <c r="N8" s="9">
        <v>0.11810981154021701</v>
      </c>
    </row>
    <row r="9" spans="1:15" s="8" customFormat="1" x14ac:dyDescent="0.3">
      <c r="A9" s="8" t="s">
        <v>97</v>
      </c>
      <c r="B9" s="8" t="s">
        <v>118</v>
      </c>
      <c r="C9" s="8" t="s">
        <v>6</v>
      </c>
      <c r="E9" s="8" t="s">
        <v>117</v>
      </c>
      <c r="F9" s="8" t="s">
        <v>153</v>
      </c>
      <c r="G9" s="8" t="s">
        <v>119</v>
      </c>
      <c r="H9" s="8" t="s">
        <v>118</v>
      </c>
      <c r="I9" s="8" t="s">
        <v>6</v>
      </c>
      <c r="K9" s="8" t="s">
        <v>117</v>
      </c>
      <c r="L9" s="8" t="s">
        <v>116</v>
      </c>
      <c r="M9" s="8" t="s">
        <v>126</v>
      </c>
      <c r="N9" s="9">
        <v>2.75316493007614E-2</v>
      </c>
    </row>
    <row r="10" spans="1:15" s="8" customFormat="1" x14ac:dyDescent="0.3">
      <c r="A10" s="8" t="s">
        <v>101</v>
      </c>
      <c r="B10" s="8" t="s">
        <v>118</v>
      </c>
      <c r="C10" s="8" t="s">
        <v>6</v>
      </c>
      <c r="E10" s="8" t="s">
        <v>117</v>
      </c>
      <c r="F10" s="8" t="s">
        <v>152</v>
      </c>
      <c r="G10" s="8" t="s">
        <v>119</v>
      </c>
      <c r="H10" s="8" t="s">
        <v>118</v>
      </c>
      <c r="I10" s="8" t="s">
        <v>6</v>
      </c>
      <c r="K10" s="8" t="s">
        <v>117</v>
      </c>
      <c r="L10" s="8" t="s">
        <v>116</v>
      </c>
      <c r="M10" s="8" t="s">
        <v>126</v>
      </c>
      <c r="N10" s="9">
        <v>0.33772466996591399</v>
      </c>
    </row>
    <row r="11" spans="1:15" x14ac:dyDescent="0.3">
      <c r="A11" t="s">
        <v>151</v>
      </c>
      <c r="B11" t="s">
        <v>118</v>
      </c>
      <c r="C11" t="s">
        <v>6</v>
      </c>
      <c r="E11" t="s">
        <v>117</v>
      </c>
      <c r="F11" t="s">
        <v>150</v>
      </c>
      <c r="G11" t="s">
        <v>119</v>
      </c>
      <c r="H11" t="s">
        <v>118</v>
      </c>
      <c r="I11" t="s">
        <v>6</v>
      </c>
      <c r="K11" t="s">
        <v>117</v>
      </c>
      <c r="L11" t="s">
        <v>116</v>
      </c>
      <c r="M11" t="s">
        <v>126</v>
      </c>
      <c r="N11" s="6">
        <v>1.3481196735609999E-4</v>
      </c>
    </row>
    <row r="12" spans="1:15" s="8" customFormat="1" x14ac:dyDescent="0.3">
      <c r="A12" s="8" t="s">
        <v>105</v>
      </c>
      <c r="B12" s="8" t="s">
        <v>118</v>
      </c>
      <c r="C12" s="8" t="s">
        <v>6</v>
      </c>
      <c r="E12" s="8" t="s">
        <v>117</v>
      </c>
      <c r="F12" s="8" t="s">
        <v>149</v>
      </c>
      <c r="G12" s="8" t="s">
        <v>119</v>
      </c>
      <c r="H12" s="8" t="s">
        <v>118</v>
      </c>
      <c r="I12" s="8" t="s">
        <v>6</v>
      </c>
      <c r="K12" s="8" t="s">
        <v>117</v>
      </c>
      <c r="L12" s="8" t="s">
        <v>116</v>
      </c>
      <c r="M12" s="8" t="s">
        <v>126</v>
      </c>
      <c r="N12" s="9">
        <v>3.6649665745819397E-2</v>
      </c>
      <c r="O12" s="14"/>
    </row>
    <row r="13" spans="1:15" s="8" customFormat="1" x14ac:dyDescent="0.3">
      <c r="A13" s="8" t="s">
        <v>104</v>
      </c>
      <c r="B13" s="8" t="s">
        <v>118</v>
      </c>
      <c r="C13" s="8" t="s">
        <v>6</v>
      </c>
      <c r="E13" s="8" t="s">
        <v>117</v>
      </c>
      <c r="F13" s="8" t="s">
        <v>148</v>
      </c>
      <c r="G13" s="8" t="s">
        <v>119</v>
      </c>
      <c r="H13" s="8" t="s">
        <v>118</v>
      </c>
      <c r="I13" s="8" t="s">
        <v>6</v>
      </c>
      <c r="K13" s="8" t="s">
        <v>117</v>
      </c>
      <c r="L13" s="8" t="s">
        <v>116</v>
      </c>
      <c r="M13" s="8" t="s">
        <v>126</v>
      </c>
      <c r="N13" s="9">
        <v>4.8581642315607701E-2</v>
      </c>
      <c r="O13" s="14">
        <f>N13/SUM($N$13:$N$15)</f>
        <v>0.87321885283485789</v>
      </c>
    </row>
    <row r="14" spans="1:15" x14ac:dyDescent="0.3">
      <c r="A14" t="s">
        <v>147</v>
      </c>
      <c r="B14" t="s">
        <v>118</v>
      </c>
      <c r="C14" t="s">
        <v>6</v>
      </c>
      <c r="E14" t="s">
        <v>117</v>
      </c>
      <c r="F14" t="s">
        <v>146</v>
      </c>
      <c r="G14" t="s">
        <v>119</v>
      </c>
      <c r="H14" t="s">
        <v>118</v>
      </c>
      <c r="I14" t="s">
        <v>6</v>
      </c>
      <c r="K14" t="s">
        <v>117</v>
      </c>
      <c r="L14" t="s">
        <v>116</v>
      </c>
      <c r="M14" t="s">
        <v>126</v>
      </c>
      <c r="N14" s="6">
        <v>1.3212580901324001E-3</v>
      </c>
      <c r="O14" s="14">
        <f>N14/SUM($N$13:$N$15)</f>
        <v>2.3748630527328389E-2</v>
      </c>
    </row>
    <row r="15" spans="1:15" x14ac:dyDescent="0.3">
      <c r="A15" t="s">
        <v>145</v>
      </c>
      <c r="B15" t="s">
        <v>118</v>
      </c>
      <c r="C15" t="s">
        <v>6</v>
      </c>
      <c r="E15" t="s">
        <v>117</v>
      </c>
      <c r="F15" t="s">
        <v>144</v>
      </c>
      <c r="G15" t="s">
        <v>119</v>
      </c>
      <c r="H15" t="s">
        <v>118</v>
      </c>
      <c r="I15" t="s">
        <v>6</v>
      </c>
      <c r="K15" t="s">
        <v>117</v>
      </c>
      <c r="L15" t="s">
        <v>116</v>
      </c>
      <c r="M15" t="s">
        <v>126</v>
      </c>
      <c r="N15" s="6">
        <v>5.7322272119127004E-3</v>
      </c>
      <c r="O15" s="14">
        <f>N15/SUM($N$13:$N$15)</f>
        <v>0.1030325166378137</v>
      </c>
    </row>
    <row r="16" spans="1:15" x14ac:dyDescent="0.3">
      <c r="A16" t="s">
        <v>143</v>
      </c>
      <c r="B16" t="s">
        <v>118</v>
      </c>
      <c r="C16" t="s">
        <v>6</v>
      </c>
      <c r="E16" t="s">
        <v>117</v>
      </c>
      <c r="F16" t="s">
        <v>142</v>
      </c>
      <c r="G16" t="s">
        <v>119</v>
      </c>
      <c r="H16" t="s">
        <v>118</v>
      </c>
      <c r="I16" t="s">
        <v>6</v>
      </c>
      <c r="K16" t="s">
        <v>117</v>
      </c>
      <c r="L16" t="s">
        <v>116</v>
      </c>
      <c r="M16" t="s">
        <v>126</v>
      </c>
      <c r="N16" s="6">
        <v>0.13524726489622299</v>
      </c>
      <c r="O16" s="15">
        <f>N16/SUM($N$16:$N$18,$N$5)</f>
        <v>0.4972860607460447</v>
      </c>
    </row>
    <row r="17" spans="1:15" x14ac:dyDescent="0.3">
      <c r="A17" t="s">
        <v>141</v>
      </c>
      <c r="B17" t="s">
        <v>118</v>
      </c>
      <c r="C17" t="s">
        <v>6</v>
      </c>
      <c r="E17" t="s">
        <v>117</v>
      </c>
      <c r="F17" t="s">
        <v>140</v>
      </c>
      <c r="G17" t="s">
        <v>119</v>
      </c>
      <c r="H17" t="s">
        <v>118</v>
      </c>
      <c r="I17" t="s">
        <v>6</v>
      </c>
      <c r="K17" t="s">
        <v>117</v>
      </c>
      <c r="L17" t="s">
        <v>116</v>
      </c>
      <c r="M17" t="s">
        <v>126</v>
      </c>
      <c r="N17" s="6">
        <v>1.2299774485220001E-3</v>
      </c>
      <c r="O17" s="15">
        <f>N17/SUM($N$16:$N$18,$N$5)</f>
        <v>4.5224621780803036E-3</v>
      </c>
    </row>
    <row r="18" spans="1:15" x14ac:dyDescent="0.3">
      <c r="A18" t="s">
        <v>139</v>
      </c>
      <c r="B18" t="s">
        <v>118</v>
      </c>
      <c r="C18" t="s">
        <v>6</v>
      </c>
      <c r="E18" t="s">
        <v>117</v>
      </c>
      <c r="F18" t="s">
        <v>138</v>
      </c>
      <c r="G18" t="s">
        <v>119</v>
      </c>
      <c r="H18" t="s">
        <v>118</v>
      </c>
      <c r="I18" t="s">
        <v>6</v>
      </c>
      <c r="K18" t="s">
        <v>117</v>
      </c>
      <c r="L18" t="s">
        <v>116</v>
      </c>
      <c r="M18" t="s">
        <v>126</v>
      </c>
      <c r="N18" s="6">
        <v>0.13547340988165099</v>
      </c>
      <c r="O18" s="15">
        <f>N18/SUM($N$16:$N$18,$N$5)</f>
        <v>0.49811756553874603</v>
      </c>
    </row>
    <row r="19" spans="1:15" s="8" customFormat="1" x14ac:dyDescent="0.3">
      <c r="A19" s="8" t="s">
        <v>91</v>
      </c>
      <c r="B19" s="8" t="s">
        <v>118</v>
      </c>
      <c r="C19" s="8" t="s">
        <v>6</v>
      </c>
      <c r="E19" s="8" t="s">
        <v>117</v>
      </c>
      <c r="F19" s="8" t="s">
        <v>137</v>
      </c>
      <c r="G19" s="8" t="s">
        <v>119</v>
      </c>
      <c r="H19" s="8" t="s">
        <v>118</v>
      </c>
      <c r="I19" s="8" t="s">
        <v>6</v>
      </c>
      <c r="K19" s="8" t="s">
        <v>117</v>
      </c>
      <c r="L19" s="8" t="s">
        <v>116</v>
      </c>
      <c r="M19" s="8" t="s">
        <v>126</v>
      </c>
      <c r="N19" s="9">
        <v>3.4593713766205999E-3</v>
      </c>
    </row>
    <row r="20" spans="1:15" s="8" customFormat="1" x14ac:dyDescent="0.3">
      <c r="A20" s="8" t="s">
        <v>113</v>
      </c>
      <c r="B20" s="8" t="s">
        <v>118</v>
      </c>
      <c r="C20" s="8" t="s">
        <v>6</v>
      </c>
      <c r="E20" s="8" t="s">
        <v>117</v>
      </c>
      <c r="F20" s="8" t="s">
        <v>136</v>
      </c>
      <c r="G20" s="8" t="s">
        <v>119</v>
      </c>
      <c r="H20" s="8" t="s">
        <v>118</v>
      </c>
      <c r="I20" s="8" t="s">
        <v>6</v>
      </c>
      <c r="K20" s="8" t="s">
        <v>117</v>
      </c>
      <c r="L20" s="8" t="s">
        <v>116</v>
      </c>
      <c r="M20" s="8" t="s">
        <v>126</v>
      </c>
      <c r="N20" s="9">
        <v>2.30970889750064E-2</v>
      </c>
    </row>
    <row r="21" spans="1:15" s="8" customFormat="1" x14ac:dyDescent="0.3">
      <c r="A21" s="8" t="s">
        <v>95</v>
      </c>
      <c r="B21" s="8" t="s">
        <v>118</v>
      </c>
      <c r="C21" s="8" t="s">
        <v>6</v>
      </c>
      <c r="E21" s="8" t="s">
        <v>117</v>
      </c>
      <c r="F21" s="8" t="s">
        <v>135</v>
      </c>
      <c r="G21" s="8" t="s">
        <v>119</v>
      </c>
      <c r="H21" s="8" t="s">
        <v>118</v>
      </c>
      <c r="I21" s="8" t="s">
        <v>6</v>
      </c>
      <c r="K21" s="8" t="s">
        <v>117</v>
      </c>
      <c r="L21" s="8" t="s">
        <v>116</v>
      </c>
      <c r="M21" s="8" t="s">
        <v>126</v>
      </c>
      <c r="N21" s="9">
        <v>5.3774620696706202E-2</v>
      </c>
    </row>
    <row r="22" spans="1:15" s="8" customFormat="1" x14ac:dyDescent="0.3">
      <c r="A22" s="8" t="s">
        <v>134</v>
      </c>
      <c r="B22" s="8" t="s">
        <v>118</v>
      </c>
      <c r="C22" s="8" t="s">
        <v>6</v>
      </c>
      <c r="E22" s="8" t="s">
        <v>117</v>
      </c>
      <c r="F22" s="8" t="s">
        <v>133</v>
      </c>
      <c r="G22" s="8" t="s">
        <v>119</v>
      </c>
      <c r="H22" s="8" t="s">
        <v>118</v>
      </c>
      <c r="I22" s="8" t="s">
        <v>6</v>
      </c>
      <c r="K22" s="8" t="s">
        <v>117</v>
      </c>
      <c r="L22" s="8" t="s">
        <v>116</v>
      </c>
      <c r="M22" s="8" t="s">
        <v>126</v>
      </c>
      <c r="N22" s="9">
        <v>4.9350809478582899E-5</v>
      </c>
    </row>
    <row r="23" spans="1:15" s="8" customFormat="1" x14ac:dyDescent="0.3">
      <c r="A23" s="8" t="s">
        <v>132</v>
      </c>
      <c r="B23" s="8" t="s">
        <v>118</v>
      </c>
      <c r="C23" s="8" t="s">
        <v>6</v>
      </c>
      <c r="E23" s="8" t="s">
        <v>117</v>
      </c>
      <c r="F23" s="8" t="s">
        <v>131</v>
      </c>
      <c r="G23" s="8" t="s">
        <v>119</v>
      </c>
      <c r="H23" s="8" t="s">
        <v>118</v>
      </c>
      <c r="I23" s="8" t="s">
        <v>6</v>
      </c>
      <c r="K23" s="8" t="s">
        <v>117</v>
      </c>
      <c r="L23" s="8" t="s">
        <v>116</v>
      </c>
      <c r="M23" s="8" t="s">
        <v>126</v>
      </c>
      <c r="N23" s="9">
        <v>2.82106078475499E-2</v>
      </c>
    </row>
    <row r="24" spans="1:15" x14ac:dyDescent="0.3">
      <c r="A24" t="s">
        <v>119</v>
      </c>
      <c r="B24" t="s">
        <v>118</v>
      </c>
      <c r="C24" t="s">
        <v>6</v>
      </c>
      <c r="E24" t="s">
        <v>117</v>
      </c>
      <c r="F24" t="s">
        <v>116</v>
      </c>
      <c r="G24" t="s">
        <v>119</v>
      </c>
      <c r="H24" t="s">
        <v>118</v>
      </c>
      <c r="I24" t="s">
        <v>6</v>
      </c>
      <c r="K24" t="s">
        <v>117</v>
      </c>
      <c r="L24" t="s">
        <v>116</v>
      </c>
      <c r="M24" t="s">
        <v>126</v>
      </c>
      <c r="N24" s="6">
        <v>1.72216793791207E-2</v>
      </c>
    </row>
    <row r="25" spans="1:15" s="8" customFormat="1" x14ac:dyDescent="0.3">
      <c r="A25" s="8" t="s">
        <v>130</v>
      </c>
      <c r="B25" s="8" t="s">
        <v>118</v>
      </c>
      <c r="C25" s="8" t="s">
        <v>6</v>
      </c>
      <c r="E25" s="8" t="s">
        <v>117</v>
      </c>
      <c r="F25" s="8" t="s">
        <v>129</v>
      </c>
      <c r="G25" s="8" t="s">
        <v>119</v>
      </c>
      <c r="H25" s="8" t="s">
        <v>118</v>
      </c>
      <c r="I25" s="8" t="s">
        <v>6</v>
      </c>
      <c r="K25" s="8" t="s">
        <v>117</v>
      </c>
      <c r="L25" s="8" t="s">
        <v>116</v>
      </c>
      <c r="M25" s="8" t="s">
        <v>126</v>
      </c>
      <c r="N25" s="9">
        <v>2.70273920983439E-2</v>
      </c>
    </row>
    <row r="26" spans="1:15" x14ac:dyDescent="0.3">
      <c r="A26" t="s">
        <v>128</v>
      </c>
      <c r="B26" t="s">
        <v>118</v>
      </c>
      <c r="C26" t="s">
        <v>6</v>
      </c>
      <c r="E26" t="s">
        <v>117</v>
      </c>
      <c r="F26" t="s">
        <v>127</v>
      </c>
      <c r="G26" t="s">
        <v>119</v>
      </c>
      <c r="H26" t="s">
        <v>118</v>
      </c>
      <c r="I26" t="s">
        <v>6</v>
      </c>
      <c r="K26" t="s">
        <v>117</v>
      </c>
      <c r="L26" t="s">
        <v>116</v>
      </c>
      <c r="M26" t="s">
        <v>126</v>
      </c>
      <c r="N26" s="6">
        <v>9.7497940677200405E-5</v>
      </c>
    </row>
    <row r="27" spans="1:15" s="11" customFormat="1" x14ac:dyDescent="0.3">
      <c r="A27" s="11" t="s">
        <v>125</v>
      </c>
      <c r="D27" s="11" t="s">
        <v>122</v>
      </c>
      <c r="E27" s="11" t="s">
        <v>121</v>
      </c>
      <c r="F27" s="11" t="s">
        <v>124</v>
      </c>
      <c r="G27" s="11" t="s">
        <v>119</v>
      </c>
      <c r="H27" s="11" t="s">
        <v>118</v>
      </c>
      <c r="I27" s="11" t="s">
        <v>6</v>
      </c>
      <c r="K27" s="11" t="s">
        <v>117</v>
      </c>
      <c r="L27" s="11" t="s">
        <v>116</v>
      </c>
      <c r="M27" s="11" t="s">
        <v>115</v>
      </c>
      <c r="N27" s="12">
        <v>5.0000000000000004E-6</v>
      </c>
    </row>
    <row r="28" spans="1:15" s="11" customFormat="1" x14ac:dyDescent="0.3">
      <c r="A28" s="11" t="s">
        <v>123</v>
      </c>
      <c r="D28" s="11" t="s">
        <v>122</v>
      </c>
      <c r="E28" s="11" t="s">
        <v>121</v>
      </c>
      <c r="F28" s="11" t="s">
        <v>120</v>
      </c>
      <c r="G28" s="11" t="s">
        <v>119</v>
      </c>
      <c r="H28" s="11" t="s">
        <v>118</v>
      </c>
      <c r="I28" s="11" t="s">
        <v>6</v>
      </c>
      <c r="K28" s="11" t="s">
        <v>117</v>
      </c>
      <c r="L28" s="11" t="s">
        <v>116</v>
      </c>
      <c r="M28" s="11" t="s">
        <v>115</v>
      </c>
      <c r="N28" s="12">
        <v>4.15772755242894E-6</v>
      </c>
    </row>
    <row r="31" spans="1:15" x14ac:dyDescent="0.3">
      <c r="A31" t="s">
        <v>183</v>
      </c>
      <c r="B31" t="s">
        <v>182</v>
      </c>
      <c r="C31" t="s">
        <v>181</v>
      </c>
      <c r="D31" t="s">
        <v>180</v>
      </c>
      <c r="E31" t="s">
        <v>179</v>
      </c>
      <c r="F31" t="s">
        <v>178</v>
      </c>
      <c r="G31" t="s">
        <v>177</v>
      </c>
      <c r="H31" t="s">
        <v>176</v>
      </c>
      <c r="I31" t="s">
        <v>175</v>
      </c>
      <c r="J31" t="s">
        <v>174</v>
      </c>
      <c r="K31" t="s">
        <v>173</v>
      </c>
      <c r="L31" t="s">
        <v>172</v>
      </c>
      <c r="M31" t="s">
        <v>171</v>
      </c>
      <c r="N31" t="s">
        <v>170</v>
      </c>
    </row>
    <row r="32" spans="1:15" x14ac:dyDescent="0.3">
      <c r="A32" t="s">
        <v>184</v>
      </c>
      <c r="B32" t="s">
        <v>185</v>
      </c>
      <c r="C32" t="s">
        <v>6</v>
      </c>
      <c r="E32" t="s">
        <v>117</v>
      </c>
      <c r="F32" t="s">
        <v>186</v>
      </c>
      <c r="G32" t="s">
        <v>184</v>
      </c>
      <c r="H32" t="s">
        <v>185</v>
      </c>
      <c r="I32" t="s">
        <v>6</v>
      </c>
      <c r="K32" t="s">
        <v>117</v>
      </c>
      <c r="L32" t="s">
        <v>186</v>
      </c>
      <c r="M32" t="s">
        <v>169</v>
      </c>
      <c r="N32">
        <v>1</v>
      </c>
    </row>
    <row r="33" spans="1:15" x14ac:dyDescent="0.3">
      <c r="A33" t="s">
        <v>187</v>
      </c>
      <c r="B33" t="s">
        <v>188</v>
      </c>
      <c r="C33" t="s">
        <v>189</v>
      </c>
      <c r="E33" t="s">
        <v>117</v>
      </c>
      <c r="F33" t="s">
        <v>190</v>
      </c>
      <c r="G33" t="s">
        <v>184</v>
      </c>
      <c r="H33" t="s">
        <v>185</v>
      </c>
      <c r="I33" t="s">
        <v>6</v>
      </c>
      <c r="K33" t="s">
        <v>117</v>
      </c>
      <c r="L33" t="s">
        <v>186</v>
      </c>
      <c r="M33" t="s">
        <v>126</v>
      </c>
      <c r="N33" s="10">
        <v>1.1300000000000001E-7</v>
      </c>
    </row>
    <row r="34" spans="1:15" x14ac:dyDescent="0.3">
      <c r="A34" t="s">
        <v>191</v>
      </c>
      <c r="B34" t="s">
        <v>192</v>
      </c>
      <c r="C34" t="s">
        <v>162</v>
      </c>
      <c r="E34" t="s">
        <v>117</v>
      </c>
      <c r="F34" t="s">
        <v>193</v>
      </c>
      <c r="G34" t="s">
        <v>184</v>
      </c>
      <c r="H34" t="s">
        <v>185</v>
      </c>
      <c r="I34" t="s">
        <v>6</v>
      </c>
      <c r="K34" t="s">
        <v>117</v>
      </c>
      <c r="L34" t="s">
        <v>186</v>
      </c>
      <c r="M34" t="s">
        <v>126</v>
      </c>
      <c r="N34" s="10">
        <v>1.86277676887616E-8</v>
      </c>
    </row>
    <row r="35" spans="1:15" x14ac:dyDescent="0.3">
      <c r="A35" t="s">
        <v>194</v>
      </c>
      <c r="B35" t="s">
        <v>185</v>
      </c>
      <c r="C35" t="s">
        <v>6</v>
      </c>
      <c r="E35" t="s">
        <v>117</v>
      </c>
      <c r="F35" t="s">
        <v>195</v>
      </c>
      <c r="G35" t="s">
        <v>184</v>
      </c>
      <c r="H35" t="s">
        <v>185</v>
      </c>
      <c r="I35" t="s">
        <v>6</v>
      </c>
      <c r="K35" t="s">
        <v>117</v>
      </c>
      <c r="L35" t="s">
        <v>186</v>
      </c>
      <c r="M35" t="s">
        <v>126</v>
      </c>
      <c r="N35">
        <v>0.97125730309233904</v>
      </c>
    </row>
    <row r="36" spans="1:15" s="8" customFormat="1" x14ac:dyDescent="0.3">
      <c r="A36" s="8" t="s">
        <v>196</v>
      </c>
      <c r="B36" s="8" t="s">
        <v>185</v>
      </c>
      <c r="C36" s="8" t="s">
        <v>6</v>
      </c>
      <c r="E36" s="8" t="s">
        <v>117</v>
      </c>
      <c r="F36" s="8" t="s">
        <v>197</v>
      </c>
      <c r="G36" s="8" t="s">
        <v>184</v>
      </c>
      <c r="H36" s="8" t="s">
        <v>185</v>
      </c>
      <c r="I36" s="8" t="s">
        <v>6</v>
      </c>
      <c r="K36" s="8" t="s">
        <v>117</v>
      </c>
      <c r="L36" s="8" t="s">
        <v>186</v>
      </c>
      <c r="M36" s="8" t="s">
        <v>126</v>
      </c>
      <c r="N36" s="8">
        <v>2.87426969076615E-2</v>
      </c>
    </row>
    <row r="37" spans="1:15" x14ac:dyDescent="0.3">
      <c r="A37" t="s">
        <v>184</v>
      </c>
      <c r="B37" t="s">
        <v>185</v>
      </c>
      <c r="C37" t="s">
        <v>6</v>
      </c>
      <c r="E37" t="s">
        <v>117</v>
      </c>
      <c r="F37" t="s">
        <v>186</v>
      </c>
      <c r="G37" t="s">
        <v>184</v>
      </c>
      <c r="H37" t="s">
        <v>185</v>
      </c>
      <c r="I37" t="s">
        <v>6</v>
      </c>
      <c r="K37" t="s">
        <v>117</v>
      </c>
      <c r="L37" t="s">
        <v>186</v>
      </c>
      <c r="M37" t="s">
        <v>126</v>
      </c>
      <c r="N37">
        <v>2.2519374729663998E-3</v>
      </c>
    </row>
    <row r="38" spans="1:15" x14ac:dyDescent="0.3">
      <c r="A38" t="s">
        <v>198</v>
      </c>
      <c r="D38" t="s">
        <v>122</v>
      </c>
      <c r="E38" t="s">
        <v>121</v>
      </c>
      <c r="F38" t="s">
        <v>199</v>
      </c>
      <c r="G38" t="s">
        <v>184</v>
      </c>
      <c r="H38" t="s">
        <v>185</v>
      </c>
      <c r="I38" t="s">
        <v>6</v>
      </c>
      <c r="K38" t="s">
        <v>117</v>
      </c>
      <c r="L38" t="s">
        <v>186</v>
      </c>
      <c r="M38" t="s">
        <v>115</v>
      </c>
      <c r="N38" s="10">
        <v>1.1300000000000001E-7</v>
      </c>
    </row>
    <row r="40" spans="1:15" x14ac:dyDescent="0.3">
      <c r="A40" t="s">
        <v>183</v>
      </c>
      <c r="B40" t="s">
        <v>182</v>
      </c>
      <c r="C40" t="s">
        <v>181</v>
      </c>
      <c r="D40" t="s">
        <v>180</v>
      </c>
      <c r="E40" t="s">
        <v>179</v>
      </c>
      <c r="F40" t="s">
        <v>178</v>
      </c>
      <c r="G40" t="s">
        <v>177</v>
      </c>
      <c r="H40" t="s">
        <v>176</v>
      </c>
      <c r="I40" t="s">
        <v>175</v>
      </c>
      <c r="J40" t="s">
        <v>174</v>
      </c>
      <c r="K40" t="s">
        <v>173</v>
      </c>
      <c r="L40" t="s">
        <v>172</v>
      </c>
      <c r="M40" t="s">
        <v>171</v>
      </c>
      <c r="N40" t="s">
        <v>170</v>
      </c>
    </row>
    <row r="41" spans="1:15" x14ac:dyDescent="0.3">
      <c r="A41" t="s">
        <v>200</v>
      </c>
      <c r="B41" t="s">
        <v>201</v>
      </c>
      <c r="C41" t="s">
        <v>162</v>
      </c>
      <c r="E41" t="s">
        <v>117</v>
      </c>
      <c r="F41" t="s">
        <v>202</v>
      </c>
      <c r="G41" t="s">
        <v>203</v>
      </c>
      <c r="H41" t="s">
        <v>204</v>
      </c>
      <c r="I41" t="s">
        <v>6</v>
      </c>
      <c r="K41" t="s">
        <v>117</v>
      </c>
      <c r="L41" t="s">
        <v>205</v>
      </c>
      <c r="M41" t="s">
        <v>126</v>
      </c>
      <c r="N41" s="10">
        <v>8.7404880965322298E-8</v>
      </c>
    </row>
    <row r="42" spans="1:15" x14ac:dyDescent="0.3">
      <c r="A42" t="s">
        <v>187</v>
      </c>
      <c r="B42" t="s">
        <v>188</v>
      </c>
      <c r="C42" t="s">
        <v>189</v>
      </c>
      <c r="E42" t="s">
        <v>117</v>
      </c>
      <c r="F42" t="s">
        <v>190</v>
      </c>
      <c r="G42" t="s">
        <v>203</v>
      </c>
      <c r="H42" t="s">
        <v>204</v>
      </c>
      <c r="I42" t="s">
        <v>6</v>
      </c>
      <c r="K42" t="s">
        <v>117</v>
      </c>
      <c r="L42" t="s">
        <v>205</v>
      </c>
      <c r="M42" t="s">
        <v>126</v>
      </c>
      <c r="N42" s="10">
        <v>6.2700000000000001E-9</v>
      </c>
    </row>
    <row r="43" spans="1:15" x14ac:dyDescent="0.3">
      <c r="A43" t="s">
        <v>203</v>
      </c>
      <c r="B43" t="s">
        <v>204</v>
      </c>
      <c r="C43" t="s">
        <v>6</v>
      </c>
      <c r="E43" t="s">
        <v>117</v>
      </c>
      <c r="F43" t="s">
        <v>205</v>
      </c>
      <c r="G43" t="s">
        <v>203</v>
      </c>
      <c r="H43" t="s">
        <v>204</v>
      </c>
      <c r="I43" t="s">
        <v>6</v>
      </c>
      <c r="K43" t="s">
        <v>117</v>
      </c>
      <c r="L43" t="s">
        <v>205</v>
      </c>
      <c r="M43" t="s">
        <v>169</v>
      </c>
      <c r="N43">
        <v>1</v>
      </c>
    </row>
    <row r="44" spans="1:15" s="8" customFormat="1" x14ac:dyDescent="0.3">
      <c r="A44" s="8" t="s">
        <v>206</v>
      </c>
      <c r="B44" s="8" t="s">
        <v>204</v>
      </c>
      <c r="C44" s="8" t="s">
        <v>6</v>
      </c>
      <c r="E44" s="8" t="s">
        <v>117</v>
      </c>
      <c r="F44" s="8" t="s">
        <v>207</v>
      </c>
      <c r="G44" s="8" t="s">
        <v>203</v>
      </c>
      <c r="H44" s="8" t="s">
        <v>204</v>
      </c>
      <c r="I44" s="8" t="s">
        <v>6</v>
      </c>
      <c r="K44" s="8" t="s">
        <v>117</v>
      </c>
      <c r="L44" s="8" t="s">
        <v>205</v>
      </c>
      <c r="M44" s="8" t="s">
        <v>126</v>
      </c>
      <c r="N44" s="8">
        <v>1.8318759625677101E-2</v>
      </c>
      <c r="O44" s="14">
        <f>N44/SUM($N$44:$N$46)</f>
        <v>0.25</v>
      </c>
    </row>
    <row r="45" spans="1:15" s="8" customFormat="1" x14ac:dyDescent="0.3">
      <c r="A45" s="8" t="s">
        <v>208</v>
      </c>
      <c r="B45" s="8" t="s">
        <v>204</v>
      </c>
      <c r="C45" s="8" t="s">
        <v>6</v>
      </c>
      <c r="E45" s="8" t="s">
        <v>117</v>
      </c>
      <c r="F45" s="8" t="s">
        <v>209</v>
      </c>
      <c r="G45" s="8" t="s">
        <v>203</v>
      </c>
      <c r="H45" s="8" t="s">
        <v>204</v>
      </c>
      <c r="I45" s="8" t="s">
        <v>6</v>
      </c>
      <c r="K45" s="8" t="s">
        <v>117</v>
      </c>
      <c r="L45" s="8" t="s">
        <v>205</v>
      </c>
      <c r="M45" s="8" t="s">
        <v>126</v>
      </c>
      <c r="N45" s="8">
        <v>3.6637519251354202E-2</v>
      </c>
      <c r="O45" s="14">
        <f>N45/SUM($N$44:$N$46)</f>
        <v>0.5</v>
      </c>
    </row>
    <row r="46" spans="1:15" s="8" customFormat="1" x14ac:dyDescent="0.3">
      <c r="A46" s="8" t="s">
        <v>210</v>
      </c>
      <c r="B46" s="8" t="s">
        <v>204</v>
      </c>
      <c r="C46" s="8" t="s">
        <v>6</v>
      </c>
      <c r="E46" s="8" t="s">
        <v>117</v>
      </c>
      <c r="F46" s="8" t="s">
        <v>211</v>
      </c>
      <c r="G46" s="8" t="s">
        <v>203</v>
      </c>
      <c r="H46" s="8" t="s">
        <v>204</v>
      </c>
      <c r="I46" s="8" t="s">
        <v>6</v>
      </c>
      <c r="K46" s="8" t="s">
        <v>117</v>
      </c>
      <c r="L46" s="8" t="s">
        <v>205</v>
      </c>
      <c r="M46" s="8" t="s">
        <v>126</v>
      </c>
      <c r="N46" s="8">
        <v>1.8318759625677101E-2</v>
      </c>
      <c r="O46" s="14">
        <f>N46/SUM($N$44:$N$46)</f>
        <v>0.25</v>
      </c>
    </row>
    <row r="47" spans="1:15" x14ac:dyDescent="0.3">
      <c r="A47" t="s">
        <v>212</v>
      </c>
      <c r="B47" t="s">
        <v>204</v>
      </c>
      <c r="C47" t="s">
        <v>6</v>
      </c>
      <c r="E47" t="s">
        <v>117</v>
      </c>
      <c r="F47" t="s">
        <v>213</v>
      </c>
      <c r="G47" t="s">
        <v>203</v>
      </c>
      <c r="H47" t="s">
        <v>204</v>
      </c>
      <c r="I47" t="s">
        <v>6</v>
      </c>
      <c r="K47" t="s">
        <v>117</v>
      </c>
      <c r="L47" t="s">
        <v>205</v>
      </c>
      <c r="M47" t="s">
        <v>126</v>
      </c>
      <c r="N47">
        <v>0.926724961497292</v>
      </c>
    </row>
    <row r="48" spans="1:15" x14ac:dyDescent="0.3">
      <c r="A48" t="s">
        <v>203</v>
      </c>
      <c r="B48" t="s">
        <v>204</v>
      </c>
      <c r="C48" t="s">
        <v>6</v>
      </c>
      <c r="E48" t="s">
        <v>117</v>
      </c>
      <c r="F48" t="s">
        <v>205</v>
      </c>
      <c r="G48" t="s">
        <v>203</v>
      </c>
      <c r="H48" t="s">
        <v>204</v>
      </c>
      <c r="I48" t="s">
        <v>6</v>
      </c>
      <c r="K48" t="s">
        <v>117</v>
      </c>
      <c r="L48" t="s">
        <v>205</v>
      </c>
      <c r="M48" t="s">
        <v>126</v>
      </c>
      <c r="N48">
        <v>1.5749914285085199E-2</v>
      </c>
    </row>
    <row r="49" spans="1:14" x14ac:dyDescent="0.3">
      <c r="A49" t="s">
        <v>198</v>
      </c>
      <c r="D49" t="s">
        <v>122</v>
      </c>
      <c r="E49" t="s">
        <v>121</v>
      </c>
      <c r="F49" t="s">
        <v>199</v>
      </c>
      <c r="G49" t="s">
        <v>203</v>
      </c>
      <c r="H49" t="s">
        <v>204</v>
      </c>
      <c r="I49" t="s">
        <v>6</v>
      </c>
      <c r="K49" t="s">
        <v>117</v>
      </c>
      <c r="L49" t="s">
        <v>205</v>
      </c>
      <c r="M49" t="s">
        <v>115</v>
      </c>
      <c r="N49" s="10">
        <v>6.2700000000000001E-9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ED9A3-B9C6-4CCB-805A-BDFA1EE9E53F}">
  <dimension ref="A1:J80"/>
  <sheetViews>
    <sheetView topLeftCell="A54" workbookViewId="0">
      <selection activeCell="C68" sqref="C68"/>
    </sheetView>
  </sheetViews>
  <sheetFormatPr defaultRowHeight="14.4" x14ac:dyDescent="0.3"/>
  <cols>
    <col min="2" max="2" width="29" customWidth="1"/>
    <col min="3" max="3" width="24.33203125" bestFit="1" customWidth="1"/>
    <col min="4" max="4" width="79.33203125" customWidth="1"/>
    <col min="5" max="5" width="50.6640625" customWidth="1"/>
  </cols>
  <sheetData>
    <row r="1" spans="1:10" hidden="1" x14ac:dyDescent="0.3">
      <c r="A1" t="s">
        <v>17</v>
      </c>
      <c r="B1" t="s">
        <v>18</v>
      </c>
      <c r="C1" t="s">
        <v>18</v>
      </c>
      <c r="D1" t="s">
        <v>18</v>
      </c>
      <c r="E1" t="s">
        <v>18</v>
      </c>
      <c r="F1" t="s">
        <v>18</v>
      </c>
    </row>
    <row r="2" spans="1:10" s="11" customFormat="1" hidden="1" x14ac:dyDescent="0.3">
      <c r="A2" s="11" t="s">
        <v>19</v>
      </c>
      <c r="B2" s="11" t="s">
        <v>18</v>
      </c>
      <c r="C2" s="11" t="s">
        <v>18</v>
      </c>
      <c r="D2" s="11" t="s">
        <v>18</v>
      </c>
      <c r="E2" s="11" t="s">
        <v>18</v>
      </c>
      <c r="F2" s="11" t="s">
        <v>18</v>
      </c>
      <c r="G2" s="11" t="s">
        <v>19</v>
      </c>
    </row>
    <row r="3" spans="1:10" hidden="1" x14ac:dyDescent="0.3">
      <c r="B3" t="s">
        <v>20</v>
      </c>
      <c r="C3" t="s">
        <v>21</v>
      </c>
      <c r="D3" t="s">
        <v>21</v>
      </c>
      <c r="E3" t="s">
        <v>22</v>
      </c>
      <c r="F3" t="s">
        <v>23</v>
      </c>
      <c r="G3" t="s">
        <v>19</v>
      </c>
      <c r="H3" t="s">
        <v>20</v>
      </c>
      <c r="I3" t="s">
        <v>24</v>
      </c>
      <c r="J3" t="s">
        <v>25</v>
      </c>
    </row>
    <row r="4" spans="1:10" hidden="1" x14ac:dyDescent="0.3">
      <c r="C4" t="s">
        <v>24</v>
      </c>
      <c r="D4" t="s">
        <v>25</v>
      </c>
      <c r="E4" t="s">
        <v>22</v>
      </c>
      <c r="F4" t="s">
        <v>23</v>
      </c>
      <c r="G4" t="s">
        <v>224</v>
      </c>
    </row>
    <row r="5" spans="1:10" hidden="1" x14ac:dyDescent="0.3">
      <c r="B5" t="s">
        <v>26</v>
      </c>
      <c r="C5" t="s">
        <v>21</v>
      </c>
      <c r="D5" t="s">
        <v>21</v>
      </c>
      <c r="E5" t="s">
        <v>22</v>
      </c>
      <c r="F5" t="s">
        <v>23</v>
      </c>
      <c r="G5" t="s">
        <v>19</v>
      </c>
      <c r="H5" t="s">
        <v>26</v>
      </c>
    </row>
    <row r="6" spans="1:10" hidden="1" x14ac:dyDescent="0.3">
      <c r="B6" t="s">
        <v>27</v>
      </c>
      <c r="C6" t="s">
        <v>28</v>
      </c>
      <c r="D6" t="s">
        <v>29</v>
      </c>
      <c r="E6" t="s">
        <v>22</v>
      </c>
      <c r="F6" t="s">
        <v>23</v>
      </c>
      <c r="G6" t="s">
        <v>19</v>
      </c>
      <c r="H6" t="s">
        <v>27</v>
      </c>
      <c r="I6" t="s">
        <v>28</v>
      </c>
      <c r="J6" t="s">
        <v>29</v>
      </c>
    </row>
    <row r="7" spans="1:10" hidden="1" x14ac:dyDescent="0.3">
      <c r="B7" t="s">
        <v>30</v>
      </c>
      <c r="C7" t="s">
        <v>21</v>
      </c>
      <c r="D7" t="s">
        <v>21</v>
      </c>
      <c r="E7" t="s">
        <v>22</v>
      </c>
      <c r="F7" t="s">
        <v>23</v>
      </c>
      <c r="G7" t="s">
        <v>19</v>
      </c>
      <c r="H7" t="s">
        <v>30</v>
      </c>
      <c r="I7" t="s">
        <v>31</v>
      </c>
      <c r="J7" t="s">
        <v>32</v>
      </c>
    </row>
    <row r="8" spans="1:10" hidden="1" x14ac:dyDescent="0.3">
      <c r="C8" t="s">
        <v>31</v>
      </c>
      <c r="D8" t="s">
        <v>32</v>
      </c>
      <c r="E8" t="s">
        <v>22</v>
      </c>
      <c r="F8" t="s">
        <v>23</v>
      </c>
      <c r="G8" t="s">
        <v>224</v>
      </c>
    </row>
    <row r="9" spans="1:10" s="11" customFormat="1" hidden="1" x14ac:dyDescent="0.3">
      <c r="A9" s="11" t="s">
        <v>33</v>
      </c>
      <c r="B9" s="11" t="s">
        <v>18</v>
      </c>
      <c r="C9" s="11" t="s">
        <v>18</v>
      </c>
      <c r="D9" s="11" t="s">
        <v>18</v>
      </c>
      <c r="E9" s="11" t="s">
        <v>18</v>
      </c>
      <c r="F9" s="11" t="s">
        <v>18</v>
      </c>
    </row>
    <row r="10" spans="1:10" hidden="1" x14ac:dyDescent="0.3">
      <c r="B10" t="s">
        <v>34</v>
      </c>
      <c r="C10" t="s">
        <v>21</v>
      </c>
      <c r="D10" t="s">
        <v>21</v>
      </c>
      <c r="E10" t="s">
        <v>22</v>
      </c>
      <c r="F10" t="s">
        <v>23</v>
      </c>
      <c r="G10" t="s">
        <v>33</v>
      </c>
      <c r="H10" t="s">
        <v>34</v>
      </c>
      <c r="I10" t="s">
        <v>35</v>
      </c>
      <c r="J10" t="s">
        <v>36</v>
      </c>
    </row>
    <row r="11" spans="1:10" hidden="1" x14ac:dyDescent="0.3">
      <c r="C11" t="s">
        <v>35</v>
      </c>
      <c r="D11" t="s">
        <v>36</v>
      </c>
      <c r="E11" t="s">
        <v>22</v>
      </c>
      <c r="F11" t="s">
        <v>23</v>
      </c>
      <c r="G11" t="s">
        <v>224</v>
      </c>
    </row>
    <row r="12" spans="1:10" hidden="1" x14ac:dyDescent="0.3">
      <c r="B12" t="s">
        <v>37</v>
      </c>
      <c r="C12" t="s">
        <v>21</v>
      </c>
      <c r="D12" t="s">
        <v>21</v>
      </c>
      <c r="E12" t="s">
        <v>22</v>
      </c>
      <c r="F12" t="s">
        <v>23</v>
      </c>
      <c r="G12" t="s">
        <v>33</v>
      </c>
      <c r="H12" t="s">
        <v>37</v>
      </c>
      <c r="I12" t="s">
        <v>38</v>
      </c>
      <c r="J12" t="s">
        <v>39</v>
      </c>
    </row>
    <row r="13" spans="1:10" hidden="1" x14ac:dyDescent="0.3">
      <c r="C13" t="s">
        <v>38</v>
      </c>
      <c r="D13" t="s">
        <v>39</v>
      </c>
      <c r="E13" t="s">
        <v>22</v>
      </c>
      <c r="F13" t="s">
        <v>23</v>
      </c>
      <c r="G13" t="s">
        <v>224</v>
      </c>
    </row>
    <row r="14" spans="1:10" hidden="1" x14ac:dyDescent="0.3">
      <c r="B14" t="s">
        <v>40</v>
      </c>
      <c r="C14" t="s">
        <v>21</v>
      </c>
      <c r="D14" t="s">
        <v>21</v>
      </c>
      <c r="E14" t="s">
        <v>22</v>
      </c>
      <c r="F14" t="s">
        <v>23</v>
      </c>
      <c r="G14" t="s">
        <v>33</v>
      </c>
      <c r="H14" t="s">
        <v>40</v>
      </c>
      <c r="I14" t="s">
        <v>41</v>
      </c>
      <c r="J14" t="s">
        <v>42</v>
      </c>
    </row>
    <row r="15" spans="1:10" hidden="1" x14ac:dyDescent="0.3">
      <c r="C15" t="s">
        <v>41</v>
      </c>
      <c r="D15" t="s">
        <v>42</v>
      </c>
      <c r="E15" t="s">
        <v>22</v>
      </c>
      <c r="F15" t="s">
        <v>23</v>
      </c>
      <c r="G15" t="s">
        <v>33</v>
      </c>
      <c r="H15" t="s">
        <v>40</v>
      </c>
      <c r="I15" t="s">
        <v>43</v>
      </c>
      <c r="J15" t="s">
        <v>43</v>
      </c>
    </row>
    <row r="16" spans="1:10" hidden="1" x14ac:dyDescent="0.3">
      <c r="C16" t="s">
        <v>43</v>
      </c>
      <c r="D16" t="s">
        <v>43</v>
      </c>
      <c r="E16" t="s">
        <v>22</v>
      </c>
      <c r="F16" t="s">
        <v>23</v>
      </c>
      <c r="G16" t="s">
        <v>224</v>
      </c>
    </row>
    <row r="17" spans="1:10" hidden="1" x14ac:dyDescent="0.3">
      <c r="B17" t="s">
        <v>44</v>
      </c>
      <c r="C17" t="s">
        <v>21</v>
      </c>
      <c r="D17" t="s">
        <v>21</v>
      </c>
      <c r="E17" t="s">
        <v>22</v>
      </c>
      <c r="F17" t="s">
        <v>23</v>
      </c>
      <c r="G17" t="s">
        <v>33</v>
      </c>
      <c r="H17" t="s">
        <v>44</v>
      </c>
      <c r="I17" t="s">
        <v>45</v>
      </c>
      <c r="J17" t="s">
        <v>46</v>
      </c>
    </row>
    <row r="18" spans="1:10" hidden="1" x14ac:dyDescent="0.3">
      <c r="C18" t="s">
        <v>45</v>
      </c>
      <c r="D18" t="s">
        <v>46</v>
      </c>
      <c r="E18" t="s">
        <v>22</v>
      </c>
      <c r="F18" t="s">
        <v>23</v>
      </c>
      <c r="G18" t="s">
        <v>33</v>
      </c>
      <c r="H18" t="s">
        <v>44</v>
      </c>
      <c r="I18" t="s">
        <v>47</v>
      </c>
      <c r="J18" t="s">
        <v>48</v>
      </c>
    </row>
    <row r="19" spans="1:10" hidden="1" x14ac:dyDescent="0.3">
      <c r="C19" t="s">
        <v>47</v>
      </c>
      <c r="D19" t="s">
        <v>48</v>
      </c>
      <c r="E19" t="s">
        <v>22</v>
      </c>
      <c r="F19" t="s">
        <v>23</v>
      </c>
      <c r="G19" t="s">
        <v>224</v>
      </c>
    </row>
    <row r="20" spans="1:10" hidden="1" x14ac:dyDescent="0.3">
      <c r="B20" t="s">
        <v>49</v>
      </c>
      <c r="C20" t="s">
        <v>21</v>
      </c>
      <c r="D20" t="s">
        <v>21</v>
      </c>
      <c r="E20" t="s">
        <v>22</v>
      </c>
      <c r="F20" t="s">
        <v>23</v>
      </c>
      <c r="G20" t="s">
        <v>33</v>
      </c>
      <c r="H20" t="s">
        <v>49</v>
      </c>
    </row>
    <row r="21" spans="1:10" hidden="1" x14ac:dyDescent="0.3">
      <c r="B21" t="s">
        <v>50</v>
      </c>
      <c r="C21" t="s">
        <v>21</v>
      </c>
      <c r="D21" t="s">
        <v>21</v>
      </c>
      <c r="E21" t="s">
        <v>22</v>
      </c>
      <c r="F21" t="s">
        <v>23</v>
      </c>
      <c r="G21" t="s">
        <v>33</v>
      </c>
      <c r="H21" t="s">
        <v>50</v>
      </c>
    </row>
    <row r="22" spans="1:10" hidden="1" x14ac:dyDescent="0.3">
      <c r="B22" t="s">
        <v>51</v>
      </c>
      <c r="C22" t="s">
        <v>21</v>
      </c>
      <c r="D22" t="s">
        <v>21</v>
      </c>
      <c r="E22" t="s">
        <v>22</v>
      </c>
      <c r="F22" t="s">
        <v>23</v>
      </c>
      <c r="G22" t="s">
        <v>33</v>
      </c>
      <c r="H22" t="s">
        <v>51</v>
      </c>
      <c r="I22" t="s">
        <v>52</v>
      </c>
      <c r="J22" t="s">
        <v>53</v>
      </c>
    </row>
    <row r="23" spans="1:10" hidden="1" x14ac:dyDescent="0.3">
      <c r="C23" t="s">
        <v>52</v>
      </c>
      <c r="D23" t="s">
        <v>53</v>
      </c>
      <c r="E23" t="s">
        <v>22</v>
      </c>
      <c r="F23" t="s">
        <v>23</v>
      </c>
      <c r="G23" t="s">
        <v>224</v>
      </c>
    </row>
    <row r="24" spans="1:10" hidden="1" x14ac:dyDescent="0.3">
      <c r="B24" t="s">
        <v>54</v>
      </c>
      <c r="C24" t="s">
        <v>55</v>
      </c>
      <c r="D24" t="s">
        <v>55</v>
      </c>
      <c r="E24" t="s">
        <v>22</v>
      </c>
      <c r="F24" t="s">
        <v>23</v>
      </c>
      <c r="G24" t="s">
        <v>33</v>
      </c>
      <c r="H24" t="s">
        <v>54</v>
      </c>
      <c r="I24" t="s">
        <v>55</v>
      </c>
      <c r="J24" t="s">
        <v>55</v>
      </c>
    </row>
    <row r="25" spans="1:10" hidden="1" x14ac:dyDescent="0.3">
      <c r="B25" t="s">
        <v>56</v>
      </c>
      <c r="C25" t="s">
        <v>21</v>
      </c>
      <c r="D25" t="s">
        <v>21</v>
      </c>
      <c r="E25" t="s">
        <v>22</v>
      </c>
      <c r="F25" t="s">
        <v>23</v>
      </c>
      <c r="G25" t="s">
        <v>33</v>
      </c>
      <c r="H25" t="s">
        <v>56</v>
      </c>
      <c r="J25" t="s">
        <v>57</v>
      </c>
    </row>
    <row r="26" spans="1:10" hidden="1" x14ac:dyDescent="0.3">
      <c r="D26" t="s">
        <v>57</v>
      </c>
      <c r="E26" t="s">
        <v>22</v>
      </c>
      <c r="F26" t="s">
        <v>23</v>
      </c>
      <c r="G26" t="s">
        <v>224</v>
      </c>
    </row>
    <row r="27" spans="1:10" hidden="1" x14ac:dyDescent="0.3">
      <c r="B27" t="s">
        <v>58</v>
      </c>
      <c r="C27" t="s">
        <v>59</v>
      </c>
      <c r="D27" t="s">
        <v>60</v>
      </c>
      <c r="E27" t="s">
        <v>22</v>
      </c>
      <c r="F27" t="s">
        <v>23</v>
      </c>
      <c r="G27" t="s">
        <v>33</v>
      </c>
      <c r="H27" t="s">
        <v>58</v>
      </c>
      <c r="I27" t="s">
        <v>59</v>
      </c>
      <c r="J27" t="s">
        <v>60</v>
      </c>
    </row>
    <row r="28" spans="1:10" hidden="1" x14ac:dyDescent="0.3">
      <c r="B28" t="s">
        <v>61</v>
      </c>
      <c r="C28" t="s">
        <v>21</v>
      </c>
      <c r="D28" t="s">
        <v>21</v>
      </c>
      <c r="E28" t="s">
        <v>22</v>
      </c>
      <c r="F28" t="s">
        <v>23</v>
      </c>
      <c r="G28" t="s">
        <v>33</v>
      </c>
      <c r="H28" t="s">
        <v>61</v>
      </c>
      <c r="I28" t="s">
        <v>62</v>
      </c>
      <c r="J28" t="s">
        <v>57</v>
      </c>
    </row>
    <row r="29" spans="1:10" hidden="1" x14ac:dyDescent="0.3">
      <c r="C29" t="s">
        <v>62</v>
      </c>
      <c r="D29" t="s">
        <v>57</v>
      </c>
      <c r="E29" t="s">
        <v>22</v>
      </c>
      <c r="F29" t="s">
        <v>23</v>
      </c>
      <c r="G29" t="s">
        <v>224</v>
      </c>
    </row>
    <row r="30" spans="1:10" s="11" customFormat="1" hidden="1" x14ac:dyDescent="0.3">
      <c r="A30" s="11" t="s">
        <v>63</v>
      </c>
      <c r="B30" s="11" t="s">
        <v>18</v>
      </c>
      <c r="C30" s="11" t="s">
        <v>18</v>
      </c>
      <c r="D30" s="11" t="s">
        <v>18</v>
      </c>
      <c r="E30" s="11" t="s">
        <v>18</v>
      </c>
      <c r="F30" s="11" t="s">
        <v>18</v>
      </c>
    </row>
    <row r="31" spans="1:10" hidden="1" x14ac:dyDescent="0.3">
      <c r="B31" t="s">
        <v>64</v>
      </c>
      <c r="C31" t="s">
        <v>65</v>
      </c>
      <c r="D31" t="s">
        <v>65</v>
      </c>
      <c r="E31" t="s">
        <v>22</v>
      </c>
      <c r="F31" t="s">
        <v>23</v>
      </c>
      <c r="G31" t="s">
        <v>63</v>
      </c>
      <c r="H31" t="s">
        <v>64</v>
      </c>
      <c r="I31" t="s">
        <v>65</v>
      </c>
      <c r="J31" t="s">
        <v>65</v>
      </c>
    </row>
    <row r="32" spans="1:10" s="11" customFormat="1" hidden="1" x14ac:dyDescent="0.3">
      <c r="A32" s="11" t="s">
        <v>66</v>
      </c>
      <c r="B32" s="11" t="s">
        <v>18</v>
      </c>
      <c r="C32" s="11" t="s">
        <v>18</v>
      </c>
      <c r="D32" s="11" t="s">
        <v>18</v>
      </c>
      <c r="E32" s="11" t="s">
        <v>18</v>
      </c>
      <c r="F32" s="11" t="s">
        <v>18</v>
      </c>
    </row>
    <row r="33" spans="1:10" hidden="1" x14ac:dyDescent="0.3">
      <c r="B33" t="s">
        <v>67</v>
      </c>
      <c r="C33" t="s">
        <v>68</v>
      </c>
      <c r="D33" t="s">
        <v>68</v>
      </c>
      <c r="E33" t="s">
        <v>22</v>
      </c>
      <c r="F33" t="s">
        <v>23</v>
      </c>
      <c r="G33" t="s">
        <v>217</v>
      </c>
      <c r="H33" t="s">
        <v>67</v>
      </c>
      <c r="I33" t="s">
        <v>68</v>
      </c>
      <c r="J33" t="s">
        <v>68</v>
      </c>
    </row>
    <row r="34" spans="1:10" hidden="1" x14ac:dyDescent="0.3">
      <c r="C34" t="s">
        <v>69</v>
      </c>
      <c r="D34" t="s">
        <v>70</v>
      </c>
      <c r="E34" t="s">
        <v>22</v>
      </c>
      <c r="F34" t="s">
        <v>23</v>
      </c>
      <c r="G34" t="s">
        <v>217</v>
      </c>
      <c r="H34" t="s">
        <v>67</v>
      </c>
      <c r="I34" t="s">
        <v>69</v>
      </c>
      <c r="J34" t="s">
        <v>70</v>
      </c>
    </row>
    <row r="35" spans="1:10" s="11" customFormat="1" hidden="1" x14ac:dyDescent="0.3">
      <c r="A35" s="11" t="s">
        <v>71</v>
      </c>
      <c r="B35" s="11" t="s">
        <v>18</v>
      </c>
      <c r="C35" s="11" t="s">
        <v>18</v>
      </c>
      <c r="D35" s="11" t="s">
        <v>18</v>
      </c>
      <c r="E35" s="11" t="s">
        <v>18</v>
      </c>
      <c r="F35" s="11" t="s">
        <v>18</v>
      </c>
    </row>
    <row r="36" spans="1:10" hidden="1" x14ac:dyDescent="0.3">
      <c r="B36" t="s">
        <v>72</v>
      </c>
      <c r="C36" t="s">
        <v>73</v>
      </c>
      <c r="D36" t="s">
        <v>74</v>
      </c>
      <c r="E36" t="s">
        <v>22</v>
      </c>
      <c r="F36" t="s">
        <v>23</v>
      </c>
      <c r="G36" t="s">
        <v>71</v>
      </c>
      <c r="H36" t="s">
        <v>72</v>
      </c>
      <c r="I36" t="s">
        <v>73</v>
      </c>
      <c r="J36" t="s">
        <v>74</v>
      </c>
    </row>
    <row r="37" spans="1:10" s="11" customFormat="1" hidden="1" x14ac:dyDescent="0.3">
      <c r="A37" s="11" t="s">
        <v>75</v>
      </c>
      <c r="B37" s="11" t="s">
        <v>18</v>
      </c>
      <c r="C37" s="11" t="s">
        <v>18</v>
      </c>
      <c r="D37" s="11" t="s">
        <v>18</v>
      </c>
      <c r="E37" s="11" t="s">
        <v>18</v>
      </c>
      <c r="F37" s="11" t="s">
        <v>18</v>
      </c>
    </row>
    <row r="38" spans="1:10" hidden="1" x14ac:dyDescent="0.3">
      <c r="B38" t="s">
        <v>76</v>
      </c>
      <c r="C38" t="s">
        <v>21</v>
      </c>
      <c r="D38" t="s">
        <v>21</v>
      </c>
      <c r="E38" t="s">
        <v>22</v>
      </c>
      <c r="F38" t="s">
        <v>23</v>
      </c>
      <c r="G38" t="s">
        <v>75</v>
      </c>
      <c r="H38" t="s">
        <v>76</v>
      </c>
      <c r="I38" t="s">
        <v>77</v>
      </c>
      <c r="J38" t="s">
        <v>77</v>
      </c>
    </row>
    <row r="39" spans="1:10" hidden="1" x14ac:dyDescent="0.3">
      <c r="C39" t="s">
        <v>77</v>
      </c>
      <c r="D39" t="s">
        <v>77</v>
      </c>
      <c r="E39" t="s">
        <v>22</v>
      </c>
      <c r="F39" t="s">
        <v>23</v>
      </c>
      <c r="G39" t="s">
        <v>224</v>
      </c>
    </row>
    <row r="40" spans="1:10" hidden="1" x14ac:dyDescent="0.3">
      <c r="B40" t="s">
        <v>78</v>
      </c>
      <c r="C40" t="s">
        <v>21</v>
      </c>
      <c r="D40" t="s">
        <v>21</v>
      </c>
      <c r="E40" t="s">
        <v>22</v>
      </c>
      <c r="F40" t="s">
        <v>23</v>
      </c>
      <c r="G40" t="s">
        <v>75</v>
      </c>
      <c r="I40" t="s">
        <v>78</v>
      </c>
    </row>
    <row r="41" spans="1:10" hidden="1" x14ac:dyDescent="0.3">
      <c r="B41" t="s">
        <v>79</v>
      </c>
      <c r="C41" t="s">
        <v>21</v>
      </c>
      <c r="D41" t="s">
        <v>21</v>
      </c>
      <c r="E41" t="s">
        <v>22</v>
      </c>
      <c r="F41" t="s">
        <v>23</v>
      </c>
      <c r="G41" t="s">
        <v>75</v>
      </c>
      <c r="I41" t="s">
        <v>79</v>
      </c>
    </row>
    <row r="42" spans="1:10" hidden="1" x14ac:dyDescent="0.3">
      <c r="B42" t="s">
        <v>80</v>
      </c>
      <c r="C42" t="s">
        <v>21</v>
      </c>
      <c r="D42" t="s">
        <v>21</v>
      </c>
      <c r="E42" t="s">
        <v>22</v>
      </c>
      <c r="F42" t="s">
        <v>23</v>
      </c>
      <c r="G42" t="s">
        <v>75</v>
      </c>
      <c r="I42" t="s">
        <v>80</v>
      </c>
    </row>
    <row r="43" spans="1:10" hidden="1" x14ac:dyDescent="0.3"/>
    <row r="44" spans="1:10" x14ac:dyDescent="0.3">
      <c r="A44" s="28" t="s">
        <v>223</v>
      </c>
      <c r="B44" s="28"/>
      <c r="C44" s="28"/>
      <c r="D44" s="28"/>
      <c r="E44" t="s">
        <v>222</v>
      </c>
      <c r="F44" t="s">
        <v>221</v>
      </c>
    </row>
    <row r="45" spans="1:10" x14ac:dyDescent="0.3">
      <c r="A45" t="s">
        <v>19</v>
      </c>
      <c r="B45" t="s">
        <v>20</v>
      </c>
      <c r="C45" t="s">
        <v>24</v>
      </c>
      <c r="D45" t="s">
        <v>25</v>
      </c>
      <c r="E45" t="s">
        <v>91</v>
      </c>
      <c r="F45" t="s">
        <v>118</v>
      </c>
    </row>
    <row r="46" spans="1:10" x14ac:dyDescent="0.3">
      <c r="A46" t="s">
        <v>19</v>
      </c>
      <c r="B46" t="s">
        <v>26</v>
      </c>
      <c r="E46" t="s">
        <v>132</v>
      </c>
      <c r="F46" t="s">
        <v>118</v>
      </c>
    </row>
    <row r="47" spans="1:10" x14ac:dyDescent="0.3">
      <c r="A47" t="s">
        <v>19</v>
      </c>
      <c r="B47" t="s">
        <v>27</v>
      </c>
      <c r="C47" t="s">
        <v>28</v>
      </c>
      <c r="D47" t="s">
        <v>29</v>
      </c>
      <c r="E47" t="s">
        <v>243</v>
      </c>
      <c r="F47" t="s">
        <v>244</v>
      </c>
    </row>
    <row r="48" spans="1:10" x14ac:dyDescent="0.3">
      <c r="A48" t="s">
        <v>19</v>
      </c>
      <c r="B48" t="s">
        <v>30</v>
      </c>
      <c r="C48" t="s">
        <v>31</v>
      </c>
      <c r="D48" t="s">
        <v>32</v>
      </c>
      <c r="E48" t="s">
        <v>89</v>
      </c>
      <c r="F48" t="s">
        <v>89</v>
      </c>
    </row>
    <row r="49" spans="1:7" x14ac:dyDescent="0.3">
      <c r="A49" t="s">
        <v>33</v>
      </c>
      <c r="B49" t="s">
        <v>34</v>
      </c>
      <c r="C49" t="s">
        <v>35</v>
      </c>
      <c r="D49" t="s">
        <v>36</v>
      </c>
      <c r="E49" t="s">
        <v>130</v>
      </c>
      <c r="F49" t="s">
        <v>118</v>
      </c>
    </row>
    <row r="50" spans="1:7" x14ac:dyDescent="0.3">
      <c r="A50" t="s">
        <v>33</v>
      </c>
      <c r="B50" t="s">
        <v>37</v>
      </c>
      <c r="C50" t="s">
        <v>38</v>
      </c>
      <c r="D50" t="s">
        <v>39</v>
      </c>
      <c r="E50" t="s">
        <v>114</v>
      </c>
      <c r="F50" t="s">
        <v>118</v>
      </c>
    </row>
    <row r="51" spans="1:7" x14ac:dyDescent="0.3">
      <c r="A51" t="s">
        <v>33</v>
      </c>
      <c r="B51" t="s">
        <v>40</v>
      </c>
      <c r="C51" t="s">
        <v>41</v>
      </c>
      <c r="D51" t="s">
        <v>42</v>
      </c>
      <c r="E51" t="s">
        <v>241</v>
      </c>
    </row>
    <row r="52" spans="1:7" x14ac:dyDescent="0.3">
      <c r="A52" t="s">
        <v>33</v>
      </c>
      <c r="B52" t="s">
        <v>40</v>
      </c>
      <c r="C52" t="s">
        <v>43</v>
      </c>
      <c r="D52" t="s">
        <v>43</v>
      </c>
      <c r="E52" t="s">
        <v>241</v>
      </c>
    </row>
    <row r="53" spans="1:7" x14ac:dyDescent="0.3">
      <c r="A53" t="s">
        <v>33</v>
      </c>
      <c r="B53" t="s">
        <v>44</v>
      </c>
      <c r="C53" t="s">
        <v>45</v>
      </c>
      <c r="D53" t="s">
        <v>46</v>
      </c>
      <c r="E53" t="s">
        <v>196</v>
      </c>
      <c r="F53" t="s">
        <v>185</v>
      </c>
    </row>
    <row r="54" spans="1:7" x14ac:dyDescent="0.3">
      <c r="A54" t="s">
        <v>33</v>
      </c>
      <c r="B54" t="s">
        <v>44</v>
      </c>
      <c r="C54" t="s">
        <v>47</v>
      </c>
      <c r="D54" t="s">
        <v>48</v>
      </c>
      <c r="E54" t="str">
        <f>E53</f>
        <v>electricity, from municipal waste incineration to generic market for electricity, medium voltage</v>
      </c>
      <c r="F54" t="str">
        <f>F53</f>
        <v>electricity, medium voltage</v>
      </c>
    </row>
    <row r="55" spans="1:7" x14ac:dyDescent="0.3">
      <c r="A55" t="s">
        <v>33</v>
      </c>
      <c r="B55" t="s">
        <v>49</v>
      </c>
      <c r="E55" t="s">
        <v>95</v>
      </c>
      <c r="F55" t="s">
        <v>118</v>
      </c>
    </row>
    <row r="56" spans="1:7" x14ac:dyDescent="0.3">
      <c r="A56" t="s">
        <v>33</v>
      </c>
      <c r="B56" t="s">
        <v>50</v>
      </c>
      <c r="E56" t="s">
        <v>113</v>
      </c>
      <c r="F56" t="s">
        <v>118</v>
      </c>
    </row>
    <row r="57" spans="1:7" x14ac:dyDescent="0.3">
      <c r="A57" t="s">
        <v>33</v>
      </c>
      <c r="B57" t="s">
        <v>51</v>
      </c>
      <c r="C57" t="s">
        <v>52</v>
      </c>
      <c r="D57" t="s">
        <v>53</v>
      </c>
      <c r="E57" t="s">
        <v>155</v>
      </c>
      <c r="F57" t="s">
        <v>118</v>
      </c>
    </row>
    <row r="58" spans="1:7" x14ac:dyDescent="0.3">
      <c r="A58" t="s">
        <v>33</v>
      </c>
      <c r="B58" t="s">
        <v>54</v>
      </c>
      <c r="C58" t="s">
        <v>55</v>
      </c>
      <c r="D58" t="s">
        <v>55</v>
      </c>
      <c r="E58" t="str">
        <f>E57</f>
        <v>electricity production, natural gas, combined cycle power plant</v>
      </c>
      <c r="F58" t="str">
        <f>F57</f>
        <v>electricity, high voltage</v>
      </c>
    </row>
    <row r="59" spans="1:7" x14ac:dyDescent="0.3">
      <c r="A59" t="s">
        <v>33</v>
      </c>
      <c r="B59" t="s">
        <v>56</v>
      </c>
      <c r="D59" t="s">
        <v>57</v>
      </c>
      <c r="E59" s="13" t="s">
        <v>134</v>
      </c>
      <c r="F59" s="13" t="s">
        <v>118</v>
      </c>
      <c r="G59" t="s">
        <v>220</v>
      </c>
    </row>
    <row r="60" spans="1:7" x14ac:dyDescent="0.3">
      <c r="A60" t="s">
        <v>33</v>
      </c>
      <c r="B60" t="s">
        <v>58</v>
      </c>
      <c r="C60" t="s">
        <v>59</v>
      </c>
      <c r="D60" t="s">
        <v>60</v>
      </c>
      <c r="E60" s="13" t="s">
        <v>196</v>
      </c>
      <c r="F60" s="13" t="s">
        <v>185</v>
      </c>
    </row>
    <row r="61" spans="1:7" x14ac:dyDescent="0.3">
      <c r="A61" t="s">
        <v>33</v>
      </c>
      <c r="B61" t="s">
        <v>61</v>
      </c>
      <c r="C61" t="s">
        <v>62</v>
      </c>
      <c r="D61" t="s">
        <v>57</v>
      </c>
      <c r="E61" t="str">
        <f>E55</f>
        <v>heat and power co-generation, natural gas, conventional power plant, 100MW electrical</v>
      </c>
      <c r="F61" t="str">
        <f>F55</f>
        <v>electricity, high voltage</v>
      </c>
      <c r="G61" t="s">
        <v>219</v>
      </c>
    </row>
    <row r="62" spans="1:7" x14ac:dyDescent="0.3">
      <c r="A62" t="s">
        <v>63</v>
      </c>
      <c r="B62" t="s">
        <v>64</v>
      </c>
      <c r="C62" t="s">
        <v>65</v>
      </c>
      <c r="D62" t="s">
        <v>65</v>
      </c>
      <c r="E62" s="13" t="s">
        <v>218</v>
      </c>
    </row>
    <row r="63" spans="1:7" x14ac:dyDescent="0.3">
      <c r="A63" t="s">
        <v>217</v>
      </c>
      <c r="B63" t="s">
        <v>67</v>
      </c>
      <c r="C63" t="s">
        <v>68</v>
      </c>
      <c r="D63" t="s">
        <v>68</v>
      </c>
      <c r="E63" t="s">
        <v>101</v>
      </c>
      <c r="F63" t="s">
        <v>118</v>
      </c>
    </row>
    <row r="64" spans="1:7" x14ac:dyDescent="0.3">
      <c r="A64" t="s">
        <v>217</v>
      </c>
      <c r="B64" t="s">
        <v>67</v>
      </c>
      <c r="C64" t="s">
        <v>69</v>
      </c>
      <c r="D64" t="s">
        <v>70</v>
      </c>
      <c r="E64" t="s">
        <v>100</v>
      </c>
      <c r="F64" t="s">
        <v>118</v>
      </c>
    </row>
    <row r="65" spans="1:6" x14ac:dyDescent="0.3">
      <c r="A65" t="s">
        <v>71</v>
      </c>
      <c r="B65" t="s">
        <v>72</v>
      </c>
      <c r="C65" t="s">
        <v>73</v>
      </c>
      <c r="D65" t="s">
        <v>74</v>
      </c>
      <c r="E65" s="13" t="s">
        <v>216</v>
      </c>
    </row>
    <row r="66" spans="1:6" x14ac:dyDescent="0.3">
      <c r="A66" t="s">
        <v>75</v>
      </c>
      <c r="B66" t="s">
        <v>76</v>
      </c>
      <c r="C66" t="s">
        <v>77</v>
      </c>
      <c r="D66" t="s">
        <v>77</v>
      </c>
      <c r="E66" t="s">
        <v>102</v>
      </c>
      <c r="F66" t="s">
        <v>118</v>
      </c>
    </row>
    <row r="67" spans="1:6" x14ac:dyDescent="0.3">
      <c r="A67" t="s">
        <v>75</v>
      </c>
      <c r="C67" t="s">
        <v>78</v>
      </c>
      <c r="E67" s="13" t="s">
        <v>225</v>
      </c>
      <c r="F67" t="s">
        <v>204</v>
      </c>
    </row>
    <row r="68" spans="1:6" x14ac:dyDescent="0.3">
      <c r="A68" t="s">
        <v>75</v>
      </c>
      <c r="C68" t="s">
        <v>79</v>
      </c>
      <c r="E68" t="s">
        <v>105</v>
      </c>
      <c r="F68" t="s">
        <v>118</v>
      </c>
    </row>
    <row r="69" spans="1:6" x14ac:dyDescent="0.3">
      <c r="A69" t="s">
        <v>75</v>
      </c>
      <c r="C69" t="s">
        <v>80</v>
      </c>
      <c r="E69" s="13" t="s">
        <v>226</v>
      </c>
      <c r="F69" t="s">
        <v>118</v>
      </c>
    </row>
    <row r="71" spans="1:6" x14ac:dyDescent="0.3">
      <c r="A71" t="s">
        <v>227</v>
      </c>
      <c r="D71" t="s">
        <v>242</v>
      </c>
    </row>
    <row r="72" spans="1:6" x14ac:dyDescent="0.3">
      <c r="A72" t="s">
        <v>89</v>
      </c>
      <c r="B72" t="s">
        <v>215</v>
      </c>
    </row>
    <row r="73" spans="1:6" x14ac:dyDescent="0.3">
      <c r="A73" s="13" t="s">
        <v>214</v>
      </c>
    </row>
    <row r="74" spans="1:6" x14ac:dyDescent="0.3">
      <c r="D74" t="s">
        <v>229</v>
      </c>
    </row>
    <row r="75" spans="1:6" x14ac:dyDescent="0.3">
      <c r="D75" t="s">
        <v>230</v>
      </c>
      <c r="E75" t="s">
        <v>235</v>
      </c>
    </row>
    <row r="76" spans="1:6" x14ac:dyDescent="0.3">
      <c r="D76" t="s">
        <v>231</v>
      </c>
      <c r="E76" t="s">
        <v>236</v>
      </c>
    </row>
    <row r="77" spans="1:6" x14ac:dyDescent="0.3">
      <c r="D77" t="s">
        <v>232</v>
      </c>
      <c r="E77" t="s">
        <v>237</v>
      </c>
    </row>
    <row r="78" spans="1:6" x14ac:dyDescent="0.3">
      <c r="D78" t="s">
        <v>233</v>
      </c>
      <c r="E78" t="s">
        <v>238</v>
      </c>
    </row>
    <row r="79" spans="1:6" x14ac:dyDescent="0.3">
      <c r="D79" t="s">
        <v>228</v>
      </c>
      <c r="E79" t="s">
        <v>234</v>
      </c>
    </row>
    <row r="80" spans="1:6" x14ac:dyDescent="0.3">
      <c r="D80" t="s">
        <v>239</v>
      </c>
      <c r="E80" t="s">
        <v>240</v>
      </c>
    </row>
  </sheetData>
  <mergeCells count="1">
    <mergeCell ref="A44:D44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6638-32B4-4DCB-A937-EE2AE0FFABEE}">
  <dimension ref="A1:I29"/>
  <sheetViews>
    <sheetView topLeftCell="E1" zoomScale="85" zoomScaleNormal="85" workbookViewId="0">
      <selection activeCell="G27" sqref="G27"/>
    </sheetView>
  </sheetViews>
  <sheetFormatPr defaultRowHeight="14.4" x14ac:dyDescent="0.3"/>
  <cols>
    <col min="2" max="2" width="30.5546875" bestFit="1" customWidth="1"/>
    <col min="3" max="3" width="24.33203125" bestFit="1" customWidth="1"/>
    <col min="4" max="4" width="84.6640625" bestFit="1" customWidth="1"/>
    <col min="5" max="5" width="15.6640625" customWidth="1"/>
    <col min="6" max="6" width="7.109375" customWidth="1"/>
    <col min="7" max="7" width="61.6640625" bestFit="1" customWidth="1"/>
    <col min="8" max="8" width="43.33203125" bestFit="1" customWidth="1"/>
  </cols>
  <sheetData>
    <row r="1" spans="1:9" x14ac:dyDescent="0.3">
      <c r="A1" t="s">
        <v>298</v>
      </c>
      <c r="B1" t="s">
        <v>299</v>
      </c>
      <c r="C1" t="s">
        <v>300</v>
      </c>
      <c r="D1" t="s">
        <v>301</v>
      </c>
      <c r="E1" t="s">
        <v>297</v>
      </c>
      <c r="G1" t="s">
        <v>296</v>
      </c>
      <c r="H1" t="s">
        <v>295</v>
      </c>
      <c r="I1" t="s">
        <v>294</v>
      </c>
    </row>
    <row r="2" spans="1:9" x14ac:dyDescent="0.3">
      <c r="A2" t="s">
        <v>19</v>
      </c>
      <c r="B2" t="s">
        <v>20</v>
      </c>
      <c r="C2" t="s">
        <v>24</v>
      </c>
      <c r="D2" t="s">
        <v>25</v>
      </c>
      <c r="E2" s="15">
        <v>1</v>
      </c>
      <c r="F2" s="23">
        <v>1</v>
      </c>
      <c r="G2" t="s">
        <v>88</v>
      </c>
      <c r="H2" t="s">
        <v>91</v>
      </c>
      <c r="I2" t="s">
        <v>118</v>
      </c>
    </row>
    <row r="3" spans="1:9" x14ac:dyDescent="0.3">
      <c r="B3" t="s">
        <v>26</v>
      </c>
      <c r="E3" s="15">
        <v>1</v>
      </c>
      <c r="F3" s="23">
        <v>2</v>
      </c>
      <c r="G3" t="s">
        <v>87</v>
      </c>
      <c r="H3" t="s">
        <v>132</v>
      </c>
      <c r="I3" t="s">
        <v>118</v>
      </c>
    </row>
    <row r="4" spans="1:9" x14ac:dyDescent="0.3">
      <c r="B4" t="s">
        <v>27</v>
      </c>
      <c r="C4" t="s">
        <v>28</v>
      </c>
      <c r="D4" t="s">
        <v>29</v>
      </c>
      <c r="E4" s="15">
        <v>1</v>
      </c>
      <c r="F4" s="23">
        <v>3</v>
      </c>
      <c r="G4" t="s">
        <v>247</v>
      </c>
      <c r="H4" t="s">
        <v>293</v>
      </c>
      <c r="I4" t="s">
        <v>118</v>
      </c>
    </row>
    <row r="5" spans="1:9" x14ac:dyDescent="0.3">
      <c r="B5" t="s">
        <v>30</v>
      </c>
      <c r="C5" t="s">
        <v>31</v>
      </c>
      <c r="D5" t="s">
        <v>32</v>
      </c>
      <c r="E5" s="15">
        <v>1</v>
      </c>
      <c r="F5" s="23">
        <v>4</v>
      </c>
      <c r="G5" t="s">
        <v>248</v>
      </c>
      <c r="H5" t="s">
        <v>292</v>
      </c>
      <c r="I5" t="s">
        <v>244</v>
      </c>
    </row>
    <row r="6" spans="1:9" x14ac:dyDescent="0.3">
      <c r="A6" t="s">
        <v>33</v>
      </c>
      <c r="B6" t="s">
        <v>34</v>
      </c>
      <c r="C6" t="s">
        <v>35</v>
      </c>
      <c r="D6" t="s">
        <v>36</v>
      </c>
      <c r="E6" s="15">
        <v>1</v>
      </c>
      <c r="F6" s="23">
        <v>5</v>
      </c>
      <c r="G6" t="s">
        <v>249</v>
      </c>
      <c r="H6" t="s">
        <v>130</v>
      </c>
      <c r="I6" t="s">
        <v>118</v>
      </c>
    </row>
    <row r="7" spans="1:9" x14ac:dyDescent="0.3">
      <c r="B7" t="s">
        <v>37</v>
      </c>
      <c r="C7" t="s">
        <v>38</v>
      </c>
      <c r="D7" t="s">
        <v>39</v>
      </c>
      <c r="E7" s="15">
        <v>1</v>
      </c>
      <c r="F7" s="23">
        <v>6</v>
      </c>
      <c r="G7" t="s">
        <v>302</v>
      </c>
      <c r="H7" t="s">
        <v>114</v>
      </c>
      <c r="I7" t="s">
        <v>118</v>
      </c>
    </row>
    <row r="8" spans="1:9" x14ac:dyDescent="0.3">
      <c r="B8" t="s">
        <v>40</v>
      </c>
      <c r="C8" t="s">
        <v>41</v>
      </c>
      <c r="D8" t="s">
        <v>42</v>
      </c>
      <c r="E8" s="15">
        <v>1</v>
      </c>
      <c r="F8" s="23">
        <v>7</v>
      </c>
      <c r="G8" t="s">
        <v>252</v>
      </c>
      <c r="H8" t="s">
        <v>134</v>
      </c>
      <c r="I8" t="s">
        <v>118</v>
      </c>
    </row>
    <row r="9" spans="1:9" x14ac:dyDescent="0.3">
      <c r="B9" t="s">
        <v>44</v>
      </c>
      <c r="C9" t="s">
        <v>45</v>
      </c>
      <c r="D9" t="s">
        <v>46</v>
      </c>
      <c r="E9" s="15">
        <v>1</v>
      </c>
      <c r="F9" s="23">
        <v>8</v>
      </c>
      <c r="G9" t="s">
        <v>250</v>
      </c>
      <c r="H9" t="s">
        <v>196</v>
      </c>
      <c r="I9" t="s">
        <v>185</v>
      </c>
    </row>
    <row r="10" spans="1:9" x14ac:dyDescent="0.3">
      <c r="B10" t="s">
        <v>49</v>
      </c>
      <c r="E10" s="15">
        <v>0.30046279799999964</v>
      </c>
      <c r="F10" s="23">
        <v>9</v>
      </c>
      <c r="G10" t="s">
        <v>291</v>
      </c>
      <c r="H10" t="s">
        <v>113</v>
      </c>
      <c r="I10" t="s">
        <v>118</v>
      </c>
    </row>
    <row r="11" spans="1:9" x14ac:dyDescent="0.3">
      <c r="B11" t="s">
        <v>49</v>
      </c>
      <c r="E11" s="15">
        <v>0.69953720200000047</v>
      </c>
      <c r="F11" s="23">
        <v>10</v>
      </c>
      <c r="G11" t="s">
        <v>290</v>
      </c>
      <c r="H11" t="s">
        <v>95</v>
      </c>
      <c r="I11" t="s">
        <v>118</v>
      </c>
    </row>
    <row r="12" spans="1:9" x14ac:dyDescent="0.3">
      <c r="B12" t="s">
        <v>51</v>
      </c>
      <c r="C12" t="s">
        <v>52</v>
      </c>
      <c r="D12" t="s">
        <v>53</v>
      </c>
      <c r="E12" s="15">
        <v>1</v>
      </c>
      <c r="F12" s="23">
        <v>11</v>
      </c>
      <c r="G12" t="s">
        <v>251</v>
      </c>
      <c r="H12" t="s">
        <v>155</v>
      </c>
      <c r="I12" t="s">
        <v>118</v>
      </c>
    </row>
    <row r="13" spans="1:9" x14ac:dyDescent="0.3">
      <c r="B13" t="s">
        <v>56</v>
      </c>
      <c r="D13" t="s">
        <v>57</v>
      </c>
      <c r="E13" s="15">
        <v>1</v>
      </c>
      <c r="F13" s="23">
        <v>12</v>
      </c>
      <c r="G13" t="s">
        <v>252</v>
      </c>
      <c r="H13" t="s">
        <v>134</v>
      </c>
      <c r="I13" t="s">
        <v>118</v>
      </c>
    </row>
    <row r="14" spans="1:9" x14ac:dyDescent="0.3">
      <c r="B14" t="s">
        <v>58</v>
      </c>
      <c r="C14" t="s">
        <v>59</v>
      </c>
      <c r="D14" t="s">
        <v>60</v>
      </c>
      <c r="E14" s="15">
        <v>1</v>
      </c>
      <c r="F14" s="23">
        <v>13</v>
      </c>
      <c r="G14" t="s">
        <v>253</v>
      </c>
      <c r="H14" t="s">
        <v>151</v>
      </c>
      <c r="I14" t="s">
        <v>118</v>
      </c>
    </row>
    <row r="15" spans="1:9" x14ac:dyDescent="0.3">
      <c r="B15" t="s">
        <v>61</v>
      </c>
      <c r="C15" t="s">
        <v>62</v>
      </c>
      <c r="D15" t="s">
        <v>57</v>
      </c>
      <c r="E15" s="15">
        <v>1</v>
      </c>
      <c r="F15" s="23">
        <v>14</v>
      </c>
      <c r="G15" t="s">
        <v>254</v>
      </c>
      <c r="H15" t="s">
        <v>128</v>
      </c>
      <c r="I15" t="s">
        <v>118</v>
      </c>
    </row>
    <row r="16" spans="1:9" x14ac:dyDescent="0.3">
      <c r="A16" t="s">
        <v>63</v>
      </c>
      <c r="B16" t="s">
        <v>64</v>
      </c>
      <c r="C16" t="s">
        <v>65</v>
      </c>
      <c r="D16" t="s">
        <v>65</v>
      </c>
      <c r="E16" s="15">
        <v>1</v>
      </c>
      <c r="F16" s="23">
        <v>15</v>
      </c>
      <c r="G16" t="s">
        <v>111</v>
      </c>
      <c r="H16" t="s">
        <v>289</v>
      </c>
      <c r="I16" t="s">
        <v>288</v>
      </c>
    </row>
    <row r="17" spans="1:9" x14ac:dyDescent="0.3">
      <c r="A17" t="s">
        <v>66</v>
      </c>
      <c r="B17" t="s">
        <v>67</v>
      </c>
      <c r="C17" t="s">
        <v>69</v>
      </c>
      <c r="D17" t="s">
        <v>70</v>
      </c>
      <c r="E17" s="15">
        <v>1</v>
      </c>
      <c r="F17" s="23">
        <v>16</v>
      </c>
      <c r="G17" t="s">
        <v>83</v>
      </c>
      <c r="H17" t="s">
        <v>101</v>
      </c>
      <c r="I17" t="s">
        <v>118</v>
      </c>
    </row>
    <row r="18" spans="1:9" x14ac:dyDescent="0.3">
      <c r="A18" t="s">
        <v>71</v>
      </c>
      <c r="B18" t="s">
        <v>72</v>
      </c>
      <c r="C18" t="s">
        <v>73</v>
      </c>
      <c r="D18" t="s">
        <v>74</v>
      </c>
      <c r="E18" s="15">
        <v>1</v>
      </c>
      <c r="F18" s="23">
        <v>17</v>
      </c>
      <c r="G18" t="s">
        <v>257</v>
      </c>
      <c r="H18" t="s">
        <v>304</v>
      </c>
      <c r="I18" t="s">
        <v>118</v>
      </c>
    </row>
    <row r="19" spans="1:9" x14ac:dyDescent="0.3">
      <c r="A19" t="s">
        <v>75</v>
      </c>
      <c r="B19" t="s">
        <v>76</v>
      </c>
      <c r="E19" s="15">
        <v>0.76407284768212169</v>
      </c>
      <c r="F19" s="23">
        <v>18</v>
      </c>
      <c r="G19" t="s">
        <v>82</v>
      </c>
      <c r="H19" t="s">
        <v>158</v>
      </c>
      <c r="I19" t="s">
        <v>118</v>
      </c>
    </row>
    <row r="20" spans="1:9" x14ac:dyDescent="0.3">
      <c r="B20" t="s">
        <v>76</v>
      </c>
      <c r="E20" s="15">
        <v>0.23592715231787834</v>
      </c>
      <c r="F20" s="23">
        <v>19</v>
      </c>
      <c r="G20" t="s">
        <v>258</v>
      </c>
      <c r="H20" t="s">
        <v>102</v>
      </c>
      <c r="I20" t="s">
        <v>118</v>
      </c>
    </row>
    <row r="21" spans="1:9" x14ac:dyDescent="0.3">
      <c r="B21" t="s">
        <v>78</v>
      </c>
      <c r="E21" s="15">
        <v>0.25</v>
      </c>
      <c r="F21" s="23">
        <v>20</v>
      </c>
      <c r="G21" t="s">
        <v>281</v>
      </c>
      <c r="H21" t="s">
        <v>206</v>
      </c>
      <c r="I21" t="s">
        <v>204</v>
      </c>
    </row>
    <row r="22" spans="1:9" x14ac:dyDescent="0.3">
      <c r="B22" t="s">
        <v>78</v>
      </c>
      <c r="E22" s="15">
        <v>0.5</v>
      </c>
      <c r="F22" s="23">
        <v>21</v>
      </c>
      <c r="G22" t="s">
        <v>282</v>
      </c>
      <c r="H22" t="s">
        <v>208</v>
      </c>
      <c r="I22" t="s">
        <v>204</v>
      </c>
    </row>
    <row r="23" spans="1:9" x14ac:dyDescent="0.3">
      <c r="B23" t="s">
        <v>78</v>
      </c>
      <c r="E23" s="15">
        <v>0.25</v>
      </c>
      <c r="F23" s="23">
        <v>22</v>
      </c>
      <c r="G23" t="s">
        <v>283</v>
      </c>
      <c r="H23" t="s">
        <v>210</v>
      </c>
      <c r="I23" t="s">
        <v>204</v>
      </c>
    </row>
    <row r="24" spans="1:9" x14ac:dyDescent="0.3">
      <c r="B24" t="s">
        <v>79</v>
      </c>
      <c r="E24" s="15">
        <v>1</v>
      </c>
      <c r="F24" s="23">
        <v>23</v>
      </c>
      <c r="G24" t="s">
        <v>259</v>
      </c>
      <c r="H24" t="s">
        <v>105</v>
      </c>
      <c r="I24" t="s">
        <v>118</v>
      </c>
    </row>
    <row r="25" spans="1:9" x14ac:dyDescent="0.3">
      <c r="B25" t="s">
        <v>80</v>
      </c>
      <c r="E25" s="15">
        <v>0.87321885283485789</v>
      </c>
      <c r="F25" s="23">
        <v>24</v>
      </c>
      <c r="G25" t="s">
        <v>284</v>
      </c>
      <c r="H25" t="s">
        <v>104</v>
      </c>
      <c r="I25" t="s">
        <v>118</v>
      </c>
    </row>
    <row r="26" spans="1:9" x14ac:dyDescent="0.3">
      <c r="B26" t="s">
        <v>80</v>
      </c>
      <c r="E26" s="15">
        <v>2.3748630527328389E-2</v>
      </c>
      <c r="F26" s="23">
        <v>25</v>
      </c>
      <c r="G26" t="s">
        <v>285</v>
      </c>
      <c r="H26" t="s">
        <v>147</v>
      </c>
      <c r="I26" t="s">
        <v>118</v>
      </c>
    </row>
    <row r="27" spans="1:9" x14ac:dyDescent="0.3">
      <c r="B27" t="s">
        <v>80</v>
      </c>
      <c r="E27" s="15">
        <v>0.1030325166378137</v>
      </c>
      <c r="F27" s="23">
        <v>26</v>
      </c>
      <c r="G27" t="s">
        <v>305</v>
      </c>
      <c r="H27" t="s">
        <v>145</v>
      </c>
      <c r="I27" t="s">
        <v>118</v>
      </c>
    </row>
    <row r="28" spans="1:9" x14ac:dyDescent="0.3">
      <c r="E28" s="15">
        <v>1</v>
      </c>
      <c r="F28" s="23">
        <v>27</v>
      </c>
      <c r="G28" t="s">
        <v>255</v>
      </c>
      <c r="H28" t="s">
        <v>287</v>
      </c>
      <c r="I28" t="s">
        <v>118</v>
      </c>
    </row>
    <row r="29" spans="1:9" x14ac:dyDescent="0.3">
      <c r="E29" s="15">
        <v>1</v>
      </c>
      <c r="F29" s="23">
        <v>28</v>
      </c>
      <c r="G29" t="s">
        <v>256</v>
      </c>
      <c r="H29" t="s">
        <v>286</v>
      </c>
      <c r="I29" t="s">
        <v>185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60941-7B29-4A8C-BCDF-CFF1334B400B}">
  <dimension ref="A1:M175"/>
  <sheetViews>
    <sheetView tabSelected="1" topLeftCell="F1" workbookViewId="0">
      <selection activeCell="M1" sqref="M1"/>
    </sheetView>
  </sheetViews>
  <sheetFormatPr defaultRowHeight="14.4" x14ac:dyDescent="0.3"/>
  <cols>
    <col min="3" max="3" width="15.33203125" bestFit="1" customWidth="1"/>
    <col min="4" max="4" width="12" customWidth="1"/>
    <col min="5" max="5" width="58.6640625" customWidth="1"/>
    <col min="7" max="14" width="8.88671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2020</v>
      </c>
      <c r="H1">
        <v>2025</v>
      </c>
      <c r="I1">
        <v>2030</v>
      </c>
      <c r="J1">
        <v>2035</v>
      </c>
      <c r="K1">
        <v>2040</v>
      </c>
      <c r="L1">
        <v>2045</v>
      </c>
      <c r="M1">
        <v>2050</v>
      </c>
    </row>
    <row r="2" spans="1:13" x14ac:dyDescent="0.3">
      <c r="A2" t="s">
        <v>81</v>
      </c>
      <c r="B2" s="22" t="s">
        <v>245</v>
      </c>
      <c r="C2" s="19" t="s">
        <v>14</v>
      </c>
      <c r="D2" t="s">
        <v>6</v>
      </c>
      <c r="E2" t="str">
        <f>Translation_TIMES_eidb!$G$2</f>
        <v>Production|Electricity|Renewable|Biogas</v>
      </c>
      <c r="F2" t="s">
        <v>246</v>
      </c>
      <c r="G2" s="20">
        <f>PATH2050!$G$5</f>
        <v>0</v>
      </c>
      <c r="H2" s="20">
        <f>PATH2050!$J$5</f>
        <v>0</v>
      </c>
      <c r="I2" s="20">
        <f>PATH2050!$M$6</f>
        <v>0.42377354474592477</v>
      </c>
      <c r="J2" s="20">
        <f>PATH2050!$P$5</f>
        <v>0.15764298253858089</v>
      </c>
      <c r="K2" s="20">
        <f>PATH2050!$S$5</f>
        <v>0</v>
      </c>
      <c r="L2" s="20">
        <f>PATH2050!$V$5</f>
        <v>0</v>
      </c>
      <c r="M2" s="20">
        <f>PATH2050!$Y$5</f>
        <v>0</v>
      </c>
    </row>
    <row r="3" spans="1:13" x14ac:dyDescent="0.3">
      <c r="A3" t="s">
        <v>81</v>
      </c>
      <c r="B3" s="22" t="s">
        <v>245</v>
      </c>
      <c r="C3" s="19" t="s">
        <v>14</v>
      </c>
      <c r="D3" t="s">
        <v>6</v>
      </c>
      <c r="E3" t="str">
        <f>Translation_TIMES_eidb!$G$3</f>
        <v>Production|Electricity|Renewable|Biomass</v>
      </c>
      <c r="F3" t="s">
        <v>246</v>
      </c>
      <c r="G3" s="20">
        <f>PATH2050!$G$7</f>
        <v>1148.4050076158264</v>
      </c>
      <c r="H3" s="20">
        <f>PATH2050!$J$7</f>
        <v>3378.5868504313171</v>
      </c>
      <c r="I3" s="20">
        <f>PATH2050!$M$7</f>
        <v>3149.7898142771137</v>
      </c>
      <c r="J3" s="20">
        <f>PATH2050!$P$7</f>
        <v>3118.3086153669983</v>
      </c>
      <c r="K3" s="20">
        <f>PATH2050!$S$7</f>
        <v>3204.8763129619938</v>
      </c>
      <c r="L3" s="20">
        <f>PATH2050!$V$7</f>
        <v>4346.6617645742863</v>
      </c>
      <c r="M3" s="20">
        <f>PATH2050!$Y$7</f>
        <v>4307.3117574191756</v>
      </c>
    </row>
    <row r="4" spans="1:13" x14ac:dyDescent="0.3">
      <c r="A4" t="s">
        <v>81</v>
      </c>
      <c r="B4" s="22" t="s">
        <v>245</v>
      </c>
      <c r="C4" s="19" t="s">
        <v>14</v>
      </c>
      <c r="D4" t="s">
        <v>6</v>
      </c>
      <c r="E4" t="str">
        <f>Translation_TIMES_eidb!$G$4</f>
        <v>Production|Electricity|Renewable|Bagasse</v>
      </c>
      <c r="F4" t="s">
        <v>246</v>
      </c>
      <c r="G4" s="20">
        <f>PATH2050!$G$8</f>
        <v>1917.2254877482094</v>
      </c>
      <c r="H4" s="20">
        <f>PATH2050!$J$8</f>
        <v>0</v>
      </c>
      <c r="I4" s="20">
        <f>PATH2050!$M$8</f>
        <v>0</v>
      </c>
      <c r="J4" s="20">
        <f>PATH2050!$P$8</f>
        <v>0</v>
      </c>
      <c r="K4" s="20">
        <f>PATH2050!$S$8</f>
        <v>0</v>
      </c>
      <c r="L4" s="20">
        <f>PATH2050!$V$8</f>
        <v>0</v>
      </c>
      <c r="M4" s="20">
        <f>PATH2050!$Y$8</f>
        <v>0</v>
      </c>
    </row>
    <row r="5" spans="1:13" x14ac:dyDescent="0.3">
      <c r="A5" t="s">
        <v>81</v>
      </c>
      <c r="B5" s="22" t="s">
        <v>245</v>
      </c>
      <c r="C5" s="19" t="s">
        <v>14</v>
      </c>
      <c r="D5" t="s">
        <v>6</v>
      </c>
      <c r="E5" t="str">
        <f>Translation_TIMES_eidb!$G$5</f>
        <v>Production|Electricity|Renewable|Biowaste</v>
      </c>
      <c r="F5" t="s">
        <v>246</v>
      </c>
      <c r="G5" s="20">
        <f>PATH2050!$G$10</f>
        <v>15.234867458466686</v>
      </c>
      <c r="H5" s="20">
        <f>PATH2050!$J$9</f>
        <v>1035.8365096112134</v>
      </c>
      <c r="I5" s="20">
        <f>PATH2050!$M$9</f>
        <v>1492.004464722304</v>
      </c>
      <c r="J5" s="20">
        <f>PATH2050!$P$9</f>
        <v>2174.8163661987096</v>
      </c>
      <c r="K5" s="20">
        <f>PATH2050!$S$9</f>
        <v>2835.4541879699368</v>
      </c>
      <c r="L5" s="20">
        <f>PATH2050!$V$9</f>
        <v>3503.2070730633959</v>
      </c>
      <c r="M5" s="20">
        <f>PATH2050!$Y$9</f>
        <v>4186.9553180526573</v>
      </c>
    </row>
    <row r="6" spans="1:13" x14ac:dyDescent="0.3">
      <c r="A6" t="s">
        <v>81</v>
      </c>
      <c r="B6" s="22" t="s">
        <v>245</v>
      </c>
      <c r="C6" s="19" t="s">
        <v>14</v>
      </c>
      <c r="D6" t="s">
        <v>6</v>
      </c>
      <c r="E6" t="str">
        <f>Translation_TIMES_eidb!$G$6</f>
        <v>Production|Electricity|Conventional|Blast-furnace</v>
      </c>
      <c r="F6" t="s">
        <v>246</v>
      </c>
      <c r="G6" s="20">
        <f>PATH2050!$G$13</f>
        <v>2264.6398618560725</v>
      </c>
      <c r="H6" s="20">
        <f>PATH2050!$J$12</f>
        <v>2178.3062645319383</v>
      </c>
      <c r="I6" s="20">
        <f>PATH2050!$M$12</f>
        <v>2201.5724387142986</v>
      </c>
      <c r="J6" s="20">
        <f>PATH2050!$P$12</f>
        <v>2192.7683398586364</v>
      </c>
      <c r="K6" s="20">
        <f>PATH2050!$S$12</f>
        <v>843.6634340640112</v>
      </c>
      <c r="L6" s="20">
        <f>PATH2050!$V$12</f>
        <v>137.04248805207851</v>
      </c>
      <c r="M6" s="20">
        <f>PATH2050!$Y$12</f>
        <v>0</v>
      </c>
    </row>
    <row r="7" spans="1:13" x14ac:dyDescent="0.3">
      <c r="A7" t="s">
        <v>81</v>
      </c>
      <c r="B7" s="22" t="s">
        <v>245</v>
      </c>
      <c r="C7" s="19" t="s">
        <v>14</v>
      </c>
      <c r="D7" t="s">
        <v>6</v>
      </c>
      <c r="E7" t="str">
        <f>Translation_TIMES_eidb!$G$7</f>
        <v>Production|Electricity|Conventional|Coal CHP</v>
      </c>
      <c r="F7" t="s">
        <v>246</v>
      </c>
      <c r="G7" s="20">
        <f>PATH2050!$G$15</f>
        <v>55.932754606396458</v>
      </c>
      <c r="H7" s="20">
        <f>PATH2050!$J$15</f>
        <v>55.932754606396479</v>
      </c>
      <c r="I7" s="20">
        <f>PATH2050!$M$14</f>
        <v>25.724322249478458</v>
      </c>
      <c r="J7" s="20">
        <f>PATH2050!$P$14</f>
        <v>1.0155144887895973</v>
      </c>
      <c r="K7" s="20">
        <f>PATH2050!$S$14</f>
        <v>1.0155144887895973</v>
      </c>
      <c r="L7" s="20">
        <f>PATH2050!$V$14</f>
        <v>0</v>
      </c>
      <c r="M7" s="20">
        <f>PATH2050!$Y$14</f>
        <v>0</v>
      </c>
    </row>
    <row r="8" spans="1:13" x14ac:dyDescent="0.3">
      <c r="A8" t="s">
        <v>81</v>
      </c>
      <c r="B8" s="22" t="s">
        <v>245</v>
      </c>
      <c r="C8" s="19" t="s">
        <v>14</v>
      </c>
      <c r="D8" t="s">
        <v>6</v>
      </c>
      <c r="E8" t="str">
        <f>Translation_TIMES_eidb!$G$8</f>
        <v>Production|Electricity|Conventional|Oil CHP</v>
      </c>
      <c r="F8" t="s">
        <v>246</v>
      </c>
      <c r="G8" s="20">
        <f>PATH2050!$G$17</f>
        <v>50.888291330606059</v>
      </c>
      <c r="H8" s="20">
        <f>PATH2050!$J$16</f>
        <v>51.015740242740499</v>
      </c>
      <c r="I8" s="20">
        <f>PATH2050!$M$16</f>
        <v>50.687862575938297</v>
      </c>
      <c r="J8" s="20">
        <f>PATH2050!$P$16</f>
        <v>50.576172840273372</v>
      </c>
      <c r="K8" s="20">
        <f>PATH2050!$S$18</f>
        <v>47.838598781239448</v>
      </c>
      <c r="L8" s="20">
        <f>PATH2050!$V$18</f>
        <v>50.503874038986439</v>
      </c>
      <c r="M8" s="20">
        <f>PATH2050!$Y$18</f>
        <v>53.169149296733096</v>
      </c>
    </row>
    <row r="9" spans="1:13" x14ac:dyDescent="0.3">
      <c r="A9" t="s">
        <v>81</v>
      </c>
      <c r="B9" s="22" t="s">
        <v>245</v>
      </c>
      <c r="C9" s="19" t="s">
        <v>14</v>
      </c>
      <c r="D9" t="s">
        <v>6</v>
      </c>
      <c r="E9" t="str">
        <f>Translation_TIMES_eidb!$G$9</f>
        <v>Production|Electricity|Conventional|Municipal waste incineration</v>
      </c>
      <c r="F9" t="s">
        <v>246</v>
      </c>
      <c r="G9" s="20">
        <f>PATH2050!$G$19</f>
        <v>0</v>
      </c>
      <c r="H9" s="20">
        <f>PATH2050!$J$20</f>
        <v>251.8143827576429</v>
      </c>
      <c r="I9" s="20">
        <f>PATH2050!$M$19</f>
        <v>9.5382314678546081</v>
      </c>
      <c r="J9" s="20">
        <f>PATH2050!$P$19</f>
        <v>4.7290208613170863</v>
      </c>
      <c r="K9" s="20">
        <f>PATH2050!$S$19</f>
        <v>3.096666259554735</v>
      </c>
      <c r="L9" s="20">
        <f>PATH2050!$V$21</f>
        <v>0.59122807095853513</v>
      </c>
      <c r="M9" s="20">
        <f>PATH2050!$Y$19</f>
        <v>0</v>
      </c>
    </row>
    <row r="10" spans="1:13" x14ac:dyDescent="0.3">
      <c r="A10" t="s">
        <v>81</v>
      </c>
      <c r="B10" s="22" t="s">
        <v>245</v>
      </c>
      <c r="C10" s="19" t="s">
        <v>14</v>
      </c>
      <c r="D10" t="s">
        <v>6</v>
      </c>
      <c r="E10" t="str">
        <f>Translation_TIMES_eidb!$G$10</f>
        <v>Production|Electricity|Conventional|Natural gas CHP|400MW electrical</v>
      </c>
      <c r="F10" t="s">
        <v>246</v>
      </c>
      <c r="G10" s="20">
        <f>(PATH2050!$G$22+PATH2050!$G$23)*0.3</f>
        <v>925.80285589571577</v>
      </c>
      <c r="H10" s="20">
        <f>(PATH2050!$J$22+PATH2050!$J$23)*0.3</f>
        <v>1616.2599417044412</v>
      </c>
      <c r="I10" s="20">
        <f>(PATH2050!$M$22+PATH2050!$M$23)*0.3</f>
        <v>2106.902456151668</v>
      </c>
      <c r="J10" s="20">
        <f>(PATH2050!$P$22+PATH2050!$P$23)*0.3</f>
        <v>1380.657829991376</v>
      </c>
      <c r="K10" s="20">
        <f>(PATH2050!$S$22+PATH2050!$S$23)*0.3</f>
        <v>620.8247110614077</v>
      </c>
      <c r="L10" s="20">
        <f>(PATH2050!$V$22+PATH2050!$V$23)*0.3</f>
        <v>554.94926739741641</v>
      </c>
      <c r="M10" s="20">
        <f>(PATH2050!$Y$22+PATH2050!$Y$23)*0.3</f>
        <v>184.87476880429486</v>
      </c>
    </row>
    <row r="11" spans="1:13" x14ac:dyDescent="0.3">
      <c r="A11" t="s">
        <v>81</v>
      </c>
      <c r="B11" s="22" t="s">
        <v>245</v>
      </c>
      <c r="C11" s="19" t="s">
        <v>14</v>
      </c>
      <c r="D11" t="s">
        <v>6</v>
      </c>
      <c r="E11" t="str">
        <f>Translation_TIMES_eidb!$G$11</f>
        <v>Production|Electricity|Conventional|Natural gas CHP|100MW electrical</v>
      </c>
      <c r="F11" t="s">
        <v>246</v>
      </c>
      <c r="G11" s="20">
        <f>(PATH2050!$G$22+PATH2050!$G$23)*0.7</f>
        <v>2160.20666375667</v>
      </c>
      <c r="H11" s="20">
        <f>(PATH2050!$J$22+PATH2050!$J$23)*0.7</f>
        <v>3771.2731973103623</v>
      </c>
      <c r="I11" s="20">
        <f>(PATH2050!$M$22+PATH2050!$M$23)*0.7</f>
        <v>4916.1057310205588</v>
      </c>
      <c r="J11" s="20">
        <f>(PATH2050!$P$23+PATH2050!$P$24)*0.7</f>
        <v>2848.2872762989186</v>
      </c>
      <c r="K11" s="20">
        <f>(PATH2050!$S$23+PATH2050!$S$24)*0.7</f>
        <v>1410.5409139393398</v>
      </c>
      <c r="L11" s="20">
        <f>(PATH2050!$V$23+PATH2050!$V$24)*0.7</f>
        <v>1276.8762394059909</v>
      </c>
      <c r="M11" s="20">
        <f>(PATH2050!$Y$23+PATH2050!$Y$24)*0.7</f>
        <v>431.3744605433547</v>
      </c>
    </row>
    <row r="12" spans="1:13" x14ac:dyDescent="0.3">
      <c r="A12" t="s">
        <v>81</v>
      </c>
      <c r="B12" s="22" t="s">
        <v>245</v>
      </c>
      <c r="C12" s="19" t="s">
        <v>14</v>
      </c>
      <c r="D12" t="s">
        <v>6</v>
      </c>
      <c r="E12" t="str">
        <f>Translation_TIMES_eidb!$G$12</f>
        <v>Production|Electricity|Conventional|Natural gas PPT</v>
      </c>
      <c r="F12" t="s">
        <v>246</v>
      </c>
      <c r="G12" s="20">
        <f>PATH2050!$G$24+PATH2050!$G$25+PATH2050!$G$26</f>
        <v>20725.658061799688</v>
      </c>
      <c r="H12" s="20">
        <f>PATH2050!$J$24+PATH2050!$J$25+PATH2050!$J$26</f>
        <v>4282.4332876896251</v>
      </c>
      <c r="I12" s="20">
        <f>PATH2050!$M$24+PATH2050!$M$25+PATH2050!$M$26</f>
        <v>14426.052896410591</v>
      </c>
      <c r="J12" s="20">
        <f>PATH2050!$P$24+PATH2050!$P$25+PATH2050!$P$26</f>
        <v>13092.098429543064</v>
      </c>
      <c r="K12" s="20">
        <f>PATH2050!$S$24+PATH2050!$S$25+PATH2050!$S$26</f>
        <v>10790.345205678483</v>
      </c>
      <c r="L12" s="20">
        <f>PATH2050!$V$24+PATH2050!$V$25+PATH2050!$V$26</f>
        <v>5744.9653083642097</v>
      </c>
      <c r="M12" s="20">
        <f>PATH2050!$Y$24+PATH2050!$Y$25+PATH2050!$Y$26</f>
        <v>0</v>
      </c>
    </row>
    <row r="13" spans="1:13" x14ac:dyDescent="0.3">
      <c r="A13" t="s">
        <v>81</v>
      </c>
      <c r="B13" s="22" t="s">
        <v>245</v>
      </c>
      <c r="C13" s="19" t="s">
        <v>14</v>
      </c>
      <c r="D13" t="s">
        <v>6</v>
      </c>
      <c r="E13" t="str">
        <f>Translation_TIMES_eidb!$G$13</f>
        <v>Production|Electricity|Conventional|Oil CHP</v>
      </c>
      <c r="F13" t="s">
        <v>246</v>
      </c>
      <c r="G13" s="20">
        <f>PATH2050!$G$27</f>
        <v>563.67641861225229</v>
      </c>
      <c r="H13" s="20">
        <f>PATH2050!$J$27</f>
        <v>1232.7872631694661</v>
      </c>
      <c r="I13" s="20">
        <f>PATH2050!$M$27</f>
        <v>474.30179828800323</v>
      </c>
      <c r="J13" s="20">
        <f>PATH2050!$P$27</f>
        <v>69.518462261627576</v>
      </c>
      <c r="K13" s="20">
        <f>PATH2050!$S$27</f>
        <v>0</v>
      </c>
      <c r="L13" s="20">
        <f>PATH2050!$V$27</f>
        <v>0</v>
      </c>
      <c r="M13" s="20">
        <f>PATH2050!$Y$27</f>
        <v>0</v>
      </c>
    </row>
    <row r="14" spans="1:13" x14ac:dyDescent="0.3">
      <c r="A14" t="s">
        <v>81</v>
      </c>
      <c r="B14" s="22" t="s">
        <v>245</v>
      </c>
      <c r="C14" s="19" t="s">
        <v>14</v>
      </c>
      <c r="D14" t="s">
        <v>6</v>
      </c>
      <c r="E14" t="str">
        <f>Translation_TIMES_eidb!$G$14</f>
        <v>Production|Electricity|Conventional|Oil PPT</v>
      </c>
      <c r="F14" t="s">
        <v>246</v>
      </c>
      <c r="G14" s="20">
        <f>PATH2050!$G$29</f>
        <v>800.75685868689118</v>
      </c>
      <c r="H14" s="20">
        <f>PATH2050!$J$29</f>
        <v>0</v>
      </c>
      <c r="I14" s="20">
        <f>PATH2050!$M$29</f>
        <v>81.36259238671397</v>
      </c>
      <c r="J14" s="20">
        <f>PATH2050!$P$29</f>
        <v>21.815432466088225</v>
      </c>
      <c r="K14" s="20">
        <f>PATH2050!$S$29</f>
        <v>27.669862162384579</v>
      </c>
      <c r="L14" s="20">
        <f>PATH2050!$V$29</f>
        <v>0</v>
      </c>
      <c r="M14" s="20">
        <f>PATH2050!$Y$29</f>
        <v>0</v>
      </c>
    </row>
    <row r="15" spans="1:13" x14ac:dyDescent="0.3">
      <c r="A15" t="s">
        <v>81</v>
      </c>
      <c r="B15" s="22" t="s">
        <v>245</v>
      </c>
      <c r="C15" s="19" t="s">
        <v>14</v>
      </c>
      <c r="D15" t="s">
        <v>6</v>
      </c>
      <c r="E15" t="str">
        <f>Translation_TIMES_eidb!$G$15</f>
        <v>Production|Electricity|Conventional|Coal gas</v>
      </c>
      <c r="F15" t="s">
        <v>246</v>
      </c>
      <c r="G15" s="20">
        <f>PATH2050!$G$31</f>
        <v>72.840500443203155</v>
      </c>
      <c r="H15" s="20">
        <f>PATH2050!$J$30</f>
        <v>977.80397897927219</v>
      </c>
      <c r="I15" s="20">
        <f>PATH2050!$M$30</f>
        <v>942.40002984384205</v>
      </c>
      <c r="J15" s="20">
        <f>PATH2050!$P$30</f>
        <v>608.11837035675455</v>
      </c>
      <c r="K15" s="20">
        <f>PATH2050!$S$30</f>
        <v>347.95207848393954</v>
      </c>
      <c r="L15" s="20">
        <f>PATH2050!$V$30</f>
        <v>308.69118722285469</v>
      </c>
      <c r="M15" s="20">
        <f>PATH2050!$Y$30</f>
        <v>0</v>
      </c>
    </row>
    <row r="16" spans="1:13" x14ac:dyDescent="0.3">
      <c r="A16" t="s">
        <v>81</v>
      </c>
      <c r="B16" s="22" t="s">
        <v>245</v>
      </c>
      <c r="C16" s="19" t="s">
        <v>14</v>
      </c>
      <c r="D16" t="s">
        <v>6</v>
      </c>
      <c r="E16" t="str">
        <f>Translation_TIMES_eidb!$G$16</f>
        <v>Production|Gaseous fuel|Hydrogen|Domestic|Electrolysis</v>
      </c>
      <c r="F16" t="s">
        <v>246</v>
      </c>
      <c r="G16" s="20">
        <f>PATH2050!$G$33</f>
        <v>0</v>
      </c>
      <c r="H16" s="20">
        <f>PATH2050!$J$33</f>
        <v>0</v>
      </c>
      <c r="I16" s="20">
        <f>PATH2050!$M$33</f>
        <v>0</v>
      </c>
      <c r="J16" s="20">
        <f>PATH2050!$P$33</f>
        <v>0</v>
      </c>
      <c r="K16" s="20">
        <f>PATH2050!$S$33</f>
        <v>327.57914076374539</v>
      </c>
      <c r="L16" s="20">
        <f>PATH2050!$V$33</f>
        <v>468.42565404436579</v>
      </c>
      <c r="M16" s="20">
        <f>PATH2050!$Y$33</f>
        <v>13880.443227162557</v>
      </c>
    </row>
    <row r="17" spans="1:13" s="13" customFormat="1" x14ac:dyDescent="0.3">
      <c r="A17" s="13" t="s">
        <v>81</v>
      </c>
      <c r="B17" s="24" t="s">
        <v>245</v>
      </c>
      <c r="C17" s="25" t="s">
        <v>14</v>
      </c>
      <c r="D17" s="13" t="s">
        <v>6</v>
      </c>
      <c r="E17" s="13" t="s">
        <v>306</v>
      </c>
      <c r="F17" s="13" t="s">
        <v>307</v>
      </c>
      <c r="G17" s="13">
        <v>61</v>
      </c>
      <c r="H17" s="13">
        <v>63</v>
      </c>
      <c r="I17" s="13">
        <v>66</v>
      </c>
      <c r="J17" s="13">
        <v>68</v>
      </c>
      <c r="K17" s="13">
        <v>70</v>
      </c>
      <c r="L17" s="13">
        <v>73</v>
      </c>
      <c r="M17" s="13">
        <v>75</v>
      </c>
    </row>
    <row r="18" spans="1:13" x14ac:dyDescent="0.3">
      <c r="A18" t="s">
        <v>81</v>
      </c>
      <c r="B18" s="22" t="s">
        <v>245</v>
      </c>
      <c r="C18" s="19" t="s">
        <v>14</v>
      </c>
      <c r="D18" t="s">
        <v>6</v>
      </c>
      <c r="E18" t="str">
        <f>Translation_TIMES_eidb!$G$17</f>
        <v>Production|Electricity|Nuclear|Boiling water reactor</v>
      </c>
      <c r="F18" t="s">
        <v>246</v>
      </c>
      <c r="G18" s="20">
        <f>PATH2050!$G$36</f>
        <v>41459.074727386112</v>
      </c>
      <c r="H18" s="20">
        <f>PATH2050!$J$36</f>
        <v>14150.752122297106</v>
      </c>
      <c r="I18" s="20">
        <f>PATH2050!$M$36</f>
        <v>12686.92820142265</v>
      </c>
      <c r="J18" s="20">
        <f>PATH2050!$P$36</f>
        <v>13522.246250251386</v>
      </c>
      <c r="K18" s="20">
        <f>PATH2050!$S$36</f>
        <v>0</v>
      </c>
      <c r="L18" s="20">
        <f>PATH2050!$V$35</f>
        <v>0</v>
      </c>
      <c r="M18" s="20">
        <f>PATH2050!$Y$35</f>
        <v>0</v>
      </c>
    </row>
    <row r="19" spans="1:13" x14ac:dyDescent="0.3">
      <c r="A19" t="s">
        <v>81</v>
      </c>
      <c r="B19" s="22" t="s">
        <v>245</v>
      </c>
      <c r="C19" s="19" t="s">
        <v>14</v>
      </c>
      <c r="D19" t="s">
        <v>6</v>
      </c>
      <c r="E19" t="str">
        <f>Translation_TIMES_eidb!$G$18</f>
        <v>Production|Electricity|Import</v>
      </c>
      <c r="F19" t="s">
        <v>246</v>
      </c>
      <c r="G19" s="20">
        <f>PATH2050!$G$38</f>
        <v>3763.0084105595088</v>
      </c>
      <c r="H19" s="20">
        <f>PATH2050!$J$38</f>
        <v>16806.263289875515</v>
      </c>
      <c r="I19" s="20">
        <f>PATH2050!$M$38</f>
        <v>7468.7358039947485</v>
      </c>
      <c r="J19" s="20">
        <f>PATH2050!$P$38</f>
        <v>6680.607611039004</v>
      </c>
      <c r="K19" s="20">
        <f>PATH2050!$S$37</f>
        <v>21677.678439758896</v>
      </c>
      <c r="L19" s="20">
        <f>PATH2050!$V$38</f>
        <v>23175.24154099615</v>
      </c>
      <c r="M19" s="20">
        <f>PATH2050!$Y$38</f>
        <v>31680.05190049806</v>
      </c>
    </row>
    <row r="20" spans="1:13" x14ac:dyDescent="0.3">
      <c r="A20" t="s">
        <v>81</v>
      </c>
      <c r="B20" s="22" t="s">
        <v>245</v>
      </c>
      <c r="C20" s="19" t="s">
        <v>14</v>
      </c>
      <c r="D20" t="s">
        <v>6</v>
      </c>
      <c r="E20" t="str">
        <f>Translation_TIMES_eidb!$G$19</f>
        <v>Production|Electricity|Run-of-river hydro</v>
      </c>
      <c r="F20" t="s">
        <v>246</v>
      </c>
      <c r="G20" s="20">
        <f>PATH2050!$G$40*0.24</f>
        <v>72.479090400056634</v>
      </c>
      <c r="H20" s="20">
        <f>PATH2050!$J$41*0.24</f>
        <v>90.66666666673926</v>
      </c>
      <c r="I20" s="20">
        <f>PATH2050!$M$40*0.24</f>
        <v>90.666666666739232</v>
      </c>
      <c r="J20" s="20">
        <f>PATH2050!$P$40*0.24</f>
        <v>90.666666666739189</v>
      </c>
      <c r="K20" s="20">
        <f>PATH2050!$S$40*0.24</f>
        <v>90.66666666673899</v>
      </c>
      <c r="L20" s="20">
        <f>PATH2050!$V$40*0.24</f>
        <v>90.666666666738934</v>
      </c>
      <c r="M20" s="20">
        <f>PATH2050!$Y$40*0.24</f>
        <v>90.666666666738791</v>
      </c>
    </row>
    <row r="21" spans="1:13" x14ac:dyDescent="0.3">
      <c r="A21" t="s">
        <v>81</v>
      </c>
      <c r="B21" s="22" t="s">
        <v>245</v>
      </c>
      <c r="C21" s="19" t="s">
        <v>14</v>
      </c>
      <c r="D21" t="s">
        <v>6</v>
      </c>
      <c r="E21" t="str">
        <f>Translation_TIMES_eidb!$G$20</f>
        <v>Production|Electricity|Reservoir</v>
      </c>
      <c r="F21" t="s">
        <v>246</v>
      </c>
      <c r="G21" s="20">
        <f>PATH2050!$G$40*0.76</f>
        <v>229.51711960017934</v>
      </c>
      <c r="H21" s="20">
        <f>PATH2050!$J$41*0.76</f>
        <v>287.11111111134102</v>
      </c>
      <c r="I21" s="20">
        <f>PATH2050!$M$40*0.76</f>
        <v>287.1111111113409</v>
      </c>
      <c r="J21" s="20">
        <f>PATH2050!$P$40*76</f>
        <v>28711.111111134076</v>
      </c>
      <c r="K21" s="20">
        <f>PATH2050!$S$40*0.76</f>
        <v>287.11111111134016</v>
      </c>
      <c r="L21" s="20">
        <f>PATH2050!$V$40*0.76</f>
        <v>287.11111111133999</v>
      </c>
      <c r="M21" s="20">
        <f>PATH2050!$Y$40*0.76</f>
        <v>287.11111111133954</v>
      </c>
    </row>
    <row r="22" spans="1:13" x14ac:dyDescent="0.3">
      <c r="A22" t="s">
        <v>81</v>
      </c>
      <c r="B22" s="22" t="s">
        <v>245</v>
      </c>
      <c r="C22" s="19" t="s">
        <v>14</v>
      </c>
      <c r="D22" t="s">
        <v>6</v>
      </c>
      <c r="E22" t="str">
        <f>Translation_TIMES_eidb!$G$21</f>
        <v>Production|Electricity|Renewable|Photovoltaic|570kWp open ground</v>
      </c>
      <c r="F22" t="s">
        <v>246</v>
      </c>
      <c r="G22" s="20">
        <f>PATH2050!$G$42*0.25</f>
        <v>1479.0040802095168</v>
      </c>
      <c r="H22" s="20">
        <f>PATH2050!$J$42*0.25</f>
        <v>5682.8463968589631</v>
      </c>
      <c r="I22" s="20">
        <f>PATH2050!$M$42*0.25</f>
        <v>6194.2608244343755</v>
      </c>
      <c r="J22" s="20">
        <f>PATH2050!$P$42*0.25</f>
        <v>10278.806377631649</v>
      </c>
      <c r="K22" s="20">
        <f>PATH2050!$S$42*0.25</f>
        <v>13457.952122093146</v>
      </c>
      <c r="L22" s="20">
        <f>PATH2050!$V$42*0.25</f>
        <v>15447.745682602739</v>
      </c>
      <c r="M22" s="20">
        <f>PATH2050!$Y$42*0.25</f>
        <v>22921.251262519567</v>
      </c>
    </row>
    <row r="23" spans="1:13" x14ac:dyDescent="0.3">
      <c r="A23" t="s">
        <v>81</v>
      </c>
      <c r="B23" s="22" t="s">
        <v>245</v>
      </c>
      <c r="C23" s="19" t="s">
        <v>14</v>
      </c>
      <c r="D23" t="s">
        <v>6</v>
      </c>
      <c r="E23" t="str">
        <f>Translation_TIMES_eidb!$G$22</f>
        <v>Production|Electricity|Renewable|Photovoltaic|3kWp single-Si</v>
      </c>
      <c r="F23" t="s">
        <v>246</v>
      </c>
      <c r="G23" s="20">
        <f>PATH2050!$G$42*0.5</f>
        <v>2958.0081604190336</v>
      </c>
      <c r="H23" s="20">
        <f>PATH2050!$J$42*0.5</f>
        <v>11365.692793717926</v>
      </c>
      <c r="I23" s="20">
        <f>PATH2050!$M$42*0.5</f>
        <v>12388.521648868751</v>
      </c>
      <c r="J23" s="20">
        <f>PATH2050!$P$42*0.5</f>
        <v>20557.612755263297</v>
      </c>
      <c r="K23" s="20">
        <f>PATH2050!$S$42*0.5</f>
        <v>26915.904244186291</v>
      </c>
      <c r="L23" s="20">
        <f>PATH2050!$V$42*0.5</f>
        <v>30895.491365205478</v>
      </c>
      <c r="M23" s="20">
        <f>PATH2050!$Y$42*0.5</f>
        <v>45842.502525039134</v>
      </c>
    </row>
    <row r="24" spans="1:13" x14ac:dyDescent="0.3">
      <c r="A24" t="s">
        <v>81</v>
      </c>
      <c r="B24" s="22" t="s">
        <v>245</v>
      </c>
      <c r="C24" s="19" t="s">
        <v>14</v>
      </c>
      <c r="D24" t="s">
        <v>6</v>
      </c>
      <c r="E24" t="str">
        <f>Translation_TIMES_eidb!$G$23</f>
        <v>Production|Electricity|Renewable|Photovoltaic|3kWp multi-Si</v>
      </c>
      <c r="F24" t="s">
        <v>246</v>
      </c>
      <c r="G24" s="20">
        <f>PATH2050!$G$42*0.25</f>
        <v>1479.0040802095168</v>
      </c>
      <c r="H24" s="20">
        <f>PATH2050!$J$42*0.25</f>
        <v>5682.8463968589631</v>
      </c>
      <c r="I24" s="20">
        <f>PATH2050!$M$42*0.25</f>
        <v>6194.2608244343755</v>
      </c>
      <c r="J24" s="20">
        <f>PATH2050!$P$42*0.25</f>
        <v>10278.806377631649</v>
      </c>
      <c r="K24" s="20">
        <f>PATH2050!$S$42*0.25</f>
        <v>13457.952122093146</v>
      </c>
      <c r="L24" s="20">
        <f>PATH2050!$V$42*0.25</f>
        <v>15447.745682602739</v>
      </c>
      <c r="M24" s="20">
        <f>PATH2050!$Y$42*0.25</f>
        <v>22921.251262519567</v>
      </c>
    </row>
    <row r="25" spans="1:13" x14ac:dyDescent="0.3">
      <c r="A25" t="s">
        <v>81</v>
      </c>
      <c r="B25" s="22" t="s">
        <v>245</v>
      </c>
      <c r="C25" s="19" t="s">
        <v>14</v>
      </c>
      <c r="D25" t="s">
        <v>6</v>
      </c>
      <c r="E25" t="str">
        <f>Translation_TIMES_eidb!$G$24</f>
        <v>Production|Electricity|Renewable|Wind turbines|Offshore</v>
      </c>
      <c r="F25" t="s">
        <v>246</v>
      </c>
      <c r="G25" s="20">
        <f>PATH2050!$G$43</f>
        <v>8015.0476715959376</v>
      </c>
      <c r="H25" s="20">
        <f>PATH2050!$J$43</f>
        <v>16096.893117069338</v>
      </c>
      <c r="I25" s="20">
        <f>PATH2050!$M$43</f>
        <v>16382.976141687866</v>
      </c>
      <c r="J25" s="20">
        <f>PATH2050!$P$43</f>
        <v>17138.941666956031</v>
      </c>
      <c r="K25" s="20">
        <f>PATH2050!$S$43</f>
        <v>28582.26265169715</v>
      </c>
      <c r="L25" s="20">
        <f>PATH2050!$V$43</f>
        <v>28608.302461852774</v>
      </c>
      <c r="M25" s="20">
        <f>PATH2050!$Y$43</f>
        <v>28608.302461852771</v>
      </c>
    </row>
    <row r="26" spans="1:13" x14ac:dyDescent="0.3">
      <c r="A26" t="s">
        <v>81</v>
      </c>
      <c r="B26" s="22" t="s">
        <v>245</v>
      </c>
      <c r="C26" s="19" t="s">
        <v>14</v>
      </c>
      <c r="D26" t="s">
        <v>6</v>
      </c>
      <c r="E26" t="str">
        <f>Translation_TIMES_eidb!$G$25</f>
        <v>Production|Electricity|Renewable|Wind turbines|Onshore|1-3MW</v>
      </c>
      <c r="F26" t="s">
        <v>246</v>
      </c>
      <c r="G26" s="20">
        <f>PATH2050!$G$44*0.87</f>
        <v>4355.5224845345147</v>
      </c>
      <c r="H26" s="20">
        <f>PATH2050!$J$44*0.87</f>
        <v>6909.1319727732962</v>
      </c>
      <c r="I26" s="20">
        <f>PATH2050!$M$44*0.87</f>
        <v>8922.4889395218634</v>
      </c>
      <c r="J26" s="20">
        <f>PATH2050!$P$44*0.87</f>
        <v>16066.198101485556</v>
      </c>
      <c r="K26" s="20">
        <f>PATH2050!$S$44*0.87</f>
        <v>21983.977109677482</v>
      </c>
      <c r="L26" s="20">
        <f>PATH2050!$V$44*0.87</f>
        <v>28369.961556236558</v>
      </c>
      <c r="M26" s="20">
        <f>PATH2050!$Y$44*0.87</f>
        <v>32783.627561641035</v>
      </c>
    </row>
    <row r="27" spans="1:13" x14ac:dyDescent="0.3">
      <c r="A27" t="s">
        <v>81</v>
      </c>
      <c r="B27" s="22" t="s">
        <v>245</v>
      </c>
      <c r="C27" s="19" t="s">
        <v>14</v>
      </c>
      <c r="D27" t="s">
        <v>6</v>
      </c>
      <c r="E27" t="str">
        <f>Translation_TIMES_eidb!$G$26</f>
        <v>Production|Electricity|Renewable|Wind turbines|Onshore|&lt;1MW</v>
      </c>
      <c r="F27" t="s">
        <v>246</v>
      </c>
      <c r="G27" s="20">
        <f>PATH2050!$G$44*0.02</f>
        <v>100.12695366746011</v>
      </c>
      <c r="H27" s="20">
        <f>PATH2050!$J$44*0.02</f>
        <v>158.83062006375394</v>
      </c>
      <c r="I27" s="20">
        <f>PATH2050!$M$44*0.02</f>
        <v>205.11468826487044</v>
      </c>
      <c r="J27" s="20">
        <f>PATH2050!$P$44*0.02</f>
        <v>369.33788739047253</v>
      </c>
      <c r="K27" s="20">
        <f>PATH2050!$S$44*0.02</f>
        <v>505.37878413051681</v>
      </c>
      <c r="L27" s="20">
        <f>PATH2050!$V$44*0.02</f>
        <v>652.18302428130016</v>
      </c>
      <c r="M27" s="20">
        <f>PATH2050!$Y$44*0.02</f>
        <v>753.64661061243748</v>
      </c>
    </row>
    <row r="28" spans="1:13" x14ac:dyDescent="0.3">
      <c r="A28" t="s">
        <v>81</v>
      </c>
      <c r="B28" s="22" t="s">
        <v>245</v>
      </c>
      <c r="C28" s="19" t="s">
        <v>14</v>
      </c>
      <c r="D28" t="s">
        <v>6</v>
      </c>
      <c r="E28" t="str">
        <f>Translation_TIMES_eidb!$G$27</f>
        <v>Production|Electricity|Renewable|Wind turbines|Onshore|&gt;3MW</v>
      </c>
      <c r="F28" t="s">
        <v>246</v>
      </c>
      <c r="G28" s="20">
        <f>PATH2050!$G$44*0.1</f>
        <v>500.63476833730056</v>
      </c>
      <c r="H28" s="20">
        <f>PATH2050!$J$44*0.1</f>
        <v>794.1531003187697</v>
      </c>
      <c r="I28" s="20">
        <f>PATH2050!$M$44*0.1</f>
        <v>1025.5734413243522</v>
      </c>
      <c r="J28" s="20">
        <f>PATH2050!$P$44*0.1</f>
        <v>1846.6894369523627</v>
      </c>
      <c r="K28" s="20">
        <f>PATH2050!$S$44*0.1</f>
        <v>2526.8939206525843</v>
      </c>
      <c r="L28" s="20">
        <f>PATH2050!$V$44*0.1</f>
        <v>3260.9151214065009</v>
      </c>
      <c r="M28" s="20">
        <f>PATH2050!$Y$44*0.1</f>
        <v>3768.2330530621875</v>
      </c>
    </row>
    <row r="29" spans="1:13" x14ac:dyDescent="0.3">
      <c r="A29" t="s">
        <v>81</v>
      </c>
      <c r="B29" s="22" t="s">
        <v>245</v>
      </c>
      <c r="C29" s="19" t="s">
        <v>14</v>
      </c>
      <c r="D29" t="s">
        <v>6</v>
      </c>
      <c r="E29" t="str">
        <f>Translation_TIMES_eidb!$G$28</f>
        <v>Production|Electricity|Medium to high</v>
      </c>
      <c r="F29" t="s">
        <v>246</v>
      </c>
      <c r="G29" s="20">
        <v>1</v>
      </c>
      <c r="H29" s="20">
        <v>1</v>
      </c>
      <c r="I29" s="20">
        <v>1</v>
      </c>
      <c r="J29" s="20">
        <v>1</v>
      </c>
      <c r="K29" s="20">
        <v>1</v>
      </c>
      <c r="L29" s="20">
        <v>1</v>
      </c>
      <c r="M29" s="20">
        <v>1</v>
      </c>
    </row>
    <row r="30" spans="1:13" x14ac:dyDescent="0.3">
      <c r="A30" t="s">
        <v>81</v>
      </c>
      <c r="B30" s="22" t="s">
        <v>245</v>
      </c>
      <c r="C30" s="19" t="s">
        <v>14</v>
      </c>
      <c r="D30" t="s">
        <v>6</v>
      </c>
      <c r="E30" t="str">
        <f>Translation_TIMES_eidb!$G$29</f>
        <v>Production|Electricity|Low to medium</v>
      </c>
      <c r="F30" t="s">
        <v>246</v>
      </c>
      <c r="G30" s="20">
        <v>1</v>
      </c>
      <c r="H30" s="20">
        <v>1</v>
      </c>
      <c r="I30" s="20">
        <v>1</v>
      </c>
      <c r="J30" s="20">
        <v>1</v>
      </c>
      <c r="K30" s="20">
        <v>1</v>
      </c>
      <c r="L30" s="20">
        <v>1</v>
      </c>
      <c r="M30" s="20">
        <v>1</v>
      </c>
    </row>
    <row r="31" spans="1:13" x14ac:dyDescent="0.3">
      <c r="A31" t="s">
        <v>81</v>
      </c>
      <c r="B31" t="s">
        <v>245</v>
      </c>
      <c r="C31" s="21" t="s">
        <v>15</v>
      </c>
      <c r="D31" t="s">
        <v>6</v>
      </c>
      <c r="E31" t="str">
        <f>Translation_TIMES_eidb!$G$2</f>
        <v>Production|Electricity|Renewable|Biogas</v>
      </c>
      <c r="F31" t="s">
        <v>246</v>
      </c>
      <c r="G31" s="20">
        <f>PATH2050!$H$5</f>
        <v>0</v>
      </c>
      <c r="H31" s="20">
        <f>PATH2050!$K$5</f>
        <v>0</v>
      </c>
      <c r="I31" s="20">
        <f>PATH2050!$N$6</f>
        <v>0.42377354474592477</v>
      </c>
      <c r="J31" s="20">
        <f>PATH2050!$Q$5</f>
        <v>0.28542644267870493</v>
      </c>
      <c r="K31" s="20">
        <f>PATH2050!$T$5</f>
        <v>0</v>
      </c>
      <c r="L31" s="20">
        <f>PATH2050!$W$5</f>
        <v>0</v>
      </c>
      <c r="M31" s="20">
        <f>PATH2050!$Z$5</f>
        <v>0</v>
      </c>
    </row>
    <row r="32" spans="1:13" x14ac:dyDescent="0.3">
      <c r="A32" t="s">
        <v>81</v>
      </c>
      <c r="B32" t="s">
        <v>245</v>
      </c>
      <c r="C32" s="21" t="s">
        <v>15</v>
      </c>
      <c r="D32" t="s">
        <v>6</v>
      </c>
      <c r="E32" t="str">
        <f>Translation_TIMES_eidb!$G$3</f>
        <v>Production|Electricity|Renewable|Biomass</v>
      </c>
      <c r="F32" t="s">
        <v>246</v>
      </c>
      <c r="G32" s="20">
        <f>PATH2050!$H$7</f>
        <v>1148.4050076158264</v>
      </c>
      <c r="H32" s="20">
        <f>PATH2050!$K$7</f>
        <v>3128.31946833849</v>
      </c>
      <c r="I32" s="20">
        <f>PATH2050!$N$7</f>
        <v>2895.1112768074704</v>
      </c>
      <c r="J32" s="20">
        <f>PATH2050!$Q$7</f>
        <v>2859.2875947228608</v>
      </c>
      <c r="K32" s="20">
        <f>PATH2050!$T$7</f>
        <v>2750.5518754570458</v>
      </c>
      <c r="L32" s="20">
        <f>PATH2050!$W$7</f>
        <v>3319.3915279578596</v>
      </c>
      <c r="M32" s="20">
        <f>PATH2050!$Z$7</f>
        <v>4308.2627353561911</v>
      </c>
    </row>
    <row r="33" spans="1:13" x14ac:dyDescent="0.3">
      <c r="A33" t="s">
        <v>81</v>
      </c>
      <c r="B33" t="s">
        <v>245</v>
      </c>
      <c r="C33" s="21" t="s">
        <v>15</v>
      </c>
      <c r="D33" t="s">
        <v>6</v>
      </c>
      <c r="E33" t="str">
        <f>Translation_TIMES_eidb!$G$4</f>
        <v>Production|Electricity|Renewable|Bagasse</v>
      </c>
      <c r="F33" t="s">
        <v>246</v>
      </c>
      <c r="G33" s="20">
        <f>PATH2050!$H$8</f>
        <v>1917.2254877482117</v>
      </c>
      <c r="H33" s="20">
        <f>PATH2050!$K$8</f>
        <v>0</v>
      </c>
      <c r="I33" s="20">
        <f>PATH2050!$N$8</f>
        <v>0</v>
      </c>
      <c r="J33" s="20">
        <f>PATH2050!$Q$8</f>
        <v>0</v>
      </c>
      <c r="K33" s="20">
        <f>PATH2050!$T$8</f>
        <v>0</v>
      </c>
      <c r="L33" s="20">
        <f>PATH2050!$W$8</f>
        <v>0</v>
      </c>
      <c r="M33" s="20">
        <f>PATH2050!$Z$8</f>
        <v>0</v>
      </c>
    </row>
    <row r="34" spans="1:13" x14ac:dyDescent="0.3">
      <c r="A34" t="s">
        <v>81</v>
      </c>
      <c r="B34" t="s">
        <v>245</v>
      </c>
      <c r="C34" s="21" t="s">
        <v>15</v>
      </c>
      <c r="D34" t="s">
        <v>6</v>
      </c>
      <c r="E34" t="str">
        <f>Translation_TIMES_eidb!$G$5</f>
        <v>Production|Electricity|Renewable|Biowaste</v>
      </c>
      <c r="F34" t="s">
        <v>246</v>
      </c>
      <c r="G34" s="20">
        <f>PATH2050!$H$10</f>
        <v>15.234867458466686</v>
      </c>
      <c r="H34" s="20">
        <f>PATH2050!$K$9</f>
        <v>1035.8365096112134</v>
      </c>
      <c r="I34" s="20">
        <f>PATH2050!$N$9</f>
        <v>1489.2016851585904</v>
      </c>
      <c r="J34" s="20">
        <f>PATH2050!$Q$9</f>
        <v>2173.8341005578618</v>
      </c>
      <c r="K34" s="20">
        <f>PATH2050!$T$9</f>
        <v>2810.2683505853015</v>
      </c>
      <c r="L34" s="20">
        <f>PATH2050!$W$9</f>
        <v>3422.5358002133717</v>
      </c>
      <c r="M34" s="20">
        <f>PATH2050!$Z$9</f>
        <v>4124.7578276325203</v>
      </c>
    </row>
    <row r="35" spans="1:13" x14ac:dyDescent="0.3">
      <c r="A35" t="s">
        <v>81</v>
      </c>
      <c r="B35" t="s">
        <v>245</v>
      </c>
      <c r="C35" s="21" t="s">
        <v>15</v>
      </c>
      <c r="D35" t="s">
        <v>6</v>
      </c>
      <c r="E35" t="str">
        <f>Translation_TIMES_eidb!$G$6</f>
        <v>Production|Electricity|Conventional|Blast-furnace</v>
      </c>
      <c r="F35" t="s">
        <v>246</v>
      </c>
      <c r="G35" s="20">
        <f>PATH2050!$H$13</f>
        <v>2264.6398618560725</v>
      </c>
      <c r="H35" s="20">
        <f>PATH2050!$K$12</f>
        <v>2174.8936128296891</v>
      </c>
      <c r="I35" s="20">
        <f>PATH2050!$N$12</f>
        <v>2195.3937640577933</v>
      </c>
      <c r="J35" s="20">
        <f>PATH2050!$Q$12</f>
        <v>1516.7518169474706</v>
      </c>
      <c r="K35" s="20">
        <f>PATH2050!$T$12</f>
        <v>502.06308728829151</v>
      </c>
      <c r="L35" s="20">
        <f>PATH2050!$W$12</f>
        <v>125.76540512418997</v>
      </c>
      <c r="M35" s="20">
        <f>PATH2050!$Z$12</f>
        <v>0</v>
      </c>
    </row>
    <row r="36" spans="1:13" x14ac:dyDescent="0.3">
      <c r="A36" t="s">
        <v>81</v>
      </c>
      <c r="B36" t="s">
        <v>245</v>
      </c>
      <c r="C36" s="21" t="s">
        <v>15</v>
      </c>
      <c r="D36" t="s">
        <v>6</v>
      </c>
      <c r="E36" t="str">
        <f>Translation_TIMES_eidb!$G$7</f>
        <v>Production|Electricity|Conventional|Coal CHP</v>
      </c>
      <c r="F36" t="s">
        <v>246</v>
      </c>
      <c r="G36" s="20">
        <f>PATH2050!$H$15</f>
        <v>55.9327546063965</v>
      </c>
      <c r="H36" s="20">
        <f>PATH2050!$K$15</f>
        <v>55.932754606396443</v>
      </c>
      <c r="I36" s="20">
        <f>PATH2050!$N$14</f>
        <v>1.4863439335920428</v>
      </c>
      <c r="J36" s="20">
        <f>PATH2050!$Q$14</f>
        <v>1.0155144887895973</v>
      </c>
      <c r="K36" s="20">
        <f>PATH2050!$T$14</f>
        <v>2.0310289775791945</v>
      </c>
      <c r="L36" s="20">
        <f>PATH2050!$W$14</f>
        <v>0</v>
      </c>
      <c r="M36" s="20">
        <f>PATH2050!$Z$14</f>
        <v>0</v>
      </c>
    </row>
    <row r="37" spans="1:13" x14ac:dyDescent="0.3">
      <c r="A37" t="s">
        <v>81</v>
      </c>
      <c r="B37" t="s">
        <v>245</v>
      </c>
      <c r="C37" s="21" t="s">
        <v>15</v>
      </c>
      <c r="D37" t="s">
        <v>6</v>
      </c>
      <c r="E37" t="str">
        <f>Translation_TIMES_eidb!$G$8</f>
        <v>Production|Electricity|Conventional|Oil CHP</v>
      </c>
      <c r="F37" t="s">
        <v>246</v>
      </c>
      <c r="G37" s="20">
        <f>PATH2050!$H$17</f>
        <v>50.88829133060608</v>
      </c>
      <c r="H37" s="20">
        <f>PATH2050!$K$16</f>
        <v>51.015740242740392</v>
      </c>
      <c r="I37" s="20">
        <f>PATH2050!$N$16</f>
        <v>50.217533065601899</v>
      </c>
      <c r="J37" s="20">
        <f>PATH2050!$Q$16</f>
        <v>45.173323523492584</v>
      </c>
      <c r="K37" s="20">
        <f>PATH2050!$T$18</f>
        <v>47.838598781239426</v>
      </c>
      <c r="L37" s="20">
        <f>PATH2050!$W$18</f>
        <v>50.503874038986339</v>
      </c>
      <c r="M37" s="20">
        <f>PATH2050!$Z$18</f>
        <v>53.169149296732996</v>
      </c>
    </row>
    <row r="38" spans="1:13" x14ac:dyDescent="0.3">
      <c r="A38" t="s">
        <v>81</v>
      </c>
      <c r="B38" t="s">
        <v>245</v>
      </c>
      <c r="C38" s="21" t="s">
        <v>15</v>
      </c>
      <c r="D38" t="s">
        <v>6</v>
      </c>
      <c r="E38" t="str">
        <f>Translation_TIMES_eidb!$G$9</f>
        <v>Production|Electricity|Conventional|Municipal waste incineration</v>
      </c>
      <c r="F38" t="s">
        <v>246</v>
      </c>
      <c r="G38" s="20">
        <f>PATH2050!$H$19</f>
        <v>0</v>
      </c>
      <c r="H38" s="20">
        <f>PATH2050!$KL$20</f>
        <v>0</v>
      </c>
      <c r="I38" s="20">
        <f>PATH2050!$N$19</f>
        <v>9.6453073737393069</v>
      </c>
      <c r="J38" s="20">
        <f>PATH2050!$Q$19</f>
        <v>7.1026206611653731</v>
      </c>
      <c r="K38" s="20">
        <f>PATH2050!$T$19</f>
        <v>2.7353005674815822</v>
      </c>
      <c r="L38" s="20">
        <f>PATH2050!$W$21</f>
        <v>1.5190316832426438</v>
      </c>
      <c r="M38" s="20">
        <f>PATH2050!$Z$19</f>
        <v>0</v>
      </c>
    </row>
    <row r="39" spans="1:13" x14ac:dyDescent="0.3">
      <c r="A39" t="s">
        <v>81</v>
      </c>
      <c r="B39" t="s">
        <v>245</v>
      </c>
      <c r="C39" s="21" t="s">
        <v>15</v>
      </c>
      <c r="D39" t="s">
        <v>6</v>
      </c>
      <c r="E39" t="str">
        <f>Translation_TIMES_eidb!$G$10</f>
        <v>Production|Electricity|Conventional|Natural gas CHP|400MW electrical</v>
      </c>
      <c r="F39" t="s">
        <v>246</v>
      </c>
      <c r="G39" s="20">
        <f>(PATH2050!$H$22+PATH2050!$H$23)*0.3</f>
        <v>977.28207261815294</v>
      </c>
      <c r="H39" s="20">
        <f>(PATH2050!$K$22+PATH2050!$K$23)*0.3</f>
        <v>1663.4061163166555</v>
      </c>
      <c r="I39" s="20">
        <f>(PATH2050!$N$22+PATH2050!$N$23)*0.3</f>
        <v>1455.2386750896742</v>
      </c>
      <c r="J39" s="20">
        <f>(PATH2050!$Q$22+PATH2050!$Q$23)*0.3</f>
        <v>953.61095208012614</v>
      </c>
      <c r="K39" s="20">
        <f>(PATH2050!$T$22+PATH2050!$T$23)*0.3</f>
        <v>371.58058835479738</v>
      </c>
      <c r="L39" s="20">
        <f>(PATH2050!$W$22+PATH2050!$W$23)*0.3</f>
        <v>288.32022273109072</v>
      </c>
      <c r="M39" s="20">
        <f>(PATH2050!$Z$22+PATH2050!$Z$23)*0.3</f>
        <v>184.87476880429509</v>
      </c>
    </row>
    <row r="40" spans="1:13" x14ac:dyDescent="0.3">
      <c r="A40" t="s">
        <v>81</v>
      </c>
      <c r="B40" t="s">
        <v>245</v>
      </c>
      <c r="C40" s="21" t="s">
        <v>15</v>
      </c>
      <c r="D40" t="s">
        <v>6</v>
      </c>
      <c r="E40" t="str">
        <f>Translation_TIMES_eidb!$G$11</f>
        <v>Production|Electricity|Conventional|Natural gas CHP|100MW electrical</v>
      </c>
      <c r="F40" t="s">
        <v>246</v>
      </c>
      <c r="G40" s="20">
        <f>(PATH2050!$H$22+PATH2050!$H$23)*0.7</f>
        <v>2280.3248361090236</v>
      </c>
      <c r="H40" s="20">
        <f>(PATH2050!$K$22+PATH2050!$K$23)*0.7</f>
        <v>3881.280938072196</v>
      </c>
      <c r="I40" s="20">
        <f>(PATH2050!$N$22+PATH2050!$N$23)*0.7</f>
        <v>3395.5569085425727</v>
      </c>
      <c r="J40" s="20">
        <f>(PATH2050!$Q$22+PATH2050!$Q$23)*0.7</f>
        <v>2225.0922215202941</v>
      </c>
      <c r="K40" s="20">
        <f>(PATH2050!$T$22+PATH2050!$T$23)*0.7</f>
        <v>867.02137282786055</v>
      </c>
      <c r="L40" s="20">
        <f>(PATH2050!$W$22+PATH2050!$W$23)*0.7</f>
        <v>672.747186372545</v>
      </c>
      <c r="M40" s="20">
        <f>(PATH2050!$Z$22+PATH2050!$Z$23)*0.7</f>
        <v>431.37446054335516</v>
      </c>
    </row>
    <row r="41" spans="1:13" x14ac:dyDescent="0.3">
      <c r="A41" t="s">
        <v>81</v>
      </c>
      <c r="B41" t="s">
        <v>245</v>
      </c>
      <c r="C41" s="21" t="s">
        <v>15</v>
      </c>
      <c r="D41" t="s">
        <v>6</v>
      </c>
      <c r="E41" t="str">
        <f>Translation_TIMES_eidb!$G$12</f>
        <v>Production|Electricity|Conventional|Natural gas PPT</v>
      </c>
      <c r="F41" t="s">
        <v>246</v>
      </c>
      <c r="G41" s="20">
        <f>PATH2050!$H$24+PATH2050!$H$25+PATH2050!$H$26</f>
        <v>20726.159737388116</v>
      </c>
      <c r="H41" s="20">
        <f>PATH2050!$K$24+PATH2050!$K$25+PATH2050!$K$26</f>
        <v>4460.3170061091832</v>
      </c>
      <c r="I41" s="20">
        <f>PATH2050!$N$24+PATH2050!$N$25+PATH2050!$N$26</f>
        <v>7119.468515757645</v>
      </c>
      <c r="J41" s="20">
        <f>PATH2050!$Q$24+PATH2050!$Q$25+PATH2050!$Q$26</f>
        <v>4024.5598324004677</v>
      </c>
      <c r="K41" s="20">
        <f>PATH2050!$T$24+PATH2050!$T$25+PATH2050!$T$26</f>
        <v>2855.9277542206873</v>
      </c>
      <c r="L41" s="20">
        <f>PATH2050!$W$24+PATH2050!$W$25+PATH2050!$W$26</f>
        <v>533.31863591994102</v>
      </c>
      <c r="M41" s="20">
        <f>PATH2050!$Z$24+PATH2050!$Z$25+PATH2050!$Z$26</f>
        <v>0</v>
      </c>
    </row>
    <row r="42" spans="1:13" x14ac:dyDescent="0.3">
      <c r="A42" t="s">
        <v>81</v>
      </c>
      <c r="B42" t="s">
        <v>245</v>
      </c>
      <c r="C42" s="21" t="s">
        <v>15</v>
      </c>
      <c r="D42" t="s">
        <v>6</v>
      </c>
      <c r="E42" t="str">
        <f>Translation_TIMES_eidb!$G$13</f>
        <v>Production|Electricity|Conventional|Oil CHP</v>
      </c>
      <c r="F42" t="s">
        <v>246</v>
      </c>
      <c r="G42" s="20">
        <f>PATH2050!$H$27</f>
        <v>563.67641861224877</v>
      </c>
      <c r="H42" s="20">
        <f>PATH2050!$K$27</f>
        <v>1232.807831979168</v>
      </c>
      <c r="I42" s="20">
        <f>PATH2050!$N$27</f>
        <v>469.82805558377834</v>
      </c>
      <c r="J42" s="20">
        <f>PATH2050!$Q$27</f>
        <v>52.7210495269007</v>
      </c>
      <c r="K42" s="20">
        <f>PATH2050!$T$27</f>
        <v>0</v>
      </c>
      <c r="L42" s="20">
        <f>PATH2050!$W$27</f>
        <v>0</v>
      </c>
      <c r="M42" s="20">
        <f>PATH2050!$Z$27</f>
        <v>0</v>
      </c>
    </row>
    <row r="43" spans="1:13" x14ac:dyDescent="0.3">
      <c r="A43" t="s">
        <v>81</v>
      </c>
      <c r="B43" t="s">
        <v>245</v>
      </c>
      <c r="C43" s="21" t="s">
        <v>15</v>
      </c>
      <c r="D43" t="s">
        <v>6</v>
      </c>
      <c r="E43" t="str">
        <f>Translation_TIMES_eidb!$G$14</f>
        <v>Production|Electricity|Conventional|Oil PPT</v>
      </c>
      <c r="F43" t="s">
        <v>246</v>
      </c>
      <c r="G43" s="20">
        <f>PATH2050!$H$29</f>
        <v>800.75685868689118</v>
      </c>
      <c r="H43" s="20">
        <f>PATH2050!$K$29</f>
        <v>0</v>
      </c>
      <c r="I43" s="20">
        <f>PATH2050!$N$29</f>
        <v>81.36259238671397</v>
      </c>
      <c r="J43" s="20">
        <f>PATH2050!$Q$29</f>
        <v>41.134278190477986</v>
      </c>
      <c r="K43" s="20">
        <f>PATH2050!$T$29</f>
        <v>27.669862162384579</v>
      </c>
      <c r="L43" s="20">
        <f>PATH2050!$W$29</f>
        <v>0</v>
      </c>
      <c r="M43" s="20">
        <f>PATH2050!$Z$29</f>
        <v>0</v>
      </c>
    </row>
    <row r="44" spans="1:13" x14ac:dyDescent="0.3">
      <c r="A44" t="s">
        <v>81</v>
      </c>
      <c r="B44" t="s">
        <v>245</v>
      </c>
      <c r="C44" s="21" t="s">
        <v>15</v>
      </c>
      <c r="D44" t="s">
        <v>6</v>
      </c>
      <c r="E44" t="str">
        <f>Translation_TIMES_eidb!$G$15</f>
        <v>Production|Electricity|Conventional|Coal gas</v>
      </c>
      <c r="F44" t="s">
        <v>246</v>
      </c>
      <c r="G44" s="20">
        <f>PATH2050!$H$31</f>
        <v>72.840500443203169</v>
      </c>
      <c r="H44" s="20">
        <f>PATH2050!$K$31</f>
        <v>0</v>
      </c>
      <c r="I44" s="20">
        <f>PATH2050!$N$31</f>
        <v>0</v>
      </c>
      <c r="J44" s="20">
        <f>PATH2050!$Q$31</f>
        <v>0</v>
      </c>
      <c r="K44" s="20">
        <f>PATH2050!$T$31</f>
        <v>0</v>
      </c>
      <c r="L44" s="20">
        <f>PATH2050!$W$31</f>
        <v>0</v>
      </c>
      <c r="M44" s="20">
        <f>PATH2050!$Z$31</f>
        <v>0</v>
      </c>
    </row>
    <row r="45" spans="1:13" x14ac:dyDescent="0.3">
      <c r="A45" t="s">
        <v>81</v>
      </c>
      <c r="B45" t="s">
        <v>245</v>
      </c>
      <c r="C45" s="21" t="s">
        <v>15</v>
      </c>
      <c r="D45" t="s">
        <v>6</v>
      </c>
      <c r="E45" t="str">
        <f>Translation_TIMES_eidb!$G$16</f>
        <v>Production|Gaseous fuel|Hydrogen|Domestic|Electrolysis</v>
      </c>
      <c r="F45" t="s">
        <v>246</v>
      </c>
      <c r="G45" s="20">
        <f>PATH2050!$H$33</f>
        <v>0</v>
      </c>
      <c r="H45" s="20">
        <f>PATH2050!$K$33</f>
        <v>0</v>
      </c>
      <c r="I45" s="20">
        <f>PATH2050!$N$33</f>
        <v>0</v>
      </c>
      <c r="J45" s="20">
        <f>PATH2050!$Q$33</f>
        <v>0</v>
      </c>
      <c r="K45" s="20">
        <f>PATH2050!$T$33</f>
        <v>0</v>
      </c>
      <c r="L45" s="20">
        <f>PATH2050!$W$33</f>
        <v>0</v>
      </c>
      <c r="M45" s="20">
        <f>PATH2050!$Z$33</f>
        <v>0</v>
      </c>
    </row>
    <row r="46" spans="1:13" x14ac:dyDescent="0.3">
      <c r="A46" t="s">
        <v>81</v>
      </c>
      <c r="B46" t="s">
        <v>245</v>
      </c>
      <c r="C46" s="21" t="s">
        <v>15</v>
      </c>
      <c r="D46" t="s">
        <v>6</v>
      </c>
      <c r="E46" t="s">
        <v>306</v>
      </c>
      <c r="F46" t="s">
        <v>307</v>
      </c>
      <c r="G46">
        <v>61</v>
      </c>
      <c r="H46">
        <v>63</v>
      </c>
      <c r="I46">
        <v>66</v>
      </c>
      <c r="J46">
        <v>68</v>
      </c>
      <c r="K46">
        <v>70</v>
      </c>
      <c r="L46">
        <v>73</v>
      </c>
      <c r="M46">
        <v>75</v>
      </c>
    </row>
    <row r="47" spans="1:13" x14ac:dyDescent="0.3">
      <c r="A47" t="s">
        <v>81</v>
      </c>
      <c r="B47" t="s">
        <v>245</v>
      </c>
      <c r="C47" s="21" t="s">
        <v>15</v>
      </c>
      <c r="D47" t="s">
        <v>6</v>
      </c>
      <c r="E47" t="str">
        <f>Translation_TIMES_eidb!$G$17</f>
        <v>Production|Electricity|Nuclear|Boiling water reactor</v>
      </c>
      <c r="F47" t="s">
        <v>246</v>
      </c>
      <c r="G47" s="20">
        <f>PATH2050!$H$36</f>
        <v>41459.074727386112</v>
      </c>
      <c r="H47" s="20">
        <f>PATH2050!$K$36</f>
        <v>14150.752122297108</v>
      </c>
      <c r="I47" s="20">
        <f>PATH2050!$N$36</f>
        <v>12686.928201422652</v>
      </c>
      <c r="J47" s="20">
        <f>PATH2050!$Q$36</f>
        <v>13522.246250251383</v>
      </c>
      <c r="K47" s="20">
        <f>PATH2050!$T$36</f>
        <v>0</v>
      </c>
      <c r="L47" s="20">
        <f>PATH2050!$W$35</f>
        <v>6901.4174940232069</v>
      </c>
      <c r="M47" s="20">
        <f>PATH2050!$Z$35</f>
        <v>41863.239909155702</v>
      </c>
    </row>
    <row r="48" spans="1:13" x14ac:dyDescent="0.3">
      <c r="A48" t="s">
        <v>81</v>
      </c>
      <c r="B48" t="s">
        <v>245</v>
      </c>
      <c r="C48" s="21" t="s">
        <v>15</v>
      </c>
      <c r="D48" t="s">
        <v>6</v>
      </c>
      <c r="E48" t="str">
        <f>Translation_TIMES_eidb!$G$18</f>
        <v>Production|Electricity|Import</v>
      </c>
      <c r="F48" t="s">
        <v>246</v>
      </c>
      <c r="G48" s="20">
        <f>PATH2050!$H$38</f>
        <v>3576.8615221418581</v>
      </c>
      <c r="H48" s="20">
        <f>PATH2050!$K$38</f>
        <v>17502.793322971658</v>
      </c>
      <c r="I48" s="20">
        <f>PATH2050!$N$38</f>
        <v>5661.6988050135478</v>
      </c>
      <c r="J48" s="20">
        <f>PATH2050!$Q$38</f>
        <v>3051.3317598160224</v>
      </c>
      <c r="K48" s="20">
        <f>PATH2050!$T$37</f>
        <v>9818.9195265196504</v>
      </c>
      <c r="L48" s="20">
        <f>PATH2050!$W$38</f>
        <v>8269.7052839495245</v>
      </c>
      <c r="M48" s="20">
        <f>PATH2050!$Z$38</f>
        <v>9825.6064550915926</v>
      </c>
    </row>
    <row r="49" spans="1:13" x14ac:dyDescent="0.3">
      <c r="A49" t="s">
        <v>81</v>
      </c>
      <c r="B49" t="s">
        <v>245</v>
      </c>
      <c r="C49" s="21" t="s">
        <v>15</v>
      </c>
      <c r="D49" t="s">
        <v>6</v>
      </c>
      <c r="E49" t="str">
        <f>Translation_TIMES_eidb!$G$19</f>
        <v>Production|Electricity|Run-of-river hydro</v>
      </c>
      <c r="F49" t="s">
        <v>246</v>
      </c>
      <c r="G49" s="20">
        <f>PATH2050!$H$40*0.24</f>
        <v>72.479090400056776</v>
      </c>
      <c r="H49" s="20">
        <f>PATH2050!$K$41*0.24</f>
        <v>90.666666666739076</v>
      </c>
      <c r="I49" s="20">
        <f>PATH2050!$N$40*0.24</f>
        <v>90.666666666739175</v>
      </c>
      <c r="J49" s="20">
        <f>PATH2050!$Q$40*0.24</f>
        <v>90.666666666739104</v>
      </c>
      <c r="K49" s="20">
        <f>PATH2050!$T$40*0.24</f>
        <v>90.666666666739232</v>
      </c>
      <c r="L49" s="20">
        <f>PATH2050!$W$40*0.24</f>
        <v>90.666666666739232</v>
      </c>
      <c r="M49" s="20">
        <f>PATH2050!$Z$40*0.24</f>
        <v>90.666666666739189</v>
      </c>
    </row>
    <row r="50" spans="1:13" x14ac:dyDescent="0.3">
      <c r="A50" t="s">
        <v>81</v>
      </c>
      <c r="B50" t="s">
        <v>245</v>
      </c>
      <c r="C50" s="21" t="s">
        <v>15</v>
      </c>
      <c r="D50" t="s">
        <v>6</v>
      </c>
      <c r="E50" t="str">
        <f>Translation_TIMES_eidb!$G$20</f>
        <v>Production|Electricity|Reservoir</v>
      </c>
      <c r="F50" t="s">
        <v>246</v>
      </c>
      <c r="G50" s="20">
        <f>PATH2050!$H$40*0.76</f>
        <v>229.51711960017983</v>
      </c>
      <c r="H50" s="20">
        <f>PATH2050!$K$41*0.76</f>
        <v>287.11111111134039</v>
      </c>
      <c r="I50" s="20">
        <f>PATH2050!$N$40*0.76</f>
        <v>287.11111111134073</v>
      </c>
      <c r="J50" s="20">
        <f>PATH2050!$Q$40*76</f>
        <v>28711.111111134051</v>
      </c>
      <c r="K50" s="20">
        <f>PATH2050!$T$40*0.76</f>
        <v>287.1111111113409</v>
      </c>
      <c r="L50" s="20">
        <f>PATH2050!$W$40*0.76</f>
        <v>287.1111111113409</v>
      </c>
      <c r="M50" s="20">
        <f>PATH2050!$Z$40*0.76</f>
        <v>287.11111111134079</v>
      </c>
    </row>
    <row r="51" spans="1:13" x14ac:dyDescent="0.3">
      <c r="A51" t="s">
        <v>81</v>
      </c>
      <c r="B51" t="s">
        <v>245</v>
      </c>
      <c r="C51" s="21" t="s">
        <v>15</v>
      </c>
      <c r="D51" t="s">
        <v>6</v>
      </c>
      <c r="E51" t="str">
        <f>Translation_TIMES_eidb!$G$21</f>
        <v>Production|Electricity|Renewable|Photovoltaic|570kWp open ground</v>
      </c>
      <c r="F51" t="s">
        <v>246</v>
      </c>
      <c r="G51" s="20">
        <f>PATH2050!$H$42*0.25</f>
        <v>1479.004080209517</v>
      </c>
      <c r="H51" s="20">
        <f>PATH2050!$K$42*0.25</f>
        <v>5536.1174502462545</v>
      </c>
      <c r="I51" s="20">
        <f>PATH2050!$N$42*0.25</f>
        <v>5328.4528896188149</v>
      </c>
      <c r="J51" s="20">
        <f>PATH2050!$Q$42*0.25</f>
        <v>8099.9925819394448</v>
      </c>
      <c r="K51" s="20">
        <f>PATH2050!$T$42*0.25</f>
        <v>7849.5889096327883</v>
      </c>
      <c r="L51" s="20">
        <f>PATH2050!$W$42*0.25</f>
        <v>7784.0370509669556</v>
      </c>
      <c r="M51" s="20">
        <f>PATH2050!$Z$42*0.25</f>
        <v>9640.411271450921</v>
      </c>
    </row>
    <row r="52" spans="1:13" x14ac:dyDescent="0.3">
      <c r="A52" t="s">
        <v>81</v>
      </c>
      <c r="B52" t="s">
        <v>245</v>
      </c>
      <c r="C52" s="21" t="s">
        <v>15</v>
      </c>
      <c r="D52" t="s">
        <v>6</v>
      </c>
      <c r="E52" t="str">
        <f>Translation_TIMES_eidb!$G$22</f>
        <v>Production|Electricity|Renewable|Photovoltaic|3kWp single-Si</v>
      </c>
      <c r="F52" t="s">
        <v>246</v>
      </c>
      <c r="G52" s="20">
        <f>PATH2050!$H$42*0.5</f>
        <v>2958.0081604190341</v>
      </c>
      <c r="H52" s="20">
        <f>PATH2050!$K$42*0.5</f>
        <v>11072.234900492509</v>
      </c>
      <c r="I52" s="20">
        <f>PATH2050!$N$42*0.5</f>
        <v>10656.90577923763</v>
      </c>
      <c r="J52" s="20">
        <f>PATH2050!$Q$42*0.5</f>
        <v>16199.98516387889</v>
      </c>
      <c r="K52" s="20">
        <f>PATH2050!$T$42*0.5</f>
        <v>15699.177819265577</v>
      </c>
      <c r="L52" s="20">
        <f>PATH2050!W42*0.5</f>
        <v>15568.074101933911</v>
      </c>
      <c r="M52" s="20">
        <f>PATH2050!$Z$42*0.5</f>
        <v>19280.822542901842</v>
      </c>
    </row>
    <row r="53" spans="1:13" x14ac:dyDescent="0.3">
      <c r="A53" t="s">
        <v>81</v>
      </c>
      <c r="B53" t="s">
        <v>245</v>
      </c>
      <c r="C53" s="21" t="s">
        <v>15</v>
      </c>
      <c r="D53" t="s">
        <v>6</v>
      </c>
      <c r="E53" t="str">
        <f>Translation_TIMES_eidb!$G$23</f>
        <v>Production|Electricity|Renewable|Photovoltaic|3kWp multi-Si</v>
      </c>
      <c r="F53" t="s">
        <v>246</v>
      </c>
      <c r="G53" s="20">
        <f>PATH2050!$H$42*0.25</f>
        <v>1479.004080209517</v>
      </c>
      <c r="H53" s="20">
        <f>PATH2050!$K$42*0.25</f>
        <v>5536.1174502462545</v>
      </c>
      <c r="I53" s="20">
        <f>PATH2050!$N$42*0.25</f>
        <v>5328.4528896188149</v>
      </c>
      <c r="J53" s="20">
        <f>PATH2050!$Q$42*0.25</f>
        <v>8099.9925819394448</v>
      </c>
      <c r="K53" s="20">
        <f>PATH2050!$T$42*0.25</f>
        <v>7849.5889096327883</v>
      </c>
      <c r="L53" s="20">
        <f>PATH2050!$W$42*0.25</f>
        <v>7784.0370509669556</v>
      </c>
      <c r="M53" s="20">
        <f>PATH2050!$Z$42*0.25</f>
        <v>9640.411271450921</v>
      </c>
    </row>
    <row r="54" spans="1:13" x14ac:dyDescent="0.3">
      <c r="A54" t="s">
        <v>81</v>
      </c>
      <c r="B54" t="s">
        <v>245</v>
      </c>
      <c r="C54" s="21" t="s">
        <v>15</v>
      </c>
      <c r="D54" t="s">
        <v>6</v>
      </c>
      <c r="E54" t="str">
        <f>Translation_TIMES_eidb!$G$24</f>
        <v>Production|Electricity|Renewable|Wind turbines|Offshore</v>
      </c>
      <c r="F54" t="s">
        <v>246</v>
      </c>
      <c r="G54" s="20">
        <f>PATH2050!$H$43</f>
        <v>8015.0476715959376</v>
      </c>
      <c r="H54" s="20">
        <f>PATH2050!$K$43</f>
        <v>16096.893117069338</v>
      </c>
      <c r="I54" s="20">
        <f>PATH2050!$N$43</f>
        <v>35117.741421369021</v>
      </c>
      <c r="J54" s="20">
        <f>PATH2050!$Q$43</f>
        <v>54608.472226318372</v>
      </c>
      <c r="K54" s="20">
        <f>PATH2050!$T$43</f>
        <v>84786.558490740601</v>
      </c>
      <c r="L54" s="20">
        <f>PATH2050!$W$43</f>
        <v>99543.943567431052</v>
      </c>
      <c r="M54" s="20">
        <f>PATH2050!$Z$43</f>
        <v>112220.0287589448</v>
      </c>
    </row>
    <row r="55" spans="1:13" x14ac:dyDescent="0.3">
      <c r="A55" t="s">
        <v>81</v>
      </c>
      <c r="B55" t="s">
        <v>245</v>
      </c>
      <c r="C55" s="21" t="s">
        <v>15</v>
      </c>
      <c r="D55" t="s">
        <v>6</v>
      </c>
      <c r="E55" t="str">
        <f>Translation_TIMES_eidb!$G$25</f>
        <v>Production|Electricity|Renewable|Wind turbines|Onshore|1-3MW</v>
      </c>
      <c r="F55" t="s">
        <v>246</v>
      </c>
      <c r="G55" s="20">
        <f>PATH2050!$H$44*0.87</f>
        <v>4355.5224845345147</v>
      </c>
      <c r="H55" s="20">
        <f>PATH2050!$K$44*0.87</f>
        <v>6909.1319727732953</v>
      </c>
      <c r="I55" s="20">
        <f>PATH2050!$N$44*0.87</f>
        <v>8927.0852383644342</v>
      </c>
      <c r="J55" s="20">
        <f>PATH2050!$Q$44*0.87</f>
        <v>16066.198101485548</v>
      </c>
      <c r="K55" s="20">
        <f>PATH2050!$T$44*0.87</f>
        <v>21842.977920130663</v>
      </c>
      <c r="L55" s="20">
        <f>PATH2050!$W$44*0.87</f>
        <v>21598.795693600452</v>
      </c>
      <c r="M55" s="20">
        <f>PATH2050!$Z$44*0.87</f>
        <v>21598.795693600452</v>
      </c>
    </row>
    <row r="56" spans="1:13" x14ac:dyDescent="0.3">
      <c r="A56" t="s">
        <v>81</v>
      </c>
      <c r="B56" t="s">
        <v>245</v>
      </c>
      <c r="C56" s="21" t="s">
        <v>15</v>
      </c>
      <c r="D56" t="s">
        <v>6</v>
      </c>
      <c r="E56" t="str">
        <f>Translation_TIMES_eidb!$G$26</f>
        <v>Production|Electricity|Renewable|Wind turbines|Onshore|&lt;1MW</v>
      </c>
      <c r="F56" t="s">
        <v>246</v>
      </c>
      <c r="G56" s="20">
        <f>PATH2050!$H$44*0.02</f>
        <v>100.12695366746011</v>
      </c>
      <c r="H56" s="20">
        <f>PATH2050!$K$44*0.02</f>
        <v>158.83062006375391</v>
      </c>
      <c r="I56" s="20">
        <f>PATH2050!$N$44*0.02</f>
        <v>205.22035030722836</v>
      </c>
      <c r="J56" s="20">
        <f>PATH2050!$Q$44*0.02</f>
        <v>369.33788739047242</v>
      </c>
      <c r="K56" s="20">
        <f>PATH2050!$T$44*0.02</f>
        <v>502.13742345127963</v>
      </c>
      <c r="L56" s="20">
        <f>PATH2050!$W$44*0.02</f>
        <v>496.52403893334372</v>
      </c>
      <c r="M56" s="20">
        <f>PATH2050!$Z$44*0.02</f>
        <v>496.52403893334372</v>
      </c>
    </row>
    <row r="57" spans="1:13" x14ac:dyDescent="0.3">
      <c r="A57" t="s">
        <v>81</v>
      </c>
      <c r="B57" t="s">
        <v>245</v>
      </c>
      <c r="C57" s="21" t="s">
        <v>15</v>
      </c>
      <c r="D57" t="s">
        <v>6</v>
      </c>
      <c r="E57" t="str">
        <f>Translation_TIMES_eidb!$G$27</f>
        <v>Production|Electricity|Renewable|Wind turbines|Onshore|&gt;3MW</v>
      </c>
      <c r="F57" t="s">
        <v>246</v>
      </c>
      <c r="G57" s="20">
        <f>PATH2050!$H$44*0.1</f>
        <v>500.63476833730056</v>
      </c>
      <c r="H57" s="20">
        <f>PATH2050!$K$44*0.1</f>
        <v>794.1531003187697</v>
      </c>
      <c r="I57" s="20">
        <f>PATH2050!$N$44*0.1</f>
        <v>1026.1017515361418</v>
      </c>
      <c r="J57" s="20">
        <f>PATH2050!$Q$44*0.1</f>
        <v>1846.689436952362</v>
      </c>
      <c r="K57" s="20">
        <f>PATH2050!$T$44*0.1</f>
        <v>2510.6871172563983</v>
      </c>
      <c r="L57" s="20">
        <f>PATH2050!$W$44*0.1</f>
        <v>2482.6201946667188</v>
      </c>
      <c r="M57" s="20">
        <f>PATH2050!$Z$44*0.1</f>
        <v>2482.6201946667188</v>
      </c>
    </row>
    <row r="58" spans="1:13" x14ac:dyDescent="0.3">
      <c r="A58" t="s">
        <v>81</v>
      </c>
      <c r="B58" t="s">
        <v>245</v>
      </c>
      <c r="C58" s="21" t="s">
        <v>15</v>
      </c>
      <c r="D58" t="s">
        <v>6</v>
      </c>
      <c r="E58" t="str">
        <f>Translation_TIMES_eidb!$G$28</f>
        <v>Production|Electricity|Medium to high</v>
      </c>
      <c r="F58" t="s">
        <v>246</v>
      </c>
      <c r="G58" s="20">
        <v>1</v>
      </c>
      <c r="H58" s="20">
        <v>1</v>
      </c>
      <c r="I58" s="20">
        <v>1</v>
      </c>
      <c r="J58" s="20">
        <v>1</v>
      </c>
      <c r="K58" s="20">
        <v>1</v>
      </c>
      <c r="L58" s="20">
        <v>1</v>
      </c>
      <c r="M58" s="20">
        <v>1</v>
      </c>
    </row>
    <row r="59" spans="1:13" x14ac:dyDescent="0.3">
      <c r="A59" t="s">
        <v>81</v>
      </c>
      <c r="B59" t="s">
        <v>245</v>
      </c>
      <c r="C59" s="21" t="s">
        <v>15</v>
      </c>
      <c r="D59" t="s">
        <v>6</v>
      </c>
      <c r="E59" t="str">
        <f>Translation_TIMES_eidb!$G$29</f>
        <v>Production|Electricity|Low to medium</v>
      </c>
      <c r="F59" t="s">
        <v>246</v>
      </c>
      <c r="G59" s="20">
        <v>1</v>
      </c>
      <c r="H59" s="20">
        <v>1</v>
      </c>
      <c r="I59" s="20">
        <v>1</v>
      </c>
      <c r="J59" s="20">
        <v>1</v>
      </c>
      <c r="K59" s="20">
        <v>1</v>
      </c>
      <c r="L59" s="20">
        <v>1</v>
      </c>
      <c r="M59" s="20">
        <v>1</v>
      </c>
    </row>
    <row r="60" spans="1:13" x14ac:dyDescent="0.3">
      <c r="A60" t="s">
        <v>81</v>
      </c>
      <c r="B60" t="s">
        <v>245</v>
      </c>
      <c r="C60" s="19" t="s">
        <v>16</v>
      </c>
      <c r="D60" t="s">
        <v>6</v>
      </c>
      <c r="E60" t="str">
        <f>Translation_TIMES_eidb!$G$2</f>
        <v>Production|Electricity|Renewable|Biogas</v>
      </c>
      <c r="F60" t="s">
        <v>246</v>
      </c>
      <c r="G60" s="20">
        <f>PATH2050!$I$5</f>
        <v>0</v>
      </c>
      <c r="H60" s="20">
        <f>PATH2050!$L$5</f>
        <v>0</v>
      </c>
      <c r="I60" s="20">
        <f>PATH2050!$O$6</f>
        <v>0.42377354474592477</v>
      </c>
      <c r="J60" s="20">
        <f>PATH2050!$R$5</f>
        <v>0.17306425871551778</v>
      </c>
      <c r="K60" s="20">
        <f>PATH2050!$U$5</f>
        <v>0</v>
      </c>
      <c r="L60" s="20">
        <f>PATH2050!$X$5</f>
        <v>0</v>
      </c>
      <c r="M60" s="20">
        <f>PATH2050!$AA$5</f>
        <v>0</v>
      </c>
    </row>
    <row r="61" spans="1:13" x14ac:dyDescent="0.3">
      <c r="A61" t="s">
        <v>81</v>
      </c>
      <c r="B61" t="s">
        <v>245</v>
      </c>
      <c r="C61" s="19" t="s">
        <v>16</v>
      </c>
      <c r="D61" t="s">
        <v>6</v>
      </c>
      <c r="E61" t="str">
        <f>Translation_TIMES_eidb!$G$3</f>
        <v>Production|Electricity|Renewable|Biomass</v>
      </c>
      <c r="F61" t="s">
        <v>246</v>
      </c>
      <c r="G61" s="20">
        <f>PATH2050!$I$7</f>
        <v>1148.4050076158264</v>
      </c>
      <c r="H61" s="20">
        <f>PATH2050!$L$7</f>
        <v>3702.650857305523</v>
      </c>
      <c r="I61" s="20">
        <f>PATH2050!$O$7</f>
        <v>3458.0349749429038</v>
      </c>
      <c r="J61" s="20">
        <f>PATH2050!$R$7</f>
        <v>3600.998368602166</v>
      </c>
      <c r="K61" s="20">
        <f>PATH2050!$U$7</f>
        <v>3183.7607684739005</v>
      </c>
      <c r="L61" s="20">
        <f>PATH2050!$X$7</f>
        <v>3179.4995829189775</v>
      </c>
      <c r="M61" s="20">
        <f>PATH2050!$AA$7</f>
        <v>4287.5806584330967</v>
      </c>
    </row>
    <row r="62" spans="1:13" x14ac:dyDescent="0.3">
      <c r="A62" t="s">
        <v>81</v>
      </c>
      <c r="B62" t="s">
        <v>245</v>
      </c>
      <c r="C62" s="19" t="s">
        <v>16</v>
      </c>
      <c r="D62" t="s">
        <v>6</v>
      </c>
      <c r="E62" t="str">
        <f>Translation_TIMES_eidb!$G$4</f>
        <v>Production|Electricity|Renewable|Bagasse</v>
      </c>
      <c r="F62" t="s">
        <v>246</v>
      </c>
      <c r="G62" s="20">
        <f>PATH2050!$I$8</f>
        <v>1917.2254877482094</v>
      </c>
      <c r="H62" s="20">
        <f>PATH2050!$L$8</f>
        <v>0</v>
      </c>
      <c r="I62" s="20">
        <f>PATH2050!$O$8</f>
        <v>0</v>
      </c>
      <c r="J62" s="20">
        <f>PATH2050!$R$8</f>
        <v>0</v>
      </c>
      <c r="K62" s="20">
        <f>PATH2050!$U$8</f>
        <v>0</v>
      </c>
      <c r="L62" s="20">
        <f>PATH2050!$X$8</f>
        <v>0</v>
      </c>
      <c r="M62" s="20">
        <f>PATH2050!$AA$8</f>
        <v>0</v>
      </c>
    </row>
    <row r="63" spans="1:13" x14ac:dyDescent="0.3">
      <c r="A63" t="s">
        <v>81</v>
      </c>
      <c r="B63" t="s">
        <v>245</v>
      </c>
      <c r="C63" s="19" t="s">
        <v>16</v>
      </c>
      <c r="D63" t="s">
        <v>6</v>
      </c>
      <c r="E63" t="str">
        <f>Translation_TIMES_eidb!$G$5</f>
        <v>Production|Electricity|Renewable|Biowaste</v>
      </c>
      <c r="F63" t="s">
        <v>246</v>
      </c>
      <c r="G63" s="20">
        <f>PATH2050!$I$10</f>
        <v>15.234867458466686</v>
      </c>
      <c r="H63" s="20">
        <f>PATH2050!$L$9</f>
        <v>1035.8365096112134</v>
      </c>
      <c r="I63" s="20">
        <f>PATH2050!$O$9</f>
        <v>1492.0044647223046</v>
      </c>
      <c r="J63" s="20">
        <f>PATH2050!$R$9</f>
        <v>2177.5310600283142</v>
      </c>
      <c r="K63" s="20">
        <f>PATH2050!$U$9</f>
        <v>2843.059284869059</v>
      </c>
      <c r="L63" s="20">
        <f>PATH2050!$X$9</f>
        <v>3519.7336145755326</v>
      </c>
      <c r="M63" s="20">
        <f>PATH2050!$AA$9</f>
        <v>4226.5740846653944</v>
      </c>
    </row>
    <row r="64" spans="1:13" x14ac:dyDescent="0.3">
      <c r="A64" t="s">
        <v>81</v>
      </c>
      <c r="B64" t="s">
        <v>245</v>
      </c>
      <c r="C64" s="19" t="s">
        <v>16</v>
      </c>
      <c r="D64" t="s">
        <v>6</v>
      </c>
      <c r="E64" t="str">
        <f>Translation_TIMES_eidb!$G$6</f>
        <v>Production|Electricity|Conventional|Blast-furnace</v>
      </c>
      <c r="F64" t="s">
        <v>246</v>
      </c>
      <c r="G64" s="20">
        <f>PATH2050!$I$13</f>
        <v>2264.6398618560738</v>
      </c>
      <c r="H64" s="20">
        <f>PATH2050!$L$12</f>
        <v>2179.1307373380973</v>
      </c>
      <c r="I64" s="20">
        <f>PATH2050!$O$12</f>
        <v>2197.2376963250845</v>
      </c>
      <c r="J64" s="20">
        <f>PATH2050!$R$12</f>
        <v>2191.5025811921173</v>
      </c>
      <c r="K64" s="20">
        <f>PATH2050!$U$12</f>
        <v>130.87814562716281</v>
      </c>
      <c r="L64" s="20">
        <f>PATH2050!$X$12</f>
        <v>130.87814562716281</v>
      </c>
      <c r="M64" s="20">
        <f>PATH2050!$AA$12</f>
        <v>0</v>
      </c>
    </row>
    <row r="65" spans="1:13" x14ac:dyDescent="0.3">
      <c r="A65" t="s">
        <v>81</v>
      </c>
      <c r="B65" t="s">
        <v>245</v>
      </c>
      <c r="C65" s="19" t="s">
        <v>16</v>
      </c>
      <c r="D65" t="s">
        <v>6</v>
      </c>
      <c r="E65" t="str">
        <f>Translation_TIMES_eidb!$G$7</f>
        <v>Production|Electricity|Conventional|Coal CHP</v>
      </c>
      <c r="F65" t="s">
        <v>246</v>
      </c>
      <c r="G65" s="20">
        <f>PATH2050!$I$15</f>
        <v>55.932754606396458</v>
      </c>
      <c r="H65" s="20">
        <f>PATH2050!$L$15</f>
        <v>55.932754606396514</v>
      </c>
      <c r="I65" s="20">
        <f>PATH2050!$O$14</f>
        <v>17.656940517140775</v>
      </c>
      <c r="J65" s="20">
        <f>PATH2050!$R$14</f>
        <v>1.0155144887895973</v>
      </c>
      <c r="K65" s="20">
        <f>PATH2050!$U$14</f>
        <v>0</v>
      </c>
      <c r="L65" s="20">
        <f>PATH2050!$X$14</f>
        <v>0</v>
      </c>
      <c r="M65" s="20">
        <f>PATH2050!$AA$14</f>
        <v>0</v>
      </c>
    </row>
    <row r="66" spans="1:13" x14ac:dyDescent="0.3">
      <c r="A66" t="s">
        <v>81</v>
      </c>
      <c r="B66" t="s">
        <v>245</v>
      </c>
      <c r="C66" s="19" t="s">
        <v>16</v>
      </c>
      <c r="D66" t="s">
        <v>6</v>
      </c>
      <c r="E66" t="str">
        <f>Translation_TIMES_eidb!$G$8</f>
        <v>Production|Electricity|Conventional|Oil CHP</v>
      </c>
      <c r="F66" t="s">
        <v>246</v>
      </c>
      <c r="G66" s="20">
        <f>PATH2050!$I$17</f>
        <v>50.888291330605981</v>
      </c>
      <c r="H66" s="20">
        <f>PATH2050!$L$16</f>
        <v>51.015740242740378</v>
      </c>
      <c r="I66" s="20">
        <f>PATH2050!$O$16</f>
        <v>50.68786257593824</v>
      </c>
      <c r="J66" s="20">
        <f>PATH2050!$R$16</f>
        <v>50.033461364867975</v>
      </c>
      <c r="K66" s="20">
        <f>PATH2050!$U$18</f>
        <v>47.83859878123944</v>
      </c>
      <c r="L66" s="20">
        <f>PATH2050!$X$18</f>
        <v>50.503874038986233</v>
      </c>
      <c r="M66" s="20">
        <f>PATH2050!$AA$18</f>
        <v>53.169149296733096</v>
      </c>
    </row>
    <row r="67" spans="1:13" x14ac:dyDescent="0.3">
      <c r="A67" t="s">
        <v>81</v>
      </c>
      <c r="B67" t="s">
        <v>245</v>
      </c>
      <c r="C67" s="19" t="s">
        <v>16</v>
      </c>
      <c r="D67" t="s">
        <v>6</v>
      </c>
      <c r="E67" t="str">
        <f>Translation_TIMES_eidb!$G$9</f>
        <v>Production|Electricity|Conventional|Municipal waste incineration</v>
      </c>
      <c r="F67" t="s">
        <v>246</v>
      </c>
      <c r="G67" s="20">
        <f>PATH2050!$I$19</f>
        <v>0</v>
      </c>
      <c r="H67" s="20">
        <f>PATH2050!$L$20</f>
        <v>250.54665288745647</v>
      </c>
      <c r="I67" s="20">
        <f>PATH2050!$O$19</f>
        <v>9.6453073737393069</v>
      </c>
      <c r="J67" s="20">
        <f>PATH2050!$R$19</f>
        <v>4.7290208613170863</v>
      </c>
      <c r="K67" s="20">
        <f>PATH2050!$U$19</f>
        <v>2.7353005674815822</v>
      </c>
      <c r="L67" s="20">
        <f>PATH2050!$X$21</f>
        <v>1.1824561419170703</v>
      </c>
      <c r="M67" s="20">
        <f>PATH2050!$AA$19</f>
        <v>0</v>
      </c>
    </row>
    <row r="68" spans="1:13" x14ac:dyDescent="0.3">
      <c r="A68" t="s">
        <v>81</v>
      </c>
      <c r="B68" t="s">
        <v>245</v>
      </c>
      <c r="C68" s="19" t="s">
        <v>16</v>
      </c>
      <c r="D68" t="s">
        <v>6</v>
      </c>
      <c r="E68" t="str">
        <f>Translation_TIMES_eidb!$G$10</f>
        <v>Production|Electricity|Conventional|Natural gas CHP|400MW electrical</v>
      </c>
      <c r="F68" t="s">
        <v>246</v>
      </c>
      <c r="G68" s="20">
        <f>(PATH2050!$I$22+PATH2050!$I$23)*0.3</f>
        <v>963.37414956361681</v>
      </c>
      <c r="H68" s="20">
        <f>(PATH2050!$L$22+PATH2050!$L$23)*0.3</f>
        <v>1820.5104374810039</v>
      </c>
      <c r="I68" s="20">
        <f>(PATH2050!$O$22+PATH2050!$O$23)*0.3</f>
        <v>2327.7848901071984</v>
      </c>
      <c r="J68" s="20">
        <f>(PATH2050!$R$22+PATH2050!$R$23)*0.3</f>
        <v>1642.7849570596984</v>
      </c>
      <c r="K68" s="20">
        <f>(PATH2050!$U$22+PATH2050!$U$23)*0.3</f>
        <v>540.71345517820873</v>
      </c>
      <c r="L68" s="20">
        <f>(PATH2050!$X$22+PATH2050!$X$23)*0.3</f>
        <v>490.58370676146217</v>
      </c>
      <c r="M68" s="20">
        <f>(PATH2050!$AA$22+PATH2050!$AA$23)*0.3</f>
        <v>184.87476880429529</v>
      </c>
    </row>
    <row r="69" spans="1:13" x14ac:dyDescent="0.3">
      <c r="A69" t="s">
        <v>81</v>
      </c>
      <c r="B69" t="s">
        <v>245</v>
      </c>
      <c r="C69" s="19" t="s">
        <v>16</v>
      </c>
      <c r="D69" t="s">
        <v>6</v>
      </c>
      <c r="E69" t="str">
        <f>Translation_TIMES_eidb!$G$11</f>
        <v>Production|Electricity|Conventional|Natural gas CHP|100MW electrical</v>
      </c>
      <c r="F69" t="s">
        <v>246</v>
      </c>
      <c r="G69" s="20">
        <f>(PATH2050!$I$22+PATH2050!$I$23)*0.7</f>
        <v>2247.8730156484394</v>
      </c>
      <c r="H69" s="20">
        <f>(PATH2050!$L$22+PATH2050!$L$23)*0.7</f>
        <v>4247.8576874556757</v>
      </c>
      <c r="I69" s="20">
        <f>(PATH2050!$O$22+PATH2050!$O$23)*0.7</f>
        <v>5431.498076916796</v>
      </c>
      <c r="J69" s="20">
        <f>(PATH2050!$R$22+PATH2050!$R$23)*0.7</f>
        <v>3833.1648998059632</v>
      </c>
      <c r="K69" s="20">
        <f>(PATH2050!$U$22+PATH2050!$U$23)*0.7</f>
        <v>1261.6647287491537</v>
      </c>
      <c r="L69" s="20">
        <f>(PATH2050!$X$22+PATH2050!$X$23)*0.7</f>
        <v>1144.695315776745</v>
      </c>
      <c r="M69" s="20">
        <f>(PATH2050!$AA$22+PATH2050!$AA$23)*0.7</f>
        <v>431.37446054335567</v>
      </c>
    </row>
    <row r="70" spans="1:13" x14ac:dyDescent="0.3">
      <c r="A70" t="s">
        <v>81</v>
      </c>
      <c r="B70" t="s">
        <v>245</v>
      </c>
      <c r="C70" s="19" t="s">
        <v>16</v>
      </c>
      <c r="D70" t="s">
        <v>6</v>
      </c>
      <c r="E70" t="str">
        <f>Translation_TIMES_eidb!$G$12</f>
        <v>Production|Electricity|Conventional|Natural gas PPT</v>
      </c>
      <c r="F70" t="s">
        <v>246</v>
      </c>
      <c r="G70" s="20">
        <f>PATH2050!$I$24+PATH2050!$I$25+PATH2050!$I$26</f>
        <v>20726.15973738812</v>
      </c>
      <c r="H70" s="20">
        <f>PATH2050!$L$24+PATH2050!$L$25+PATH2050!$L$26</f>
        <v>4126.2249485405664</v>
      </c>
      <c r="I70" s="20">
        <f>PATH2050!$O$24+PATH2050!$O$25+PATH2050!$O$26</f>
        <v>12157.000795516917</v>
      </c>
      <c r="J70" s="20">
        <f>PATH2050!$R$24+PATH2050!$R$25+PATH2050!$R$26</f>
        <v>7936.1998124955408</v>
      </c>
      <c r="K70" s="20">
        <f>PATH2050!$U$24+PATH2050!$U$25+PATH2050!$U$26</f>
        <v>5871.6104184035357</v>
      </c>
      <c r="L70" s="20">
        <f>PATH2050!$X$24+PATH2050!$X$25+PATH2050!$X$26</f>
        <v>631.14959507911658</v>
      </c>
      <c r="M70" s="20">
        <f>PATH2050!$AA$24+PATH2050!$AA$25+PATH2050!$AA$26</f>
        <v>0</v>
      </c>
    </row>
    <row r="71" spans="1:13" x14ac:dyDescent="0.3">
      <c r="A71" t="s">
        <v>81</v>
      </c>
      <c r="B71" t="s">
        <v>245</v>
      </c>
      <c r="C71" s="19" t="s">
        <v>16</v>
      </c>
      <c r="D71" t="s">
        <v>6</v>
      </c>
      <c r="E71" t="str">
        <f>Translation_TIMES_eidb!$G$13</f>
        <v>Production|Electricity|Conventional|Oil CHP</v>
      </c>
      <c r="F71" t="s">
        <v>246</v>
      </c>
      <c r="G71" s="20">
        <f>PATH2050!$I$27</f>
        <v>563.67641861225241</v>
      </c>
      <c r="H71" s="20">
        <f>PATH2050!$L$27</f>
        <v>1232.7872631694663</v>
      </c>
      <c r="I71" s="20">
        <f>PATH2050!$O$27</f>
        <v>475.20172984566398</v>
      </c>
      <c r="J71" s="20">
        <f>PATH2050!$R$27</f>
        <v>74.974900970675449</v>
      </c>
      <c r="K71" s="20">
        <f>PATH2050!$U$27</f>
        <v>0</v>
      </c>
      <c r="L71" s="20">
        <f>PATH2050!$X$27</f>
        <v>0</v>
      </c>
      <c r="M71" s="20">
        <f>PATH2050!$AA$27</f>
        <v>0</v>
      </c>
    </row>
    <row r="72" spans="1:13" x14ac:dyDescent="0.3">
      <c r="A72" t="s">
        <v>81</v>
      </c>
      <c r="B72" t="s">
        <v>245</v>
      </c>
      <c r="C72" s="19" t="s">
        <v>16</v>
      </c>
      <c r="D72" t="s">
        <v>6</v>
      </c>
      <c r="E72" t="str">
        <f>Translation_TIMES_eidb!$G$14</f>
        <v>Production|Electricity|Conventional|Oil PPT</v>
      </c>
      <c r="F72" t="s">
        <v>246</v>
      </c>
      <c r="G72" s="20">
        <f>PATH2050!$I$29</f>
        <v>800.75685868689027</v>
      </c>
      <c r="H72" s="20">
        <f>PATH2050!$L$29</f>
        <v>0</v>
      </c>
      <c r="I72" s="20">
        <f>PATH2050!$O$29</f>
        <v>81.36259238671397</v>
      </c>
      <c r="J72" s="20">
        <f>PATH2050!$R$29</f>
        <v>37.343283616238395</v>
      </c>
      <c r="K72" s="20">
        <f>PATH2050!$U$29</f>
        <v>27.334144415519088</v>
      </c>
      <c r="L72" s="20">
        <f>PATH2050!$X$29</f>
        <v>0</v>
      </c>
      <c r="M72" s="20">
        <f>PATH2050!$AA$29</f>
        <v>0</v>
      </c>
    </row>
    <row r="73" spans="1:13" x14ac:dyDescent="0.3">
      <c r="A73" t="s">
        <v>81</v>
      </c>
      <c r="B73" t="s">
        <v>245</v>
      </c>
      <c r="C73" s="19" t="s">
        <v>16</v>
      </c>
      <c r="D73" t="s">
        <v>6</v>
      </c>
      <c r="E73" t="str">
        <f>Translation_TIMES_eidb!$G$15</f>
        <v>Production|Electricity|Conventional|Coal gas</v>
      </c>
      <c r="F73" t="s">
        <v>246</v>
      </c>
      <c r="G73" s="20">
        <f>PATH2050!$I$31</f>
        <v>72.84050044320314</v>
      </c>
      <c r="H73" s="20">
        <f>PATH2050!$L$31</f>
        <v>0</v>
      </c>
      <c r="I73" s="20">
        <f>PATH2050!$O$31</f>
        <v>0</v>
      </c>
      <c r="J73" s="20">
        <f>PATH2050!$R$31</f>
        <v>0</v>
      </c>
      <c r="K73" s="20">
        <f>PATH2050!$U$31</f>
        <v>0</v>
      </c>
      <c r="L73" s="20">
        <f>PATH2050!$X$31</f>
        <v>0</v>
      </c>
      <c r="M73" s="20">
        <f>PATH2050!$AA$31</f>
        <v>0</v>
      </c>
    </row>
    <row r="74" spans="1:13" x14ac:dyDescent="0.3">
      <c r="A74" t="s">
        <v>81</v>
      </c>
      <c r="B74" t="s">
        <v>245</v>
      </c>
      <c r="C74" s="19" t="s">
        <v>16</v>
      </c>
      <c r="D74" t="s">
        <v>6</v>
      </c>
      <c r="E74" t="str">
        <f>Translation_TIMES_eidb!$G$16</f>
        <v>Production|Gaseous fuel|Hydrogen|Domestic|Electrolysis</v>
      </c>
      <c r="F74" t="s">
        <v>246</v>
      </c>
      <c r="G74" s="20">
        <f>PATH2050!$I$33</f>
        <v>0</v>
      </c>
      <c r="H74" s="20">
        <f>PATH2050!$L$33</f>
        <v>0</v>
      </c>
      <c r="I74" s="20">
        <f>PATH2050!$O$33</f>
        <v>0</v>
      </c>
      <c r="J74" s="20">
        <f>PATH2050!$R$33</f>
        <v>622.01737404346284</v>
      </c>
      <c r="K74" s="20">
        <f>PATH2050!$U$33</f>
        <v>9536.2631320654473</v>
      </c>
      <c r="L74" s="20">
        <f>PATH2050!$X$33</f>
        <v>9855.474246711723</v>
      </c>
      <c r="M74" s="20">
        <f>PATH2050!$AA$33</f>
        <v>27848.83225681289</v>
      </c>
    </row>
    <row r="75" spans="1:13" x14ac:dyDescent="0.3">
      <c r="A75" t="s">
        <v>81</v>
      </c>
      <c r="B75" t="s">
        <v>245</v>
      </c>
      <c r="C75" s="19" t="s">
        <v>16</v>
      </c>
      <c r="D75" t="s">
        <v>6</v>
      </c>
      <c r="E75" t="s">
        <v>306</v>
      </c>
      <c r="F75" t="s">
        <v>307</v>
      </c>
      <c r="G75">
        <v>61</v>
      </c>
      <c r="H75">
        <v>63</v>
      </c>
      <c r="I75">
        <v>66</v>
      </c>
      <c r="J75">
        <v>68</v>
      </c>
      <c r="K75">
        <v>70</v>
      </c>
      <c r="L75">
        <v>73</v>
      </c>
      <c r="M75">
        <v>75</v>
      </c>
    </row>
    <row r="76" spans="1:13" x14ac:dyDescent="0.3">
      <c r="A76" t="s">
        <v>81</v>
      </c>
      <c r="B76" t="s">
        <v>245</v>
      </c>
      <c r="C76" s="19" t="s">
        <v>16</v>
      </c>
      <c r="D76" t="s">
        <v>6</v>
      </c>
      <c r="E76" t="str">
        <f>Translation_TIMES_eidb!$G$17</f>
        <v>Production|Electricity|Nuclear|Boiling water reactor</v>
      </c>
      <c r="F76" t="s">
        <v>246</v>
      </c>
      <c r="G76" s="20">
        <f>PATH2050!$I$36</f>
        <v>41459.074727386112</v>
      </c>
      <c r="H76" s="20">
        <f>PATH2050!$L$36</f>
        <v>14150.752122297108</v>
      </c>
      <c r="I76" s="20">
        <f>PATH2050!$O$36</f>
        <v>12686.92820142265</v>
      </c>
      <c r="J76" s="20">
        <f>PATH2050!$R$36</f>
        <v>13522.246250251403</v>
      </c>
      <c r="K76" s="20">
        <f>PATH2050!$U$36</f>
        <v>0</v>
      </c>
      <c r="L76" s="20">
        <f>PATH2050!$X$35</f>
        <v>0</v>
      </c>
      <c r="M76" s="20">
        <f>PATH2050!$AA$35</f>
        <v>0</v>
      </c>
    </row>
    <row r="77" spans="1:13" x14ac:dyDescent="0.3">
      <c r="A77" t="s">
        <v>81</v>
      </c>
      <c r="B77" t="s">
        <v>245</v>
      </c>
      <c r="C77" s="19" t="s">
        <v>16</v>
      </c>
      <c r="D77" t="s">
        <v>6</v>
      </c>
      <c r="E77" t="str">
        <f>Translation_TIMES_eidb!$G$18</f>
        <v>Production|Electricity|Import</v>
      </c>
      <c r="F77" t="s">
        <v>246</v>
      </c>
      <c r="G77" s="20">
        <f>PATH2050!$I$38</f>
        <v>3666.4452442883749</v>
      </c>
      <c r="H77" s="20">
        <f>PATH2050!$L$38</f>
        <v>16188.132614300463</v>
      </c>
      <c r="I77" s="20">
        <f>PATH2050!$O$38</f>
        <v>7694.1650977205391</v>
      </c>
      <c r="J77" s="20">
        <f>PATH2050!$R$38</f>
        <v>8592.9498128964788</v>
      </c>
      <c r="K77" s="20">
        <f>PATH2050!$U$37</f>
        <v>20629.749023333701</v>
      </c>
      <c r="L77" s="20">
        <f>PATH2050!$X$38</f>
        <v>21979.385936919258</v>
      </c>
      <c r="M77" s="20">
        <f>PATH2050!$AA$38</f>
        <v>26801.610755129739</v>
      </c>
    </row>
    <row r="78" spans="1:13" x14ac:dyDescent="0.3">
      <c r="A78" t="s">
        <v>81</v>
      </c>
      <c r="B78" t="s">
        <v>245</v>
      </c>
      <c r="C78" s="19" t="s">
        <v>16</v>
      </c>
      <c r="D78" t="s">
        <v>6</v>
      </c>
      <c r="E78" t="str">
        <f>Translation_TIMES_eidb!$G$19</f>
        <v>Production|Electricity|Run-of-river hydro</v>
      </c>
      <c r="F78" t="s">
        <v>246</v>
      </c>
      <c r="G78" s="20">
        <f>PATH2050!$I$40*0.24</f>
        <v>72.479090400056563</v>
      </c>
      <c r="H78" s="20">
        <f>PATH2050!$L$41*0.24</f>
        <v>90.666666666739175</v>
      </c>
      <c r="I78" s="20">
        <f>PATH2050!$O$40*0.24</f>
        <v>90.666666666739104</v>
      </c>
      <c r="J78" s="20">
        <f>PATH2050!$R$40*0.24</f>
        <v>90.666666666739147</v>
      </c>
      <c r="K78" s="20">
        <f>PATH2050!$U$40*0.24</f>
        <v>90.666666666739147</v>
      </c>
      <c r="L78" s="20">
        <f>PATH2050!$X$40*0.24</f>
        <v>90.666666666739161</v>
      </c>
      <c r="M78" s="20">
        <f>PATH2050!$AA$40*0.24</f>
        <v>90.666666666739204</v>
      </c>
    </row>
    <row r="79" spans="1:13" x14ac:dyDescent="0.3">
      <c r="A79" t="s">
        <v>81</v>
      </c>
      <c r="B79" t="s">
        <v>245</v>
      </c>
      <c r="C79" s="19" t="s">
        <v>16</v>
      </c>
      <c r="D79" t="s">
        <v>6</v>
      </c>
      <c r="E79" t="str">
        <f>Translation_TIMES_eidb!$G$20</f>
        <v>Production|Electricity|Reservoir</v>
      </c>
      <c r="F79" t="s">
        <v>246</v>
      </c>
      <c r="G79" s="20">
        <f>PATH2050!$I$40*0.76</f>
        <v>229.51711960017911</v>
      </c>
      <c r="H79" s="20">
        <f>PATH2050!$L$41*0.76</f>
        <v>287.11111111134073</v>
      </c>
      <c r="I79" s="20">
        <f>PATH2050!$O$40*0.76</f>
        <v>287.11111111134051</v>
      </c>
      <c r="J79" s="20">
        <f>PATH2050!$R$40*76</f>
        <v>28711.111111134065</v>
      </c>
      <c r="K79" s="20">
        <f>PATH2050!$U$40*0.76</f>
        <v>287.11111111134062</v>
      </c>
      <c r="L79" s="20">
        <f>PATH2050!$X$40*0.76</f>
        <v>287.11111111134068</v>
      </c>
      <c r="M79" s="20">
        <f>PATH2050!$AA$40*0.76</f>
        <v>287.11111111134079</v>
      </c>
    </row>
    <row r="80" spans="1:13" x14ac:dyDescent="0.3">
      <c r="A80" t="s">
        <v>81</v>
      </c>
      <c r="B80" t="s">
        <v>245</v>
      </c>
      <c r="C80" s="19" t="s">
        <v>16</v>
      </c>
      <c r="D80" t="s">
        <v>6</v>
      </c>
      <c r="E80" t="str">
        <f>Translation_TIMES_eidb!$G$21</f>
        <v>Production|Electricity|Renewable|Photovoltaic|570kWp open ground</v>
      </c>
      <c r="F80" t="s">
        <v>246</v>
      </c>
      <c r="G80" s="20">
        <f>PATH2050!$I$42*0.25</f>
        <v>1479.0040802095168</v>
      </c>
      <c r="H80" s="20">
        <f>PATH2050!$L$42*0.25</f>
        <v>5629.8345061179716</v>
      </c>
      <c r="I80" s="20">
        <f>PATH2050!$O$42*0.25</f>
        <v>6040.7781341686832</v>
      </c>
      <c r="J80" s="20">
        <f>PATH2050!$R$42*0.25</f>
        <v>8973.0036840401008</v>
      </c>
      <c r="K80" s="20">
        <f>PATH2050!$U$42*0.25</f>
        <v>11831.339164639445</v>
      </c>
      <c r="L80" s="20">
        <f>PATH2050!$X$42*0.25</f>
        <v>14575.449748935969</v>
      </c>
      <c r="M80" s="20">
        <f>PATH2050!$AA$42*0.25</f>
        <v>20842.874306434147</v>
      </c>
    </row>
    <row r="81" spans="1:13" x14ac:dyDescent="0.3">
      <c r="A81" t="s">
        <v>81</v>
      </c>
      <c r="B81" t="s">
        <v>245</v>
      </c>
      <c r="C81" s="19" t="s">
        <v>16</v>
      </c>
      <c r="D81" t="s">
        <v>6</v>
      </c>
      <c r="E81" t="str">
        <f>Translation_TIMES_eidb!$G$22</f>
        <v>Production|Electricity|Renewable|Photovoltaic|3kWp single-Si</v>
      </c>
      <c r="F81" t="s">
        <v>246</v>
      </c>
      <c r="G81" s="20">
        <f>PATH2050!$I$42*0.5</f>
        <v>2958.0081604190336</v>
      </c>
      <c r="H81" s="20">
        <f>PATH2050!$L$42*0.5</f>
        <v>11259.669012235943</v>
      </c>
      <c r="I81" s="20">
        <f>PATH2050!$O$42*0.5</f>
        <v>12081.556268337366</v>
      </c>
      <c r="J81" s="20">
        <f>PATH2050!$R$42*0.5</f>
        <v>17946.007368080202</v>
      </c>
      <c r="K81" s="20">
        <f>PATH2050!$U$42*0.5</f>
        <v>23662.67832927889</v>
      </c>
      <c r="L81" s="20">
        <f>PATH2050!$X$42*0.5</f>
        <v>29150.899497871938</v>
      </c>
      <c r="M81" s="20">
        <f>PATH2050!$AA$42*0.5</f>
        <v>41685.748612868294</v>
      </c>
    </row>
    <row r="82" spans="1:13" x14ac:dyDescent="0.3">
      <c r="A82" t="s">
        <v>81</v>
      </c>
      <c r="B82" t="s">
        <v>245</v>
      </c>
      <c r="C82" s="19" t="s">
        <v>16</v>
      </c>
      <c r="D82" t="s">
        <v>6</v>
      </c>
      <c r="E82" t="str">
        <f>Translation_TIMES_eidb!$G$23</f>
        <v>Production|Electricity|Renewable|Photovoltaic|3kWp multi-Si</v>
      </c>
      <c r="F82" t="s">
        <v>246</v>
      </c>
      <c r="G82" s="20">
        <f>PATH2050!$I$42*0.25</f>
        <v>1479.0040802095168</v>
      </c>
      <c r="H82" s="20">
        <f>PATH2050!$L$42*0.25</f>
        <v>5629.8345061179716</v>
      </c>
      <c r="I82" s="20">
        <f>PATH2050!$O$42*0.25</f>
        <v>6040.7781341686832</v>
      </c>
      <c r="J82" s="20">
        <f>PATH2050!$R$42*0.25</f>
        <v>8973.0036840401008</v>
      </c>
      <c r="K82" s="20">
        <f>PATH2050!$U$42*0.25</f>
        <v>11831.339164639445</v>
      </c>
      <c r="L82" s="20">
        <f>PATH2050!$X$42*0.25</f>
        <v>14575.449748935969</v>
      </c>
      <c r="M82" s="20">
        <f>PATH2050!$AA$42*0.25</f>
        <v>20842.874306434147</v>
      </c>
    </row>
    <row r="83" spans="1:13" x14ac:dyDescent="0.3">
      <c r="A83" t="s">
        <v>81</v>
      </c>
      <c r="B83" t="s">
        <v>245</v>
      </c>
      <c r="C83" s="19" t="s">
        <v>16</v>
      </c>
      <c r="D83" t="s">
        <v>6</v>
      </c>
      <c r="E83" t="str">
        <f>Translation_TIMES_eidb!$G$24</f>
        <v>Production|Electricity|Renewable|Wind turbines|Offshore</v>
      </c>
      <c r="F83" t="s">
        <v>246</v>
      </c>
      <c r="G83" s="20">
        <f>PATH2050!$I$43</f>
        <v>8015.0476715959376</v>
      </c>
      <c r="H83" s="20">
        <f>PATH2050!$L$43</f>
        <v>16096.893117069345</v>
      </c>
      <c r="I83" s="20">
        <f>PATH2050!$O$43</f>
        <v>16382.976141687865</v>
      </c>
      <c r="J83" s="20">
        <f>PATH2050!$R$43</f>
        <v>17138.941666956031</v>
      </c>
      <c r="K83" s="20">
        <f>PATH2050!$U$43</f>
        <v>28582.26265169715</v>
      </c>
      <c r="L83" s="20">
        <f>PATH2050!$X$43</f>
        <v>28608.302461852771</v>
      </c>
      <c r="M83" s="20">
        <f>PATH2050!$AA$43</f>
        <v>28608.302461852763</v>
      </c>
    </row>
    <row r="84" spans="1:13" x14ac:dyDescent="0.3">
      <c r="A84" t="s">
        <v>81</v>
      </c>
      <c r="B84" t="s">
        <v>245</v>
      </c>
      <c r="C84" s="19" t="s">
        <v>16</v>
      </c>
      <c r="D84" t="s">
        <v>6</v>
      </c>
      <c r="E84" t="str">
        <f>Translation_TIMES_eidb!$G$25</f>
        <v>Production|Electricity|Renewable|Wind turbines|Onshore|1-3MW</v>
      </c>
      <c r="F84" t="s">
        <v>246</v>
      </c>
      <c r="G84" s="20">
        <f>PATH2050!$I$44*0.87</f>
        <v>4355.5224845345128</v>
      </c>
      <c r="H84" s="20">
        <f>PATH2050!$L$44*0.87</f>
        <v>6909.1319727732953</v>
      </c>
      <c r="I84" s="20">
        <f>PATH2050!$O$44*0.87</f>
        <v>8925.3346932112145</v>
      </c>
      <c r="J84" s="20">
        <f>PATH2050!$R$44*0.87</f>
        <v>16066.198101485548</v>
      </c>
      <c r="K84" s="20">
        <f>PATH2050!$U$44*0.87</f>
        <v>21983.977109677478</v>
      </c>
      <c r="L84" s="20">
        <f>PATH2050!$X$44*0.87</f>
        <v>28369.961556236565</v>
      </c>
      <c r="M84" s="20">
        <f>PATH2050!$AA$44*0.87</f>
        <v>30670.839170071362</v>
      </c>
    </row>
    <row r="85" spans="1:13" x14ac:dyDescent="0.3">
      <c r="A85" t="s">
        <v>81</v>
      </c>
      <c r="B85" t="s">
        <v>245</v>
      </c>
      <c r="C85" s="19" t="s">
        <v>16</v>
      </c>
      <c r="D85" t="s">
        <v>6</v>
      </c>
      <c r="E85" t="str">
        <f>Translation_TIMES_eidb!$G$26</f>
        <v>Production|Electricity|Renewable|Wind turbines|Onshore|&lt;1MW</v>
      </c>
      <c r="F85" t="s">
        <v>246</v>
      </c>
      <c r="G85" s="20">
        <f>PATH2050!$I$44*0.02</f>
        <v>100.12695366746007</v>
      </c>
      <c r="H85" s="20">
        <f>PATH2050!$L$44*0.02</f>
        <v>158.83062006375391</v>
      </c>
      <c r="I85" s="20">
        <f>PATH2050!$O$44*0.02</f>
        <v>205.18010788991299</v>
      </c>
      <c r="J85" s="20">
        <f>PATH2050!$R$44*0.02</f>
        <v>369.33788739047242</v>
      </c>
      <c r="K85" s="20">
        <f>PATH2050!$U$44*0.02</f>
        <v>505.37878413051675</v>
      </c>
      <c r="L85" s="20">
        <f>PATH2050!$X$44*0.02</f>
        <v>652.18302428130028</v>
      </c>
      <c r="M85" s="20">
        <f>PATH2050!$AA$44*0.02</f>
        <v>705.07676253037619</v>
      </c>
    </row>
    <row r="86" spans="1:13" x14ac:dyDescent="0.3">
      <c r="A86" t="s">
        <v>81</v>
      </c>
      <c r="B86" t="s">
        <v>245</v>
      </c>
      <c r="C86" s="19" t="s">
        <v>16</v>
      </c>
      <c r="D86" t="s">
        <v>6</v>
      </c>
      <c r="E86" t="str">
        <f>Translation_TIMES_eidb!$G$27</f>
        <v>Production|Electricity|Renewable|Wind turbines|Onshore|&gt;3MW</v>
      </c>
      <c r="F86" t="s">
        <v>246</v>
      </c>
      <c r="G86" s="20">
        <f>PATH2050!$I$44*0.1</f>
        <v>500.63476833730039</v>
      </c>
      <c r="H86" s="20">
        <f>PATH2050!$L$44*0.1</f>
        <v>794.1531003187697</v>
      </c>
      <c r="I86" s="20">
        <f>PATH2050!$O$44*0.1</f>
        <v>1025.900539449565</v>
      </c>
      <c r="J86" s="20">
        <f>PATH2050!$R$44*0.1</f>
        <v>1846.689436952362</v>
      </c>
      <c r="K86" s="20">
        <f>PATH2050!$U$44*0.1</f>
        <v>2526.8939206525838</v>
      </c>
      <c r="L86" s="20">
        <f>PATH2050!$X$44*0.1</f>
        <v>3260.9151214065018</v>
      </c>
      <c r="M86" s="20">
        <f>PATH2050!$AA$44*0.1</f>
        <v>3525.3838126518808</v>
      </c>
    </row>
    <row r="87" spans="1:13" x14ac:dyDescent="0.3">
      <c r="A87" t="s">
        <v>81</v>
      </c>
      <c r="B87" t="s">
        <v>245</v>
      </c>
      <c r="C87" s="19" t="s">
        <v>16</v>
      </c>
      <c r="D87" t="s">
        <v>6</v>
      </c>
      <c r="E87" t="str">
        <f>Translation_TIMES_eidb!$G$28</f>
        <v>Production|Electricity|Medium to high</v>
      </c>
      <c r="F87" t="s">
        <v>246</v>
      </c>
      <c r="G87" s="20">
        <v>1</v>
      </c>
      <c r="H87" s="20">
        <v>1</v>
      </c>
      <c r="I87" s="20">
        <v>1</v>
      </c>
      <c r="J87" s="20">
        <v>1</v>
      </c>
      <c r="K87" s="20">
        <v>1</v>
      </c>
      <c r="L87" s="20">
        <v>1</v>
      </c>
      <c r="M87" s="20">
        <v>1</v>
      </c>
    </row>
    <row r="88" spans="1:13" x14ac:dyDescent="0.3">
      <c r="A88" t="s">
        <v>81</v>
      </c>
      <c r="B88" t="s">
        <v>245</v>
      </c>
      <c r="C88" s="19" t="s">
        <v>16</v>
      </c>
      <c r="D88" t="s">
        <v>6</v>
      </c>
      <c r="E88" t="str">
        <f>Translation_TIMES_eidb!$G$29</f>
        <v>Production|Electricity|Low to medium</v>
      </c>
      <c r="F88" t="s">
        <v>246</v>
      </c>
      <c r="G88" s="20">
        <v>1</v>
      </c>
      <c r="H88" s="20">
        <v>1</v>
      </c>
      <c r="I88" s="20">
        <v>1</v>
      </c>
      <c r="J88" s="20">
        <v>1</v>
      </c>
      <c r="K88" s="20">
        <v>1</v>
      </c>
      <c r="L88" s="20">
        <v>1</v>
      </c>
      <c r="M88" s="20">
        <v>1</v>
      </c>
    </row>
    <row r="89" spans="1:13" x14ac:dyDescent="0.3">
      <c r="A89" t="s">
        <v>81</v>
      </c>
      <c r="B89" s="22" t="s">
        <v>303</v>
      </c>
      <c r="C89" s="19" t="s">
        <v>14</v>
      </c>
      <c r="D89" t="s">
        <v>6</v>
      </c>
      <c r="E89" t="str">
        <f>Translation_TIMES_eidb!$G$2</f>
        <v>Production|Electricity|Renewable|Biogas</v>
      </c>
      <c r="F89" t="s">
        <v>246</v>
      </c>
      <c r="G89" s="20">
        <f>PATH2050!$G$5</f>
        <v>0</v>
      </c>
      <c r="H89" s="20">
        <f>PATH2050!$J$5</f>
        <v>0</v>
      </c>
      <c r="I89" s="20">
        <f>PATH2050!$M$6</f>
        <v>0.42377354474592477</v>
      </c>
      <c r="J89" s="20">
        <f>PATH2050!$P$5</f>
        <v>0.15764298253858089</v>
      </c>
      <c r="K89" s="20">
        <f>PATH2050!$S$5</f>
        <v>0</v>
      </c>
      <c r="L89" s="20">
        <f>PATH2050!$V$5</f>
        <v>0</v>
      </c>
      <c r="M89" s="20">
        <f>PATH2050!$Y$5</f>
        <v>0</v>
      </c>
    </row>
    <row r="90" spans="1:13" x14ac:dyDescent="0.3">
      <c r="A90" t="s">
        <v>81</v>
      </c>
      <c r="B90" s="22" t="s">
        <v>303</v>
      </c>
      <c r="C90" s="19" t="s">
        <v>14</v>
      </c>
      <c r="D90" t="s">
        <v>6</v>
      </c>
      <c r="E90" t="str">
        <f>Translation_TIMES_eidb!$G$3</f>
        <v>Production|Electricity|Renewable|Biomass</v>
      </c>
      <c r="F90" t="s">
        <v>246</v>
      </c>
      <c r="G90" s="20">
        <f>PATH2050!$G$7</f>
        <v>1148.4050076158264</v>
      </c>
      <c r="H90" s="20">
        <f>PATH2050!$J$7</f>
        <v>3378.5868504313171</v>
      </c>
      <c r="I90" s="20">
        <f>PATH2050!$M$7</f>
        <v>3149.7898142771137</v>
      </c>
      <c r="J90" s="20">
        <f>PATH2050!$P$7</f>
        <v>3118.3086153669983</v>
      </c>
      <c r="K90" s="20">
        <f>PATH2050!$S$7</f>
        <v>3204.8763129619938</v>
      </c>
      <c r="L90" s="20">
        <f>PATH2050!$V$7</f>
        <v>4346.6617645742863</v>
      </c>
      <c r="M90" s="20">
        <f>PATH2050!$Y$7</f>
        <v>4307.3117574191756</v>
      </c>
    </row>
    <row r="91" spans="1:13" x14ac:dyDescent="0.3">
      <c r="A91" t="s">
        <v>81</v>
      </c>
      <c r="B91" s="22" t="s">
        <v>303</v>
      </c>
      <c r="C91" s="19" t="s">
        <v>14</v>
      </c>
      <c r="D91" t="s">
        <v>6</v>
      </c>
      <c r="E91" t="str">
        <f>Translation_TIMES_eidb!$G$4</f>
        <v>Production|Electricity|Renewable|Bagasse</v>
      </c>
      <c r="F91" t="s">
        <v>246</v>
      </c>
      <c r="G91" s="20">
        <f>PATH2050!$G$8</f>
        <v>1917.2254877482094</v>
      </c>
      <c r="H91" s="20">
        <f>PATH2050!$J$8</f>
        <v>0</v>
      </c>
      <c r="I91" s="20">
        <f>PATH2050!$M$8</f>
        <v>0</v>
      </c>
      <c r="J91" s="20">
        <f>PATH2050!$P$8</f>
        <v>0</v>
      </c>
      <c r="K91" s="20">
        <f>PATH2050!$S$8</f>
        <v>0</v>
      </c>
      <c r="L91" s="20">
        <f>PATH2050!$V$8</f>
        <v>0</v>
      </c>
      <c r="M91" s="20">
        <f>PATH2050!$Y$8</f>
        <v>0</v>
      </c>
    </row>
    <row r="92" spans="1:13" x14ac:dyDescent="0.3">
      <c r="A92" t="s">
        <v>81</v>
      </c>
      <c r="B92" s="22" t="s">
        <v>303</v>
      </c>
      <c r="C92" s="19" t="s">
        <v>14</v>
      </c>
      <c r="D92" t="s">
        <v>6</v>
      </c>
      <c r="E92" t="str">
        <f>Translation_TIMES_eidb!$G$5</f>
        <v>Production|Electricity|Renewable|Biowaste</v>
      </c>
      <c r="F92" t="s">
        <v>246</v>
      </c>
      <c r="G92" s="20">
        <f>PATH2050!$G$10</f>
        <v>15.234867458466686</v>
      </c>
      <c r="H92" s="20">
        <f>PATH2050!$J$9</f>
        <v>1035.8365096112134</v>
      </c>
      <c r="I92" s="20">
        <f>PATH2050!$M$9</f>
        <v>1492.004464722304</v>
      </c>
      <c r="J92" s="20">
        <f>PATH2050!$P$9</f>
        <v>2174.8163661987096</v>
      </c>
      <c r="K92" s="20">
        <f>PATH2050!$S$9</f>
        <v>2835.4541879699368</v>
      </c>
      <c r="L92" s="20">
        <f>PATH2050!$V$9</f>
        <v>3503.2070730633959</v>
      </c>
      <c r="M92" s="20">
        <f>PATH2050!$Y$9</f>
        <v>4186.9553180526573</v>
      </c>
    </row>
    <row r="93" spans="1:13" x14ac:dyDescent="0.3">
      <c r="A93" t="s">
        <v>81</v>
      </c>
      <c r="B93" s="22" t="s">
        <v>303</v>
      </c>
      <c r="C93" s="19" t="s">
        <v>14</v>
      </c>
      <c r="D93" t="s">
        <v>6</v>
      </c>
      <c r="E93" t="str">
        <f>Translation_TIMES_eidb!$G$6</f>
        <v>Production|Electricity|Conventional|Blast-furnace</v>
      </c>
      <c r="F93" t="s">
        <v>246</v>
      </c>
      <c r="G93" s="20">
        <f>PATH2050!$G$13</f>
        <v>2264.6398618560725</v>
      </c>
      <c r="H93" s="20">
        <f>PATH2050!$J$12</f>
        <v>2178.3062645319383</v>
      </c>
      <c r="I93" s="20">
        <f>PATH2050!$M$12</f>
        <v>2201.5724387142986</v>
      </c>
      <c r="J93" s="20">
        <f>PATH2050!$P$12</f>
        <v>2192.7683398586364</v>
      </c>
      <c r="K93" s="20">
        <f>PATH2050!$S$12</f>
        <v>843.6634340640112</v>
      </c>
      <c r="L93" s="20">
        <f>PATH2050!$V$12</f>
        <v>137.04248805207851</v>
      </c>
      <c r="M93" s="20">
        <f>PATH2050!$Y$12</f>
        <v>0</v>
      </c>
    </row>
    <row r="94" spans="1:13" x14ac:dyDescent="0.3">
      <c r="A94" t="s">
        <v>81</v>
      </c>
      <c r="B94" s="22" t="s">
        <v>303</v>
      </c>
      <c r="C94" s="19" t="s">
        <v>14</v>
      </c>
      <c r="D94" t="s">
        <v>6</v>
      </c>
      <c r="E94" t="str">
        <f>Translation_TIMES_eidb!$G$7</f>
        <v>Production|Electricity|Conventional|Coal CHP</v>
      </c>
      <c r="F94" t="s">
        <v>246</v>
      </c>
      <c r="G94" s="20">
        <f>PATH2050!$G$15</f>
        <v>55.932754606396458</v>
      </c>
      <c r="H94" s="20">
        <f>PATH2050!$J$15</f>
        <v>55.932754606396479</v>
      </c>
      <c r="I94" s="20">
        <f>PATH2050!$M$14</f>
        <v>25.724322249478458</v>
      </c>
      <c r="J94" s="20">
        <f>PATH2050!$P$14</f>
        <v>1.0155144887895973</v>
      </c>
      <c r="K94" s="20">
        <f>PATH2050!$S$14</f>
        <v>1.0155144887895973</v>
      </c>
      <c r="L94" s="20">
        <f>PATH2050!$V$14</f>
        <v>0</v>
      </c>
      <c r="M94" s="20">
        <f>PATH2050!$Y$14</f>
        <v>0</v>
      </c>
    </row>
    <row r="95" spans="1:13" x14ac:dyDescent="0.3">
      <c r="A95" t="s">
        <v>81</v>
      </c>
      <c r="B95" s="22" t="s">
        <v>303</v>
      </c>
      <c r="C95" s="19" t="s">
        <v>14</v>
      </c>
      <c r="D95" t="s">
        <v>6</v>
      </c>
      <c r="E95" t="str">
        <f>Translation_TIMES_eidb!$G$8</f>
        <v>Production|Electricity|Conventional|Oil CHP</v>
      </c>
      <c r="F95" t="s">
        <v>246</v>
      </c>
      <c r="G95" s="20">
        <f>PATH2050!$G$17</f>
        <v>50.888291330606059</v>
      </c>
      <c r="H95" s="20">
        <f>PATH2050!$J$16</f>
        <v>51.015740242740499</v>
      </c>
      <c r="I95" s="20">
        <f>PATH2050!$M$16</f>
        <v>50.687862575938297</v>
      </c>
      <c r="J95" s="20">
        <f>PATH2050!$P$16</f>
        <v>50.576172840273372</v>
      </c>
      <c r="K95" s="20">
        <f>PATH2050!$S$18</f>
        <v>47.838598781239448</v>
      </c>
      <c r="L95" s="20">
        <f>PATH2050!$V$18</f>
        <v>50.503874038986439</v>
      </c>
      <c r="M95" s="20">
        <f>PATH2050!$Y$18</f>
        <v>53.169149296733096</v>
      </c>
    </row>
    <row r="96" spans="1:13" x14ac:dyDescent="0.3">
      <c r="A96" t="s">
        <v>81</v>
      </c>
      <c r="B96" s="22" t="s">
        <v>303</v>
      </c>
      <c r="C96" s="19" t="s">
        <v>14</v>
      </c>
      <c r="D96" t="s">
        <v>6</v>
      </c>
      <c r="E96" t="str">
        <f>Translation_TIMES_eidb!$G$9</f>
        <v>Production|Electricity|Conventional|Municipal waste incineration</v>
      </c>
      <c r="F96" t="s">
        <v>246</v>
      </c>
      <c r="G96" s="20">
        <f>PATH2050!$G$19</f>
        <v>0</v>
      </c>
      <c r="H96" s="20">
        <f>PATH2050!$J$20</f>
        <v>251.8143827576429</v>
      </c>
      <c r="I96" s="20">
        <f>PATH2050!$M$19</f>
        <v>9.5382314678546081</v>
      </c>
      <c r="J96" s="20">
        <f>PATH2050!$P$19</f>
        <v>4.7290208613170863</v>
      </c>
      <c r="K96" s="20">
        <f>PATH2050!$S$19</f>
        <v>3.096666259554735</v>
      </c>
      <c r="L96" s="20">
        <f>PATH2050!$V$21</f>
        <v>0.59122807095853513</v>
      </c>
      <c r="M96" s="20">
        <f>PATH2050!$Y$19</f>
        <v>0</v>
      </c>
    </row>
    <row r="97" spans="1:13" x14ac:dyDescent="0.3">
      <c r="A97" t="s">
        <v>81</v>
      </c>
      <c r="B97" s="22" t="s">
        <v>303</v>
      </c>
      <c r="C97" s="19" t="s">
        <v>14</v>
      </c>
      <c r="D97" t="s">
        <v>6</v>
      </c>
      <c r="E97" t="str">
        <f>Translation_TIMES_eidb!$G$10</f>
        <v>Production|Electricity|Conventional|Natural gas CHP|400MW electrical</v>
      </c>
      <c r="F97" t="s">
        <v>246</v>
      </c>
      <c r="G97" s="20">
        <f>(PATH2050!$G$22+PATH2050!$G$23)*0.3</f>
        <v>925.80285589571577</v>
      </c>
      <c r="H97" s="20">
        <f>(PATH2050!$J$22+PATH2050!$J$23)*0.3</f>
        <v>1616.2599417044412</v>
      </c>
      <c r="I97" s="20">
        <f>(PATH2050!$M$22+PATH2050!$M$23)*0.3</f>
        <v>2106.902456151668</v>
      </c>
      <c r="J97" s="20">
        <f>(PATH2050!$P$22+PATH2050!$P$23)*0.3</f>
        <v>1380.657829991376</v>
      </c>
      <c r="K97" s="20">
        <f>(PATH2050!$S$22+PATH2050!$S$23)*0.3</f>
        <v>620.8247110614077</v>
      </c>
      <c r="L97" s="20">
        <f>(PATH2050!$V$22+PATH2050!$V$23)*0.3</f>
        <v>554.94926739741641</v>
      </c>
      <c r="M97" s="20">
        <f>(PATH2050!$Y$22+PATH2050!$Y$23)*0.3</f>
        <v>184.87476880429486</v>
      </c>
    </row>
    <row r="98" spans="1:13" x14ac:dyDescent="0.3">
      <c r="A98" t="s">
        <v>81</v>
      </c>
      <c r="B98" s="22" t="s">
        <v>303</v>
      </c>
      <c r="C98" s="19" t="s">
        <v>14</v>
      </c>
      <c r="D98" t="s">
        <v>6</v>
      </c>
      <c r="E98" t="str">
        <f>Translation_TIMES_eidb!$G$11</f>
        <v>Production|Electricity|Conventional|Natural gas CHP|100MW electrical</v>
      </c>
      <c r="F98" t="s">
        <v>246</v>
      </c>
      <c r="G98" s="20">
        <f>(PATH2050!$G$22+PATH2050!$G$23)*0.7</f>
        <v>2160.20666375667</v>
      </c>
      <c r="H98" s="20">
        <f>(PATH2050!$J$22+PATH2050!$J$23)*0.7</f>
        <v>3771.2731973103623</v>
      </c>
      <c r="I98" s="20">
        <f>(PATH2050!$M$22+PATH2050!$M$23)*0.7</f>
        <v>4916.1057310205588</v>
      </c>
      <c r="J98" s="20">
        <f>(PATH2050!$P$23+PATH2050!$P$24)*0.7</f>
        <v>2848.2872762989186</v>
      </c>
      <c r="K98" s="20">
        <f>(PATH2050!$S$23+PATH2050!$S$24)*0.7</f>
        <v>1410.5409139393398</v>
      </c>
      <c r="L98" s="20">
        <f>(PATH2050!$V$23+PATH2050!$V$24)*0.7</f>
        <v>1276.8762394059909</v>
      </c>
      <c r="M98" s="20">
        <f>(PATH2050!$Y$23+PATH2050!$Y$24)*0.7</f>
        <v>431.3744605433547</v>
      </c>
    </row>
    <row r="99" spans="1:13" x14ac:dyDescent="0.3">
      <c r="A99" t="s">
        <v>81</v>
      </c>
      <c r="B99" s="22" t="s">
        <v>303</v>
      </c>
      <c r="C99" s="19" t="s">
        <v>14</v>
      </c>
      <c r="D99" t="s">
        <v>6</v>
      </c>
      <c r="E99" t="str">
        <f>Translation_TIMES_eidb!$G$12</f>
        <v>Production|Electricity|Conventional|Natural gas PPT</v>
      </c>
      <c r="F99" t="s">
        <v>246</v>
      </c>
      <c r="G99" s="20">
        <f>PATH2050!$G$24+PATH2050!$G$25+PATH2050!$G$26</f>
        <v>20725.658061799688</v>
      </c>
      <c r="H99" s="20">
        <f>PATH2050!$J$24+PATH2050!$J$25+PATH2050!$J$26</f>
        <v>4282.4332876896251</v>
      </c>
      <c r="I99" s="20">
        <f>PATH2050!$M$24+PATH2050!$M$25+PATH2050!$M$26</f>
        <v>14426.052896410591</v>
      </c>
      <c r="J99" s="20">
        <f>PATH2050!$P$24+PATH2050!$P$25+PATH2050!$P$26</f>
        <v>13092.098429543064</v>
      </c>
      <c r="K99" s="20">
        <f>PATH2050!$S$24+PATH2050!$S$25+PATH2050!$S$26</f>
        <v>10790.345205678483</v>
      </c>
      <c r="L99" s="20">
        <f>PATH2050!$V$24+PATH2050!$V$25+PATH2050!$V$26</f>
        <v>5744.9653083642097</v>
      </c>
      <c r="M99" s="20">
        <f>PATH2050!$Y$24+PATH2050!$Y$25+PATH2050!$Y$26</f>
        <v>0</v>
      </c>
    </row>
    <row r="100" spans="1:13" x14ac:dyDescent="0.3">
      <c r="A100" t="s">
        <v>81</v>
      </c>
      <c r="B100" s="22" t="s">
        <v>303</v>
      </c>
      <c r="C100" s="19" t="s">
        <v>14</v>
      </c>
      <c r="D100" t="s">
        <v>6</v>
      </c>
      <c r="E100" t="str">
        <f>Translation_TIMES_eidb!$G$13</f>
        <v>Production|Electricity|Conventional|Oil CHP</v>
      </c>
      <c r="F100" t="s">
        <v>246</v>
      </c>
      <c r="G100" s="20">
        <f>PATH2050!$G$27</f>
        <v>563.67641861225229</v>
      </c>
      <c r="H100" s="20">
        <f>PATH2050!$J$27</f>
        <v>1232.7872631694661</v>
      </c>
      <c r="I100" s="20">
        <f>PATH2050!$M$27</f>
        <v>474.30179828800323</v>
      </c>
      <c r="J100" s="20">
        <f>PATH2050!$P$27</f>
        <v>69.518462261627576</v>
      </c>
      <c r="K100" s="20">
        <f>PATH2050!$S$27</f>
        <v>0</v>
      </c>
      <c r="L100" s="20">
        <f>PATH2050!$V$27</f>
        <v>0</v>
      </c>
      <c r="M100" s="20">
        <f>PATH2050!$Y$27</f>
        <v>0</v>
      </c>
    </row>
    <row r="101" spans="1:13" x14ac:dyDescent="0.3">
      <c r="A101" t="s">
        <v>81</v>
      </c>
      <c r="B101" s="22" t="s">
        <v>303</v>
      </c>
      <c r="C101" s="19" t="s">
        <v>14</v>
      </c>
      <c r="D101" t="s">
        <v>6</v>
      </c>
      <c r="E101" t="str">
        <f>Translation_TIMES_eidb!$G$14</f>
        <v>Production|Electricity|Conventional|Oil PPT</v>
      </c>
      <c r="F101" t="s">
        <v>246</v>
      </c>
      <c r="G101" s="20">
        <f>PATH2050!$G$29</f>
        <v>800.75685868689118</v>
      </c>
      <c r="H101" s="20">
        <f>PATH2050!$J$29</f>
        <v>0</v>
      </c>
      <c r="I101" s="20">
        <f>PATH2050!$M$29</f>
        <v>81.36259238671397</v>
      </c>
      <c r="J101" s="20">
        <f>PATH2050!$P$29</f>
        <v>21.815432466088225</v>
      </c>
      <c r="K101" s="20">
        <f>PATH2050!$S$29</f>
        <v>27.669862162384579</v>
      </c>
      <c r="L101" s="20">
        <f>PATH2050!$V$29</f>
        <v>0</v>
      </c>
      <c r="M101" s="20">
        <f>PATH2050!$Y$29</f>
        <v>0</v>
      </c>
    </row>
    <row r="102" spans="1:13" x14ac:dyDescent="0.3">
      <c r="A102" t="s">
        <v>81</v>
      </c>
      <c r="B102" s="22" t="s">
        <v>303</v>
      </c>
      <c r="C102" s="19" t="s">
        <v>14</v>
      </c>
      <c r="D102" t="s">
        <v>6</v>
      </c>
      <c r="E102" t="str">
        <f>Translation_TIMES_eidb!$G$15</f>
        <v>Production|Electricity|Conventional|Coal gas</v>
      </c>
      <c r="F102" t="s">
        <v>246</v>
      </c>
      <c r="G102" s="20">
        <f>PATH2050!$G$31</f>
        <v>72.840500443203155</v>
      </c>
      <c r="H102" s="20">
        <f>PATH2050!$J$30</f>
        <v>977.80397897927219</v>
      </c>
      <c r="I102" s="20">
        <f>PATH2050!$M$30</f>
        <v>942.40002984384205</v>
      </c>
      <c r="J102" s="20">
        <f>PATH2050!$P$30</f>
        <v>608.11837035675455</v>
      </c>
      <c r="K102" s="20">
        <f>PATH2050!$S$30</f>
        <v>347.95207848393954</v>
      </c>
      <c r="L102" s="20">
        <f>PATH2050!$V$30</f>
        <v>308.69118722285469</v>
      </c>
      <c r="M102" s="20">
        <f>PATH2050!$Y$30</f>
        <v>0</v>
      </c>
    </row>
    <row r="103" spans="1:13" x14ac:dyDescent="0.3">
      <c r="A103" t="s">
        <v>81</v>
      </c>
      <c r="B103" s="22" t="s">
        <v>303</v>
      </c>
      <c r="C103" s="19" t="s">
        <v>14</v>
      </c>
      <c r="D103" t="s">
        <v>6</v>
      </c>
      <c r="E103" t="str">
        <f>Translation_TIMES_eidb!$G$16</f>
        <v>Production|Gaseous fuel|Hydrogen|Domestic|Electrolysis</v>
      </c>
      <c r="F103" t="s">
        <v>246</v>
      </c>
      <c r="G103" s="20">
        <f>PATH2050!$G$33</f>
        <v>0</v>
      </c>
      <c r="H103" s="20">
        <f>PATH2050!$J$33</f>
        <v>0</v>
      </c>
      <c r="I103" s="20">
        <f>PATH2050!$M$33</f>
        <v>0</v>
      </c>
      <c r="J103" s="20">
        <f>PATH2050!$P$33</f>
        <v>0</v>
      </c>
      <c r="K103" s="20">
        <f>PATH2050!$S$33</f>
        <v>327.57914076374539</v>
      </c>
      <c r="L103" s="20">
        <f>PATH2050!$V$33</f>
        <v>468.42565404436579</v>
      </c>
      <c r="M103" s="20">
        <f>PATH2050!$Y$33</f>
        <v>13880.443227162557</v>
      </c>
    </row>
    <row r="104" spans="1:13" x14ac:dyDescent="0.3">
      <c r="A104" t="s">
        <v>81</v>
      </c>
      <c r="B104" s="22" t="s">
        <v>303</v>
      </c>
      <c r="C104" s="19" t="s">
        <v>14</v>
      </c>
      <c r="D104" t="s">
        <v>6</v>
      </c>
      <c r="E104" t="s">
        <v>306</v>
      </c>
      <c r="F104" t="s">
        <v>307</v>
      </c>
      <c r="G104">
        <v>61</v>
      </c>
      <c r="H104">
        <v>63</v>
      </c>
      <c r="I104">
        <v>66</v>
      </c>
      <c r="J104">
        <v>68</v>
      </c>
      <c r="K104">
        <v>70</v>
      </c>
      <c r="L104">
        <v>73</v>
      </c>
      <c r="M104">
        <v>75</v>
      </c>
    </row>
    <row r="105" spans="1:13" x14ac:dyDescent="0.3">
      <c r="A105" t="s">
        <v>81</v>
      </c>
      <c r="B105" s="22" t="s">
        <v>303</v>
      </c>
      <c r="C105" s="19" t="s">
        <v>14</v>
      </c>
      <c r="D105" t="s">
        <v>6</v>
      </c>
      <c r="E105" t="str">
        <f>Translation_TIMES_eidb!$G$17</f>
        <v>Production|Electricity|Nuclear|Boiling water reactor</v>
      </c>
      <c r="F105" t="s">
        <v>246</v>
      </c>
      <c r="G105" s="20">
        <f>PATH2050!$G$36</f>
        <v>41459.074727386112</v>
      </c>
      <c r="H105" s="20">
        <f>PATH2050!$J$36</f>
        <v>14150.752122297106</v>
      </c>
      <c r="I105" s="20">
        <f>PATH2050!$M$36</f>
        <v>12686.92820142265</v>
      </c>
      <c r="J105" s="20">
        <f>PATH2050!$P$36</f>
        <v>13522.246250251386</v>
      </c>
      <c r="K105" s="20">
        <f>PATH2050!$S$36</f>
        <v>0</v>
      </c>
      <c r="L105" s="20">
        <f>PATH2050!$V$35</f>
        <v>0</v>
      </c>
      <c r="M105" s="20">
        <f>PATH2050!$Y$35</f>
        <v>0</v>
      </c>
    </row>
    <row r="106" spans="1:13" x14ac:dyDescent="0.3">
      <c r="A106" t="s">
        <v>81</v>
      </c>
      <c r="B106" s="22" t="s">
        <v>303</v>
      </c>
      <c r="C106" s="19" t="s">
        <v>14</v>
      </c>
      <c r="D106" t="s">
        <v>6</v>
      </c>
      <c r="E106" t="str">
        <f>Translation_TIMES_eidb!$G$18</f>
        <v>Production|Electricity|Import</v>
      </c>
      <c r="F106" t="s">
        <v>246</v>
      </c>
      <c r="G106" s="20">
        <f>PATH2050!$G$38</f>
        <v>3763.0084105595088</v>
      </c>
      <c r="H106" s="20">
        <f>PATH2050!$J$38</f>
        <v>16806.263289875515</v>
      </c>
      <c r="I106" s="20">
        <f>PATH2050!$M$38</f>
        <v>7468.7358039947485</v>
      </c>
      <c r="J106" s="20">
        <f>PATH2050!$P$38</f>
        <v>6680.607611039004</v>
      </c>
      <c r="K106" s="20">
        <f>PATH2050!$S$37</f>
        <v>21677.678439758896</v>
      </c>
      <c r="L106" s="20">
        <f>PATH2050!$V$38</f>
        <v>23175.24154099615</v>
      </c>
      <c r="M106" s="20">
        <f>PATH2050!$Y$38</f>
        <v>31680.05190049806</v>
      </c>
    </row>
    <row r="107" spans="1:13" x14ac:dyDescent="0.3">
      <c r="A107" t="s">
        <v>81</v>
      </c>
      <c r="B107" s="22" t="s">
        <v>303</v>
      </c>
      <c r="C107" s="19" t="s">
        <v>14</v>
      </c>
      <c r="D107" t="s">
        <v>6</v>
      </c>
      <c r="E107" t="str">
        <f>Translation_TIMES_eidb!$G$19</f>
        <v>Production|Electricity|Run-of-river hydro</v>
      </c>
      <c r="F107" t="s">
        <v>246</v>
      </c>
      <c r="G107" s="20">
        <f>PATH2050!$G$40*0.24</f>
        <v>72.479090400056634</v>
      </c>
      <c r="H107" s="20">
        <f>PATH2050!$J$41*0.24</f>
        <v>90.66666666673926</v>
      </c>
      <c r="I107" s="20">
        <f>PATH2050!$M$40*0.24</f>
        <v>90.666666666739232</v>
      </c>
      <c r="J107" s="20">
        <f>PATH2050!$P$40*0.24</f>
        <v>90.666666666739189</v>
      </c>
      <c r="K107" s="20">
        <f>PATH2050!$S$40*0.24</f>
        <v>90.66666666673899</v>
      </c>
      <c r="L107" s="20">
        <f>PATH2050!$V$40*0.24</f>
        <v>90.666666666738934</v>
      </c>
      <c r="M107" s="20">
        <f>PATH2050!$Y$40*0.24</f>
        <v>90.666666666738791</v>
      </c>
    </row>
    <row r="108" spans="1:13" x14ac:dyDescent="0.3">
      <c r="A108" t="s">
        <v>81</v>
      </c>
      <c r="B108" s="22" t="s">
        <v>303</v>
      </c>
      <c r="C108" s="19" t="s">
        <v>14</v>
      </c>
      <c r="D108" t="s">
        <v>6</v>
      </c>
      <c r="E108" t="str">
        <f>Translation_TIMES_eidb!$G$20</f>
        <v>Production|Electricity|Reservoir</v>
      </c>
      <c r="F108" t="s">
        <v>246</v>
      </c>
      <c r="G108" s="20">
        <f>PATH2050!$G$40*0.76</f>
        <v>229.51711960017934</v>
      </c>
      <c r="H108" s="20">
        <f>PATH2050!$J$41*0.76</f>
        <v>287.11111111134102</v>
      </c>
      <c r="I108" s="20">
        <f>PATH2050!$M$40*0.76</f>
        <v>287.1111111113409</v>
      </c>
      <c r="J108" s="20">
        <f>PATH2050!$P$40*76</f>
        <v>28711.111111134076</v>
      </c>
      <c r="K108" s="20">
        <f>PATH2050!$S$40*0.76</f>
        <v>287.11111111134016</v>
      </c>
      <c r="L108" s="20">
        <f>PATH2050!$V$40*0.76</f>
        <v>287.11111111133999</v>
      </c>
      <c r="M108" s="20">
        <f>PATH2050!$Y$40*0.76</f>
        <v>287.11111111133954</v>
      </c>
    </row>
    <row r="109" spans="1:13" x14ac:dyDescent="0.3">
      <c r="A109" t="s">
        <v>81</v>
      </c>
      <c r="B109" s="22" t="s">
        <v>303</v>
      </c>
      <c r="C109" s="19" t="s">
        <v>14</v>
      </c>
      <c r="D109" t="s">
        <v>6</v>
      </c>
      <c r="E109" t="str">
        <f>Translation_TIMES_eidb!$G$21</f>
        <v>Production|Electricity|Renewable|Photovoltaic|570kWp open ground</v>
      </c>
      <c r="F109" t="s">
        <v>246</v>
      </c>
      <c r="G109" s="20">
        <f>PATH2050!$G$42*0.25</f>
        <v>1479.0040802095168</v>
      </c>
      <c r="H109" s="20">
        <f>PATH2050!$J$42*0.25</f>
        <v>5682.8463968589631</v>
      </c>
      <c r="I109" s="20">
        <f>PATH2050!$M$42*0.25</f>
        <v>6194.2608244343755</v>
      </c>
      <c r="J109" s="20">
        <f>PATH2050!$P$42*0.25</f>
        <v>10278.806377631649</v>
      </c>
      <c r="K109" s="20">
        <f>PATH2050!$S$42*0.25</f>
        <v>13457.952122093146</v>
      </c>
      <c r="L109" s="20">
        <f>PATH2050!$V$42*0.25</f>
        <v>15447.745682602739</v>
      </c>
      <c r="M109" s="20">
        <f>PATH2050!$Y$42*0.25</f>
        <v>22921.251262519567</v>
      </c>
    </row>
    <row r="110" spans="1:13" x14ac:dyDescent="0.3">
      <c r="A110" t="s">
        <v>81</v>
      </c>
      <c r="B110" s="22" t="s">
        <v>303</v>
      </c>
      <c r="C110" s="19" t="s">
        <v>14</v>
      </c>
      <c r="D110" t="s">
        <v>6</v>
      </c>
      <c r="E110" t="str">
        <f>Translation_TIMES_eidb!$G$22</f>
        <v>Production|Electricity|Renewable|Photovoltaic|3kWp single-Si</v>
      </c>
      <c r="F110" t="s">
        <v>246</v>
      </c>
      <c r="G110" s="20">
        <f>PATH2050!$G$42*0.5</f>
        <v>2958.0081604190336</v>
      </c>
      <c r="H110" s="20">
        <f>PATH2050!$J$42*0.5</f>
        <v>11365.692793717926</v>
      </c>
      <c r="I110" s="20">
        <f>PATH2050!$M$42*0.5</f>
        <v>12388.521648868751</v>
      </c>
      <c r="J110" s="20">
        <f>PATH2050!$P$42*0.5</f>
        <v>20557.612755263297</v>
      </c>
      <c r="K110" s="20">
        <f>PATH2050!$S$42*0.5</f>
        <v>26915.904244186291</v>
      </c>
      <c r="L110" s="20">
        <f>PATH2050!$V$42*0.5</f>
        <v>30895.491365205478</v>
      </c>
      <c r="M110" s="20">
        <f>PATH2050!$Y$42*0.5</f>
        <v>45842.502525039134</v>
      </c>
    </row>
    <row r="111" spans="1:13" x14ac:dyDescent="0.3">
      <c r="A111" t="s">
        <v>81</v>
      </c>
      <c r="B111" s="22" t="s">
        <v>303</v>
      </c>
      <c r="C111" s="19" t="s">
        <v>14</v>
      </c>
      <c r="D111" t="s">
        <v>6</v>
      </c>
      <c r="E111" t="str">
        <f>Translation_TIMES_eidb!$G$23</f>
        <v>Production|Electricity|Renewable|Photovoltaic|3kWp multi-Si</v>
      </c>
      <c r="F111" t="s">
        <v>246</v>
      </c>
      <c r="G111" s="20">
        <f>PATH2050!$G$42*0.25</f>
        <v>1479.0040802095168</v>
      </c>
      <c r="H111" s="20">
        <f>PATH2050!$J$42*0.25</f>
        <v>5682.8463968589631</v>
      </c>
      <c r="I111" s="20">
        <f>PATH2050!$M$42*0.25</f>
        <v>6194.2608244343755</v>
      </c>
      <c r="J111" s="20">
        <f>PATH2050!$P$42*0.25</f>
        <v>10278.806377631649</v>
      </c>
      <c r="K111" s="20">
        <f>PATH2050!$S$42*0.25</f>
        <v>13457.952122093146</v>
      </c>
      <c r="L111" s="20">
        <f>PATH2050!$V$42*0.25</f>
        <v>15447.745682602739</v>
      </c>
      <c r="M111" s="20">
        <f>PATH2050!$Y$42*0.25</f>
        <v>22921.251262519567</v>
      </c>
    </row>
    <row r="112" spans="1:13" x14ac:dyDescent="0.3">
      <c r="A112" t="s">
        <v>81</v>
      </c>
      <c r="B112" s="22" t="s">
        <v>303</v>
      </c>
      <c r="C112" s="19" t="s">
        <v>14</v>
      </c>
      <c r="D112" t="s">
        <v>6</v>
      </c>
      <c r="E112" t="str">
        <f>Translation_TIMES_eidb!$G$24</f>
        <v>Production|Electricity|Renewable|Wind turbines|Offshore</v>
      </c>
      <c r="F112" t="s">
        <v>246</v>
      </c>
      <c r="G112" s="20">
        <f>PATH2050!$G$43</f>
        <v>8015.0476715959376</v>
      </c>
      <c r="H112" s="20">
        <f>PATH2050!$J$43</f>
        <v>16096.893117069338</v>
      </c>
      <c r="I112" s="20">
        <f>PATH2050!$M$43</f>
        <v>16382.976141687866</v>
      </c>
      <c r="J112" s="20">
        <f>PATH2050!$P$43</f>
        <v>17138.941666956031</v>
      </c>
      <c r="K112" s="20">
        <f>PATH2050!$S$43</f>
        <v>28582.26265169715</v>
      </c>
      <c r="L112" s="20">
        <f>PATH2050!$V$43</f>
        <v>28608.302461852774</v>
      </c>
      <c r="M112" s="20">
        <f>PATH2050!$Y$43</f>
        <v>28608.302461852771</v>
      </c>
    </row>
    <row r="113" spans="1:13" x14ac:dyDescent="0.3">
      <c r="A113" t="s">
        <v>81</v>
      </c>
      <c r="B113" s="22" t="s">
        <v>303</v>
      </c>
      <c r="C113" s="19" t="s">
        <v>14</v>
      </c>
      <c r="D113" t="s">
        <v>6</v>
      </c>
      <c r="E113" t="str">
        <f>Translation_TIMES_eidb!$G$25</f>
        <v>Production|Electricity|Renewable|Wind turbines|Onshore|1-3MW</v>
      </c>
      <c r="F113" t="s">
        <v>246</v>
      </c>
      <c r="G113" s="20">
        <f>PATH2050!$G$44*0.87</f>
        <v>4355.5224845345147</v>
      </c>
      <c r="H113" s="20">
        <f>PATH2050!$J$44*0.87</f>
        <v>6909.1319727732962</v>
      </c>
      <c r="I113" s="20">
        <f>PATH2050!$M$44*0.87</f>
        <v>8922.4889395218634</v>
      </c>
      <c r="J113" s="20">
        <f>PATH2050!$P$44*0.87</f>
        <v>16066.198101485556</v>
      </c>
      <c r="K113" s="20">
        <f>PATH2050!$S$44*0.87</f>
        <v>21983.977109677482</v>
      </c>
      <c r="L113" s="20">
        <f>PATH2050!$V$44*0.87</f>
        <v>28369.961556236558</v>
      </c>
      <c r="M113" s="20">
        <f>PATH2050!$Y$44*0.87</f>
        <v>32783.627561641035</v>
      </c>
    </row>
    <row r="114" spans="1:13" x14ac:dyDescent="0.3">
      <c r="A114" t="s">
        <v>81</v>
      </c>
      <c r="B114" s="22" t="s">
        <v>303</v>
      </c>
      <c r="C114" s="19" t="s">
        <v>14</v>
      </c>
      <c r="D114" t="s">
        <v>6</v>
      </c>
      <c r="E114" t="str">
        <f>Translation_TIMES_eidb!$G$26</f>
        <v>Production|Electricity|Renewable|Wind turbines|Onshore|&lt;1MW</v>
      </c>
      <c r="F114" t="s">
        <v>246</v>
      </c>
      <c r="G114" s="20">
        <f>PATH2050!$G$44*0.02</f>
        <v>100.12695366746011</v>
      </c>
      <c r="H114" s="20">
        <f>PATH2050!$J$44*0.02</f>
        <v>158.83062006375394</v>
      </c>
      <c r="I114" s="20">
        <f>PATH2050!$M$44*0.02</f>
        <v>205.11468826487044</v>
      </c>
      <c r="J114" s="20">
        <f>PATH2050!$P$44*0.02</f>
        <v>369.33788739047253</v>
      </c>
      <c r="K114" s="20">
        <f>PATH2050!$S$44*0.02</f>
        <v>505.37878413051681</v>
      </c>
      <c r="L114" s="20">
        <f>PATH2050!$V$44*0.02</f>
        <v>652.18302428130016</v>
      </c>
      <c r="M114" s="20">
        <f>PATH2050!$Y$44*0.02</f>
        <v>753.64661061243748</v>
      </c>
    </row>
    <row r="115" spans="1:13" x14ac:dyDescent="0.3">
      <c r="A115" t="s">
        <v>81</v>
      </c>
      <c r="B115" s="22" t="s">
        <v>303</v>
      </c>
      <c r="C115" s="19" t="s">
        <v>14</v>
      </c>
      <c r="D115" t="s">
        <v>6</v>
      </c>
      <c r="E115" t="str">
        <f>Translation_TIMES_eidb!$G$27</f>
        <v>Production|Electricity|Renewable|Wind turbines|Onshore|&gt;3MW</v>
      </c>
      <c r="F115" t="s">
        <v>246</v>
      </c>
      <c r="G115" s="20">
        <f>PATH2050!$G$44*0.1</f>
        <v>500.63476833730056</v>
      </c>
      <c r="H115" s="20">
        <f>PATH2050!$J$44*0.1</f>
        <v>794.1531003187697</v>
      </c>
      <c r="I115" s="20">
        <f>PATH2050!$M$44*0.1</f>
        <v>1025.5734413243522</v>
      </c>
      <c r="J115" s="20">
        <f>PATH2050!$P$44*0.1</f>
        <v>1846.6894369523627</v>
      </c>
      <c r="K115" s="20">
        <f>PATH2050!$S$44*0.1</f>
        <v>2526.8939206525843</v>
      </c>
      <c r="L115" s="20">
        <f>PATH2050!$V$44*0.1</f>
        <v>3260.9151214065009</v>
      </c>
      <c r="M115" s="20">
        <f>PATH2050!$Y$44*0.1</f>
        <v>3768.2330530621875</v>
      </c>
    </row>
    <row r="116" spans="1:13" x14ac:dyDescent="0.3">
      <c r="A116" t="s">
        <v>81</v>
      </c>
      <c r="B116" s="22" t="s">
        <v>303</v>
      </c>
      <c r="C116" s="19" t="s">
        <v>14</v>
      </c>
      <c r="D116" t="s">
        <v>6</v>
      </c>
      <c r="E116" t="str">
        <f>Translation_TIMES_eidb!$G$28</f>
        <v>Production|Electricity|Medium to high</v>
      </c>
      <c r="F116" t="s">
        <v>246</v>
      </c>
      <c r="G116" s="20">
        <v>1</v>
      </c>
      <c r="H116" s="20">
        <v>1</v>
      </c>
      <c r="I116" s="20">
        <v>1</v>
      </c>
      <c r="J116" s="20">
        <v>1</v>
      </c>
      <c r="K116" s="20">
        <v>1</v>
      </c>
      <c r="L116" s="20">
        <v>1</v>
      </c>
      <c r="M116" s="20">
        <v>1</v>
      </c>
    </row>
    <row r="117" spans="1:13" x14ac:dyDescent="0.3">
      <c r="A117" t="s">
        <v>81</v>
      </c>
      <c r="B117" s="22" t="s">
        <v>303</v>
      </c>
      <c r="C117" s="19" t="s">
        <v>14</v>
      </c>
      <c r="D117" t="s">
        <v>6</v>
      </c>
      <c r="E117" t="str">
        <f>Translation_TIMES_eidb!$G$29</f>
        <v>Production|Electricity|Low to medium</v>
      </c>
      <c r="F117" t="s">
        <v>246</v>
      </c>
      <c r="G117" s="20">
        <v>1</v>
      </c>
      <c r="H117" s="20">
        <v>1</v>
      </c>
      <c r="I117" s="20">
        <v>1</v>
      </c>
      <c r="J117" s="20">
        <v>1</v>
      </c>
      <c r="K117" s="20">
        <v>1</v>
      </c>
      <c r="L117" s="20">
        <v>1</v>
      </c>
      <c r="M117" s="20">
        <v>1</v>
      </c>
    </row>
    <row r="118" spans="1:13" x14ac:dyDescent="0.3">
      <c r="A118" t="s">
        <v>81</v>
      </c>
      <c r="B118" t="s">
        <v>303</v>
      </c>
      <c r="C118" s="21" t="s">
        <v>15</v>
      </c>
      <c r="D118" t="s">
        <v>6</v>
      </c>
      <c r="E118" t="str">
        <f>Translation_TIMES_eidb!$G$2</f>
        <v>Production|Electricity|Renewable|Biogas</v>
      </c>
      <c r="F118" t="s">
        <v>246</v>
      </c>
      <c r="G118" s="20">
        <f>PATH2050!$H$5</f>
        <v>0</v>
      </c>
      <c r="H118" s="20">
        <f>PATH2050!$K$5</f>
        <v>0</v>
      </c>
      <c r="I118" s="20">
        <f>PATH2050!$N$6</f>
        <v>0.42377354474592477</v>
      </c>
      <c r="J118" s="20">
        <f>PATH2050!$Q$5</f>
        <v>0.28542644267870493</v>
      </c>
      <c r="K118" s="20">
        <f>PATH2050!$T$5</f>
        <v>0</v>
      </c>
      <c r="L118" s="20">
        <f>PATH2050!$W$5</f>
        <v>0</v>
      </c>
      <c r="M118" s="20">
        <f>PATH2050!$Z$5</f>
        <v>0</v>
      </c>
    </row>
    <row r="119" spans="1:13" x14ac:dyDescent="0.3">
      <c r="A119" t="s">
        <v>81</v>
      </c>
      <c r="B119" t="s">
        <v>303</v>
      </c>
      <c r="C119" s="21" t="s">
        <v>15</v>
      </c>
      <c r="D119" t="s">
        <v>6</v>
      </c>
      <c r="E119" t="str">
        <f>Translation_TIMES_eidb!$G$3</f>
        <v>Production|Electricity|Renewable|Biomass</v>
      </c>
      <c r="F119" t="s">
        <v>246</v>
      </c>
      <c r="G119" s="20">
        <f>PATH2050!$H$7</f>
        <v>1148.4050076158264</v>
      </c>
      <c r="H119" s="20">
        <f>PATH2050!$K$7</f>
        <v>3128.31946833849</v>
      </c>
      <c r="I119" s="20">
        <f>PATH2050!$N$7</f>
        <v>2895.1112768074704</v>
      </c>
      <c r="J119" s="20">
        <f>PATH2050!$Q$7</f>
        <v>2859.2875947228608</v>
      </c>
      <c r="K119" s="20">
        <f>PATH2050!$T$7</f>
        <v>2750.5518754570458</v>
      </c>
      <c r="L119" s="20">
        <f>PATH2050!$W$7</f>
        <v>3319.3915279578596</v>
      </c>
      <c r="M119" s="20">
        <f>PATH2050!$Z$7</f>
        <v>4308.2627353561911</v>
      </c>
    </row>
    <row r="120" spans="1:13" x14ac:dyDescent="0.3">
      <c r="A120" t="s">
        <v>81</v>
      </c>
      <c r="B120" t="s">
        <v>303</v>
      </c>
      <c r="C120" s="21" t="s">
        <v>15</v>
      </c>
      <c r="D120" t="s">
        <v>6</v>
      </c>
      <c r="E120" t="str">
        <f>Translation_TIMES_eidb!$G$4</f>
        <v>Production|Electricity|Renewable|Bagasse</v>
      </c>
      <c r="F120" t="s">
        <v>246</v>
      </c>
      <c r="G120" s="20">
        <f>PATH2050!$H$8</f>
        <v>1917.2254877482117</v>
      </c>
      <c r="H120" s="20">
        <f>PATH2050!$K$8</f>
        <v>0</v>
      </c>
      <c r="I120" s="20">
        <f>PATH2050!$N$8</f>
        <v>0</v>
      </c>
      <c r="J120" s="20">
        <f>PATH2050!$Q$8</f>
        <v>0</v>
      </c>
      <c r="K120" s="20">
        <f>PATH2050!$T$8</f>
        <v>0</v>
      </c>
      <c r="L120" s="20">
        <f>PATH2050!$W$8</f>
        <v>0</v>
      </c>
      <c r="M120" s="20">
        <f>PATH2050!$Z$8</f>
        <v>0</v>
      </c>
    </row>
    <row r="121" spans="1:13" x14ac:dyDescent="0.3">
      <c r="A121" t="s">
        <v>81</v>
      </c>
      <c r="B121" t="s">
        <v>303</v>
      </c>
      <c r="C121" s="21" t="s">
        <v>15</v>
      </c>
      <c r="D121" t="s">
        <v>6</v>
      </c>
      <c r="E121" t="str">
        <f>Translation_TIMES_eidb!$G$5</f>
        <v>Production|Electricity|Renewable|Biowaste</v>
      </c>
      <c r="F121" t="s">
        <v>246</v>
      </c>
      <c r="G121" s="20">
        <f>PATH2050!$H$10</f>
        <v>15.234867458466686</v>
      </c>
      <c r="H121" s="20">
        <f>PATH2050!$K$9</f>
        <v>1035.8365096112134</v>
      </c>
      <c r="I121" s="20">
        <f>PATH2050!$N$9</f>
        <v>1489.2016851585904</v>
      </c>
      <c r="J121" s="20">
        <f>PATH2050!$Q$9</f>
        <v>2173.8341005578618</v>
      </c>
      <c r="K121" s="20">
        <f>PATH2050!$T$9</f>
        <v>2810.2683505853015</v>
      </c>
      <c r="L121" s="20">
        <f>PATH2050!$W$9</f>
        <v>3422.5358002133717</v>
      </c>
      <c r="M121" s="20">
        <f>PATH2050!$Z$9</f>
        <v>4124.7578276325203</v>
      </c>
    </row>
    <row r="122" spans="1:13" x14ac:dyDescent="0.3">
      <c r="A122" t="s">
        <v>81</v>
      </c>
      <c r="B122" t="s">
        <v>303</v>
      </c>
      <c r="C122" s="21" t="s">
        <v>15</v>
      </c>
      <c r="D122" t="s">
        <v>6</v>
      </c>
      <c r="E122" t="str">
        <f>Translation_TIMES_eidb!$G$6</f>
        <v>Production|Electricity|Conventional|Blast-furnace</v>
      </c>
      <c r="F122" t="s">
        <v>246</v>
      </c>
      <c r="G122" s="20">
        <f>PATH2050!$H$13</f>
        <v>2264.6398618560725</v>
      </c>
      <c r="H122" s="20">
        <f>PATH2050!$K$12</f>
        <v>2174.8936128296891</v>
      </c>
      <c r="I122" s="20">
        <f>PATH2050!$N$12</f>
        <v>2195.3937640577933</v>
      </c>
      <c r="J122" s="20">
        <f>PATH2050!$Q$12</f>
        <v>1516.7518169474706</v>
      </c>
      <c r="K122" s="20">
        <f>PATH2050!$T$12</f>
        <v>502.06308728829151</v>
      </c>
      <c r="L122" s="20">
        <f>PATH2050!$W$12</f>
        <v>125.76540512418997</v>
      </c>
      <c r="M122" s="20">
        <f>PATH2050!$Z$12</f>
        <v>0</v>
      </c>
    </row>
    <row r="123" spans="1:13" x14ac:dyDescent="0.3">
      <c r="A123" t="s">
        <v>81</v>
      </c>
      <c r="B123" t="s">
        <v>303</v>
      </c>
      <c r="C123" s="21" t="s">
        <v>15</v>
      </c>
      <c r="D123" t="s">
        <v>6</v>
      </c>
      <c r="E123" t="str">
        <f>Translation_TIMES_eidb!$G$7</f>
        <v>Production|Electricity|Conventional|Coal CHP</v>
      </c>
      <c r="F123" t="s">
        <v>246</v>
      </c>
      <c r="G123" s="20">
        <f>PATH2050!$H$15</f>
        <v>55.9327546063965</v>
      </c>
      <c r="H123" s="20">
        <f>PATH2050!$K$15</f>
        <v>55.932754606396443</v>
      </c>
      <c r="I123" s="20">
        <f>PATH2050!$N$14</f>
        <v>1.4863439335920428</v>
      </c>
      <c r="J123" s="20">
        <f>PATH2050!$Q$14</f>
        <v>1.0155144887895973</v>
      </c>
      <c r="K123" s="20">
        <f>PATH2050!$T$14</f>
        <v>2.0310289775791945</v>
      </c>
      <c r="L123" s="20">
        <f>PATH2050!$W$14</f>
        <v>0</v>
      </c>
      <c r="M123" s="20">
        <f>PATH2050!$Z$14</f>
        <v>0</v>
      </c>
    </row>
    <row r="124" spans="1:13" x14ac:dyDescent="0.3">
      <c r="A124" t="s">
        <v>81</v>
      </c>
      <c r="B124" t="s">
        <v>303</v>
      </c>
      <c r="C124" s="21" t="s">
        <v>15</v>
      </c>
      <c r="D124" t="s">
        <v>6</v>
      </c>
      <c r="E124" t="str">
        <f>Translation_TIMES_eidb!$G$8</f>
        <v>Production|Electricity|Conventional|Oil CHP</v>
      </c>
      <c r="F124" t="s">
        <v>246</v>
      </c>
      <c r="G124" s="20">
        <f>PATH2050!$H$17</f>
        <v>50.88829133060608</v>
      </c>
      <c r="H124" s="20">
        <f>PATH2050!$K$16</f>
        <v>51.015740242740392</v>
      </c>
      <c r="I124" s="20">
        <f>PATH2050!$N$16</f>
        <v>50.217533065601899</v>
      </c>
      <c r="J124" s="20">
        <f>PATH2050!$Q$16</f>
        <v>45.173323523492584</v>
      </c>
      <c r="K124" s="20">
        <f>PATH2050!$T$18</f>
        <v>47.838598781239426</v>
      </c>
      <c r="L124" s="20">
        <f>PATH2050!$W$18</f>
        <v>50.503874038986339</v>
      </c>
      <c r="M124" s="20">
        <f>PATH2050!$Z$18</f>
        <v>53.169149296732996</v>
      </c>
    </row>
    <row r="125" spans="1:13" x14ac:dyDescent="0.3">
      <c r="A125" t="s">
        <v>81</v>
      </c>
      <c r="B125" t="s">
        <v>303</v>
      </c>
      <c r="C125" s="21" t="s">
        <v>15</v>
      </c>
      <c r="D125" t="s">
        <v>6</v>
      </c>
      <c r="E125" t="str">
        <f>Translation_TIMES_eidb!$G$9</f>
        <v>Production|Electricity|Conventional|Municipal waste incineration</v>
      </c>
      <c r="F125" t="s">
        <v>246</v>
      </c>
      <c r="G125" s="20">
        <f>PATH2050!$H$19</f>
        <v>0</v>
      </c>
      <c r="H125" s="20">
        <f>PATH2050!$KL$20</f>
        <v>0</v>
      </c>
      <c r="I125" s="20">
        <f>PATH2050!$N$19</f>
        <v>9.6453073737393069</v>
      </c>
      <c r="J125" s="20">
        <f>PATH2050!$Q$19</f>
        <v>7.1026206611653731</v>
      </c>
      <c r="K125" s="20">
        <f>PATH2050!$T$19</f>
        <v>2.7353005674815822</v>
      </c>
      <c r="L125" s="20">
        <f>PATH2050!$W$21</f>
        <v>1.5190316832426438</v>
      </c>
      <c r="M125" s="20">
        <f>PATH2050!$Z$19</f>
        <v>0</v>
      </c>
    </row>
    <row r="126" spans="1:13" x14ac:dyDescent="0.3">
      <c r="A126" t="s">
        <v>81</v>
      </c>
      <c r="B126" t="s">
        <v>303</v>
      </c>
      <c r="C126" s="21" t="s">
        <v>15</v>
      </c>
      <c r="D126" t="s">
        <v>6</v>
      </c>
      <c r="E126" t="str">
        <f>Translation_TIMES_eidb!$G$10</f>
        <v>Production|Electricity|Conventional|Natural gas CHP|400MW electrical</v>
      </c>
      <c r="F126" t="s">
        <v>246</v>
      </c>
      <c r="G126" s="20">
        <f>(PATH2050!$H$22+PATH2050!$H$23)*0.3</f>
        <v>977.28207261815294</v>
      </c>
      <c r="H126" s="20">
        <f>(PATH2050!$K$22+PATH2050!$K$23)*0.3</f>
        <v>1663.4061163166555</v>
      </c>
      <c r="I126" s="20">
        <f>(PATH2050!$N$22+PATH2050!$N$23)*0.3</f>
        <v>1455.2386750896742</v>
      </c>
      <c r="J126" s="20">
        <f>(PATH2050!$Q$22+PATH2050!$Q$23)*0.3</f>
        <v>953.61095208012614</v>
      </c>
      <c r="K126" s="20">
        <f>(PATH2050!$T$22+PATH2050!$T$23)*0.3</f>
        <v>371.58058835479738</v>
      </c>
      <c r="L126" s="20">
        <f>(PATH2050!$W$22+PATH2050!$W$23)*0.3</f>
        <v>288.32022273109072</v>
      </c>
      <c r="M126" s="20">
        <f>(PATH2050!$Z$22+PATH2050!$Z$23)*0.3</f>
        <v>184.87476880429509</v>
      </c>
    </row>
    <row r="127" spans="1:13" x14ac:dyDescent="0.3">
      <c r="A127" t="s">
        <v>81</v>
      </c>
      <c r="B127" t="s">
        <v>303</v>
      </c>
      <c r="C127" s="21" t="s">
        <v>15</v>
      </c>
      <c r="D127" t="s">
        <v>6</v>
      </c>
      <c r="E127" t="str">
        <f>Translation_TIMES_eidb!$G$11</f>
        <v>Production|Electricity|Conventional|Natural gas CHP|100MW electrical</v>
      </c>
      <c r="F127" t="s">
        <v>246</v>
      </c>
      <c r="G127" s="20">
        <f>(PATH2050!$H$22+PATH2050!$H$23)*0.7</f>
        <v>2280.3248361090236</v>
      </c>
      <c r="H127" s="20">
        <f>(PATH2050!$K$22+PATH2050!$K$23)*0.7</f>
        <v>3881.280938072196</v>
      </c>
      <c r="I127" s="20">
        <f>(PATH2050!$N$22+PATH2050!$N$23)*0.7</f>
        <v>3395.5569085425727</v>
      </c>
      <c r="J127" s="20">
        <f>(PATH2050!$Q$22+PATH2050!$Q$23)*0.7</f>
        <v>2225.0922215202941</v>
      </c>
      <c r="K127" s="20">
        <f>(PATH2050!$T$22+PATH2050!$T$23)*0.7</f>
        <v>867.02137282786055</v>
      </c>
      <c r="L127" s="20">
        <f>(PATH2050!$W$22+PATH2050!$W$23)*0.7</f>
        <v>672.747186372545</v>
      </c>
      <c r="M127" s="20">
        <f>(PATH2050!$Z$22+PATH2050!$Z$23)*0.7</f>
        <v>431.37446054335516</v>
      </c>
    </row>
    <row r="128" spans="1:13" x14ac:dyDescent="0.3">
      <c r="A128" t="s">
        <v>81</v>
      </c>
      <c r="B128" t="s">
        <v>303</v>
      </c>
      <c r="C128" s="21" t="s">
        <v>15</v>
      </c>
      <c r="D128" t="s">
        <v>6</v>
      </c>
      <c r="E128" t="str">
        <f>Translation_TIMES_eidb!$G$12</f>
        <v>Production|Electricity|Conventional|Natural gas PPT</v>
      </c>
      <c r="F128" t="s">
        <v>246</v>
      </c>
      <c r="G128" s="20">
        <f>PATH2050!$H$24+PATH2050!$H$25+PATH2050!$H$26</f>
        <v>20726.159737388116</v>
      </c>
      <c r="H128" s="20">
        <f>PATH2050!$K$24+PATH2050!$K$25+PATH2050!$K$26</f>
        <v>4460.3170061091832</v>
      </c>
      <c r="I128" s="20">
        <f>PATH2050!$N$24+PATH2050!$N$25+PATH2050!$N$26</f>
        <v>7119.468515757645</v>
      </c>
      <c r="J128" s="20">
        <f>PATH2050!$Q$24+PATH2050!$Q$25+PATH2050!$Q$26</f>
        <v>4024.5598324004677</v>
      </c>
      <c r="K128" s="20">
        <f>PATH2050!$T$24+PATH2050!$T$25+PATH2050!$T$26</f>
        <v>2855.9277542206873</v>
      </c>
      <c r="L128" s="20">
        <f>PATH2050!$W$24+PATH2050!$W$25+PATH2050!$W$26</f>
        <v>533.31863591994102</v>
      </c>
      <c r="M128" s="20">
        <f>PATH2050!$Z$24+PATH2050!$Z$25+PATH2050!$Z$26</f>
        <v>0</v>
      </c>
    </row>
    <row r="129" spans="1:13" x14ac:dyDescent="0.3">
      <c r="A129" t="s">
        <v>81</v>
      </c>
      <c r="B129" t="s">
        <v>303</v>
      </c>
      <c r="C129" s="21" t="s">
        <v>15</v>
      </c>
      <c r="D129" t="s">
        <v>6</v>
      </c>
      <c r="E129" t="str">
        <f>Translation_TIMES_eidb!$G$13</f>
        <v>Production|Electricity|Conventional|Oil CHP</v>
      </c>
      <c r="F129" t="s">
        <v>246</v>
      </c>
      <c r="G129" s="20">
        <f>PATH2050!$H$27</f>
        <v>563.67641861224877</v>
      </c>
      <c r="H129" s="20">
        <f>PATH2050!$K$27</f>
        <v>1232.807831979168</v>
      </c>
      <c r="I129" s="20">
        <f>PATH2050!$N$27</f>
        <v>469.82805558377834</v>
      </c>
      <c r="J129" s="20">
        <f>PATH2050!$Q$27</f>
        <v>52.7210495269007</v>
      </c>
      <c r="K129" s="20">
        <f>PATH2050!$T$27</f>
        <v>0</v>
      </c>
      <c r="L129" s="20">
        <f>PATH2050!$W$27</f>
        <v>0</v>
      </c>
      <c r="M129" s="20">
        <f>PATH2050!$Z$27</f>
        <v>0</v>
      </c>
    </row>
    <row r="130" spans="1:13" x14ac:dyDescent="0.3">
      <c r="A130" t="s">
        <v>81</v>
      </c>
      <c r="B130" t="s">
        <v>303</v>
      </c>
      <c r="C130" s="21" t="s">
        <v>15</v>
      </c>
      <c r="D130" t="s">
        <v>6</v>
      </c>
      <c r="E130" t="str">
        <f>Translation_TIMES_eidb!$G$14</f>
        <v>Production|Electricity|Conventional|Oil PPT</v>
      </c>
      <c r="F130" t="s">
        <v>246</v>
      </c>
      <c r="G130" s="20">
        <f>PATH2050!$H$29</f>
        <v>800.75685868689118</v>
      </c>
      <c r="H130" s="20">
        <f>PATH2050!$K$29</f>
        <v>0</v>
      </c>
      <c r="I130" s="20">
        <f>PATH2050!$N$29</f>
        <v>81.36259238671397</v>
      </c>
      <c r="J130" s="20">
        <f>PATH2050!$Q$29</f>
        <v>41.134278190477986</v>
      </c>
      <c r="K130" s="20">
        <f>PATH2050!$T$29</f>
        <v>27.669862162384579</v>
      </c>
      <c r="L130" s="20">
        <f>PATH2050!$W$29</f>
        <v>0</v>
      </c>
      <c r="M130" s="20">
        <f>PATH2050!$Z$29</f>
        <v>0</v>
      </c>
    </row>
    <row r="131" spans="1:13" x14ac:dyDescent="0.3">
      <c r="A131" t="s">
        <v>81</v>
      </c>
      <c r="B131" t="s">
        <v>303</v>
      </c>
      <c r="C131" s="21" t="s">
        <v>15</v>
      </c>
      <c r="D131" t="s">
        <v>6</v>
      </c>
      <c r="E131" t="str">
        <f>Translation_TIMES_eidb!$G$15</f>
        <v>Production|Electricity|Conventional|Coal gas</v>
      </c>
      <c r="F131" t="s">
        <v>246</v>
      </c>
      <c r="G131" s="20">
        <f>PATH2050!$H$31</f>
        <v>72.840500443203169</v>
      </c>
      <c r="H131" s="20">
        <f>PATH2050!$K$31</f>
        <v>0</v>
      </c>
      <c r="I131" s="20">
        <f>PATH2050!$N$31</f>
        <v>0</v>
      </c>
      <c r="J131" s="20">
        <f>PATH2050!$Q$31</f>
        <v>0</v>
      </c>
      <c r="K131" s="20">
        <f>PATH2050!$T$31</f>
        <v>0</v>
      </c>
      <c r="L131" s="20">
        <f>PATH2050!$W$31</f>
        <v>0</v>
      </c>
      <c r="M131" s="20">
        <f>PATH2050!$Z$31</f>
        <v>0</v>
      </c>
    </row>
    <row r="132" spans="1:13" x14ac:dyDescent="0.3">
      <c r="A132" t="s">
        <v>81</v>
      </c>
      <c r="B132" t="s">
        <v>303</v>
      </c>
      <c r="C132" s="21" t="s">
        <v>15</v>
      </c>
      <c r="D132" t="s">
        <v>6</v>
      </c>
      <c r="E132" t="str">
        <f>Translation_TIMES_eidb!$G$16</f>
        <v>Production|Gaseous fuel|Hydrogen|Domestic|Electrolysis</v>
      </c>
      <c r="F132" t="s">
        <v>246</v>
      </c>
      <c r="G132" s="20">
        <f>PATH2050!$H$33</f>
        <v>0</v>
      </c>
      <c r="H132" s="20">
        <f>PATH2050!$K$33</f>
        <v>0</v>
      </c>
      <c r="I132" s="20">
        <f>PATH2050!$N$33</f>
        <v>0</v>
      </c>
      <c r="J132" s="20">
        <f>PATH2050!$Q$33</f>
        <v>0</v>
      </c>
      <c r="K132" s="20">
        <f>PATH2050!$T$33</f>
        <v>0</v>
      </c>
      <c r="L132" s="20">
        <f>PATH2050!$W$33</f>
        <v>0</v>
      </c>
      <c r="M132" s="20">
        <f>PATH2050!$Z$33</f>
        <v>0</v>
      </c>
    </row>
    <row r="133" spans="1:13" x14ac:dyDescent="0.3">
      <c r="A133" t="s">
        <v>81</v>
      </c>
      <c r="B133" t="s">
        <v>303</v>
      </c>
      <c r="C133" s="21" t="s">
        <v>15</v>
      </c>
      <c r="D133" t="s">
        <v>6</v>
      </c>
      <c r="E133" t="s">
        <v>306</v>
      </c>
      <c r="F133" t="s">
        <v>307</v>
      </c>
      <c r="G133">
        <v>61</v>
      </c>
      <c r="H133">
        <v>63</v>
      </c>
      <c r="I133">
        <v>66</v>
      </c>
      <c r="J133">
        <v>68</v>
      </c>
      <c r="K133">
        <v>70</v>
      </c>
      <c r="L133">
        <v>73</v>
      </c>
      <c r="M133">
        <v>75</v>
      </c>
    </row>
    <row r="134" spans="1:13" x14ac:dyDescent="0.3">
      <c r="A134" t="s">
        <v>81</v>
      </c>
      <c r="B134" t="s">
        <v>303</v>
      </c>
      <c r="C134" s="21" t="s">
        <v>15</v>
      </c>
      <c r="D134" t="s">
        <v>6</v>
      </c>
      <c r="E134" t="str">
        <f>Translation_TIMES_eidb!$G$17</f>
        <v>Production|Electricity|Nuclear|Boiling water reactor</v>
      </c>
      <c r="F134" t="s">
        <v>246</v>
      </c>
      <c r="G134" s="20">
        <f>PATH2050!$H$36</f>
        <v>41459.074727386112</v>
      </c>
      <c r="H134" s="20">
        <f>PATH2050!$K$36</f>
        <v>14150.752122297108</v>
      </c>
      <c r="I134" s="20">
        <f>PATH2050!$N$36</f>
        <v>12686.928201422652</v>
      </c>
      <c r="J134" s="20">
        <f>PATH2050!$Q$36</f>
        <v>13522.246250251383</v>
      </c>
      <c r="K134" s="20">
        <f>PATH2050!$T$36</f>
        <v>0</v>
      </c>
      <c r="L134" s="20">
        <f>PATH2050!$W$35</f>
        <v>6901.4174940232069</v>
      </c>
      <c r="M134" s="20">
        <f>PATH2050!$Z$35</f>
        <v>41863.239909155702</v>
      </c>
    </row>
    <row r="135" spans="1:13" x14ac:dyDescent="0.3">
      <c r="A135" t="s">
        <v>81</v>
      </c>
      <c r="B135" t="s">
        <v>303</v>
      </c>
      <c r="C135" s="21" t="s">
        <v>15</v>
      </c>
      <c r="D135" t="s">
        <v>6</v>
      </c>
      <c r="E135" t="str">
        <f>Translation_TIMES_eidb!$G$18</f>
        <v>Production|Electricity|Import</v>
      </c>
      <c r="F135" t="s">
        <v>246</v>
      </c>
      <c r="G135" s="20">
        <f>PATH2050!$H$38</f>
        <v>3576.8615221418581</v>
      </c>
      <c r="H135" s="20">
        <f>PATH2050!$K$38</f>
        <v>17502.793322971658</v>
      </c>
      <c r="I135" s="20">
        <f>PATH2050!$N$38</f>
        <v>5661.6988050135478</v>
      </c>
      <c r="J135" s="20">
        <f>PATH2050!$Q$38</f>
        <v>3051.3317598160224</v>
      </c>
      <c r="K135" s="20">
        <f>PATH2050!$T$37</f>
        <v>9818.9195265196504</v>
      </c>
      <c r="L135" s="20">
        <f>PATH2050!$W$38</f>
        <v>8269.7052839495245</v>
      </c>
      <c r="M135" s="20">
        <f>PATH2050!$Z$38</f>
        <v>9825.6064550915926</v>
      </c>
    </row>
    <row r="136" spans="1:13" x14ac:dyDescent="0.3">
      <c r="A136" t="s">
        <v>81</v>
      </c>
      <c r="B136" t="s">
        <v>303</v>
      </c>
      <c r="C136" s="21" t="s">
        <v>15</v>
      </c>
      <c r="D136" t="s">
        <v>6</v>
      </c>
      <c r="E136" t="str">
        <f>Translation_TIMES_eidb!$G$19</f>
        <v>Production|Electricity|Run-of-river hydro</v>
      </c>
      <c r="F136" t="s">
        <v>246</v>
      </c>
      <c r="G136" s="20">
        <f>PATH2050!$H$40*0.24</f>
        <v>72.479090400056776</v>
      </c>
      <c r="H136" s="20">
        <f>PATH2050!$K$41*0.24</f>
        <v>90.666666666739076</v>
      </c>
      <c r="I136" s="20">
        <f>PATH2050!$N$40*0.24</f>
        <v>90.666666666739175</v>
      </c>
      <c r="J136" s="20">
        <f>PATH2050!$Q$40*0.24</f>
        <v>90.666666666739104</v>
      </c>
      <c r="K136" s="20">
        <f>PATH2050!$T$40*0.24</f>
        <v>90.666666666739232</v>
      </c>
      <c r="L136" s="20">
        <f>PATH2050!$W$40*0.24</f>
        <v>90.666666666739232</v>
      </c>
      <c r="M136" s="20">
        <f>PATH2050!$Z$40*0.24</f>
        <v>90.666666666739189</v>
      </c>
    </row>
    <row r="137" spans="1:13" x14ac:dyDescent="0.3">
      <c r="A137" t="s">
        <v>81</v>
      </c>
      <c r="B137" t="s">
        <v>303</v>
      </c>
      <c r="C137" s="21" t="s">
        <v>15</v>
      </c>
      <c r="D137" t="s">
        <v>6</v>
      </c>
      <c r="E137" t="str">
        <f>Translation_TIMES_eidb!$G$20</f>
        <v>Production|Electricity|Reservoir</v>
      </c>
      <c r="F137" t="s">
        <v>246</v>
      </c>
      <c r="G137" s="20">
        <f>PATH2050!$H$40*0.76</f>
        <v>229.51711960017983</v>
      </c>
      <c r="H137" s="20">
        <f>PATH2050!$K$41*0.76</f>
        <v>287.11111111134039</v>
      </c>
      <c r="I137" s="20">
        <f>PATH2050!$N$40*0.76</f>
        <v>287.11111111134073</v>
      </c>
      <c r="J137" s="20">
        <f>PATH2050!$Q$40*76</f>
        <v>28711.111111134051</v>
      </c>
      <c r="K137" s="20">
        <f>PATH2050!$T$40*0.76</f>
        <v>287.1111111113409</v>
      </c>
      <c r="L137" s="20">
        <f>PATH2050!$W$40*0.76</f>
        <v>287.1111111113409</v>
      </c>
      <c r="M137" s="20">
        <f>PATH2050!$Z$40*0.76</f>
        <v>287.11111111134079</v>
      </c>
    </row>
    <row r="138" spans="1:13" x14ac:dyDescent="0.3">
      <c r="A138" t="s">
        <v>81</v>
      </c>
      <c r="B138" t="s">
        <v>303</v>
      </c>
      <c r="C138" s="21" t="s">
        <v>15</v>
      </c>
      <c r="D138" t="s">
        <v>6</v>
      </c>
      <c r="E138" t="str">
        <f>Translation_TIMES_eidb!$G$21</f>
        <v>Production|Electricity|Renewable|Photovoltaic|570kWp open ground</v>
      </c>
      <c r="F138" t="s">
        <v>246</v>
      </c>
      <c r="G138" s="20">
        <f>PATH2050!$H$42*0.25</f>
        <v>1479.004080209517</v>
      </c>
      <c r="H138" s="20">
        <f>PATH2050!$K$42*0.25</f>
        <v>5536.1174502462545</v>
      </c>
      <c r="I138" s="20">
        <f>PATH2050!$N$42*0.25</f>
        <v>5328.4528896188149</v>
      </c>
      <c r="J138" s="20">
        <f>PATH2050!$Q$42*0.25</f>
        <v>8099.9925819394448</v>
      </c>
      <c r="K138" s="20">
        <f>PATH2050!$T$42*0.25</f>
        <v>7849.5889096327883</v>
      </c>
      <c r="L138" s="20">
        <f>PATH2050!$W$42*0.25</f>
        <v>7784.0370509669556</v>
      </c>
      <c r="M138" s="20">
        <f>PATH2050!$Z$42*0.25</f>
        <v>9640.411271450921</v>
      </c>
    </row>
    <row r="139" spans="1:13" x14ac:dyDescent="0.3">
      <c r="A139" t="s">
        <v>81</v>
      </c>
      <c r="B139" t="s">
        <v>303</v>
      </c>
      <c r="C139" s="21" t="s">
        <v>15</v>
      </c>
      <c r="D139" t="s">
        <v>6</v>
      </c>
      <c r="E139" t="str">
        <f>Translation_TIMES_eidb!$G$22</f>
        <v>Production|Electricity|Renewable|Photovoltaic|3kWp single-Si</v>
      </c>
      <c r="F139" t="s">
        <v>246</v>
      </c>
      <c r="G139" s="20">
        <f>PATH2050!$H$42*0.5</f>
        <v>2958.0081604190341</v>
      </c>
      <c r="H139" s="20">
        <f>PATH2050!$K$42*0.5</f>
        <v>11072.234900492509</v>
      </c>
      <c r="I139" s="20">
        <f>PATH2050!$N$42*0.5</f>
        <v>10656.90577923763</v>
      </c>
      <c r="J139" s="20">
        <f>PATH2050!$Q$42*0.5</f>
        <v>16199.98516387889</v>
      </c>
      <c r="K139" s="20">
        <f>PATH2050!$T$42*0.5</f>
        <v>15699.177819265577</v>
      </c>
      <c r="L139" s="20">
        <f>PATH2050!W126*0.5</f>
        <v>0</v>
      </c>
      <c r="M139" s="20">
        <f>PATH2050!$Z$42*0.5</f>
        <v>19280.822542901842</v>
      </c>
    </row>
    <row r="140" spans="1:13" x14ac:dyDescent="0.3">
      <c r="A140" t="s">
        <v>81</v>
      </c>
      <c r="B140" t="s">
        <v>303</v>
      </c>
      <c r="C140" s="21" t="s">
        <v>15</v>
      </c>
      <c r="D140" t="s">
        <v>6</v>
      </c>
      <c r="E140" t="str">
        <f>Translation_TIMES_eidb!$G$23</f>
        <v>Production|Electricity|Renewable|Photovoltaic|3kWp multi-Si</v>
      </c>
      <c r="F140" t="s">
        <v>246</v>
      </c>
      <c r="G140" s="20">
        <f>PATH2050!$H$42*0.25</f>
        <v>1479.004080209517</v>
      </c>
      <c r="H140" s="20">
        <f>PATH2050!$K$42*0.25</f>
        <v>5536.1174502462545</v>
      </c>
      <c r="I140" s="20">
        <f>PATH2050!$N$42*0.25</f>
        <v>5328.4528896188149</v>
      </c>
      <c r="J140" s="20">
        <f>PATH2050!$Q$42*0.25</f>
        <v>8099.9925819394448</v>
      </c>
      <c r="K140" s="20">
        <f>PATH2050!$T$42*0.25</f>
        <v>7849.5889096327883</v>
      </c>
      <c r="L140" s="20">
        <f>PATH2050!$W$42*0.25</f>
        <v>7784.0370509669556</v>
      </c>
      <c r="M140" s="20">
        <f>PATH2050!$Z$42*0.25</f>
        <v>9640.411271450921</v>
      </c>
    </row>
    <row r="141" spans="1:13" x14ac:dyDescent="0.3">
      <c r="A141" t="s">
        <v>81</v>
      </c>
      <c r="B141" t="s">
        <v>303</v>
      </c>
      <c r="C141" s="21" t="s">
        <v>15</v>
      </c>
      <c r="D141" t="s">
        <v>6</v>
      </c>
      <c r="E141" t="str">
        <f>Translation_TIMES_eidb!$G$24</f>
        <v>Production|Electricity|Renewable|Wind turbines|Offshore</v>
      </c>
      <c r="F141" t="s">
        <v>246</v>
      </c>
      <c r="G141" s="20">
        <f>PATH2050!$H$43</f>
        <v>8015.0476715959376</v>
      </c>
      <c r="H141" s="20">
        <f>PATH2050!$K$43</f>
        <v>16096.893117069338</v>
      </c>
      <c r="I141" s="20">
        <f>PATH2050!$N$43</f>
        <v>35117.741421369021</v>
      </c>
      <c r="J141" s="20">
        <f>PATH2050!$Q$43</f>
        <v>54608.472226318372</v>
      </c>
      <c r="K141" s="20">
        <f>PATH2050!$T$43</f>
        <v>84786.558490740601</v>
      </c>
      <c r="L141" s="20">
        <f>PATH2050!$W$43</f>
        <v>99543.943567431052</v>
      </c>
      <c r="M141" s="20">
        <f>PATH2050!$Z$43</f>
        <v>112220.0287589448</v>
      </c>
    </row>
    <row r="142" spans="1:13" x14ac:dyDescent="0.3">
      <c r="A142" t="s">
        <v>81</v>
      </c>
      <c r="B142" t="s">
        <v>303</v>
      </c>
      <c r="C142" s="21" t="s">
        <v>15</v>
      </c>
      <c r="D142" t="s">
        <v>6</v>
      </c>
      <c r="E142" t="str">
        <f>Translation_TIMES_eidb!$G$25</f>
        <v>Production|Electricity|Renewable|Wind turbines|Onshore|1-3MW</v>
      </c>
      <c r="F142" t="s">
        <v>246</v>
      </c>
      <c r="G142" s="20">
        <f>PATH2050!$H$44*0.87</f>
        <v>4355.5224845345147</v>
      </c>
      <c r="H142" s="20">
        <f>PATH2050!$K$44*0.87</f>
        <v>6909.1319727732953</v>
      </c>
      <c r="I142" s="20">
        <f>PATH2050!$N$44*0.87</f>
        <v>8927.0852383644342</v>
      </c>
      <c r="J142" s="20">
        <f>PATH2050!$Q$44*0.87</f>
        <v>16066.198101485548</v>
      </c>
      <c r="K142" s="20">
        <f>PATH2050!$T$44*0.87</f>
        <v>21842.977920130663</v>
      </c>
      <c r="L142" s="20">
        <f>PATH2050!$W$44*0.87</f>
        <v>21598.795693600452</v>
      </c>
      <c r="M142" s="20">
        <f>PATH2050!$Z$44*0.87</f>
        <v>21598.795693600452</v>
      </c>
    </row>
    <row r="143" spans="1:13" x14ac:dyDescent="0.3">
      <c r="A143" t="s">
        <v>81</v>
      </c>
      <c r="B143" t="s">
        <v>303</v>
      </c>
      <c r="C143" s="21" t="s">
        <v>15</v>
      </c>
      <c r="D143" t="s">
        <v>6</v>
      </c>
      <c r="E143" t="str">
        <f>Translation_TIMES_eidb!$G$26</f>
        <v>Production|Electricity|Renewable|Wind turbines|Onshore|&lt;1MW</v>
      </c>
      <c r="F143" t="s">
        <v>246</v>
      </c>
      <c r="G143" s="20">
        <f>PATH2050!$H$44*0.02</f>
        <v>100.12695366746011</v>
      </c>
      <c r="H143" s="20">
        <f>PATH2050!$K$44*0.02</f>
        <v>158.83062006375391</v>
      </c>
      <c r="I143" s="20">
        <f>PATH2050!$N$44*0.02</f>
        <v>205.22035030722836</v>
      </c>
      <c r="J143" s="20">
        <f>PATH2050!$Q$44*0.02</f>
        <v>369.33788739047242</v>
      </c>
      <c r="K143" s="20">
        <f>PATH2050!$T$44*0.02</f>
        <v>502.13742345127963</v>
      </c>
      <c r="L143" s="20">
        <f>PATH2050!$W$44*0.02</f>
        <v>496.52403893334372</v>
      </c>
      <c r="M143" s="20">
        <f>PATH2050!$Z$44*0.02</f>
        <v>496.52403893334372</v>
      </c>
    </row>
    <row r="144" spans="1:13" x14ac:dyDescent="0.3">
      <c r="A144" t="s">
        <v>81</v>
      </c>
      <c r="B144" t="s">
        <v>303</v>
      </c>
      <c r="C144" s="21" t="s">
        <v>15</v>
      </c>
      <c r="D144" t="s">
        <v>6</v>
      </c>
      <c r="E144" t="str">
        <f>Translation_TIMES_eidb!$G$27</f>
        <v>Production|Electricity|Renewable|Wind turbines|Onshore|&gt;3MW</v>
      </c>
      <c r="F144" t="s">
        <v>246</v>
      </c>
      <c r="G144" s="20">
        <f>PATH2050!$H$44*0.1</f>
        <v>500.63476833730056</v>
      </c>
      <c r="H144" s="20">
        <f>PATH2050!$K$44*0.1</f>
        <v>794.1531003187697</v>
      </c>
      <c r="I144" s="20">
        <f>PATH2050!$N$44*0.1</f>
        <v>1026.1017515361418</v>
      </c>
      <c r="J144" s="20">
        <f>PATH2050!$Q$44*0.1</f>
        <v>1846.689436952362</v>
      </c>
      <c r="K144" s="20">
        <f>PATH2050!$T$44*0.1</f>
        <v>2510.6871172563983</v>
      </c>
      <c r="L144" s="20">
        <f>PATH2050!$W$44*0.1</f>
        <v>2482.6201946667188</v>
      </c>
      <c r="M144" s="20">
        <f>PATH2050!$Z$44*0.1</f>
        <v>2482.6201946667188</v>
      </c>
    </row>
    <row r="145" spans="1:13" x14ac:dyDescent="0.3">
      <c r="A145" t="s">
        <v>81</v>
      </c>
      <c r="B145" t="s">
        <v>303</v>
      </c>
      <c r="C145" s="21" t="s">
        <v>15</v>
      </c>
      <c r="D145" t="s">
        <v>6</v>
      </c>
      <c r="E145" t="str">
        <f>Translation_TIMES_eidb!$G$28</f>
        <v>Production|Electricity|Medium to high</v>
      </c>
      <c r="F145" t="s">
        <v>246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</row>
    <row r="146" spans="1:13" x14ac:dyDescent="0.3">
      <c r="A146" t="s">
        <v>81</v>
      </c>
      <c r="B146" t="s">
        <v>303</v>
      </c>
      <c r="C146" s="21" t="s">
        <v>15</v>
      </c>
      <c r="D146" t="s">
        <v>6</v>
      </c>
      <c r="E146" t="str">
        <f>Translation_TIMES_eidb!$G$29</f>
        <v>Production|Electricity|Low to medium</v>
      </c>
      <c r="F146" t="s">
        <v>246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</row>
    <row r="147" spans="1:13" x14ac:dyDescent="0.3">
      <c r="A147" t="s">
        <v>81</v>
      </c>
      <c r="B147" t="s">
        <v>303</v>
      </c>
      <c r="C147" s="19" t="s">
        <v>16</v>
      </c>
      <c r="D147" t="s">
        <v>6</v>
      </c>
      <c r="E147" t="str">
        <f>Translation_TIMES_eidb!$G$2</f>
        <v>Production|Electricity|Renewable|Biogas</v>
      </c>
      <c r="F147" t="s">
        <v>246</v>
      </c>
      <c r="G147" s="20">
        <f>PATH2050!$I$5</f>
        <v>0</v>
      </c>
      <c r="H147" s="20">
        <f>PATH2050!$L$5</f>
        <v>0</v>
      </c>
      <c r="I147" s="20">
        <f>PATH2050!$O$6</f>
        <v>0.42377354474592477</v>
      </c>
      <c r="J147" s="20">
        <f>PATH2050!$R$5</f>
        <v>0.17306425871551778</v>
      </c>
      <c r="K147" s="20">
        <f>PATH2050!$U$5</f>
        <v>0</v>
      </c>
      <c r="L147" s="20">
        <f>PATH2050!$X$5</f>
        <v>0</v>
      </c>
      <c r="M147" s="20">
        <f>PATH2050!$AA$5</f>
        <v>0</v>
      </c>
    </row>
    <row r="148" spans="1:13" x14ac:dyDescent="0.3">
      <c r="A148" t="s">
        <v>81</v>
      </c>
      <c r="B148" t="s">
        <v>303</v>
      </c>
      <c r="C148" s="19" t="s">
        <v>16</v>
      </c>
      <c r="D148" t="s">
        <v>6</v>
      </c>
      <c r="E148" t="str">
        <f>Translation_TIMES_eidb!$G$3</f>
        <v>Production|Electricity|Renewable|Biomass</v>
      </c>
      <c r="F148" t="s">
        <v>246</v>
      </c>
      <c r="G148" s="20">
        <f>PATH2050!$I$7</f>
        <v>1148.4050076158264</v>
      </c>
      <c r="H148" s="20">
        <f>PATH2050!$L$7</f>
        <v>3702.650857305523</v>
      </c>
      <c r="I148" s="20">
        <f>PATH2050!$O$7</f>
        <v>3458.0349749429038</v>
      </c>
      <c r="J148" s="20">
        <f>PATH2050!$R$7</f>
        <v>3600.998368602166</v>
      </c>
      <c r="K148" s="20">
        <f>PATH2050!$U$7</f>
        <v>3183.7607684739005</v>
      </c>
      <c r="L148" s="20">
        <f>PATH2050!$X$7</f>
        <v>3179.4995829189775</v>
      </c>
      <c r="M148" s="20">
        <f>PATH2050!$AA$7</f>
        <v>4287.5806584330967</v>
      </c>
    </row>
    <row r="149" spans="1:13" x14ac:dyDescent="0.3">
      <c r="A149" t="s">
        <v>81</v>
      </c>
      <c r="B149" t="s">
        <v>303</v>
      </c>
      <c r="C149" s="19" t="s">
        <v>16</v>
      </c>
      <c r="D149" t="s">
        <v>6</v>
      </c>
      <c r="E149" t="str">
        <f>Translation_TIMES_eidb!$G$4</f>
        <v>Production|Electricity|Renewable|Bagasse</v>
      </c>
      <c r="F149" t="s">
        <v>246</v>
      </c>
      <c r="G149" s="20">
        <f>PATH2050!$I$8</f>
        <v>1917.2254877482094</v>
      </c>
      <c r="H149" s="20">
        <f>PATH2050!$L$8</f>
        <v>0</v>
      </c>
      <c r="I149" s="20">
        <f>PATH2050!$O$8</f>
        <v>0</v>
      </c>
      <c r="J149" s="20">
        <f>PATH2050!$R$8</f>
        <v>0</v>
      </c>
      <c r="K149" s="20">
        <f>PATH2050!$U$8</f>
        <v>0</v>
      </c>
      <c r="L149" s="20">
        <f>PATH2050!$X$8</f>
        <v>0</v>
      </c>
      <c r="M149" s="20">
        <f>PATH2050!$AA$8</f>
        <v>0</v>
      </c>
    </row>
    <row r="150" spans="1:13" x14ac:dyDescent="0.3">
      <c r="A150" t="s">
        <v>81</v>
      </c>
      <c r="B150" t="s">
        <v>303</v>
      </c>
      <c r="C150" s="19" t="s">
        <v>16</v>
      </c>
      <c r="D150" t="s">
        <v>6</v>
      </c>
      <c r="E150" t="str">
        <f>Translation_TIMES_eidb!$G$5</f>
        <v>Production|Electricity|Renewable|Biowaste</v>
      </c>
      <c r="F150" t="s">
        <v>246</v>
      </c>
      <c r="G150" s="20">
        <f>PATH2050!$I$10</f>
        <v>15.234867458466686</v>
      </c>
      <c r="H150" s="20">
        <f>PATH2050!$L$9</f>
        <v>1035.8365096112134</v>
      </c>
      <c r="I150" s="20">
        <f>PATH2050!$O$9</f>
        <v>1492.0044647223046</v>
      </c>
      <c r="J150" s="20">
        <f>PATH2050!$R$9</f>
        <v>2177.5310600283142</v>
      </c>
      <c r="K150" s="20">
        <f>PATH2050!$U$9</f>
        <v>2843.059284869059</v>
      </c>
      <c r="L150" s="20">
        <f>PATH2050!$X$9</f>
        <v>3519.7336145755326</v>
      </c>
      <c r="M150" s="20">
        <f>PATH2050!$AA$9</f>
        <v>4226.5740846653944</v>
      </c>
    </row>
    <row r="151" spans="1:13" x14ac:dyDescent="0.3">
      <c r="A151" t="s">
        <v>81</v>
      </c>
      <c r="B151" t="s">
        <v>303</v>
      </c>
      <c r="C151" s="19" t="s">
        <v>16</v>
      </c>
      <c r="D151" t="s">
        <v>6</v>
      </c>
      <c r="E151" t="str">
        <f>Translation_TIMES_eidb!$G$6</f>
        <v>Production|Electricity|Conventional|Blast-furnace</v>
      </c>
      <c r="F151" t="s">
        <v>246</v>
      </c>
      <c r="G151" s="20">
        <f>PATH2050!$I$13</f>
        <v>2264.6398618560738</v>
      </c>
      <c r="H151" s="20">
        <f>PATH2050!$L$12</f>
        <v>2179.1307373380973</v>
      </c>
      <c r="I151" s="20">
        <f>PATH2050!$O$12</f>
        <v>2197.2376963250845</v>
      </c>
      <c r="J151" s="20">
        <f>PATH2050!$R$12</f>
        <v>2191.5025811921173</v>
      </c>
      <c r="K151" s="20">
        <f>PATH2050!$U$12</f>
        <v>130.87814562716281</v>
      </c>
      <c r="L151" s="20">
        <f>PATH2050!$X$12</f>
        <v>130.87814562716281</v>
      </c>
      <c r="M151" s="20">
        <f>PATH2050!$AA$12</f>
        <v>0</v>
      </c>
    </row>
    <row r="152" spans="1:13" x14ac:dyDescent="0.3">
      <c r="A152" t="s">
        <v>81</v>
      </c>
      <c r="B152" t="s">
        <v>303</v>
      </c>
      <c r="C152" s="19" t="s">
        <v>16</v>
      </c>
      <c r="D152" t="s">
        <v>6</v>
      </c>
      <c r="E152" t="str">
        <f>Translation_TIMES_eidb!$G$7</f>
        <v>Production|Electricity|Conventional|Coal CHP</v>
      </c>
      <c r="F152" t="s">
        <v>246</v>
      </c>
      <c r="G152" s="20">
        <f>PATH2050!$I$15</f>
        <v>55.932754606396458</v>
      </c>
      <c r="H152" s="20">
        <f>PATH2050!$L$15</f>
        <v>55.932754606396514</v>
      </c>
      <c r="I152" s="20">
        <f>PATH2050!$O$14</f>
        <v>17.656940517140775</v>
      </c>
      <c r="J152" s="20">
        <f>PATH2050!$R$14</f>
        <v>1.0155144887895973</v>
      </c>
      <c r="K152" s="20">
        <f>PATH2050!$U$14</f>
        <v>0</v>
      </c>
      <c r="L152" s="20">
        <f>PATH2050!$X$14</f>
        <v>0</v>
      </c>
      <c r="M152" s="20">
        <f>PATH2050!$AA$14</f>
        <v>0</v>
      </c>
    </row>
    <row r="153" spans="1:13" x14ac:dyDescent="0.3">
      <c r="A153" t="s">
        <v>81</v>
      </c>
      <c r="B153" t="s">
        <v>303</v>
      </c>
      <c r="C153" s="19" t="s">
        <v>16</v>
      </c>
      <c r="D153" t="s">
        <v>6</v>
      </c>
      <c r="E153" t="str">
        <f>Translation_TIMES_eidb!$G$8</f>
        <v>Production|Electricity|Conventional|Oil CHP</v>
      </c>
      <c r="F153" t="s">
        <v>246</v>
      </c>
      <c r="G153" s="20">
        <f>PATH2050!$I$17</f>
        <v>50.888291330605981</v>
      </c>
      <c r="H153" s="20">
        <f>PATH2050!$L$16</f>
        <v>51.015740242740378</v>
      </c>
      <c r="I153" s="20">
        <f>PATH2050!$O$16</f>
        <v>50.68786257593824</v>
      </c>
      <c r="J153" s="20">
        <f>PATH2050!$R$16</f>
        <v>50.033461364867975</v>
      </c>
      <c r="K153" s="20">
        <f>PATH2050!$U$18</f>
        <v>47.83859878123944</v>
      </c>
      <c r="L153" s="20">
        <f>PATH2050!$X$18</f>
        <v>50.503874038986233</v>
      </c>
      <c r="M153" s="20">
        <f>PATH2050!$AA$18</f>
        <v>53.169149296733096</v>
      </c>
    </row>
    <row r="154" spans="1:13" x14ac:dyDescent="0.3">
      <c r="A154" t="s">
        <v>81</v>
      </c>
      <c r="B154" t="s">
        <v>303</v>
      </c>
      <c r="C154" s="19" t="s">
        <v>16</v>
      </c>
      <c r="D154" t="s">
        <v>6</v>
      </c>
      <c r="E154" t="str">
        <f>Translation_TIMES_eidb!$G$9</f>
        <v>Production|Electricity|Conventional|Municipal waste incineration</v>
      </c>
      <c r="F154" t="s">
        <v>246</v>
      </c>
      <c r="G154" s="20">
        <f>PATH2050!$I$19</f>
        <v>0</v>
      </c>
      <c r="H154" s="20">
        <f>PATH2050!$L$20</f>
        <v>250.54665288745647</v>
      </c>
      <c r="I154" s="20">
        <f>PATH2050!$O$19</f>
        <v>9.6453073737393069</v>
      </c>
      <c r="J154" s="20">
        <f>PATH2050!$R$19</f>
        <v>4.7290208613170863</v>
      </c>
      <c r="K154" s="20">
        <f>PATH2050!$U$19</f>
        <v>2.7353005674815822</v>
      </c>
      <c r="L154" s="20">
        <f>PATH2050!$X$21</f>
        <v>1.1824561419170703</v>
      </c>
      <c r="M154" s="20">
        <f>PATH2050!$AA$19</f>
        <v>0</v>
      </c>
    </row>
    <row r="155" spans="1:13" x14ac:dyDescent="0.3">
      <c r="A155" t="s">
        <v>81</v>
      </c>
      <c r="B155" t="s">
        <v>303</v>
      </c>
      <c r="C155" s="19" t="s">
        <v>16</v>
      </c>
      <c r="D155" t="s">
        <v>6</v>
      </c>
      <c r="E155" t="str">
        <f>Translation_TIMES_eidb!$G$10</f>
        <v>Production|Electricity|Conventional|Natural gas CHP|400MW electrical</v>
      </c>
      <c r="F155" t="s">
        <v>246</v>
      </c>
      <c r="G155" s="20">
        <f>(PATH2050!$I$22+PATH2050!$I$23)*0.3</f>
        <v>963.37414956361681</v>
      </c>
      <c r="H155" s="20">
        <f>(PATH2050!$L$22+PATH2050!$L$23)*0.3</f>
        <v>1820.5104374810039</v>
      </c>
      <c r="I155" s="20">
        <f>(PATH2050!$O$22+PATH2050!$O$23)*0.3</f>
        <v>2327.7848901071984</v>
      </c>
      <c r="J155" s="20">
        <f>(PATH2050!$R$22+PATH2050!$R$23)*0.3</f>
        <v>1642.7849570596984</v>
      </c>
      <c r="K155" s="20">
        <f>(PATH2050!$U$22+PATH2050!$U$23)*0.3</f>
        <v>540.71345517820873</v>
      </c>
      <c r="L155" s="20">
        <f>(PATH2050!$X$22+PATH2050!$X$23)*0.3</f>
        <v>490.58370676146217</v>
      </c>
      <c r="M155" s="20">
        <f>(PATH2050!$AA$22+PATH2050!$AA$23)*0.3</f>
        <v>184.87476880429529</v>
      </c>
    </row>
    <row r="156" spans="1:13" x14ac:dyDescent="0.3">
      <c r="A156" t="s">
        <v>81</v>
      </c>
      <c r="B156" t="s">
        <v>303</v>
      </c>
      <c r="C156" s="19" t="s">
        <v>16</v>
      </c>
      <c r="D156" t="s">
        <v>6</v>
      </c>
      <c r="E156" t="str">
        <f>Translation_TIMES_eidb!$G$11</f>
        <v>Production|Electricity|Conventional|Natural gas CHP|100MW electrical</v>
      </c>
      <c r="F156" t="s">
        <v>246</v>
      </c>
      <c r="G156" s="20">
        <f>(PATH2050!$I$22+PATH2050!$I$23)*0.7</f>
        <v>2247.8730156484394</v>
      </c>
      <c r="H156" s="20">
        <f>(PATH2050!$L$22+PATH2050!$L$23)*0.7</f>
        <v>4247.8576874556757</v>
      </c>
      <c r="I156" s="20">
        <f>(PATH2050!$O$22+PATH2050!$O$23)*0.7</f>
        <v>5431.498076916796</v>
      </c>
      <c r="J156" s="20">
        <f>(PATH2050!$R$22+PATH2050!$R$23)*0.7</f>
        <v>3833.1648998059632</v>
      </c>
      <c r="K156" s="20">
        <f>(PATH2050!$U$22+PATH2050!$U$23)*0.7</f>
        <v>1261.6647287491537</v>
      </c>
      <c r="L156" s="20">
        <f>(PATH2050!$X$22+PATH2050!$X$23)*0.7</f>
        <v>1144.695315776745</v>
      </c>
      <c r="M156" s="20">
        <f>(PATH2050!$AA$22+PATH2050!$AA$23)*0.7</f>
        <v>431.37446054335567</v>
      </c>
    </row>
    <row r="157" spans="1:13" x14ac:dyDescent="0.3">
      <c r="A157" t="s">
        <v>81</v>
      </c>
      <c r="B157" t="s">
        <v>303</v>
      </c>
      <c r="C157" s="19" t="s">
        <v>16</v>
      </c>
      <c r="D157" t="s">
        <v>6</v>
      </c>
      <c r="E157" t="str">
        <f>Translation_TIMES_eidb!$G$12</f>
        <v>Production|Electricity|Conventional|Natural gas PPT</v>
      </c>
      <c r="F157" t="s">
        <v>246</v>
      </c>
      <c r="G157" s="20">
        <f>PATH2050!$I$24+PATH2050!$I$25+PATH2050!$I$26</f>
        <v>20726.15973738812</v>
      </c>
      <c r="H157" s="20">
        <f>PATH2050!$L$24+PATH2050!$L$25+PATH2050!$L$26</f>
        <v>4126.2249485405664</v>
      </c>
      <c r="I157" s="20">
        <f>PATH2050!$O$24+PATH2050!$O$25+PATH2050!$O$26</f>
        <v>12157.000795516917</v>
      </c>
      <c r="J157" s="20">
        <f>PATH2050!$R$24+PATH2050!$R$25+PATH2050!$R$26</f>
        <v>7936.1998124955408</v>
      </c>
      <c r="K157" s="20">
        <f>PATH2050!$U$24+PATH2050!$U$25+PATH2050!$U$26</f>
        <v>5871.6104184035357</v>
      </c>
      <c r="L157" s="20">
        <f>PATH2050!$X$24+PATH2050!$X$25+PATH2050!$X$26</f>
        <v>631.14959507911658</v>
      </c>
      <c r="M157" s="20">
        <f>PATH2050!$AA$24+PATH2050!$AA$25+PATH2050!$AA$26</f>
        <v>0</v>
      </c>
    </row>
    <row r="158" spans="1:13" x14ac:dyDescent="0.3">
      <c r="A158" t="s">
        <v>81</v>
      </c>
      <c r="B158" t="s">
        <v>303</v>
      </c>
      <c r="C158" s="19" t="s">
        <v>16</v>
      </c>
      <c r="D158" t="s">
        <v>6</v>
      </c>
      <c r="E158" t="str">
        <f>Translation_TIMES_eidb!$G$13</f>
        <v>Production|Electricity|Conventional|Oil CHP</v>
      </c>
      <c r="F158" t="s">
        <v>246</v>
      </c>
      <c r="G158" s="20">
        <f>PATH2050!$I$27</f>
        <v>563.67641861225241</v>
      </c>
      <c r="H158" s="20">
        <f>PATH2050!$L$27</f>
        <v>1232.7872631694663</v>
      </c>
      <c r="I158" s="20">
        <f>PATH2050!$O$27</f>
        <v>475.20172984566398</v>
      </c>
      <c r="J158" s="20">
        <f>PATH2050!$R$27</f>
        <v>74.974900970675449</v>
      </c>
      <c r="K158" s="20">
        <f>PATH2050!$U$27</f>
        <v>0</v>
      </c>
      <c r="L158" s="20">
        <f>PATH2050!$X$27</f>
        <v>0</v>
      </c>
      <c r="M158" s="20">
        <f>PATH2050!$AA$27</f>
        <v>0</v>
      </c>
    </row>
    <row r="159" spans="1:13" x14ac:dyDescent="0.3">
      <c r="A159" t="s">
        <v>81</v>
      </c>
      <c r="B159" t="s">
        <v>303</v>
      </c>
      <c r="C159" s="19" t="s">
        <v>16</v>
      </c>
      <c r="D159" t="s">
        <v>6</v>
      </c>
      <c r="E159" t="str">
        <f>Translation_TIMES_eidb!$G$14</f>
        <v>Production|Electricity|Conventional|Oil PPT</v>
      </c>
      <c r="F159" t="s">
        <v>246</v>
      </c>
      <c r="G159" s="20">
        <f>PATH2050!$I$29</f>
        <v>800.75685868689027</v>
      </c>
      <c r="H159" s="20">
        <f>PATH2050!$L$29</f>
        <v>0</v>
      </c>
      <c r="I159" s="20">
        <f>PATH2050!$O$29</f>
        <v>81.36259238671397</v>
      </c>
      <c r="J159" s="20">
        <f>PATH2050!$R$29</f>
        <v>37.343283616238395</v>
      </c>
      <c r="K159" s="20">
        <f>PATH2050!$U$29</f>
        <v>27.334144415519088</v>
      </c>
      <c r="L159" s="20">
        <f>PATH2050!$X$29</f>
        <v>0</v>
      </c>
      <c r="M159" s="20">
        <f>PATH2050!$AA$29</f>
        <v>0</v>
      </c>
    </row>
    <row r="160" spans="1:13" x14ac:dyDescent="0.3">
      <c r="A160" t="s">
        <v>81</v>
      </c>
      <c r="B160" t="s">
        <v>303</v>
      </c>
      <c r="C160" s="19" t="s">
        <v>16</v>
      </c>
      <c r="D160" t="s">
        <v>6</v>
      </c>
      <c r="E160" t="str">
        <f>Translation_TIMES_eidb!$G$15</f>
        <v>Production|Electricity|Conventional|Coal gas</v>
      </c>
      <c r="F160" t="s">
        <v>246</v>
      </c>
      <c r="G160" s="20">
        <f>PATH2050!$I$31</f>
        <v>72.84050044320314</v>
      </c>
      <c r="H160" s="20">
        <f>PATH2050!$L$31</f>
        <v>0</v>
      </c>
      <c r="I160" s="20">
        <f>PATH2050!$O$31</f>
        <v>0</v>
      </c>
      <c r="J160" s="20">
        <f>PATH2050!$R$31</f>
        <v>0</v>
      </c>
      <c r="K160" s="20">
        <f>PATH2050!$U$31</f>
        <v>0</v>
      </c>
      <c r="L160" s="20">
        <f>PATH2050!$X$31</f>
        <v>0</v>
      </c>
      <c r="M160" s="20">
        <f>PATH2050!$AA$31</f>
        <v>0</v>
      </c>
    </row>
    <row r="161" spans="1:13" x14ac:dyDescent="0.3">
      <c r="A161" t="s">
        <v>81</v>
      </c>
      <c r="B161" t="s">
        <v>303</v>
      </c>
      <c r="C161" s="19" t="s">
        <v>16</v>
      </c>
      <c r="D161" t="s">
        <v>6</v>
      </c>
      <c r="E161" t="str">
        <f>Translation_TIMES_eidb!$G$16</f>
        <v>Production|Gaseous fuel|Hydrogen|Domestic|Electrolysis</v>
      </c>
      <c r="F161" t="s">
        <v>246</v>
      </c>
      <c r="G161" s="20">
        <f>PATH2050!$I$33</f>
        <v>0</v>
      </c>
      <c r="H161" s="20">
        <f>PATH2050!$L$33</f>
        <v>0</v>
      </c>
      <c r="I161" s="20">
        <f>PATH2050!$O$33</f>
        <v>0</v>
      </c>
      <c r="J161" s="20">
        <f>PATH2050!$R$33</f>
        <v>622.01737404346284</v>
      </c>
      <c r="K161" s="20">
        <f>PATH2050!$U$33</f>
        <v>9536.2631320654473</v>
      </c>
      <c r="L161" s="20">
        <f>PATH2050!$X$33</f>
        <v>9855.474246711723</v>
      </c>
      <c r="M161" s="20">
        <f>PATH2050!$AA$33</f>
        <v>27848.83225681289</v>
      </c>
    </row>
    <row r="162" spans="1:13" x14ac:dyDescent="0.3">
      <c r="A162" t="s">
        <v>81</v>
      </c>
      <c r="B162" t="s">
        <v>303</v>
      </c>
      <c r="C162" s="19" t="s">
        <v>16</v>
      </c>
      <c r="D162" t="s">
        <v>6</v>
      </c>
      <c r="E162" t="s">
        <v>306</v>
      </c>
      <c r="F162" t="s">
        <v>307</v>
      </c>
      <c r="G162">
        <v>61</v>
      </c>
      <c r="H162">
        <v>63</v>
      </c>
      <c r="I162">
        <v>66</v>
      </c>
      <c r="J162">
        <v>68</v>
      </c>
      <c r="K162">
        <v>70</v>
      </c>
      <c r="L162">
        <v>73</v>
      </c>
      <c r="M162">
        <v>75</v>
      </c>
    </row>
    <row r="163" spans="1:13" x14ac:dyDescent="0.3">
      <c r="A163" t="s">
        <v>81</v>
      </c>
      <c r="B163" t="s">
        <v>303</v>
      </c>
      <c r="C163" s="19" t="s">
        <v>16</v>
      </c>
      <c r="D163" t="s">
        <v>6</v>
      </c>
      <c r="E163" t="str">
        <f>Translation_TIMES_eidb!$G$17</f>
        <v>Production|Electricity|Nuclear|Boiling water reactor</v>
      </c>
      <c r="F163" t="s">
        <v>246</v>
      </c>
      <c r="G163" s="20">
        <f>PATH2050!$I$36</f>
        <v>41459.074727386112</v>
      </c>
      <c r="H163" s="20">
        <f>PATH2050!$L$36</f>
        <v>14150.752122297108</v>
      </c>
      <c r="I163" s="20">
        <f>PATH2050!$O$36</f>
        <v>12686.92820142265</v>
      </c>
      <c r="J163" s="20">
        <f>PATH2050!$R$36</f>
        <v>13522.246250251403</v>
      </c>
      <c r="K163" s="20">
        <f>PATH2050!$U$36</f>
        <v>0</v>
      </c>
      <c r="L163" s="20">
        <f>PATH2050!$X$35</f>
        <v>0</v>
      </c>
      <c r="M163" s="20">
        <f>PATH2050!$AA$35</f>
        <v>0</v>
      </c>
    </row>
    <row r="164" spans="1:13" x14ac:dyDescent="0.3">
      <c r="A164" t="s">
        <v>81</v>
      </c>
      <c r="B164" t="s">
        <v>303</v>
      </c>
      <c r="C164" s="19" t="s">
        <v>16</v>
      </c>
      <c r="D164" t="s">
        <v>6</v>
      </c>
      <c r="E164" t="str">
        <f>Translation_TIMES_eidb!$G$18</f>
        <v>Production|Electricity|Import</v>
      </c>
      <c r="F164" t="s">
        <v>246</v>
      </c>
      <c r="G164" s="20">
        <f>PATH2050!$I$38</f>
        <v>3666.4452442883749</v>
      </c>
      <c r="H164" s="20">
        <f>PATH2050!$L$38</f>
        <v>16188.132614300463</v>
      </c>
      <c r="I164" s="20">
        <f>PATH2050!$O$38</f>
        <v>7694.1650977205391</v>
      </c>
      <c r="J164" s="20">
        <f>PATH2050!$R$38</f>
        <v>8592.9498128964788</v>
      </c>
      <c r="K164" s="20">
        <f>PATH2050!$U$37</f>
        <v>20629.749023333701</v>
      </c>
      <c r="L164" s="20">
        <f>PATH2050!$X$38</f>
        <v>21979.385936919258</v>
      </c>
      <c r="M164" s="20">
        <f>PATH2050!$AA$38</f>
        <v>26801.610755129739</v>
      </c>
    </row>
    <row r="165" spans="1:13" x14ac:dyDescent="0.3">
      <c r="A165" t="s">
        <v>81</v>
      </c>
      <c r="B165" t="s">
        <v>303</v>
      </c>
      <c r="C165" s="19" t="s">
        <v>16</v>
      </c>
      <c r="D165" t="s">
        <v>6</v>
      </c>
      <c r="E165" t="str">
        <f>Translation_TIMES_eidb!$G$19</f>
        <v>Production|Electricity|Run-of-river hydro</v>
      </c>
      <c r="F165" t="s">
        <v>246</v>
      </c>
      <c r="G165" s="20">
        <f>PATH2050!$I$40*0.24</f>
        <v>72.479090400056563</v>
      </c>
      <c r="H165" s="20">
        <f>PATH2050!$L$41*0.24</f>
        <v>90.666666666739175</v>
      </c>
      <c r="I165" s="20">
        <f>PATH2050!$O$40*0.24</f>
        <v>90.666666666739104</v>
      </c>
      <c r="J165" s="20">
        <f>PATH2050!$R$40*0.24</f>
        <v>90.666666666739147</v>
      </c>
      <c r="K165" s="20">
        <f>PATH2050!$U$40*0.24</f>
        <v>90.666666666739147</v>
      </c>
      <c r="L165" s="20">
        <f>PATH2050!$X$40*0.24</f>
        <v>90.666666666739161</v>
      </c>
      <c r="M165" s="20">
        <f>PATH2050!$AA$40*0.24</f>
        <v>90.666666666739204</v>
      </c>
    </row>
    <row r="166" spans="1:13" x14ac:dyDescent="0.3">
      <c r="A166" t="s">
        <v>81</v>
      </c>
      <c r="B166" t="s">
        <v>303</v>
      </c>
      <c r="C166" s="19" t="s">
        <v>16</v>
      </c>
      <c r="D166" t="s">
        <v>6</v>
      </c>
      <c r="E166" t="str">
        <f>Translation_TIMES_eidb!$G$20</f>
        <v>Production|Electricity|Reservoir</v>
      </c>
      <c r="F166" t="s">
        <v>246</v>
      </c>
      <c r="G166" s="20">
        <f>PATH2050!$I$40*0.76</f>
        <v>229.51711960017911</v>
      </c>
      <c r="H166" s="20">
        <f>PATH2050!$L$41*0.76</f>
        <v>287.11111111134073</v>
      </c>
      <c r="I166" s="20">
        <f>PATH2050!$O$40*0.76</f>
        <v>287.11111111134051</v>
      </c>
      <c r="J166" s="20">
        <f>PATH2050!$R$40*76</f>
        <v>28711.111111134065</v>
      </c>
      <c r="K166" s="20">
        <f>PATH2050!$U$40*0.76</f>
        <v>287.11111111134062</v>
      </c>
      <c r="L166" s="20">
        <f>PATH2050!$X$40*0.76</f>
        <v>287.11111111134068</v>
      </c>
      <c r="M166" s="20">
        <f>PATH2050!$AA$40*0.76</f>
        <v>287.11111111134079</v>
      </c>
    </row>
    <row r="167" spans="1:13" x14ac:dyDescent="0.3">
      <c r="A167" t="s">
        <v>81</v>
      </c>
      <c r="B167" t="s">
        <v>303</v>
      </c>
      <c r="C167" s="19" t="s">
        <v>16</v>
      </c>
      <c r="D167" t="s">
        <v>6</v>
      </c>
      <c r="E167" t="str">
        <f>Translation_TIMES_eidb!$G$21</f>
        <v>Production|Electricity|Renewable|Photovoltaic|570kWp open ground</v>
      </c>
      <c r="F167" t="s">
        <v>246</v>
      </c>
      <c r="G167" s="20">
        <f>PATH2050!$I$42*0.25</f>
        <v>1479.0040802095168</v>
      </c>
      <c r="H167" s="20">
        <f>PATH2050!$L$42*0.25</f>
        <v>5629.8345061179716</v>
      </c>
      <c r="I167" s="20">
        <f>PATH2050!$O$42*0.25</f>
        <v>6040.7781341686832</v>
      </c>
      <c r="J167" s="20">
        <f>PATH2050!$R$42*0.25</f>
        <v>8973.0036840401008</v>
      </c>
      <c r="K167" s="20">
        <f>PATH2050!$U$42*0.25</f>
        <v>11831.339164639445</v>
      </c>
      <c r="L167" s="20">
        <f>PATH2050!$X$42*0.25</f>
        <v>14575.449748935969</v>
      </c>
      <c r="M167" s="20">
        <f>PATH2050!$AA$42*0.25</f>
        <v>20842.874306434147</v>
      </c>
    </row>
    <row r="168" spans="1:13" x14ac:dyDescent="0.3">
      <c r="A168" t="s">
        <v>81</v>
      </c>
      <c r="B168" t="s">
        <v>303</v>
      </c>
      <c r="C168" s="19" t="s">
        <v>16</v>
      </c>
      <c r="D168" t="s">
        <v>6</v>
      </c>
      <c r="E168" t="str">
        <f>Translation_TIMES_eidb!$G$22</f>
        <v>Production|Electricity|Renewable|Photovoltaic|3kWp single-Si</v>
      </c>
      <c r="F168" t="s">
        <v>246</v>
      </c>
      <c r="G168" s="20">
        <f>PATH2050!$I$42*0.5</f>
        <v>2958.0081604190336</v>
      </c>
      <c r="H168" s="20">
        <f>PATH2050!$L$42*0.5</f>
        <v>11259.669012235943</v>
      </c>
      <c r="I168" s="20">
        <f>PATH2050!$O$42*0.5</f>
        <v>12081.556268337366</v>
      </c>
      <c r="J168" s="20">
        <f>PATH2050!$R$42*0.5</f>
        <v>17946.007368080202</v>
      </c>
      <c r="K168" s="20">
        <f>PATH2050!$U$42*0.5</f>
        <v>23662.67832927889</v>
      </c>
      <c r="L168" s="20">
        <f>PATH2050!$X$42*0.5</f>
        <v>29150.899497871938</v>
      </c>
      <c r="M168" s="20">
        <f>PATH2050!$AA$42*0.5</f>
        <v>41685.748612868294</v>
      </c>
    </row>
    <row r="169" spans="1:13" x14ac:dyDescent="0.3">
      <c r="A169" t="s">
        <v>81</v>
      </c>
      <c r="B169" t="s">
        <v>303</v>
      </c>
      <c r="C169" s="19" t="s">
        <v>16</v>
      </c>
      <c r="D169" t="s">
        <v>6</v>
      </c>
      <c r="E169" t="str">
        <f>Translation_TIMES_eidb!$G$23</f>
        <v>Production|Electricity|Renewable|Photovoltaic|3kWp multi-Si</v>
      </c>
      <c r="F169" t="s">
        <v>246</v>
      </c>
      <c r="G169" s="20">
        <f>PATH2050!$I$42*0.25</f>
        <v>1479.0040802095168</v>
      </c>
      <c r="H169" s="20">
        <f>PATH2050!$L$42*0.25</f>
        <v>5629.8345061179716</v>
      </c>
      <c r="I169" s="20">
        <f>PATH2050!$O$42*0.25</f>
        <v>6040.7781341686832</v>
      </c>
      <c r="J169" s="20">
        <f>PATH2050!$R$42*0.25</f>
        <v>8973.0036840401008</v>
      </c>
      <c r="K169" s="20">
        <f>PATH2050!$U$42*0.25</f>
        <v>11831.339164639445</v>
      </c>
      <c r="L169" s="20">
        <f>PATH2050!$X$42*0.25</f>
        <v>14575.449748935969</v>
      </c>
      <c r="M169" s="20">
        <f>PATH2050!$AA$42*0.25</f>
        <v>20842.874306434147</v>
      </c>
    </row>
    <row r="170" spans="1:13" x14ac:dyDescent="0.3">
      <c r="A170" t="s">
        <v>81</v>
      </c>
      <c r="B170" t="s">
        <v>303</v>
      </c>
      <c r="C170" s="19" t="s">
        <v>16</v>
      </c>
      <c r="D170" t="s">
        <v>6</v>
      </c>
      <c r="E170" t="str">
        <f>Translation_TIMES_eidb!$G$24</f>
        <v>Production|Electricity|Renewable|Wind turbines|Offshore</v>
      </c>
      <c r="F170" t="s">
        <v>246</v>
      </c>
      <c r="G170" s="20">
        <f>PATH2050!$I$43</f>
        <v>8015.0476715959376</v>
      </c>
      <c r="H170" s="20">
        <f>PATH2050!$L$43</f>
        <v>16096.893117069345</v>
      </c>
      <c r="I170" s="20">
        <f>PATH2050!$O$43</f>
        <v>16382.976141687865</v>
      </c>
      <c r="J170" s="20">
        <f>PATH2050!$R$43</f>
        <v>17138.941666956031</v>
      </c>
      <c r="K170" s="20">
        <f>PATH2050!$U$43</f>
        <v>28582.26265169715</v>
      </c>
      <c r="L170" s="20">
        <f>PATH2050!$X$43</f>
        <v>28608.302461852771</v>
      </c>
      <c r="M170" s="20">
        <f>PATH2050!$AA$43</f>
        <v>28608.302461852763</v>
      </c>
    </row>
    <row r="171" spans="1:13" x14ac:dyDescent="0.3">
      <c r="A171" t="s">
        <v>81</v>
      </c>
      <c r="B171" t="s">
        <v>303</v>
      </c>
      <c r="C171" s="19" t="s">
        <v>16</v>
      </c>
      <c r="D171" t="s">
        <v>6</v>
      </c>
      <c r="E171" t="str">
        <f>Translation_TIMES_eidb!$G$25</f>
        <v>Production|Electricity|Renewable|Wind turbines|Onshore|1-3MW</v>
      </c>
      <c r="F171" t="s">
        <v>246</v>
      </c>
      <c r="G171" s="20">
        <f>PATH2050!$I$44*0.87</f>
        <v>4355.5224845345128</v>
      </c>
      <c r="H171" s="20">
        <f>PATH2050!$L$44*0.87</f>
        <v>6909.1319727732953</v>
      </c>
      <c r="I171" s="20">
        <f>PATH2050!$O$44*0.87</f>
        <v>8925.3346932112145</v>
      </c>
      <c r="J171" s="20">
        <f>PATH2050!$R$44*0.87</f>
        <v>16066.198101485548</v>
      </c>
      <c r="K171" s="20">
        <f>PATH2050!$U$44*0.87</f>
        <v>21983.977109677478</v>
      </c>
      <c r="L171" s="20">
        <f>PATH2050!$X$44*0.87</f>
        <v>28369.961556236565</v>
      </c>
      <c r="M171" s="20">
        <f>PATH2050!$AA$44*0.87</f>
        <v>30670.839170071362</v>
      </c>
    </row>
    <row r="172" spans="1:13" x14ac:dyDescent="0.3">
      <c r="A172" t="s">
        <v>81</v>
      </c>
      <c r="B172" t="s">
        <v>303</v>
      </c>
      <c r="C172" s="19" t="s">
        <v>16</v>
      </c>
      <c r="D172" t="s">
        <v>6</v>
      </c>
      <c r="E172" t="str">
        <f>Translation_TIMES_eidb!$G$26</f>
        <v>Production|Electricity|Renewable|Wind turbines|Onshore|&lt;1MW</v>
      </c>
      <c r="F172" t="s">
        <v>246</v>
      </c>
      <c r="G172" s="20">
        <f>PATH2050!$I$44*0.02</f>
        <v>100.12695366746007</v>
      </c>
      <c r="H172" s="20">
        <f>PATH2050!$L$44*0.02</f>
        <v>158.83062006375391</v>
      </c>
      <c r="I172" s="20">
        <f>PATH2050!$O$44*0.02</f>
        <v>205.18010788991299</v>
      </c>
      <c r="J172" s="20">
        <f>PATH2050!$R$44*0.02</f>
        <v>369.33788739047242</v>
      </c>
      <c r="K172" s="20">
        <f>PATH2050!$U$44*0.02</f>
        <v>505.37878413051675</v>
      </c>
      <c r="L172" s="20">
        <f>PATH2050!$X$44*0.02</f>
        <v>652.18302428130028</v>
      </c>
      <c r="M172" s="20">
        <f>PATH2050!$AA$44*0.02</f>
        <v>705.07676253037619</v>
      </c>
    </row>
    <row r="173" spans="1:13" x14ac:dyDescent="0.3">
      <c r="A173" t="s">
        <v>81</v>
      </c>
      <c r="B173" t="s">
        <v>303</v>
      </c>
      <c r="C173" s="19" t="s">
        <v>16</v>
      </c>
      <c r="D173" t="s">
        <v>6</v>
      </c>
      <c r="E173" t="str">
        <f>Translation_TIMES_eidb!$G$27</f>
        <v>Production|Electricity|Renewable|Wind turbines|Onshore|&gt;3MW</v>
      </c>
      <c r="F173" t="s">
        <v>246</v>
      </c>
      <c r="G173" s="20">
        <f>PATH2050!$I$44*0.1</f>
        <v>500.63476833730039</v>
      </c>
      <c r="H173" s="20">
        <f>PATH2050!$L$44*0.1</f>
        <v>794.1531003187697</v>
      </c>
      <c r="I173" s="20">
        <f>PATH2050!$O$44*0.1</f>
        <v>1025.900539449565</v>
      </c>
      <c r="J173" s="20">
        <f>PATH2050!$R$44*0.1</f>
        <v>1846.689436952362</v>
      </c>
      <c r="K173" s="20">
        <f>PATH2050!$U$44*0.1</f>
        <v>2526.8939206525838</v>
      </c>
      <c r="L173" s="20">
        <f>PATH2050!$X$44*0.1</f>
        <v>3260.9151214065018</v>
      </c>
      <c r="M173" s="20">
        <f>PATH2050!$AA$44*0.1</f>
        <v>3525.3838126518808</v>
      </c>
    </row>
    <row r="174" spans="1:13" x14ac:dyDescent="0.3">
      <c r="A174" t="s">
        <v>81</v>
      </c>
      <c r="B174" t="s">
        <v>303</v>
      </c>
      <c r="C174" s="19" t="s">
        <v>16</v>
      </c>
      <c r="D174" t="s">
        <v>6</v>
      </c>
      <c r="E174" t="str">
        <f>Translation_TIMES_eidb!$G$28</f>
        <v>Production|Electricity|Medium to high</v>
      </c>
      <c r="F174" t="s">
        <v>246</v>
      </c>
      <c r="G174" s="20">
        <v>1</v>
      </c>
      <c r="H174" s="20">
        <v>1</v>
      </c>
      <c r="I174" s="20">
        <v>1</v>
      </c>
      <c r="J174" s="20">
        <v>1</v>
      </c>
      <c r="K174" s="20">
        <v>1</v>
      </c>
      <c r="L174" s="20">
        <v>1</v>
      </c>
      <c r="M174" s="20">
        <v>1</v>
      </c>
    </row>
    <row r="175" spans="1:13" x14ac:dyDescent="0.3">
      <c r="A175" t="s">
        <v>81</v>
      </c>
      <c r="B175" t="s">
        <v>303</v>
      </c>
      <c r="C175" s="19" t="s">
        <v>16</v>
      </c>
      <c r="D175" t="s">
        <v>6</v>
      </c>
      <c r="E175" t="str">
        <f>Translation_TIMES_eidb!$G$29</f>
        <v>Production|Electricity|Low to medium</v>
      </c>
      <c r="F175" t="s">
        <v>246</v>
      </c>
      <c r="G175" s="20">
        <v>1</v>
      </c>
      <c r="H175" s="20">
        <v>1</v>
      </c>
      <c r="I175" s="20">
        <v>1</v>
      </c>
      <c r="J175" s="20">
        <v>1</v>
      </c>
      <c r="K175" s="20">
        <v>1</v>
      </c>
      <c r="L175" s="20">
        <v>1</v>
      </c>
      <c r="M175" s="20">
        <v>1</v>
      </c>
    </row>
  </sheetData>
  <autoFilter ref="A1:M175" xr:uid="{0A660941-7B29-4A8C-BCDF-CFF1334B400B}"/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PATH2050</vt:lpstr>
      <vt:lpstr>Sheet2</vt:lpstr>
      <vt:lpstr>ecoinvent_high_voltage_BE</vt:lpstr>
      <vt:lpstr>Alignment_ei_times</vt:lpstr>
      <vt:lpstr>Translation_TIMES_eidb</vt:lpstr>
      <vt:lpstr>scenario_data_BE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Dominik Huber</dc:creator>
  <cp:keywords/>
  <dc:description/>
  <cp:lastModifiedBy>Dominik Huber</cp:lastModifiedBy>
  <cp:revision/>
  <dcterms:created xsi:type="dcterms:W3CDTF">2023-06-26T09:55:20Z</dcterms:created>
  <dcterms:modified xsi:type="dcterms:W3CDTF">2023-10-27T07:21:21Z</dcterms:modified>
  <cp:category/>
  <cp:contentStatus/>
</cp:coreProperties>
</file>