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vub-my.sharepoint.com/personal/dominik_huber_vub_be/Documents/Re2Live_paper/03_Data/PLCA_DB/"/>
    </mc:Choice>
  </mc:AlternateContent>
  <xr:revisionPtr revIDLastSave="1" documentId="13_ncr:1_{684B4532-82BE-FA42-92D4-4A40311A220A}" xr6:coauthVersionLast="47" xr6:coauthVersionMax="47" xr10:uidLastSave="{C0BB875E-E9EB-4DA2-BD0A-B24291CBBD74}"/>
  <bookViews>
    <workbookView xWindow="-108" yWindow="-108" windowWidth="23256" windowHeight="12576"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1" i="1" l="1"/>
  <c r="G30" i="1"/>
  <c r="F30" i="1"/>
  <c r="E30" i="1"/>
  <c r="D30" i="1"/>
  <c r="C30" i="1"/>
  <c r="B30" i="1"/>
  <c r="A30" i="1"/>
  <c r="K29" i="1"/>
  <c r="I29" i="1"/>
  <c r="G29" i="1"/>
  <c r="F29" i="1"/>
  <c r="E29" i="1"/>
  <c r="D29" i="1"/>
  <c r="C29" i="1"/>
  <c r="B29" i="1"/>
  <c r="A29" i="1"/>
  <c r="E28" i="1"/>
  <c r="D28" i="1"/>
  <c r="C28" i="1"/>
  <c r="K14" i="1"/>
  <c r="B84" i="1" l="1"/>
  <c r="A15" i="1" l="1"/>
  <c r="D15" i="1"/>
  <c r="E15" i="1"/>
  <c r="F15" i="1"/>
  <c r="I14" i="1"/>
  <c r="D14" i="1"/>
  <c r="E14" i="1"/>
  <c r="F14" i="1"/>
  <c r="A14" i="1"/>
  <c r="B15" i="1" l="1"/>
  <c r="B16" i="1" l="1"/>
  <c r="C13" i="1"/>
  <c r="E13" i="1"/>
  <c r="D13" i="1"/>
  <c r="C77" i="1" l="1"/>
  <c r="B86" i="1"/>
  <c r="B87" i="1" s="1"/>
  <c r="B88" i="1" s="1"/>
  <c r="B63" i="1" l="1"/>
  <c r="B64" i="1" s="1"/>
  <c r="B45" i="1" l="1"/>
  <c r="B14" i="1" s="1"/>
  <c r="B49" i="1" l="1"/>
  <c r="B52" i="1" s="1"/>
  <c r="E57" i="1" l="1"/>
  <c r="D57" i="1"/>
  <c r="G46" i="1"/>
  <c r="G15" i="1" s="1"/>
  <c r="G45" i="1"/>
  <c r="G14" i="1" s="1"/>
  <c r="E44" i="1"/>
  <c r="D44" i="1"/>
  <c r="C44" i="1"/>
  <c r="C45" i="1" s="1"/>
  <c r="C14" i="1" s="1"/>
  <c r="B39" i="1"/>
  <c r="C46" i="1" l="1"/>
  <c r="A44" i="1"/>
  <c r="G44" i="1"/>
  <c r="A57" i="1"/>
  <c r="G57" i="1"/>
  <c r="C57" i="1" l="1"/>
  <c r="C15" i="1"/>
</calcChain>
</file>

<file path=xl/sharedStrings.xml><?xml version="1.0" encoding="utf-8"?>
<sst xmlns="http://schemas.openxmlformats.org/spreadsheetml/2006/main" count="390" uniqueCount="117">
  <si>
    <t>Database</t>
  </si>
  <si>
    <t>Activity</t>
  </si>
  <si>
    <t>location</t>
  </si>
  <si>
    <t>production amount</t>
  </si>
  <si>
    <t>reference product</t>
  </si>
  <si>
    <t>type</t>
  </si>
  <si>
    <t>unit</t>
  </si>
  <si>
    <t>Exchanges</t>
  </si>
  <si>
    <t>name</t>
  </si>
  <si>
    <t>amount</t>
  </si>
  <si>
    <t>categories</t>
  </si>
  <si>
    <t>comment</t>
  </si>
  <si>
    <t>database</t>
  </si>
  <si>
    <t>technosphere</t>
  </si>
  <si>
    <t>kilogram</t>
  </si>
  <si>
    <t>biosphere3</t>
  </si>
  <si>
    <t>cutoff</t>
  </si>
  <si>
    <t>biosphere</t>
  </si>
  <si>
    <t>steel, chromium steel 18/8, hot rolled</t>
  </si>
  <si>
    <t>Transformation, from grassland, natural (non-use)</t>
  </si>
  <si>
    <t>square meter</t>
  </si>
  <si>
    <t>natural resource::land</t>
  </si>
  <si>
    <t>square meter-year</t>
  </si>
  <si>
    <t>production</t>
  </si>
  <si>
    <t>GLO</t>
  </si>
  <si>
    <t>RoW</t>
  </si>
  <si>
    <t>market for aluminium, wrought alloy</t>
  </si>
  <si>
    <t>aluminium, wrought alloy</t>
  </si>
  <si>
    <t>market for steel, chromium steel 18/8, hot rolled</t>
  </si>
  <si>
    <t>market for copper, anode</t>
  </si>
  <si>
    <t>copper, anode</t>
  </si>
  <si>
    <t>market for tetrafluoroethylene</t>
  </si>
  <si>
    <t>tetrafluoroethylene</t>
  </si>
  <si>
    <t>market for platinum</t>
  </si>
  <si>
    <t>platinum</t>
  </si>
  <si>
    <t>natural resource::in ground</t>
  </si>
  <si>
    <t>Iridium, in ground</t>
  </si>
  <si>
    <t>market for sulfuric acid</t>
  </si>
  <si>
    <t>sulfuric acid</t>
  </si>
  <si>
    <t>market for steel, chromium steel 18/8</t>
  </si>
  <si>
    <t>steel, chromium steel 18/8</t>
  </si>
  <si>
    <t>market for steel, low-alloyed</t>
  </si>
  <si>
    <t>steel, low-alloyed</t>
  </si>
  <si>
    <t>market for polypropylene, granulate</t>
  </si>
  <si>
    <t>polypropylene, granulate</t>
  </si>
  <si>
    <t>electronics, for control units</t>
  </si>
  <si>
    <t>market for electronics, for control units</t>
  </si>
  <si>
    <t>market group for concrete, normal</t>
  </si>
  <si>
    <t>concrete, normal</t>
  </si>
  <si>
    <t>market for chemical, organic</t>
  </si>
  <si>
    <t>chemical, organic</t>
  </si>
  <si>
    <t>cubic meter</t>
  </si>
  <si>
    <t>2400 kg/m3</t>
  </si>
  <si>
    <t>electrolyzer, PEM</t>
  </si>
  <si>
    <t>electrolyzer, PEM, Stack</t>
  </si>
  <si>
    <t>electrolyzer, PEM, Balance of Plant</t>
  </si>
  <si>
    <t>adsorbent, lubricant</t>
  </si>
  <si>
    <t>Assuming lifetime of electrolyzer stack of 7 years, BOP 20 years</t>
  </si>
  <si>
    <t>Transformation, to industrial area</t>
  </si>
  <si>
    <t>Occupation, industrial area</t>
  </si>
  <si>
    <t>h2_pem</t>
  </si>
  <si>
    <t xml:space="preserve">Nafion (PTFE+H2SO4), TFE used as best approximation for PTFE (see https://hal-emse.ccsd.cnrs.fr/emse-01392130/file/Environmental%20assessment%20of%20proton%20exchange%20membrane%20fuel%20cell%20platinum%20catalyst%20recycling.pdf). </t>
  </si>
  <si>
    <t>The assumed system is a containerized solution in a standard 20 ft container with a structural weight of 3.9 t.'</t>
  </si>
  <si>
    <t>20 feet container by 8 feet width</t>
  </si>
  <si>
    <t>The balance of plant (BOP) lifetime is assumed to be 20 years.'</t>
  </si>
  <si>
    <t>efficiency electrolyzer</t>
  </si>
  <si>
    <t>MJ/kg H2</t>
  </si>
  <si>
    <t>[-]</t>
  </si>
  <si>
    <t>[hours]</t>
  </si>
  <si>
    <t>Electricity consumption with 61% eff.</t>
  </si>
  <si>
    <t>energy content per kg h2</t>
  </si>
  <si>
    <t>RER</t>
  </si>
  <si>
    <t>kilowatt hour</t>
  </si>
  <si>
    <t>electricity, low voltage</t>
  </si>
  <si>
    <t>market for water, deionised</t>
  </si>
  <si>
    <t>Europe without Switzerland</t>
  </si>
  <si>
    <t>water, deionised</t>
  </si>
  <si>
    <t>lifetime stack (7 years)</t>
  </si>
  <si>
    <t>capacity factor</t>
  </si>
  <si>
    <t>output pressure H2 of PEM is usually around 25-30 bar</t>
  </si>
  <si>
    <t>ecoinvent 3.7.1</t>
  </si>
  <si>
    <t xml:space="preserve">A perfect reaction of H2O results in 1 kg H2 and 8 kg O2, and needs 9 kg H2O, however, considering some losses we assume 12 kg H2O. </t>
  </si>
  <si>
    <t>Simons &amp; Bauer assumed 12.318 kg H2O per kg H2 generated (can be used as Ref.)</t>
  </si>
  <si>
    <t>Oxygen</t>
  </si>
  <si>
    <t>air</t>
  </si>
  <si>
    <t xml:space="preserve">High capacity factor since it is coupled to the grid. This will be much lower when coupled to renewable energy generators such as wind and PV (or autonomous configurations). </t>
  </si>
  <si>
    <t>In case the LCIs are used for large-scale hydrogen production, it makes sense to add impacts for water desalinization.</t>
  </si>
  <si>
    <t>this flow is available if ecoinvent 3.8 is used</t>
  </si>
  <si>
    <t>Note</t>
  </si>
  <si>
    <t>hydrogen production, gaseous, 25 bar, from electrolysis</t>
  </si>
  <si>
    <t>Hydrogen, gaseous, 25 bar</t>
  </si>
  <si>
    <t>1 kg H2 produced using a PEM electrolyzer. Source: Bareiß, K., de la Rua, C., Möckl, M., Hamacher, T., 2019. Life cycle assessment of hydrogen from proton exchange membrane water electrolysis in future energy systems 237, 862-872. 10.1016/j.apenergy.2019.01.001</t>
  </si>
  <si>
    <t>1 MW PEM electrolyzer based on Bareiß, K., de la Rua, C., Möckl, M., Hamacher, T., 2019. Life cycle assessment of hydrogen from proton exchange membrane water electrolysis in future energy systems 237, 862-872. 10.1016/j.apenergy.2019.01.001</t>
  </si>
  <si>
    <t>transformer and rectifier unit, for electrolyzer</t>
  </si>
  <si>
    <t>process</t>
  </si>
  <si>
    <t>worksheet name</t>
  </si>
  <si>
    <t>hydrogen</t>
  </si>
  <si>
    <t>ecoinvent</t>
  </si>
  <si>
    <t>market for transport, freight, lorry 16-32 metric ton, EURO5</t>
  </si>
  <si>
    <t>ton kilometer</t>
  </si>
  <si>
    <t>transport, freight, lorry 16-32 metric ton, EURO5</t>
  </si>
  <si>
    <t>reinforcing steel production</t>
  </si>
  <si>
    <t>reinforcing steel</t>
  </si>
  <si>
    <t>sheet rolling, aluminium</t>
  </si>
  <si>
    <t>sheet rolling, steel</t>
  </si>
  <si>
    <t>tube insulation production, elastomere</t>
  </si>
  <si>
    <t>tube insulation, elastomere</t>
  </si>
  <si>
    <t>wire drawing, copper</t>
  </si>
  <si>
    <t>market for activated carbon, granular</t>
  </si>
  <si>
    <t>activated carbon, granular</t>
  </si>
  <si>
    <t>market for titanium, primary</t>
  </si>
  <si>
    <t>titanium, primary</t>
  </si>
  <si>
    <t>hydrogen, gaseous</t>
  </si>
  <si>
    <t>hydrogen production, electrolysis, 25 bar, imported, EP2050</t>
  </si>
  <si>
    <t>CH</t>
  </si>
  <si>
    <t>market for electricity, low voltage</t>
  </si>
  <si>
    <t>hydrogen production, electrolysis, 25 bar, domestic, PATHS2050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</si>
</sst>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1"/>
      <name val="Calibri"/>
      <family val="2"/>
      <scheme val="minor"/>
    </font>
    <font>
      <sz val="10"/>
      <color theme="1"/>
      <name val="Arial"/>
      <family val="2"/>
    </font>
    <font>
      <sz val="11"/>
      <color rgb="FF9C5700"/>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6" fillId="0" borderId="0"/>
    <xf numFmtId="0" fontId="7" fillId="3" borderId="0" applyNumberFormat="0" applyBorder="0" applyAlignment="0" applyProtection="0"/>
  </cellStyleXfs>
  <cellXfs count="37">
    <xf numFmtId="0" fontId="0" fillId="0" borderId="0" xfId="0"/>
    <xf numFmtId="0" fontId="1" fillId="0" borderId="0" xfId="2"/>
    <xf numFmtId="0" fontId="2" fillId="0" borderId="0" xfId="1" applyFont="1"/>
    <xf numFmtId="0" fontId="1" fillId="0" borderId="0" xfId="1"/>
    <xf numFmtId="0" fontId="1" fillId="0" borderId="0" xfId="0" applyFont="1"/>
    <xf numFmtId="0" fontId="3" fillId="2" borderId="0" xfId="0" applyFont="1" applyFill="1"/>
    <xf numFmtId="0" fontId="4" fillId="0" borderId="0" xfId="0" applyFont="1"/>
    <xf numFmtId="0" fontId="3" fillId="0" borderId="0" xfId="0" applyFont="1"/>
    <xf numFmtId="0" fontId="0" fillId="0" borderId="0" xfId="2" applyFont="1"/>
    <xf numFmtId="0" fontId="0" fillId="0" borderId="0" xfId="1" applyFont="1"/>
    <xf numFmtId="0" fontId="0" fillId="0" borderId="0" xfId="2" quotePrefix="1" applyFont="1"/>
    <xf numFmtId="0" fontId="0" fillId="0" borderId="0" xfId="1" applyFont="1" applyAlignment="1">
      <alignment wrapText="1"/>
    </xf>
    <xf numFmtId="0" fontId="0" fillId="0" borderId="0" xfId="0" quotePrefix="1" applyAlignment="1">
      <alignment wrapText="1"/>
    </xf>
    <xf numFmtId="0" fontId="0" fillId="0" borderId="0" xfId="0" quotePrefix="1"/>
    <xf numFmtId="11" fontId="0" fillId="0" borderId="0" xfId="0" applyNumberFormat="1"/>
    <xf numFmtId="0" fontId="0" fillId="0" borderId="1" xfId="0" applyBorder="1"/>
    <xf numFmtId="0" fontId="1" fillId="0" borderId="1" xfId="1" applyBorder="1"/>
    <xf numFmtId="0" fontId="3" fillId="2" borderId="1" xfId="0" applyFont="1" applyFill="1" applyBorder="1"/>
    <xf numFmtId="0" fontId="3" fillId="0" borderId="1" xfId="0" applyFont="1" applyBorder="1"/>
    <xf numFmtId="0" fontId="4" fillId="0" borderId="1" xfId="0" applyFont="1" applyBorder="1"/>
    <xf numFmtId="0" fontId="1" fillId="0" borderId="1" xfId="2" applyBorder="1"/>
    <xf numFmtId="0" fontId="0" fillId="0" borderId="1" xfId="2" applyFont="1" applyBorder="1"/>
    <xf numFmtId="0" fontId="5" fillId="0" borderId="1" xfId="0" applyFont="1" applyBorder="1"/>
    <xf numFmtId="11" fontId="2" fillId="0" borderId="0" xfId="1" applyNumberFormat="1" applyFont="1"/>
    <xf numFmtId="11" fontId="3" fillId="2" borderId="0" xfId="0" applyNumberFormat="1" applyFont="1" applyFill="1"/>
    <xf numFmtId="11" fontId="4" fillId="0" borderId="0" xfId="0" applyNumberFormat="1" applyFont="1"/>
    <xf numFmtId="11" fontId="1" fillId="0" borderId="0" xfId="1" applyNumberFormat="1" applyAlignment="1">
      <alignment horizontal="left"/>
    </xf>
    <xf numFmtId="11" fontId="0" fillId="0" borderId="0" xfId="1" applyNumberFormat="1" applyFont="1" applyAlignment="1">
      <alignment horizontal="left"/>
    </xf>
    <xf numFmtId="11" fontId="3" fillId="0" borderId="0" xfId="0" applyNumberFormat="1" applyFont="1"/>
    <xf numFmtId="11" fontId="1" fillId="0" borderId="0" xfId="2" applyNumberFormat="1"/>
    <xf numFmtId="164" fontId="0" fillId="0" borderId="0" xfId="0" applyNumberFormat="1"/>
    <xf numFmtId="0" fontId="7" fillId="3" borderId="0" xfId="4"/>
    <xf numFmtId="11" fontId="7" fillId="3" borderId="0" xfId="4" applyNumberFormat="1"/>
    <xf numFmtId="0" fontId="7" fillId="3" borderId="0" xfId="4" applyAlignment="1">
      <alignment horizontal="left" vertical="center"/>
    </xf>
    <xf numFmtId="0" fontId="7" fillId="3" borderId="1" xfId="4" applyBorder="1"/>
    <xf numFmtId="0" fontId="8" fillId="0" borderId="0" xfId="0" applyFont="1"/>
    <xf numFmtId="11" fontId="1" fillId="0" borderId="0" xfId="4" applyNumberFormat="1" applyFont="1" applyFill="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7"/>
  <sheetViews>
    <sheetView tabSelected="1" zoomScaleNormal="100" workbookViewId="0">
      <selection activeCell="B20" sqref="B20"/>
    </sheetView>
  </sheetViews>
  <sheetFormatPr defaultColWidth="8.85546875" defaultRowHeight="15" x14ac:dyDescent="0.25"/>
  <cols>
    <col min="1" max="1" width="41.140625" customWidth="1"/>
    <col min="2" max="2" width="40.85546875" style="14" customWidth="1"/>
    <col min="3" max="3" width="17.140625" customWidth="1"/>
    <col min="4" max="4" width="24.28515625" bestFit="1" customWidth="1"/>
    <col min="5" max="5" width="26.42578125" customWidth="1"/>
    <col min="6" max="6" width="14.85546875" bestFit="1" customWidth="1"/>
    <col min="7" max="7" width="33.42578125" bestFit="1" customWidth="1"/>
    <col min="8" max="8" width="19.7109375" bestFit="1" customWidth="1"/>
    <col min="9" max="9" width="99.140625" style="15" customWidth="1"/>
    <col min="10" max="10" width="31" customWidth="1"/>
  </cols>
  <sheetData>
    <row r="1" spans="1:13" x14ac:dyDescent="0.25">
      <c r="A1" t="s">
        <v>16</v>
      </c>
      <c r="B1">
        <v>9</v>
      </c>
    </row>
    <row r="2" spans="1:13" x14ac:dyDescent="0.25">
      <c r="A2" s="2" t="s">
        <v>0</v>
      </c>
      <c r="B2" s="23" t="s">
        <v>60</v>
      </c>
      <c r="C2" s="3"/>
      <c r="D2" s="3"/>
      <c r="E2" s="3"/>
      <c r="F2" s="3"/>
      <c r="G2" s="3"/>
      <c r="H2" s="3"/>
      <c r="I2" s="16"/>
      <c r="K2" s="4"/>
    </row>
    <row r="3" spans="1:13" x14ac:dyDescent="0.25">
      <c r="A3" s="2"/>
      <c r="B3" s="23"/>
      <c r="C3" s="3"/>
      <c r="D3" s="3"/>
      <c r="E3" s="3"/>
      <c r="F3" s="3"/>
      <c r="G3" s="3"/>
      <c r="H3" s="3"/>
      <c r="I3" s="16"/>
      <c r="K3" s="4"/>
    </row>
    <row r="4" spans="1:13" x14ac:dyDescent="0.25">
      <c r="A4" s="5"/>
      <c r="B4" s="24"/>
      <c r="C4" s="5"/>
      <c r="D4" s="5"/>
      <c r="E4" s="5"/>
      <c r="F4" s="5"/>
      <c r="G4" s="5"/>
      <c r="H4" s="5"/>
      <c r="I4" s="17"/>
      <c r="K4" s="4"/>
    </row>
    <row r="5" spans="1:13" x14ac:dyDescent="0.25">
      <c r="A5" s="2" t="s">
        <v>1</v>
      </c>
      <c r="B5" s="25" t="s">
        <v>116</v>
      </c>
      <c r="C5" s="1"/>
      <c r="D5" s="7"/>
      <c r="E5" s="7"/>
      <c r="F5" s="7"/>
      <c r="G5" s="7"/>
      <c r="H5" s="7"/>
      <c r="I5" s="18"/>
      <c r="K5" s="4"/>
    </row>
    <row r="6" spans="1:13" x14ac:dyDescent="0.25">
      <c r="A6" s="3" t="s">
        <v>3</v>
      </c>
      <c r="B6" s="26">
        <v>1</v>
      </c>
      <c r="C6" s="7"/>
      <c r="D6" s="7"/>
      <c r="E6" s="7"/>
      <c r="F6" s="7"/>
      <c r="G6" s="7"/>
      <c r="H6" s="7"/>
      <c r="I6" s="18"/>
      <c r="K6" s="4"/>
    </row>
    <row r="7" spans="1:13" x14ac:dyDescent="0.25">
      <c r="A7" s="3" t="s">
        <v>11</v>
      </c>
      <c r="B7" s="27" t="s">
        <v>91</v>
      </c>
      <c r="C7" s="7"/>
      <c r="D7" s="7"/>
      <c r="E7" s="7"/>
      <c r="F7" s="7"/>
      <c r="G7" s="7"/>
      <c r="H7" s="7"/>
      <c r="I7" s="18"/>
      <c r="K7" s="4"/>
    </row>
    <row r="8" spans="1:13" x14ac:dyDescent="0.25">
      <c r="A8" s="3" t="s">
        <v>4</v>
      </c>
      <c r="B8" s="36" t="s">
        <v>112</v>
      </c>
      <c r="C8" s="7"/>
      <c r="D8" s="7"/>
      <c r="E8" s="7"/>
      <c r="F8" s="7"/>
      <c r="G8" s="7"/>
      <c r="H8" s="7"/>
      <c r="I8" s="18"/>
      <c r="K8" s="4"/>
    </row>
    <row r="9" spans="1:13" x14ac:dyDescent="0.25">
      <c r="A9" s="3" t="s">
        <v>2</v>
      </c>
      <c r="B9" s="27" t="s">
        <v>114</v>
      </c>
      <c r="C9" s="7"/>
      <c r="D9" s="7"/>
      <c r="E9" s="7"/>
      <c r="F9" s="7"/>
      <c r="G9" s="7"/>
      <c r="H9" s="7"/>
      <c r="I9" s="18"/>
      <c r="K9" s="4"/>
    </row>
    <row r="10" spans="1:13" x14ac:dyDescent="0.25">
      <c r="A10" s="3" t="s">
        <v>6</v>
      </c>
      <c r="B10" s="28" t="s">
        <v>14</v>
      </c>
      <c r="C10" s="7"/>
      <c r="D10" s="7"/>
      <c r="E10" s="7"/>
      <c r="F10" s="7"/>
      <c r="G10" s="7"/>
      <c r="H10" s="6"/>
      <c r="I10" s="19"/>
      <c r="K10" s="4"/>
    </row>
    <row r="11" spans="1:13" x14ac:dyDescent="0.25">
      <c r="A11" s="6" t="s">
        <v>7</v>
      </c>
      <c r="B11" s="25"/>
      <c r="C11" s="6"/>
      <c r="D11" s="6"/>
      <c r="E11" s="6"/>
      <c r="F11" s="6"/>
      <c r="G11" s="6"/>
      <c r="H11" s="1"/>
      <c r="I11" s="20"/>
      <c r="J11" t="s">
        <v>79</v>
      </c>
      <c r="K11" s="4"/>
      <c r="M11" t="s">
        <v>88</v>
      </c>
    </row>
    <row r="12" spans="1:13" x14ac:dyDescent="0.25">
      <c r="A12" t="s">
        <v>8</v>
      </c>
      <c r="B12" s="14" t="s">
        <v>9</v>
      </c>
      <c r="C12" t="s">
        <v>12</v>
      </c>
      <c r="D12" t="s">
        <v>2</v>
      </c>
      <c r="E12" t="s">
        <v>6</v>
      </c>
      <c r="F12" t="s">
        <v>5</v>
      </c>
      <c r="G12" t="s">
        <v>4</v>
      </c>
      <c r="H12" t="s">
        <v>10</v>
      </c>
      <c r="I12" s="21" t="s">
        <v>11</v>
      </c>
      <c r="J12" s="8" t="s">
        <v>70</v>
      </c>
      <c r="K12" s="4">
        <v>120</v>
      </c>
      <c r="L12" t="s">
        <v>66</v>
      </c>
    </row>
    <row r="13" spans="1:13" x14ac:dyDescent="0.25">
      <c r="A13" s="14" t="s">
        <v>89</v>
      </c>
      <c r="B13" s="14">
        <v>1</v>
      </c>
      <c r="C13" t="str">
        <f>$B$2</f>
        <v>h2_pem</v>
      </c>
      <c r="D13" t="str">
        <f>B9</f>
        <v>CH</v>
      </c>
      <c r="E13" t="str">
        <f>B10</f>
        <v>kilogram</v>
      </c>
      <c r="F13" t="s">
        <v>23</v>
      </c>
      <c r="G13" t="s">
        <v>90</v>
      </c>
      <c r="H13" s="1"/>
      <c r="I13" s="20"/>
      <c r="J13" t="s">
        <v>65</v>
      </c>
      <c r="K13" s="4">
        <v>0.61</v>
      </c>
      <c r="L13" t="s">
        <v>67</v>
      </c>
    </row>
    <row r="14" spans="1:13" x14ac:dyDescent="0.25">
      <c r="A14" t="str">
        <f>A45</f>
        <v>electrolyzer, PEM, Balance of Plant</v>
      </c>
      <c r="B14">
        <f>B45*1/(1000*K15*K14/(K12/(3.6*K13)))</f>
        <v>3.2831536135045292E-7</v>
      </c>
      <c r="C14" t="str">
        <f t="shared" ref="C14:G15" si="0">C45</f>
        <v>h2_pem</v>
      </c>
      <c r="D14" t="str">
        <f t="shared" si="0"/>
        <v>GLO</v>
      </c>
      <c r="E14" t="str">
        <f t="shared" si="0"/>
        <v>unit</v>
      </c>
      <c r="F14" t="str">
        <f t="shared" si="0"/>
        <v>technosphere</v>
      </c>
      <c r="G14" t="str">
        <f t="shared" si="0"/>
        <v>electrolyzer, PEM, Balance of Plant</v>
      </c>
      <c r="I14" s="15" t="str">
        <f>I45</f>
        <v>Assuming lifetime of electrolyzer stack of 7 years, BOP 20 years</v>
      </c>
      <c r="J14" t="s">
        <v>77</v>
      </c>
      <c r="K14">
        <f>7*8760</f>
        <v>61320</v>
      </c>
      <c r="L14" t="s">
        <v>68</v>
      </c>
    </row>
    <row r="15" spans="1:13" x14ac:dyDescent="0.25">
      <c r="A15" t="str">
        <f>A46</f>
        <v>electrolyzer, PEM, Stack</v>
      </c>
      <c r="B15" s="30">
        <f>1/(1000*K15*K14/(K12/(3.6*K13)))</f>
        <v>9.3804388957272273E-7</v>
      </c>
      <c r="C15" t="str">
        <f t="shared" si="0"/>
        <v>h2_pem</v>
      </c>
      <c r="D15" t="str">
        <f t="shared" si="0"/>
        <v>GLO</v>
      </c>
      <c r="E15" t="str">
        <f t="shared" si="0"/>
        <v>unit</v>
      </c>
      <c r="F15" t="str">
        <f t="shared" si="0"/>
        <v>technosphere</v>
      </c>
      <c r="G15" t="str">
        <f t="shared" si="0"/>
        <v>electrolyzer, PEM, Stack</v>
      </c>
      <c r="J15" s="8" t="s">
        <v>78</v>
      </c>
      <c r="K15">
        <v>0.95</v>
      </c>
      <c r="L15" t="s">
        <v>67</v>
      </c>
      <c r="M15" s="31" t="s">
        <v>85</v>
      </c>
    </row>
    <row r="16" spans="1:13" x14ac:dyDescent="0.25">
      <c r="A16" s="3" t="s">
        <v>115</v>
      </c>
      <c r="B16" s="14">
        <f>(K12/3.6)/K13</f>
        <v>54.644808743169406</v>
      </c>
      <c r="C16" t="s">
        <v>80</v>
      </c>
      <c r="D16" t="s">
        <v>114</v>
      </c>
      <c r="E16" t="s">
        <v>72</v>
      </c>
      <c r="F16" t="s">
        <v>13</v>
      </c>
      <c r="G16" t="s">
        <v>73</v>
      </c>
      <c r="H16" s="1"/>
      <c r="I16" s="21" t="s">
        <v>69</v>
      </c>
    </row>
    <row r="17" spans="1:13" x14ac:dyDescent="0.25">
      <c r="A17" s="3" t="s">
        <v>74</v>
      </c>
      <c r="B17" s="14">
        <v>12</v>
      </c>
      <c r="C17" t="s">
        <v>80</v>
      </c>
      <c r="D17" t="s">
        <v>75</v>
      </c>
      <c r="E17" t="s">
        <v>14</v>
      </c>
      <c r="F17" t="s">
        <v>13</v>
      </c>
      <c r="G17" t="s">
        <v>76</v>
      </c>
      <c r="I17" s="21" t="s">
        <v>81</v>
      </c>
      <c r="J17" t="s">
        <v>82</v>
      </c>
      <c r="M17" s="33" t="s">
        <v>86</v>
      </c>
    </row>
    <row r="18" spans="1:13" x14ac:dyDescent="0.25">
      <c r="A18" s="31" t="s">
        <v>83</v>
      </c>
      <c r="B18" s="32">
        <v>8</v>
      </c>
      <c r="C18" s="31" t="s">
        <v>15</v>
      </c>
      <c r="D18" s="31"/>
      <c r="E18" s="31" t="s">
        <v>14</v>
      </c>
      <c r="F18" s="31" t="s">
        <v>17</v>
      </c>
      <c r="G18" s="31"/>
      <c r="H18" s="31" t="s">
        <v>84</v>
      </c>
      <c r="I18" s="34" t="s">
        <v>87</v>
      </c>
    </row>
    <row r="19" spans="1:13" x14ac:dyDescent="0.25">
      <c r="B19"/>
    </row>
    <row r="20" spans="1:13" x14ac:dyDescent="0.25">
      <c r="A20" s="2" t="s">
        <v>1</v>
      </c>
      <c r="B20" s="25" t="s">
        <v>113</v>
      </c>
      <c r="C20" s="1"/>
      <c r="D20" s="7"/>
      <c r="E20" s="7"/>
      <c r="F20" s="7"/>
      <c r="G20" s="7"/>
      <c r="H20" s="7"/>
      <c r="I20" s="18"/>
      <c r="K20" s="4"/>
    </row>
    <row r="21" spans="1:13" x14ac:dyDescent="0.25">
      <c r="A21" s="3" t="s">
        <v>3</v>
      </c>
      <c r="B21" s="26">
        <v>1</v>
      </c>
      <c r="C21" s="7"/>
      <c r="D21" s="7"/>
      <c r="E21" s="7"/>
      <c r="F21" s="7"/>
      <c r="G21" s="7"/>
      <c r="H21" s="7"/>
      <c r="I21" s="18"/>
      <c r="K21" s="4"/>
    </row>
    <row r="22" spans="1:13" x14ac:dyDescent="0.25">
      <c r="A22" s="3" t="s">
        <v>11</v>
      </c>
      <c r="B22" s="27" t="s">
        <v>91</v>
      </c>
      <c r="C22" s="7"/>
      <c r="D22" s="7"/>
      <c r="E22" s="7"/>
      <c r="F22" s="7"/>
      <c r="G22" s="7"/>
      <c r="H22" s="7"/>
      <c r="I22" s="18"/>
      <c r="K22" s="4"/>
    </row>
    <row r="23" spans="1:13" x14ac:dyDescent="0.25">
      <c r="A23" s="3" t="s">
        <v>4</v>
      </c>
      <c r="B23" s="36" t="s">
        <v>112</v>
      </c>
      <c r="C23" s="7"/>
      <c r="D23" s="7"/>
      <c r="E23" s="7"/>
      <c r="F23" s="7"/>
      <c r="G23" s="7"/>
      <c r="H23" s="7"/>
      <c r="I23" s="18"/>
      <c r="K23" s="4"/>
    </row>
    <row r="24" spans="1:13" x14ac:dyDescent="0.25">
      <c r="A24" s="3" t="s">
        <v>2</v>
      </c>
      <c r="B24" s="27" t="s">
        <v>71</v>
      </c>
      <c r="C24" s="7"/>
      <c r="D24" s="7"/>
      <c r="E24" s="7"/>
      <c r="F24" s="7"/>
      <c r="G24" s="7"/>
      <c r="H24" s="7"/>
      <c r="I24" s="18"/>
      <c r="K24" s="4"/>
    </row>
    <row r="25" spans="1:13" x14ac:dyDescent="0.25">
      <c r="A25" s="3" t="s">
        <v>6</v>
      </c>
      <c r="B25" s="28" t="s">
        <v>14</v>
      </c>
      <c r="C25" s="7"/>
      <c r="D25" s="7"/>
      <c r="E25" s="7"/>
      <c r="F25" s="7"/>
      <c r="G25" s="7"/>
      <c r="H25" s="6"/>
      <c r="I25" s="19"/>
      <c r="K25" s="4"/>
    </row>
    <row r="26" spans="1:13" x14ac:dyDescent="0.25">
      <c r="A26" s="6" t="s">
        <v>7</v>
      </c>
      <c r="B26" s="25"/>
      <c r="C26" s="6"/>
      <c r="D26" s="6"/>
      <c r="E26" s="6"/>
      <c r="F26" s="6"/>
      <c r="G26" s="6"/>
      <c r="H26" s="1"/>
      <c r="I26" s="20"/>
      <c r="J26" t="s">
        <v>79</v>
      </c>
      <c r="K26" s="4"/>
      <c r="M26" t="s">
        <v>88</v>
      </c>
    </row>
    <row r="27" spans="1:13" x14ac:dyDescent="0.25">
      <c r="A27" t="s">
        <v>8</v>
      </c>
      <c r="B27" s="14" t="s">
        <v>9</v>
      </c>
      <c r="C27" t="s">
        <v>12</v>
      </c>
      <c r="D27" t="s">
        <v>2</v>
      </c>
      <c r="E27" t="s">
        <v>6</v>
      </c>
      <c r="F27" t="s">
        <v>5</v>
      </c>
      <c r="G27" t="s">
        <v>4</v>
      </c>
      <c r="H27" t="s">
        <v>10</v>
      </c>
      <c r="I27" s="21" t="s">
        <v>11</v>
      </c>
      <c r="J27" s="8" t="s">
        <v>70</v>
      </c>
      <c r="K27" s="4">
        <v>120</v>
      </c>
      <c r="L27" t="s">
        <v>66</v>
      </c>
    </row>
    <row r="28" spans="1:13" x14ac:dyDescent="0.25">
      <c r="A28" s="14" t="s">
        <v>89</v>
      </c>
      <c r="B28" s="14">
        <v>1</v>
      </c>
      <c r="C28" t="str">
        <f>$B$2</f>
        <v>h2_pem</v>
      </c>
      <c r="D28" t="str">
        <f>B24</f>
        <v>RER</v>
      </c>
      <c r="E28" t="str">
        <f>B25</f>
        <v>kilogram</v>
      </c>
      <c r="F28" t="s">
        <v>23</v>
      </c>
      <c r="G28" t="s">
        <v>90</v>
      </c>
      <c r="H28" s="1"/>
      <c r="I28" s="20"/>
      <c r="J28" t="s">
        <v>65</v>
      </c>
      <c r="K28" s="4">
        <v>0.61</v>
      </c>
      <c r="L28" t="s">
        <v>67</v>
      </c>
    </row>
    <row r="29" spans="1:13" x14ac:dyDescent="0.25">
      <c r="A29" t="str">
        <f>A60</f>
        <v>market for steel, chromium steel 18/8, hot rolled</v>
      </c>
      <c r="B29">
        <f>B60*1/(1000*K30*K29/(K27/(3.6*K28)))</f>
        <v>9.3804388957272273E-5</v>
      </c>
      <c r="C29" t="str">
        <f t="shared" ref="C29:G29" si="1">C60</f>
        <v>ecoinvent 3.7.1</v>
      </c>
      <c r="D29" t="str">
        <f t="shared" si="1"/>
        <v>GLO</v>
      </c>
      <c r="E29" t="str">
        <f t="shared" si="1"/>
        <v>kilogram</v>
      </c>
      <c r="F29" t="str">
        <f t="shared" si="1"/>
        <v>technosphere</v>
      </c>
      <c r="G29" t="str">
        <f t="shared" si="1"/>
        <v>steel, chromium steel 18/8, hot rolled</v>
      </c>
      <c r="I29" s="15">
        <f>I60</f>
        <v>0</v>
      </c>
      <c r="J29" t="s">
        <v>77</v>
      </c>
      <c r="K29">
        <f>7*8760</f>
        <v>61320</v>
      </c>
      <c r="L29" t="s">
        <v>68</v>
      </c>
    </row>
    <row r="30" spans="1:13" x14ac:dyDescent="0.25">
      <c r="A30" t="str">
        <f>A61</f>
        <v>market for copper, anode</v>
      </c>
      <c r="B30" s="30">
        <f>1/(1000*K30*K29/(K27/(3.6*K28)))</f>
        <v>9.3804388957272273E-7</v>
      </c>
      <c r="C30" t="str">
        <f t="shared" ref="C30:G30" si="2">C61</f>
        <v>ecoinvent 3.7.1</v>
      </c>
      <c r="D30" t="str">
        <f t="shared" si="2"/>
        <v>GLO</v>
      </c>
      <c r="E30" t="str">
        <f t="shared" si="2"/>
        <v>kilogram</v>
      </c>
      <c r="F30" t="str">
        <f t="shared" si="2"/>
        <v>technosphere</v>
      </c>
      <c r="G30" t="str">
        <f t="shared" si="2"/>
        <v>copper, anode</v>
      </c>
      <c r="J30" s="8" t="s">
        <v>78</v>
      </c>
      <c r="K30">
        <v>0.95</v>
      </c>
      <c r="L30" t="s">
        <v>67</v>
      </c>
      <c r="M30" s="31" t="s">
        <v>85</v>
      </c>
    </row>
    <row r="31" spans="1:13" x14ac:dyDescent="0.25">
      <c r="A31" s="3" t="s">
        <v>115</v>
      </c>
      <c r="B31" s="14">
        <f>(K27/3.6)/K28</f>
        <v>54.644808743169406</v>
      </c>
      <c r="C31" t="s">
        <v>80</v>
      </c>
      <c r="D31" t="s">
        <v>114</v>
      </c>
      <c r="E31" t="s">
        <v>72</v>
      </c>
      <c r="F31" t="s">
        <v>13</v>
      </c>
      <c r="G31" t="s">
        <v>73</v>
      </c>
      <c r="H31" s="1"/>
      <c r="I31" s="21" t="s">
        <v>69</v>
      </c>
    </row>
    <row r="32" spans="1:13" x14ac:dyDescent="0.25">
      <c r="A32" s="3" t="s">
        <v>74</v>
      </c>
      <c r="B32" s="14">
        <v>12</v>
      </c>
      <c r="C32" t="s">
        <v>80</v>
      </c>
      <c r="D32" t="s">
        <v>75</v>
      </c>
      <c r="E32" t="s">
        <v>14</v>
      </c>
      <c r="F32" t="s">
        <v>13</v>
      </c>
      <c r="G32" t="s">
        <v>76</v>
      </c>
      <c r="I32" s="21" t="s">
        <v>81</v>
      </c>
      <c r="J32" t="s">
        <v>82</v>
      </c>
      <c r="M32" s="33" t="s">
        <v>86</v>
      </c>
    </row>
    <row r="33" spans="1:9" x14ac:dyDescent="0.25">
      <c r="A33" s="31" t="s">
        <v>83</v>
      </c>
      <c r="B33" s="32">
        <v>8</v>
      </c>
      <c r="C33" s="31" t="s">
        <v>15</v>
      </c>
      <c r="D33" s="31"/>
      <c r="E33" s="31" t="s">
        <v>14</v>
      </c>
      <c r="F33" s="31" t="s">
        <v>17</v>
      </c>
      <c r="G33" s="31"/>
      <c r="H33" s="31" t="s">
        <v>84</v>
      </c>
      <c r="I33" s="34" t="s">
        <v>87</v>
      </c>
    </row>
    <row r="34" spans="1:9" x14ac:dyDescent="0.25">
      <c r="B34"/>
    </row>
    <row r="35" spans="1:9" x14ac:dyDescent="0.25">
      <c r="A35" s="5"/>
      <c r="B35" s="24"/>
      <c r="C35" s="5"/>
      <c r="D35" s="5"/>
      <c r="E35" s="5"/>
      <c r="F35" s="5"/>
      <c r="G35" s="5"/>
      <c r="H35" s="5"/>
      <c r="I35" s="17"/>
    </row>
    <row r="36" spans="1:9" x14ac:dyDescent="0.25">
      <c r="A36" s="2" t="s">
        <v>1</v>
      </c>
      <c r="B36" s="25" t="s">
        <v>53</v>
      </c>
      <c r="C36" s="7"/>
      <c r="D36" s="7"/>
      <c r="E36" s="7"/>
      <c r="F36" s="7"/>
      <c r="G36" s="7"/>
      <c r="H36" s="7"/>
      <c r="I36" s="18"/>
    </row>
    <row r="37" spans="1:9" x14ac:dyDescent="0.25">
      <c r="A37" s="3" t="s">
        <v>3</v>
      </c>
      <c r="B37" s="26">
        <v>1</v>
      </c>
      <c r="C37" s="7"/>
      <c r="D37" s="7"/>
      <c r="E37" s="7"/>
      <c r="F37" s="7"/>
      <c r="G37" s="7"/>
      <c r="H37" s="7"/>
      <c r="I37" s="18"/>
    </row>
    <row r="38" spans="1:9" x14ac:dyDescent="0.25">
      <c r="A38" s="3" t="s">
        <v>11</v>
      </c>
      <c r="B38" s="27" t="s">
        <v>92</v>
      </c>
      <c r="C38" s="7"/>
      <c r="D38" s="7"/>
      <c r="E38" s="7"/>
      <c r="F38" s="7"/>
      <c r="G38" s="7"/>
      <c r="H38" s="7"/>
      <c r="I38" s="18"/>
    </row>
    <row r="39" spans="1:9" x14ac:dyDescent="0.25">
      <c r="A39" s="3" t="s">
        <v>4</v>
      </c>
      <c r="B39" s="28" t="str">
        <f>B36</f>
        <v>electrolyzer, PEM</v>
      </c>
      <c r="C39" s="7"/>
      <c r="D39" s="7"/>
      <c r="E39" s="7"/>
      <c r="F39" s="7"/>
      <c r="G39" s="7"/>
      <c r="H39" s="7"/>
      <c r="I39" s="18"/>
    </row>
    <row r="40" spans="1:9" x14ac:dyDescent="0.25">
      <c r="A40" s="3" t="s">
        <v>2</v>
      </c>
      <c r="B40" s="27" t="s">
        <v>24</v>
      </c>
      <c r="C40" s="7"/>
      <c r="D40" s="7"/>
      <c r="E40" s="7"/>
      <c r="F40" s="7"/>
      <c r="G40" s="7"/>
      <c r="H40" s="7"/>
      <c r="I40" s="18"/>
    </row>
    <row r="41" spans="1:9" x14ac:dyDescent="0.25">
      <c r="A41" s="3" t="s">
        <v>6</v>
      </c>
      <c r="B41" s="28" t="s">
        <v>6</v>
      </c>
      <c r="C41" s="7"/>
      <c r="D41" s="7"/>
      <c r="E41" s="7"/>
      <c r="F41" s="7"/>
      <c r="G41" s="7"/>
      <c r="H41" s="6"/>
      <c r="I41" s="19"/>
    </row>
    <row r="42" spans="1:9" x14ac:dyDescent="0.25">
      <c r="A42" s="6" t="s">
        <v>7</v>
      </c>
      <c r="B42" s="25"/>
      <c r="C42" s="6"/>
      <c r="D42" s="6"/>
      <c r="E42" s="6"/>
      <c r="F42" s="6"/>
      <c r="G42" s="6"/>
      <c r="H42" s="1"/>
      <c r="I42" s="20"/>
    </row>
    <row r="43" spans="1:9" x14ac:dyDescent="0.25">
      <c r="A43" t="s">
        <v>8</v>
      </c>
      <c r="B43" s="14" t="s">
        <v>9</v>
      </c>
      <c r="C43" t="s">
        <v>12</v>
      </c>
      <c r="D43" t="s">
        <v>2</v>
      </c>
      <c r="E43" t="s">
        <v>6</v>
      </c>
      <c r="F43" t="s">
        <v>5</v>
      </c>
      <c r="G43" t="s">
        <v>4</v>
      </c>
      <c r="H43" t="s">
        <v>10</v>
      </c>
      <c r="I43" s="21" t="s">
        <v>11</v>
      </c>
    </row>
    <row r="44" spans="1:9" x14ac:dyDescent="0.25">
      <c r="A44" t="str">
        <f>B39</f>
        <v>electrolyzer, PEM</v>
      </c>
      <c r="B44" s="14">
        <v>1</v>
      </c>
      <c r="C44" t="str">
        <f>B2</f>
        <v>h2_pem</v>
      </c>
      <c r="D44" t="str">
        <f>B40</f>
        <v>GLO</v>
      </c>
      <c r="E44" t="str">
        <f>B41</f>
        <v>unit</v>
      </c>
      <c r="F44" t="s">
        <v>23</v>
      </c>
      <c r="G44" t="str">
        <f>B39</f>
        <v>electrolyzer, PEM</v>
      </c>
      <c r="H44" s="1"/>
      <c r="I44" s="20"/>
    </row>
    <row r="45" spans="1:9" x14ac:dyDescent="0.25">
      <c r="A45" t="s">
        <v>55</v>
      </c>
      <c r="B45" s="14">
        <f>1*7/20</f>
        <v>0.35</v>
      </c>
      <c r="C45" t="str">
        <f>C44</f>
        <v>h2_pem</v>
      </c>
      <c r="D45" t="s">
        <v>24</v>
      </c>
      <c r="E45" t="s">
        <v>6</v>
      </c>
      <c r="F45" t="s">
        <v>13</v>
      </c>
      <c r="G45" s="1" t="str">
        <f>A45</f>
        <v>electrolyzer, PEM, Balance of Plant</v>
      </c>
      <c r="H45" s="1"/>
      <c r="I45" s="21" t="s">
        <v>57</v>
      </c>
    </row>
    <row r="46" spans="1:9" x14ac:dyDescent="0.25">
      <c r="A46" t="s">
        <v>54</v>
      </c>
      <c r="B46" s="14">
        <v>1</v>
      </c>
      <c r="C46" t="str">
        <f>C44</f>
        <v>h2_pem</v>
      </c>
      <c r="D46" t="s">
        <v>24</v>
      </c>
      <c r="E46" t="s">
        <v>6</v>
      </c>
      <c r="F46" t="s">
        <v>13</v>
      </c>
      <c r="G46" s="8" t="str">
        <f>A46</f>
        <v>electrolyzer, PEM, Stack</v>
      </c>
    </row>
    <row r="47" spans="1:9" ht="16.350000000000001" customHeight="1" x14ac:dyDescent="0.25">
      <c r="G47" s="8"/>
    </row>
    <row r="48" spans="1:9" x14ac:dyDescent="0.25">
      <c r="A48" s="5"/>
      <c r="B48" s="24"/>
      <c r="C48" s="5"/>
      <c r="D48" s="5"/>
      <c r="E48" s="5"/>
      <c r="F48" s="5"/>
      <c r="G48" s="5"/>
      <c r="H48" s="5"/>
      <c r="I48" s="17"/>
    </row>
    <row r="49" spans="1:9" x14ac:dyDescent="0.25">
      <c r="A49" s="2" t="s">
        <v>1</v>
      </c>
      <c r="B49" s="25" t="str">
        <f>A46</f>
        <v>electrolyzer, PEM, Stack</v>
      </c>
      <c r="C49" s="7"/>
      <c r="D49" s="7"/>
      <c r="E49" s="7"/>
      <c r="F49" s="7"/>
      <c r="G49" s="7"/>
      <c r="H49" s="7"/>
      <c r="I49" s="18"/>
    </row>
    <row r="50" spans="1:9" x14ac:dyDescent="0.25">
      <c r="A50" s="3" t="s">
        <v>3</v>
      </c>
      <c r="B50" s="26">
        <v>1</v>
      </c>
      <c r="C50" s="7"/>
      <c r="D50" s="7"/>
      <c r="E50" s="7"/>
      <c r="F50" s="7"/>
      <c r="G50" s="7"/>
      <c r="H50" s="7"/>
      <c r="I50" s="18"/>
    </row>
    <row r="51" spans="1:9" x14ac:dyDescent="0.25">
      <c r="A51" s="3" t="s">
        <v>11</v>
      </c>
      <c r="B51" s="27" t="s">
        <v>92</v>
      </c>
      <c r="C51" s="7"/>
      <c r="D51" s="7"/>
      <c r="E51" s="7"/>
      <c r="F51" s="7"/>
      <c r="G51" s="7"/>
      <c r="H51" s="7"/>
      <c r="I51" s="18"/>
    </row>
    <row r="52" spans="1:9" x14ac:dyDescent="0.25">
      <c r="A52" s="3" t="s">
        <v>4</v>
      </c>
      <c r="B52" s="28" t="str">
        <f>B49</f>
        <v>electrolyzer, PEM, Stack</v>
      </c>
      <c r="C52" s="7"/>
      <c r="D52" s="7"/>
      <c r="E52" s="7"/>
      <c r="F52" s="7"/>
      <c r="G52" s="7"/>
      <c r="H52" s="7"/>
      <c r="I52" s="18"/>
    </row>
    <row r="53" spans="1:9" x14ac:dyDescent="0.25">
      <c r="A53" s="3" t="s">
        <v>2</v>
      </c>
      <c r="B53" s="27" t="s">
        <v>24</v>
      </c>
      <c r="C53" s="7"/>
      <c r="D53" s="7"/>
      <c r="E53" s="7"/>
      <c r="F53" s="7"/>
      <c r="G53" s="7"/>
      <c r="H53" s="7"/>
      <c r="I53" s="18"/>
    </row>
    <row r="54" spans="1:9" x14ac:dyDescent="0.25">
      <c r="A54" s="9" t="s">
        <v>6</v>
      </c>
      <c r="B54" s="28" t="s">
        <v>6</v>
      </c>
      <c r="C54" s="7"/>
      <c r="D54" s="7"/>
      <c r="E54" s="7"/>
      <c r="F54" s="7"/>
      <c r="G54" s="7"/>
      <c r="H54" s="7"/>
      <c r="I54" s="18"/>
    </row>
    <row r="55" spans="1:9" x14ac:dyDescent="0.25">
      <c r="A55" s="6" t="s">
        <v>7</v>
      </c>
      <c r="B55" s="25"/>
      <c r="C55" s="6"/>
      <c r="D55" s="6"/>
      <c r="E55" s="6"/>
      <c r="F55" s="6"/>
      <c r="G55" s="6"/>
      <c r="H55" s="6"/>
      <c r="I55" s="19"/>
    </row>
    <row r="56" spans="1:9" x14ac:dyDescent="0.25">
      <c r="A56" t="s">
        <v>8</v>
      </c>
      <c r="B56" s="14" t="s">
        <v>9</v>
      </c>
      <c r="C56" t="s">
        <v>12</v>
      </c>
      <c r="D56" t="s">
        <v>2</v>
      </c>
      <c r="E56" t="s">
        <v>6</v>
      </c>
      <c r="F56" t="s">
        <v>5</v>
      </c>
      <c r="G56" t="s">
        <v>4</v>
      </c>
      <c r="H56" s="8" t="s">
        <v>10</v>
      </c>
      <c r="I56" s="21" t="s">
        <v>11</v>
      </c>
    </row>
    <row r="57" spans="1:9" x14ac:dyDescent="0.25">
      <c r="A57" t="str">
        <f>B52</f>
        <v>electrolyzer, PEM, Stack</v>
      </c>
      <c r="B57" s="14">
        <v>1</v>
      </c>
      <c r="C57" t="str">
        <f>C46</f>
        <v>h2_pem</v>
      </c>
      <c r="D57" t="str">
        <f>B53</f>
        <v>GLO</v>
      </c>
      <c r="E57" t="str">
        <f>B54</f>
        <v>unit</v>
      </c>
      <c r="F57" t="s">
        <v>23</v>
      </c>
      <c r="G57" t="str">
        <f>B52</f>
        <v>electrolyzer, PEM, Stack</v>
      </c>
      <c r="I57" s="22"/>
    </row>
    <row r="58" spans="1:9" x14ac:dyDescent="0.25">
      <c r="A58" t="s">
        <v>110</v>
      </c>
      <c r="B58" s="14">
        <v>528</v>
      </c>
      <c r="C58" t="s">
        <v>80</v>
      </c>
      <c r="D58" t="s">
        <v>24</v>
      </c>
      <c r="E58" t="s">
        <v>14</v>
      </c>
      <c r="F58" t="s">
        <v>13</v>
      </c>
      <c r="G58" t="s">
        <v>111</v>
      </c>
      <c r="H58" s="1"/>
      <c r="I58" s="20"/>
    </row>
    <row r="59" spans="1:9" x14ac:dyDescent="0.25">
      <c r="A59" t="s">
        <v>26</v>
      </c>
      <c r="B59" s="14">
        <v>27</v>
      </c>
      <c r="C59" t="s">
        <v>80</v>
      </c>
      <c r="D59" t="s">
        <v>24</v>
      </c>
      <c r="E59" t="s">
        <v>14</v>
      </c>
      <c r="F59" t="s">
        <v>13</v>
      </c>
      <c r="G59" t="s">
        <v>27</v>
      </c>
      <c r="H59" s="1"/>
      <c r="I59" s="20"/>
    </row>
    <row r="60" spans="1:9" x14ac:dyDescent="0.25">
      <c r="A60" t="s">
        <v>28</v>
      </c>
      <c r="B60" s="14">
        <v>100</v>
      </c>
      <c r="C60" t="s">
        <v>80</v>
      </c>
      <c r="D60" t="s">
        <v>24</v>
      </c>
      <c r="E60" t="s">
        <v>14</v>
      </c>
      <c r="F60" t="s">
        <v>13</v>
      </c>
      <c r="G60" t="s">
        <v>18</v>
      </c>
    </row>
    <row r="61" spans="1:9" x14ac:dyDescent="0.25">
      <c r="A61" t="s">
        <v>29</v>
      </c>
      <c r="B61" s="14">
        <v>4.5</v>
      </c>
      <c r="C61" t="s">
        <v>80</v>
      </c>
      <c r="D61" t="s">
        <v>24</v>
      </c>
      <c r="E61" t="s">
        <v>14</v>
      </c>
      <c r="F61" t="s">
        <v>13</v>
      </c>
      <c r="G61" t="s">
        <v>30</v>
      </c>
    </row>
    <row r="62" spans="1:9" x14ac:dyDescent="0.25">
      <c r="A62" t="s">
        <v>108</v>
      </c>
      <c r="B62" s="14">
        <v>9</v>
      </c>
      <c r="C62" t="s">
        <v>80</v>
      </c>
      <c r="D62" t="s">
        <v>24</v>
      </c>
      <c r="E62" t="s">
        <v>14</v>
      </c>
      <c r="F62" t="s">
        <v>13</v>
      </c>
      <c r="G62" t="s">
        <v>109</v>
      </c>
    </row>
    <row r="63" spans="1:9" x14ac:dyDescent="0.25">
      <c r="A63" t="s">
        <v>31</v>
      </c>
      <c r="B63" s="14">
        <f>16*(0.85/(0.85+0.18))</f>
        <v>13.203883495145631</v>
      </c>
      <c r="C63" t="s">
        <v>80</v>
      </c>
      <c r="D63" t="s">
        <v>24</v>
      </c>
      <c r="E63" t="s">
        <v>14</v>
      </c>
      <c r="F63" t="s">
        <v>13</v>
      </c>
      <c r="G63" t="s">
        <v>32</v>
      </c>
      <c r="I63" s="15" t="s">
        <v>61</v>
      </c>
    </row>
    <row r="64" spans="1:9" x14ac:dyDescent="0.25">
      <c r="A64" t="s">
        <v>37</v>
      </c>
      <c r="B64" s="14">
        <f>16-B63</f>
        <v>2.7961165048543695</v>
      </c>
      <c r="C64" t="s">
        <v>80</v>
      </c>
      <c r="D64" t="s">
        <v>25</v>
      </c>
      <c r="E64" t="s">
        <v>14</v>
      </c>
      <c r="F64" t="s">
        <v>13</v>
      </c>
      <c r="G64" t="s">
        <v>38</v>
      </c>
      <c r="I64" s="15" t="s">
        <v>61</v>
      </c>
    </row>
    <row r="65" spans="1:11" x14ac:dyDescent="0.25">
      <c r="A65" t="s">
        <v>33</v>
      </c>
      <c r="B65" s="14">
        <v>7.4999999999999997E-2</v>
      </c>
      <c r="C65" t="s">
        <v>80</v>
      </c>
      <c r="D65" t="s">
        <v>24</v>
      </c>
      <c r="E65" t="s">
        <v>14</v>
      </c>
      <c r="F65" t="s">
        <v>13</v>
      </c>
      <c r="G65" t="s">
        <v>34</v>
      </c>
    </row>
    <row r="66" spans="1:11" x14ac:dyDescent="0.25">
      <c r="A66" t="s">
        <v>36</v>
      </c>
      <c r="B66" s="14">
        <v>0.75</v>
      </c>
      <c r="C66" s="1" t="s">
        <v>15</v>
      </c>
      <c r="E66" t="s">
        <v>14</v>
      </c>
      <c r="F66" s="8" t="s">
        <v>17</v>
      </c>
      <c r="G66" s="1"/>
      <c r="H66" s="8" t="s">
        <v>35</v>
      </c>
    </row>
    <row r="67" spans="1:11" x14ac:dyDescent="0.25">
      <c r="C67" s="1"/>
      <c r="F67" s="8"/>
      <c r="G67" s="1"/>
      <c r="H67" s="8"/>
    </row>
    <row r="68" spans="1:11" x14ac:dyDescent="0.25">
      <c r="A68" s="5"/>
      <c r="B68" s="24"/>
      <c r="C68" s="5"/>
      <c r="D68" s="5"/>
      <c r="E68" s="5"/>
      <c r="F68" s="5"/>
      <c r="G68" s="5"/>
      <c r="H68" s="5"/>
    </row>
    <row r="69" spans="1:11" x14ac:dyDescent="0.25">
      <c r="A69" s="2" t="s">
        <v>1</v>
      </c>
      <c r="B69" s="25" t="s">
        <v>55</v>
      </c>
      <c r="C69" s="7"/>
      <c r="D69" s="7"/>
      <c r="E69" s="7"/>
      <c r="F69" s="7"/>
      <c r="G69" s="7"/>
      <c r="H69" s="7"/>
      <c r="J69" s="11"/>
      <c r="K69" s="10"/>
    </row>
    <row r="70" spans="1:11" x14ac:dyDescent="0.25">
      <c r="A70" s="3" t="s">
        <v>3</v>
      </c>
      <c r="B70" s="26">
        <v>1</v>
      </c>
      <c r="C70" s="7"/>
      <c r="D70" s="7"/>
      <c r="E70" s="7"/>
      <c r="F70" s="7"/>
      <c r="G70" s="7"/>
      <c r="H70" s="7"/>
      <c r="J70" s="1"/>
      <c r="K70" s="10"/>
    </row>
    <row r="71" spans="1:11" x14ac:dyDescent="0.25">
      <c r="A71" s="3" t="s">
        <v>11</v>
      </c>
      <c r="B71" s="27" t="s">
        <v>92</v>
      </c>
      <c r="C71" s="7"/>
      <c r="D71" s="7"/>
      <c r="E71" s="7"/>
      <c r="F71" s="7"/>
      <c r="G71" s="7"/>
      <c r="H71" s="7"/>
      <c r="K71" s="10"/>
    </row>
    <row r="72" spans="1:11" x14ac:dyDescent="0.25">
      <c r="A72" s="3" t="s">
        <v>4</v>
      </c>
      <c r="B72" s="28" t="s">
        <v>55</v>
      </c>
      <c r="C72" s="7"/>
      <c r="D72" s="7"/>
      <c r="E72" s="7"/>
      <c r="F72" s="7"/>
      <c r="G72" s="7"/>
      <c r="H72" s="7"/>
    </row>
    <row r="73" spans="1:11" ht="16.350000000000001" customHeight="1" x14ac:dyDescent="0.25">
      <c r="A73" s="3" t="s">
        <v>2</v>
      </c>
      <c r="B73" s="27" t="s">
        <v>24</v>
      </c>
      <c r="C73" s="7"/>
      <c r="D73" s="7"/>
      <c r="E73" s="7"/>
      <c r="F73" s="7"/>
      <c r="G73" s="7"/>
      <c r="H73" s="7"/>
    </row>
    <row r="74" spans="1:11" x14ac:dyDescent="0.25">
      <c r="A74" s="3" t="s">
        <v>6</v>
      </c>
      <c r="B74" s="28" t="s">
        <v>6</v>
      </c>
      <c r="C74" s="7"/>
      <c r="D74" s="7"/>
      <c r="E74" s="7"/>
      <c r="F74" s="7"/>
      <c r="G74" s="7"/>
      <c r="H74" s="6"/>
    </row>
    <row r="75" spans="1:11" x14ac:dyDescent="0.25">
      <c r="A75" s="6" t="s">
        <v>7</v>
      </c>
      <c r="B75" s="25"/>
      <c r="C75" s="6"/>
      <c r="D75" s="6"/>
      <c r="E75" s="6"/>
      <c r="F75" s="6"/>
      <c r="G75" s="6"/>
      <c r="H75" s="1"/>
    </row>
    <row r="76" spans="1:11" x14ac:dyDescent="0.25">
      <c r="A76" t="s">
        <v>8</v>
      </c>
      <c r="B76" s="14" t="s">
        <v>9</v>
      </c>
      <c r="C76" t="s">
        <v>12</v>
      </c>
      <c r="D76" t="s">
        <v>2</v>
      </c>
      <c r="E76" t="s">
        <v>6</v>
      </c>
      <c r="F76" t="s">
        <v>5</v>
      </c>
      <c r="G76" t="s">
        <v>4</v>
      </c>
      <c r="H76" s="8" t="s">
        <v>10</v>
      </c>
      <c r="I76" s="21" t="s">
        <v>11</v>
      </c>
    </row>
    <row r="77" spans="1:11" x14ac:dyDescent="0.25">
      <c r="A77" t="s">
        <v>55</v>
      </c>
      <c r="B77" s="14">
        <v>1</v>
      </c>
      <c r="C77" t="str">
        <f>B2</f>
        <v>h2_pem</v>
      </c>
      <c r="D77" t="s">
        <v>24</v>
      </c>
      <c r="E77" t="s">
        <v>6</v>
      </c>
      <c r="F77" t="s">
        <v>23</v>
      </c>
      <c r="G77" t="s">
        <v>55</v>
      </c>
      <c r="H77" s="1"/>
    </row>
    <row r="78" spans="1:11" x14ac:dyDescent="0.25">
      <c r="A78" t="s">
        <v>39</v>
      </c>
      <c r="B78" s="14">
        <v>1900</v>
      </c>
      <c r="C78" t="s">
        <v>80</v>
      </c>
      <c r="D78" t="s">
        <v>24</v>
      </c>
      <c r="E78" t="s">
        <v>14</v>
      </c>
      <c r="F78" t="s">
        <v>13</v>
      </c>
      <c r="G78" t="s">
        <v>40</v>
      </c>
      <c r="H78" s="1"/>
    </row>
    <row r="79" spans="1:11" x14ac:dyDescent="0.25">
      <c r="A79" t="s">
        <v>41</v>
      </c>
      <c r="B79" s="14">
        <v>4800</v>
      </c>
      <c r="C79" t="s">
        <v>80</v>
      </c>
      <c r="D79" t="s">
        <v>24</v>
      </c>
      <c r="E79" t="s">
        <v>14</v>
      </c>
      <c r="F79" t="s">
        <v>13</v>
      </c>
      <c r="G79" t="s">
        <v>42</v>
      </c>
    </row>
    <row r="80" spans="1:11" x14ac:dyDescent="0.25">
      <c r="A80" t="s">
        <v>29</v>
      </c>
      <c r="B80" s="14">
        <v>100</v>
      </c>
      <c r="C80" t="s">
        <v>80</v>
      </c>
      <c r="D80" t="s">
        <v>24</v>
      </c>
      <c r="E80" t="s">
        <v>14</v>
      </c>
      <c r="F80" t="s">
        <v>13</v>
      </c>
      <c r="G80" t="s">
        <v>30</v>
      </c>
    </row>
    <row r="81" spans="1:11" x14ac:dyDescent="0.25">
      <c r="A81" t="s">
        <v>26</v>
      </c>
      <c r="B81" s="14">
        <v>100</v>
      </c>
      <c r="C81" t="s">
        <v>80</v>
      </c>
      <c r="D81" t="s">
        <v>24</v>
      </c>
      <c r="E81" t="s">
        <v>14</v>
      </c>
      <c r="F81" t="s">
        <v>13</v>
      </c>
      <c r="G81" t="s">
        <v>27</v>
      </c>
    </row>
    <row r="82" spans="1:11" x14ac:dyDescent="0.25">
      <c r="A82" t="s">
        <v>43</v>
      </c>
      <c r="B82" s="14">
        <v>300</v>
      </c>
      <c r="C82" t="s">
        <v>80</v>
      </c>
      <c r="D82" t="s">
        <v>24</v>
      </c>
      <c r="E82" t="s">
        <v>14</v>
      </c>
      <c r="F82" t="s">
        <v>13</v>
      </c>
      <c r="G82" t="s">
        <v>44</v>
      </c>
    </row>
    <row r="83" spans="1:11" x14ac:dyDescent="0.25">
      <c r="A83" t="s">
        <v>46</v>
      </c>
      <c r="B83" s="14">
        <v>1100</v>
      </c>
      <c r="C83" t="s">
        <v>80</v>
      </c>
      <c r="D83" t="s">
        <v>24</v>
      </c>
      <c r="E83" t="s">
        <v>14</v>
      </c>
      <c r="F83" t="s">
        <v>13</v>
      </c>
      <c r="G83" t="s">
        <v>45</v>
      </c>
    </row>
    <row r="84" spans="1:11" x14ac:dyDescent="0.25">
      <c r="A84" t="s">
        <v>47</v>
      </c>
      <c r="B84" s="14">
        <f>5600/2400</f>
        <v>2.3333333333333335</v>
      </c>
      <c r="C84" t="s">
        <v>80</v>
      </c>
      <c r="D84" t="s">
        <v>24</v>
      </c>
      <c r="E84" t="s">
        <v>51</v>
      </c>
      <c r="F84" t="s">
        <v>13</v>
      </c>
      <c r="G84" t="s">
        <v>48</v>
      </c>
      <c r="I84" s="15" t="s">
        <v>52</v>
      </c>
    </row>
    <row r="85" spans="1:11" x14ac:dyDescent="0.25">
      <c r="A85" t="s">
        <v>49</v>
      </c>
      <c r="B85" s="14">
        <v>200</v>
      </c>
      <c r="C85" t="s">
        <v>80</v>
      </c>
      <c r="D85" t="s">
        <v>24</v>
      </c>
      <c r="E85" t="s">
        <v>14</v>
      </c>
      <c r="F85" t="s">
        <v>13</v>
      </c>
      <c r="G85" t="s">
        <v>50</v>
      </c>
      <c r="I85" s="15" t="s">
        <v>56</v>
      </c>
      <c r="J85" s="13" t="s">
        <v>64</v>
      </c>
    </row>
    <row r="86" spans="1:11" ht="15.6" customHeight="1" x14ac:dyDescent="0.25">
      <c r="A86" s="8" t="s">
        <v>19</v>
      </c>
      <c r="B86" s="29">
        <f>0.3048*20*8*0.3048</f>
        <v>14.864486400000001</v>
      </c>
      <c r="C86" s="1" t="s">
        <v>15</v>
      </c>
      <c r="E86" s="1" t="s">
        <v>20</v>
      </c>
      <c r="F86" s="1" t="s">
        <v>17</v>
      </c>
      <c r="H86" s="1" t="s">
        <v>21</v>
      </c>
      <c r="J86" t="s">
        <v>63</v>
      </c>
      <c r="K86" s="12" t="s">
        <v>62</v>
      </c>
    </row>
    <row r="87" spans="1:11" x14ac:dyDescent="0.25">
      <c r="A87" s="8" t="s">
        <v>58</v>
      </c>
      <c r="B87" s="29">
        <f>B86</f>
        <v>14.864486400000001</v>
      </c>
      <c r="C87" s="1" t="s">
        <v>15</v>
      </c>
      <c r="E87" s="1" t="s">
        <v>20</v>
      </c>
      <c r="F87" s="1" t="s">
        <v>17</v>
      </c>
      <c r="H87" s="1" t="s">
        <v>21</v>
      </c>
    </row>
    <row r="88" spans="1:11" x14ac:dyDescent="0.25">
      <c r="A88" s="8" t="s">
        <v>59</v>
      </c>
      <c r="B88" s="29">
        <f>B87*20</f>
        <v>297.28972800000003</v>
      </c>
      <c r="C88" s="1" t="s">
        <v>15</v>
      </c>
      <c r="E88" s="1" t="s">
        <v>22</v>
      </c>
      <c r="F88" s="1" t="s">
        <v>17</v>
      </c>
      <c r="H88" s="1" t="s">
        <v>21</v>
      </c>
    </row>
    <row r="90" spans="1:11" ht="15.75" x14ac:dyDescent="0.25">
      <c r="A90" s="35" t="s">
        <v>1</v>
      </c>
      <c r="B90" s="35" t="s">
        <v>93</v>
      </c>
    </row>
    <row r="91" spans="1:11" x14ac:dyDescent="0.25">
      <c r="A91" t="s">
        <v>2</v>
      </c>
      <c r="B91" t="s">
        <v>24</v>
      </c>
    </row>
    <row r="92" spans="1:11" x14ac:dyDescent="0.25">
      <c r="A92" t="s">
        <v>3</v>
      </c>
      <c r="B92">
        <v>1</v>
      </c>
    </row>
    <row r="93" spans="1:11" x14ac:dyDescent="0.25">
      <c r="A93" t="s">
        <v>4</v>
      </c>
      <c r="B93" t="s">
        <v>93</v>
      </c>
    </row>
    <row r="94" spans="1:11" x14ac:dyDescent="0.25">
      <c r="A94" t="s">
        <v>5</v>
      </c>
      <c r="B94" t="s">
        <v>94</v>
      </c>
    </row>
    <row r="95" spans="1:11" x14ac:dyDescent="0.25">
      <c r="A95" t="s">
        <v>6</v>
      </c>
      <c r="B95" t="s">
        <v>6</v>
      </c>
    </row>
    <row r="96" spans="1:11" x14ac:dyDescent="0.25">
      <c r="A96" t="s">
        <v>95</v>
      </c>
      <c r="B96" t="s">
        <v>96</v>
      </c>
    </row>
    <row r="97" spans="1:7" ht="15.75" x14ac:dyDescent="0.25">
      <c r="A97" s="35" t="s">
        <v>7</v>
      </c>
      <c r="B97"/>
    </row>
    <row r="98" spans="1:7" x14ac:dyDescent="0.25">
      <c r="A98" t="s">
        <v>8</v>
      </c>
      <c r="B98" t="s">
        <v>9</v>
      </c>
      <c r="C98" t="s">
        <v>12</v>
      </c>
      <c r="D98" t="s">
        <v>2</v>
      </c>
      <c r="E98" t="s">
        <v>6</v>
      </c>
      <c r="F98" t="s">
        <v>5</v>
      </c>
      <c r="G98" t="s">
        <v>4</v>
      </c>
    </row>
    <row r="99" spans="1:7" x14ac:dyDescent="0.25">
      <c r="A99" t="s">
        <v>93</v>
      </c>
      <c r="B99">
        <v>1</v>
      </c>
      <c r="C99" t="s">
        <v>96</v>
      </c>
      <c r="D99" t="s">
        <v>24</v>
      </c>
      <c r="E99" t="s">
        <v>6</v>
      </c>
      <c r="F99" t="s">
        <v>23</v>
      </c>
    </row>
    <row r="100" spans="1:7" x14ac:dyDescent="0.25">
      <c r="A100" t="s">
        <v>26</v>
      </c>
      <c r="B100">
        <v>220</v>
      </c>
      <c r="C100" t="s">
        <v>97</v>
      </c>
      <c r="D100" t="s">
        <v>24</v>
      </c>
      <c r="E100" t="s">
        <v>14</v>
      </c>
      <c r="F100" t="s">
        <v>13</v>
      </c>
      <c r="G100" t="s">
        <v>27</v>
      </c>
    </row>
    <row r="101" spans="1:7" x14ac:dyDescent="0.25">
      <c r="A101" t="s">
        <v>29</v>
      </c>
      <c r="B101">
        <v>440</v>
      </c>
      <c r="C101" t="s">
        <v>97</v>
      </c>
      <c r="D101" t="s">
        <v>24</v>
      </c>
      <c r="E101" t="s">
        <v>14</v>
      </c>
      <c r="F101" t="s">
        <v>13</v>
      </c>
      <c r="G101" t="s">
        <v>30</v>
      </c>
    </row>
    <row r="102" spans="1:7" x14ac:dyDescent="0.25">
      <c r="A102" t="s">
        <v>98</v>
      </c>
      <c r="B102">
        <v>220</v>
      </c>
      <c r="C102" t="s">
        <v>97</v>
      </c>
      <c r="D102" t="s">
        <v>25</v>
      </c>
      <c r="E102" t="s">
        <v>99</v>
      </c>
      <c r="F102" t="s">
        <v>13</v>
      </c>
      <c r="G102" t="s">
        <v>100</v>
      </c>
    </row>
    <row r="103" spans="1:7" x14ac:dyDescent="0.25">
      <c r="A103" t="s">
        <v>101</v>
      </c>
      <c r="B103">
        <v>1320</v>
      </c>
      <c r="C103" t="s">
        <v>97</v>
      </c>
      <c r="D103" t="s">
        <v>25</v>
      </c>
      <c r="E103" t="s">
        <v>14</v>
      </c>
      <c r="F103" t="s">
        <v>13</v>
      </c>
      <c r="G103" t="s">
        <v>102</v>
      </c>
    </row>
    <row r="104" spans="1:7" x14ac:dyDescent="0.25">
      <c r="A104" t="s">
        <v>103</v>
      </c>
      <c r="B104">
        <v>220</v>
      </c>
      <c r="C104" t="s">
        <v>97</v>
      </c>
      <c r="D104" t="s">
        <v>25</v>
      </c>
      <c r="E104" t="s">
        <v>14</v>
      </c>
      <c r="F104" t="s">
        <v>13</v>
      </c>
      <c r="G104" t="s">
        <v>103</v>
      </c>
    </row>
    <row r="105" spans="1:7" x14ac:dyDescent="0.25">
      <c r="A105" t="s">
        <v>104</v>
      </c>
      <c r="B105">
        <v>1320</v>
      </c>
      <c r="C105" t="s">
        <v>97</v>
      </c>
      <c r="D105" t="s">
        <v>25</v>
      </c>
      <c r="E105" t="s">
        <v>14</v>
      </c>
      <c r="F105" t="s">
        <v>13</v>
      </c>
      <c r="G105" t="s">
        <v>104</v>
      </c>
    </row>
    <row r="106" spans="1:7" x14ac:dyDescent="0.25">
      <c r="A106" t="s">
        <v>105</v>
      </c>
      <c r="B106">
        <v>220</v>
      </c>
      <c r="C106" t="s">
        <v>97</v>
      </c>
      <c r="D106" t="s">
        <v>25</v>
      </c>
      <c r="E106" t="s">
        <v>14</v>
      </c>
      <c r="F106" t="s">
        <v>13</v>
      </c>
      <c r="G106" t="s">
        <v>106</v>
      </c>
    </row>
    <row r="107" spans="1:7" x14ac:dyDescent="0.25">
      <c r="A107" t="s">
        <v>107</v>
      </c>
      <c r="B107">
        <v>440</v>
      </c>
      <c r="C107" t="s">
        <v>97</v>
      </c>
      <c r="D107" t="s">
        <v>25</v>
      </c>
      <c r="E107" t="s">
        <v>14</v>
      </c>
      <c r="F107" t="s">
        <v>13</v>
      </c>
      <c r="G107" t="s">
        <v>107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Dominik Huber</cp:lastModifiedBy>
  <dcterms:created xsi:type="dcterms:W3CDTF">2020-12-17T11:52:00Z</dcterms:created>
  <dcterms:modified xsi:type="dcterms:W3CDTF">2023-10-22T16:44:13Z</dcterms:modified>
</cp:coreProperties>
</file>