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a\OneDrive\Escritorio\TUDelft\Bsc 3\DSE\GitRep\dse\preliminary\"/>
    </mc:Choice>
  </mc:AlternateContent>
  <xr:revisionPtr revIDLastSave="0" documentId="13_ncr:1_{523D7EDD-5FB0-42D1-881C-8DBDE57B35BD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Pure Helicopter" sheetId="1" r:id="rId1"/>
    <sheet name="Data" sheetId="2" r:id="rId2"/>
    <sheet name="Relarionships" sheetId="4" r:id="rId3"/>
    <sheet name="Sheet1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F5" i="2"/>
  <c r="F3" i="2"/>
  <c r="D7" i="3"/>
  <c r="C7" i="3"/>
  <c r="D4" i="3"/>
  <c r="C6" i="3"/>
  <c r="C5" i="3"/>
  <c r="C4" i="3"/>
  <c r="I9" i="2"/>
  <c r="I8" i="2"/>
  <c r="I11" i="2"/>
  <c r="G11" i="2"/>
  <c r="G10" i="2"/>
  <c r="H3" i="2"/>
  <c r="I6" i="2"/>
  <c r="G3" i="2"/>
</calcChain>
</file>

<file path=xl/sharedStrings.xml><?xml version="1.0" encoding="utf-8"?>
<sst xmlns="http://schemas.openxmlformats.org/spreadsheetml/2006/main" count="77" uniqueCount="72">
  <si>
    <t>HELICOPTER SIZING</t>
  </si>
  <si>
    <t>ISBN</t>
  </si>
  <si>
    <t>0-89464-457-2</t>
  </si>
  <si>
    <t>Main Steps in preliminary design</t>
  </si>
  <si>
    <t>1. Guess Gross weight and installed power</t>
  </si>
  <si>
    <t>2. Estimate fuel required wit:</t>
  </si>
  <si>
    <t>SFC</t>
  </si>
  <si>
    <t>0.4-0.5</t>
  </si>
  <si>
    <t>lb/hphr</t>
  </si>
  <si>
    <t>Fuel</t>
  </si>
  <si>
    <t>=SFC*hp*missionTime</t>
  </si>
  <si>
    <t>3. Useful Load</t>
  </si>
  <si>
    <t>UL</t>
  </si>
  <si>
    <t>= crew+payload+fuel</t>
  </si>
  <si>
    <t>4. Assume value of U.L/G.W</t>
  </si>
  <si>
    <t>0.42 for V-280</t>
  </si>
  <si>
    <t>5. Estimate G.W via</t>
  </si>
  <si>
    <t>UL/(UL/GW)</t>
  </si>
  <si>
    <t>6. Assume disc loading at max allowable value</t>
  </si>
  <si>
    <t>6.1 lay out configuration based on rotor radius corresponding</t>
  </si>
  <si>
    <t>7. Make first design decisions based on: main rotor tip speed, solidity, twist based on max speed</t>
  </si>
  <si>
    <t>8. Make estiamtes of drag in forward and vertical and hover</t>
  </si>
  <si>
    <t>9. Calculate installed power required to satisfy vertical rate of climb, max speed at temp and altitude specified</t>
  </si>
  <si>
    <t>10. select engine</t>
  </si>
  <si>
    <t>11. recalculate fuel required</t>
  </si>
  <si>
    <t>12. calculate group weights based on statistical methods</t>
  </si>
  <si>
    <t>Main rotor</t>
  </si>
  <si>
    <t>W=0.026*b^0.66 *c *R^1.3*(omega*R)^0.67</t>
  </si>
  <si>
    <t>Gross Weight</t>
  </si>
  <si>
    <t>V-280</t>
  </si>
  <si>
    <t>AgustaWestland AW609</t>
  </si>
  <si>
    <t>Jane's All the world aircraft</t>
  </si>
  <si>
    <t>Leonardo Helicopters Project Zero</t>
  </si>
  <si>
    <t>https://evtol.news/agustawestland-project-zero/</t>
  </si>
  <si>
    <t>HIGE</t>
  </si>
  <si>
    <t>,  Jane's All the world aircraft</t>
  </si>
  <si>
    <t>MV-22B</t>
  </si>
  <si>
    <t>AD-150</t>
  </si>
  <si>
    <t>Bell V-247</t>
  </si>
  <si>
    <t>https://en.wikipedia.org/wiki/Bell_V-247_Vigilant</t>
  </si>
  <si>
    <t>Doak Vz-4</t>
  </si>
  <si>
    <t>Bell Eagle Eye (B)</t>
  </si>
  <si>
    <t>Bell Eagle Eye (A)</t>
  </si>
  <si>
    <t>Transcendental Model 1-G</t>
  </si>
  <si>
    <t>Jane's All the world aircraft 1955-56</t>
  </si>
  <si>
    <t>rho</t>
  </si>
  <si>
    <t>T/Sdelta</t>
  </si>
  <si>
    <t>T?P</t>
  </si>
  <si>
    <t>Sdelta</t>
  </si>
  <si>
    <t>P</t>
  </si>
  <si>
    <t>Thrust</t>
  </si>
  <si>
    <t>Vdelta</t>
  </si>
  <si>
    <t>crew_size</t>
  </si>
  <si>
    <t>payload</t>
  </si>
  <si>
    <t>max fuel weight</t>
  </si>
  <si>
    <t>range</t>
  </si>
  <si>
    <t>cruise speed</t>
  </si>
  <si>
    <t>propeller diameter</t>
  </si>
  <si>
    <t xml:space="preserve">cruise altitude </t>
  </si>
  <si>
    <t>ceiling</t>
  </si>
  <si>
    <t>HOGE</t>
  </si>
  <si>
    <t>disk loading</t>
  </si>
  <si>
    <t>wingspan</t>
  </si>
  <si>
    <t>source</t>
  </si>
  <si>
    <t>shaft power</t>
  </si>
  <si>
    <t>name</t>
  </si>
  <si>
    <t>MTOM</t>
  </si>
  <si>
    <t>useful mass</t>
  </si>
  <si>
    <t>Shaft power = 332.32exp(0.3*RotorDiameter)-458.23</t>
  </si>
  <si>
    <t>MTOM=2.6UsefulMass+272.09</t>
  </si>
  <si>
    <t>R2=0.9865</t>
  </si>
  <si>
    <t>std = [379.9, 0.0946, 1006.32]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</si>
</sst>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2" fontId="0" fillId="0" borderId="0" xfId="0" quotePrefix="1" applyNumberForma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vtol.news/agustawestland-project-ze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workbookViewId="0">
      <selection activeCell="E2" sqref="E2"/>
    </sheetView>
  </sheetViews>
  <sheetFormatPr baseColWidth="10" defaultColWidth="9.140625" defaultRowHeight="15" x14ac:dyDescent="0.25"/>
  <sheetData>
    <row r="2" spans="1:6" x14ac:dyDescent="0.25">
      <c r="A2" s="2" t="s">
        <v>0</v>
      </c>
      <c r="D2" t="s">
        <v>1</v>
      </c>
      <c r="E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D5" t="s">
        <v>6</v>
      </c>
      <c r="E5" t="s">
        <v>7</v>
      </c>
      <c r="F5" t="s">
        <v>8</v>
      </c>
    </row>
    <row r="6" spans="1:6" x14ac:dyDescent="0.25">
      <c r="D6" t="s">
        <v>9</v>
      </c>
      <c r="E6" s="1" t="s">
        <v>10</v>
      </c>
    </row>
    <row r="7" spans="1:6" x14ac:dyDescent="0.25">
      <c r="A7" t="s">
        <v>11</v>
      </c>
      <c r="D7" t="s">
        <v>12</v>
      </c>
      <c r="E7" s="1" t="s">
        <v>13</v>
      </c>
    </row>
    <row r="8" spans="1:6" x14ac:dyDescent="0.25">
      <c r="A8" t="s">
        <v>14</v>
      </c>
      <c r="D8" t="s">
        <v>15</v>
      </c>
    </row>
    <row r="9" spans="1:6" x14ac:dyDescent="0.25">
      <c r="A9" t="s">
        <v>16</v>
      </c>
      <c r="C9" t="s">
        <v>17</v>
      </c>
    </row>
    <row r="10" spans="1:6" x14ac:dyDescent="0.25">
      <c r="A10" t="s">
        <v>18</v>
      </c>
    </row>
    <row r="11" spans="1:6" x14ac:dyDescent="0.25">
      <c r="B11" t="s">
        <v>19</v>
      </c>
    </row>
    <row r="12" spans="1:6" x14ac:dyDescent="0.25">
      <c r="A12" t="s">
        <v>20</v>
      </c>
    </row>
    <row r="13" spans="1:6" x14ac:dyDescent="0.25">
      <c r="A13" t="s">
        <v>21</v>
      </c>
    </row>
    <row r="14" spans="1:6" x14ac:dyDescent="0.25">
      <c r="A14" t="s">
        <v>22</v>
      </c>
    </row>
    <row r="15" spans="1:6" x14ac:dyDescent="0.25">
      <c r="A15" t="s">
        <v>23</v>
      </c>
    </row>
    <row r="16" spans="1:6" x14ac:dyDescent="0.25">
      <c r="A16" t="s">
        <v>24</v>
      </c>
    </row>
    <row r="17" spans="1:4" x14ac:dyDescent="0.25">
      <c r="A17" t="s">
        <v>25</v>
      </c>
    </row>
    <row r="18" spans="1:4" x14ac:dyDescent="0.25">
      <c r="B18" t="s">
        <v>26</v>
      </c>
      <c r="D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1A3E-9A50-4D31-9D62-BD187643A944}">
  <dimension ref="A1:Q11"/>
  <sheetViews>
    <sheetView tabSelected="1" workbookViewId="0">
      <selection activeCell="E13" sqref="E13"/>
    </sheetView>
  </sheetViews>
  <sheetFormatPr baseColWidth="10" defaultRowHeight="15" x14ac:dyDescent="0.25"/>
  <cols>
    <col min="1" max="1" width="22.28515625" bestFit="1" customWidth="1"/>
    <col min="2" max="2" width="30.5703125" customWidth="1"/>
    <col min="3" max="3" width="13.42578125" bestFit="1" customWidth="1"/>
    <col min="4" max="4" width="13" bestFit="1" customWidth="1"/>
    <col min="5" max="5" width="16.28515625" bestFit="1" customWidth="1"/>
    <col min="6" max="6" width="13" customWidth="1"/>
    <col min="7" max="7" width="13.85546875" bestFit="1" customWidth="1"/>
    <col min="8" max="8" width="16.7109375" style="6" bestFit="1" customWidth="1"/>
    <col min="9" max="9" width="11" bestFit="1" customWidth="1"/>
    <col min="10" max="10" width="19.140625" bestFit="1" customWidth="1"/>
    <col min="11" max="11" width="13.28515625" bestFit="1" customWidth="1"/>
    <col min="12" max="12" width="18.28515625" bestFit="1" customWidth="1"/>
    <col min="13" max="13" width="18.7109375" bestFit="1" customWidth="1"/>
    <col min="14" max="14" width="17.28515625" bestFit="1" customWidth="1"/>
    <col min="15" max="15" width="17.28515625" customWidth="1"/>
  </cols>
  <sheetData>
    <row r="1" spans="1:17" x14ac:dyDescent="0.25">
      <c r="A1" s="3" t="s">
        <v>65</v>
      </c>
      <c r="B1" s="2" t="s">
        <v>63</v>
      </c>
      <c r="C1" s="3" t="s">
        <v>52</v>
      </c>
      <c r="D1" s="3" t="s">
        <v>66</v>
      </c>
      <c r="E1" s="3" t="s">
        <v>54</v>
      </c>
      <c r="F1" s="3" t="s">
        <v>53</v>
      </c>
      <c r="G1" s="3" t="s">
        <v>67</v>
      </c>
      <c r="H1" s="3" t="s">
        <v>64</v>
      </c>
      <c r="I1" s="3" t="s">
        <v>55</v>
      </c>
      <c r="J1" s="3" t="s">
        <v>56</v>
      </c>
      <c r="K1" s="2" t="s">
        <v>57</v>
      </c>
      <c r="L1" s="3" t="s">
        <v>58</v>
      </c>
      <c r="M1" s="2" t="s">
        <v>59</v>
      </c>
      <c r="N1" s="3" t="s">
        <v>60</v>
      </c>
      <c r="O1" s="3" t="s">
        <v>34</v>
      </c>
      <c r="P1" s="2" t="s">
        <v>61</v>
      </c>
      <c r="Q1" s="3" t="s">
        <v>62</v>
      </c>
    </row>
    <row r="2" spans="1:17" x14ac:dyDescent="0.25">
      <c r="A2" t="s">
        <v>29</v>
      </c>
      <c r="B2" t="s">
        <v>31</v>
      </c>
      <c r="C2">
        <v>4</v>
      </c>
      <c r="D2">
        <v>17200</v>
      </c>
      <c r="G2">
        <v>5443</v>
      </c>
      <c r="H2" s="6">
        <v>12000</v>
      </c>
      <c r="I2">
        <v>3889</v>
      </c>
      <c r="J2">
        <v>528</v>
      </c>
      <c r="K2">
        <v>10.7</v>
      </c>
      <c r="L2">
        <v>7620</v>
      </c>
      <c r="N2">
        <v>1830</v>
      </c>
    </row>
    <row r="3" spans="1:17" x14ac:dyDescent="0.25">
      <c r="A3" t="s">
        <v>30</v>
      </c>
      <c r="B3" t="s">
        <v>35</v>
      </c>
      <c r="C3">
        <v>2</v>
      </c>
      <c r="D3">
        <v>7620</v>
      </c>
      <c r="E3">
        <v>1166</v>
      </c>
      <c r="F3">
        <f>G3-E3</f>
        <v>1691</v>
      </c>
      <c r="G3">
        <f>D3-4763</f>
        <v>2857</v>
      </c>
      <c r="H3" s="6">
        <f>1940*2</f>
        <v>3880</v>
      </c>
      <c r="I3">
        <v>1852</v>
      </c>
      <c r="J3">
        <v>500</v>
      </c>
      <c r="K3">
        <v>7.92</v>
      </c>
      <c r="L3">
        <v>7620</v>
      </c>
      <c r="M3">
        <v>7620</v>
      </c>
      <c r="N3">
        <v>1828</v>
      </c>
      <c r="O3">
        <v>3048</v>
      </c>
      <c r="P3">
        <v>77.400000000000006</v>
      </c>
      <c r="Q3">
        <v>11.7</v>
      </c>
    </row>
    <row r="4" spans="1:17" x14ac:dyDescent="0.25">
      <c r="A4" t="s">
        <v>32</v>
      </c>
      <c r="B4" s="4" t="s">
        <v>33</v>
      </c>
      <c r="C4">
        <v>0</v>
      </c>
      <c r="J4">
        <v>500</v>
      </c>
      <c r="K4">
        <v>3</v>
      </c>
      <c r="M4">
        <v>7315</v>
      </c>
      <c r="Q4">
        <v>13</v>
      </c>
    </row>
    <row r="5" spans="1:17" x14ac:dyDescent="0.25">
      <c r="A5" t="s">
        <v>36</v>
      </c>
      <c r="B5" t="s">
        <v>31</v>
      </c>
      <c r="C5">
        <v>4</v>
      </c>
      <c r="D5">
        <v>23859</v>
      </c>
      <c r="E5">
        <v>3493</v>
      </c>
      <c r="F5">
        <f>G5-E5</f>
        <v>5579</v>
      </c>
      <c r="G5">
        <v>9072</v>
      </c>
      <c r="H5" s="6">
        <v>12000</v>
      </c>
      <c r="I5">
        <v>1759</v>
      </c>
      <c r="J5">
        <v>476</v>
      </c>
      <c r="K5">
        <v>11.61</v>
      </c>
      <c r="M5">
        <v>7530</v>
      </c>
      <c r="P5">
        <v>113.2</v>
      </c>
      <c r="Q5">
        <v>14.02</v>
      </c>
    </row>
    <row r="6" spans="1:17" x14ac:dyDescent="0.25">
      <c r="A6" t="s">
        <v>37</v>
      </c>
      <c r="B6" t="s">
        <v>31</v>
      </c>
      <c r="C6">
        <v>0</v>
      </c>
      <c r="D6">
        <v>1021</v>
      </c>
      <c r="F6">
        <v>227</v>
      </c>
      <c r="I6">
        <f>J6*4</f>
        <v>2224</v>
      </c>
      <c r="J6">
        <v>556</v>
      </c>
      <c r="M6">
        <v>6095</v>
      </c>
      <c r="Q6">
        <v>5.33</v>
      </c>
    </row>
    <row r="7" spans="1:17" x14ac:dyDescent="0.25">
      <c r="A7" t="s">
        <v>38</v>
      </c>
      <c r="B7" t="s">
        <v>39</v>
      </c>
      <c r="C7">
        <v>0</v>
      </c>
      <c r="D7">
        <v>13000</v>
      </c>
      <c r="G7">
        <v>5900</v>
      </c>
      <c r="H7" s="5">
        <v>5500</v>
      </c>
      <c r="I7">
        <v>2600</v>
      </c>
      <c r="J7">
        <v>460</v>
      </c>
      <c r="K7">
        <v>9.1</v>
      </c>
      <c r="M7">
        <v>7600</v>
      </c>
      <c r="Q7">
        <v>20</v>
      </c>
    </row>
    <row r="8" spans="1:17" x14ac:dyDescent="0.25">
      <c r="A8" t="s">
        <v>42</v>
      </c>
      <c r="B8" t="s">
        <v>31</v>
      </c>
      <c r="C8">
        <v>0</v>
      </c>
      <c r="D8">
        <v>1020</v>
      </c>
      <c r="E8">
        <f>G8-F8</f>
        <v>227</v>
      </c>
      <c r="F8">
        <v>136</v>
      </c>
      <c r="G8">
        <v>363</v>
      </c>
      <c r="H8" s="5">
        <v>450</v>
      </c>
      <c r="I8">
        <f>3.54*J8</f>
        <v>1309.8</v>
      </c>
      <c r="J8">
        <v>370</v>
      </c>
      <c r="K8">
        <v>2.9</v>
      </c>
      <c r="M8">
        <v>6100</v>
      </c>
      <c r="N8">
        <v>3050</v>
      </c>
      <c r="Q8">
        <v>4.63</v>
      </c>
    </row>
    <row r="9" spans="1:17" x14ac:dyDescent="0.25">
      <c r="A9" t="s">
        <v>41</v>
      </c>
      <c r="B9" t="s">
        <v>31</v>
      </c>
      <c r="C9">
        <v>0</v>
      </c>
      <c r="D9">
        <v>1360</v>
      </c>
      <c r="E9">
        <f>G9-F9</f>
        <v>391</v>
      </c>
      <c r="F9">
        <v>136</v>
      </c>
      <c r="G9">
        <v>527</v>
      </c>
      <c r="H9" s="6">
        <v>641</v>
      </c>
      <c r="I9">
        <f>3.54*J9</f>
        <v>1309.8</v>
      </c>
      <c r="J9">
        <v>370</v>
      </c>
      <c r="K9">
        <v>3.05</v>
      </c>
      <c r="M9">
        <v>6100</v>
      </c>
      <c r="N9">
        <v>3050</v>
      </c>
      <c r="Q9">
        <v>4.32</v>
      </c>
    </row>
    <row r="10" spans="1:17" x14ac:dyDescent="0.25">
      <c r="A10" t="s">
        <v>40</v>
      </c>
      <c r="B10" t="s">
        <v>44</v>
      </c>
      <c r="C10">
        <v>2</v>
      </c>
      <c r="D10">
        <v>1451</v>
      </c>
      <c r="G10">
        <f>1451-1043</f>
        <v>408</v>
      </c>
      <c r="H10" s="6">
        <v>840</v>
      </c>
      <c r="I10">
        <v>370</v>
      </c>
      <c r="J10">
        <v>370</v>
      </c>
      <c r="K10">
        <v>1.22</v>
      </c>
      <c r="M10">
        <v>1800</v>
      </c>
      <c r="Q10">
        <v>4.88</v>
      </c>
    </row>
    <row r="11" spans="1:17" x14ac:dyDescent="0.25">
      <c r="A11" t="s">
        <v>43</v>
      </c>
      <c r="B11" t="s">
        <v>44</v>
      </c>
      <c r="C11">
        <v>1</v>
      </c>
      <c r="D11">
        <v>794</v>
      </c>
      <c r="G11">
        <f>794-658</f>
        <v>136</v>
      </c>
      <c r="H11" s="6">
        <v>160</v>
      </c>
      <c r="I11">
        <f>1.5*J11</f>
        <v>390</v>
      </c>
      <c r="J11">
        <v>260</v>
      </c>
      <c r="K11">
        <v>5.18</v>
      </c>
      <c r="M11">
        <v>1500</v>
      </c>
      <c r="Q11">
        <v>6.4</v>
      </c>
    </row>
  </sheetData>
  <hyperlinks>
    <hyperlink ref="B4" r:id="rId1" xr:uid="{8398FF8C-6382-4DBE-9089-B6764A3E9CB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7959-DACF-4FCE-9A50-AD5412DF78C0}">
  <dimension ref="A2:F3"/>
  <sheetViews>
    <sheetView workbookViewId="0">
      <selection activeCell="F4" sqref="F4"/>
    </sheetView>
  </sheetViews>
  <sheetFormatPr baseColWidth="10" defaultRowHeight="15" x14ac:dyDescent="0.25"/>
  <sheetData>
    <row r="2" spans="1:6" x14ac:dyDescent="0.25">
      <c r="A2" t="s">
        <v>68</v>
      </c>
      <c r="F2" t="s">
        <v>71</v>
      </c>
    </row>
    <row r="3" spans="1:6" x14ac:dyDescent="0.25">
      <c r="A3" t="s">
        <v>69</v>
      </c>
      <c r="F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A89-20FA-4B37-9726-5797E5FAD65E}">
  <dimension ref="A2:D10"/>
  <sheetViews>
    <sheetView workbookViewId="0"/>
  </sheetViews>
  <sheetFormatPr baseColWidth="10" defaultRowHeight="15" x14ac:dyDescent="0.25"/>
  <sheetData>
    <row r="2" spans="1:4" x14ac:dyDescent="0.25">
      <c r="A2" t="s">
        <v>45</v>
      </c>
      <c r="B2">
        <v>0.01</v>
      </c>
    </row>
    <row r="3" spans="1:4" x14ac:dyDescent="0.25">
      <c r="A3" t="s">
        <v>28</v>
      </c>
      <c r="B3">
        <v>3000</v>
      </c>
    </row>
    <row r="4" spans="1:4" x14ac:dyDescent="0.25">
      <c r="B4" t="s">
        <v>48</v>
      </c>
      <c r="C4">
        <f>B3/B9</f>
        <v>60</v>
      </c>
      <c r="D4">
        <f>B3/C9</f>
        <v>15</v>
      </c>
    </row>
    <row r="5" spans="1:4" x14ac:dyDescent="0.25">
      <c r="B5" t="s">
        <v>49</v>
      </c>
      <c r="C5">
        <f>B3/B10</f>
        <v>600</v>
      </c>
    </row>
    <row r="6" spans="1:4" x14ac:dyDescent="0.25">
      <c r="B6" t="s">
        <v>50</v>
      </c>
      <c r="C6">
        <f>B3*3.721</f>
        <v>11163</v>
      </c>
    </row>
    <row r="7" spans="1:4" x14ac:dyDescent="0.25">
      <c r="B7" t="s">
        <v>51</v>
      </c>
      <c r="C7">
        <f>SQRT(C6/2/(B2*C4))</f>
        <v>96.449468635135574</v>
      </c>
      <c r="D7">
        <f>SQRT(C6/2/(B2*D4))</f>
        <v>192.89893727027115</v>
      </c>
    </row>
    <row r="9" spans="1:4" x14ac:dyDescent="0.25">
      <c r="A9" t="s">
        <v>46</v>
      </c>
      <c r="B9">
        <v>50</v>
      </c>
      <c r="C9">
        <v>200</v>
      </c>
    </row>
    <row r="10" spans="1:4" x14ac:dyDescent="0.25">
      <c r="A10" t="s">
        <v>47</v>
      </c>
      <c r="B10">
        <v>5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3DA4920FEBC41BB5F969FFD47B964" ma:contentTypeVersion="12" ma:contentTypeDescription="Een nieuw document maken." ma:contentTypeScope="" ma:versionID="1bae9117eb5db67c45c89f1294bb7f44">
  <xsd:schema xmlns:xsd="http://www.w3.org/2001/XMLSchema" xmlns:xs="http://www.w3.org/2001/XMLSchema" xmlns:p="http://schemas.microsoft.com/office/2006/metadata/properties" xmlns:ns2="1c2c6ee9-b8be-49d9-90c3-9c81ce8bfa2f" xmlns:ns3="576e201b-6fca-4d2d-97f9-f66e1a2295ea" targetNamespace="http://schemas.microsoft.com/office/2006/metadata/properties" ma:root="true" ma:fieldsID="d16cd453913853f302121db62409de4d" ns2:_="" ns3:_="">
    <xsd:import namespace="1c2c6ee9-b8be-49d9-90c3-9c81ce8bfa2f"/>
    <xsd:import namespace="576e201b-6fca-4d2d-97f9-f66e1a2295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c6ee9-b8be-49d9-90c3-9c81ce8bf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e201b-6fca-4d2d-97f9-f66e1a2295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11feb9c-bc16-4e48-b224-8c7e304a0b86}" ma:internalName="TaxCatchAll" ma:showField="CatchAllData" ma:web="576e201b-6fca-4d2d-97f9-f66e1a2295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6e201b-6fca-4d2d-97f9-f66e1a2295ea" xsi:nil="true"/>
    <lcf76f155ced4ddcb4097134ff3c332f xmlns="1c2c6ee9-b8be-49d9-90c3-9c81ce8bfa2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E13C52-65DE-436D-A983-C1B2AC891A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45685-B521-4930-B35F-CFAA97240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c6ee9-b8be-49d9-90c3-9c81ce8bfa2f"/>
    <ds:schemaRef ds:uri="576e201b-6fca-4d2d-97f9-f66e1a2295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226E8-CFC8-42E9-A8A8-AF029376E067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576e201b-6fca-4d2d-97f9-f66e1a2295ea"/>
    <ds:schemaRef ds:uri="http://schemas.microsoft.com/office/infopath/2007/PartnerControls"/>
    <ds:schemaRef ds:uri="1c2c6ee9-b8be-49d9-90c3-9c81ce8bfa2f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Pure Helicopter</vt:lpstr>
      <vt:lpstr>Data</vt:lpstr>
      <vt:lpstr>Relarionships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Alonso García</dc:creator>
  <cp:keywords/>
  <dc:description/>
  <cp:lastModifiedBy>Javier Alonso García</cp:lastModifiedBy>
  <cp:revision/>
  <dcterms:created xsi:type="dcterms:W3CDTF">2023-05-08T15:02:11Z</dcterms:created>
  <dcterms:modified xsi:type="dcterms:W3CDTF">2023-05-09T12:57:18Z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0x0101003903DA4920FEBC41BB5F969FFD47B964</vt:lpwstr>
  </property>
  <property fmtid="{D5CDD505-2E9C-101B-9397-08002B2CF9AE}" pid="3" name="MediaServiceImageTags">
    <vt:lpwstr/>
  </property>
</Properties>
</file>