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619FE15A-07F3-4038-9B4B-EE2AB66B0D20}" xr6:coauthVersionLast="45" xr6:coauthVersionMax="45" xr10:uidLastSave="{00000000-0000-0000-0000-000000000000}"/>
  <bookViews>
    <workbookView xWindow="38280" yWindow="105" windowWidth="29040" windowHeight="15840" activeTab="2" xr2:uid="{00000000-000D-0000-FFFF-FFFF00000000}"/>
  </bookViews>
  <sheets>
    <sheet name="BOM_XPSins_FibreGlass_WinDoor" sheetId="1" r:id="rId1"/>
    <sheet name="BOM_EPSins_FibreGlass_WinDoor" sheetId="2" r:id="rId2"/>
    <sheet name="BOM_EPSins_Wood_WinDoor" sheetId="3" r:id="rId3"/>
    <sheet name="BOM_XPSins_Wood_WinDoor" sheetId="4" r:id="rId4"/>
  </sheets>
  <definedNames>
    <definedName name="_xlnm.Print_Titles" localSheetId="1">BOM_EPSins_FibreGlass_WinDoor!$1:$4</definedName>
    <definedName name="_xlnm.Print_Titles" localSheetId="2">BOM_EPSins_Wood_WinDoor!$1:$4</definedName>
    <definedName name="_xlnm.Print_Titles" localSheetId="0">BOM_XPSins_FibreGlass_WinDoor!$1:$4</definedName>
    <definedName name="_xlnm.Print_Titles" localSheetId="3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4" i="4" l="1"/>
  <c r="N18" i="4"/>
  <c r="N7" i="4"/>
  <c r="B4" i="4"/>
  <c r="N26" i="4" s="1"/>
  <c r="B4" i="3"/>
  <c r="N33" i="3" s="1"/>
  <c r="N10" i="4" l="1"/>
  <c r="N22" i="4"/>
  <c r="N11" i="4"/>
  <c r="N33" i="4"/>
  <c r="P37" i="4" s="1" a="1"/>
  <c r="N29" i="4"/>
  <c r="N25" i="4"/>
  <c r="N21" i="4"/>
  <c r="N17" i="4"/>
  <c r="N13" i="4"/>
  <c r="N9" i="4"/>
  <c r="N32" i="4"/>
  <c r="N28" i="4"/>
  <c r="N24" i="4"/>
  <c r="N20" i="4"/>
  <c r="N16" i="4"/>
  <c r="N12" i="4"/>
  <c r="N8" i="4"/>
  <c r="N35" i="4"/>
  <c r="N31" i="4"/>
  <c r="N27" i="4"/>
  <c r="N23" i="4"/>
  <c r="N19" i="4"/>
  <c r="N15" i="4"/>
  <c r="N14" i="4"/>
  <c r="N30" i="4"/>
  <c r="N10" i="3"/>
  <c r="N18" i="3"/>
  <c r="N26" i="3"/>
  <c r="N30" i="3"/>
  <c r="N15" i="3"/>
  <c r="N23" i="3"/>
  <c r="N31" i="3"/>
  <c r="N16" i="3"/>
  <c r="N14" i="3"/>
  <c r="N22" i="3"/>
  <c r="N34" i="3"/>
  <c r="N7" i="3"/>
  <c r="N11" i="3"/>
  <c r="N19" i="3"/>
  <c r="N27" i="3"/>
  <c r="N35" i="3"/>
  <c r="N8" i="3"/>
  <c r="N12" i="3"/>
  <c r="N20" i="3"/>
  <c r="N24" i="3"/>
  <c r="N28" i="3"/>
  <c r="N32" i="3"/>
  <c r="N9" i="3"/>
  <c r="N13" i="3"/>
  <c r="N17" i="3"/>
  <c r="N21" i="3"/>
  <c r="N25" i="3"/>
  <c r="N29" i="3"/>
  <c r="AJ37" i="4" l="1"/>
  <c r="AF37" i="4"/>
  <c r="AB37" i="4"/>
  <c r="X37" i="4"/>
  <c r="T37" i="4"/>
  <c r="P37" i="4"/>
  <c r="AI37" i="4"/>
  <c r="AE37" i="4"/>
  <c r="AA37" i="4"/>
  <c r="W37" i="4"/>
  <c r="S37" i="4"/>
  <c r="AH37" i="4"/>
  <c r="AD37" i="4"/>
  <c r="Z37" i="4"/>
  <c r="V37" i="4"/>
  <c r="R37" i="4"/>
  <c r="Y37" i="4"/>
  <c r="U37" i="4"/>
  <c r="Q37" i="4"/>
  <c r="AC37" i="4"/>
  <c r="AG37" i="4"/>
  <c r="P37" i="3" a="1"/>
  <c r="AJ37" i="3" s="1"/>
  <c r="AC41" i="4" l="1"/>
  <c r="R41" i="4"/>
  <c r="AH41" i="4"/>
  <c r="AE41" i="4"/>
  <c r="X41" i="4"/>
  <c r="Q41" i="4"/>
  <c r="V41" i="4"/>
  <c r="S41" i="4"/>
  <c r="AI41" i="4"/>
  <c r="AB41" i="4"/>
  <c r="U41" i="4"/>
  <c r="Z41" i="4"/>
  <c r="W41" i="4"/>
  <c r="P41" i="4"/>
  <c r="AL37" i="4"/>
  <c r="X45" i="4" s="1"/>
  <c r="AF41" i="4"/>
  <c r="AG41" i="4"/>
  <c r="Y41" i="4"/>
  <c r="AD41" i="4"/>
  <c r="AA41" i="4"/>
  <c r="T41" i="4"/>
  <c r="AJ41" i="4"/>
  <c r="R37" i="3"/>
  <c r="W37" i="3"/>
  <c r="Q37" i="3"/>
  <c r="V37" i="3"/>
  <c r="X37" i="3"/>
  <c r="Z37" i="3"/>
  <c r="AA37" i="3"/>
  <c r="Y37" i="3"/>
  <c r="Y41" i="3" s="1"/>
  <c r="AD37" i="3"/>
  <c r="AD41" i="3" s="1"/>
  <c r="AB37" i="3"/>
  <c r="AB41" i="3" s="1"/>
  <c r="AH37" i="3"/>
  <c r="AH41" i="3" s="1"/>
  <c r="AE37" i="3"/>
  <c r="AE41" i="3" s="1"/>
  <c r="AC37" i="3"/>
  <c r="P37" i="3"/>
  <c r="AF37" i="3"/>
  <c r="AF41" i="3" s="1"/>
  <c r="U37" i="3"/>
  <c r="U41" i="3" s="1"/>
  <c r="S37" i="3"/>
  <c r="AI37" i="3"/>
  <c r="AI41" i="3" s="1"/>
  <c r="AG37" i="3"/>
  <c r="AG41" i="3" s="1"/>
  <c r="T37" i="3"/>
  <c r="T41" i="3" s="1"/>
  <c r="R41" i="3"/>
  <c r="W41" i="3"/>
  <c r="Q41" i="3"/>
  <c r="V41" i="3"/>
  <c r="X41" i="3"/>
  <c r="Z41" i="3"/>
  <c r="AA41" i="3"/>
  <c r="AC41" i="3"/>
  <c r="P41" i="3"/>
  <c r="S41" i="3"/>
  <c r="AJ41" i="3"/>
  <c r="AJ45" i="4" l="1"/>
  <c r="AF45" i="4"/>
  <c r="W45" i="4"/>
  <c r="U45" i="4"/>
  <c r="AI45" i="4"/>
  <c r="V45" i="4"/>
  <c r="AD45" i="4"/>
  <c r="AG45" i="4"/>
  <c r="AE45" i="4"/>
  <c r="T45" i="4"/>
  <c r="Q45" i="4"/>
  <c r="R45" i="4"/>
  <c r="Z45" i="4"/>
  <c r="AA45" i="4"/>
  <c r="Y45" i="4"/>
  <c r="P45" i="4"/>
  <c r="AB45" i="4"/>
  <c r="S45" i="4"/>
  <c r="AH45" i="4"/>
  <c r="AC45" i="4"/>
  <c r="AL41" i="4"/>
  <c r="AG43" i="4" s="1"/>
  <c r="AL37" i="3"/>
  <c r="Q45" i="3" s="1"/>
  <c r="AI45" i="3"/>
  <c r="Z45" i="3"/>
  <c r="V45" i="3"/>
  <c r="AJ45" i="3"/>
  <c r="P45" i="3"/>
  <c r="AL41" i="3"/>
  <c r="S43" i="3" s="1"/>
  <c r="AE45" i="3"/>
  <c r="W45" i="3"/>
  <c r="AG45" i="3"/>
  <c r="AC45" i="3"/>
  <c r="AH45" i="3"/>
  <c r="AD45" i="3"/>
  <c r="AA45" i="3"/>
  <c r="N33" i="2"/>
  <c r="N32" i="2"/>
  <c r="N29" i="2"/>
  <c r="N28" i="2"/>
  <c r="N25" i="2"/>
  <c r="N24" i="2"/>
  <c r="N21" i="2"/>
  <c r="N20" i="2"/>
  <c r="N17" i="2"/>
  <c r="N16" i="2"/>
  <c r="N13" i="2"/>
  <c r="N12" i="2"/>
  <c r="N9" i="2"/>
  <c r="N8" i="2"/>
  <c r="B4" i="2"/>
  <c r="N34" i="2" s="1"/>
  <c r="Y43" i="4" l="1"/>
  <c r="AI43" i="4"/>
  <c r="AB43" i="4"/>
  <c r="R45" i="3"/>
  <c r="S45" i="3"/>
  <c r="AB45" i="3"/>
  <c r="AJ43" i="4"/>
  <c r="W43" i="4"/>
  <c r="Q43" i="4"/>
  <c r="P43" i="4"/>
  <c r="AA43" i="4"/>
  <c r="S43" i="4"/>
  <c r="AF43" i="4"/>
  <c r="AC43" i="4"/>
  <c r="U43" i="4"/>
  <c r="R43" i="4"/>
  <c r="X43" i="4"/>
  <c r="AH43" i="4"/>
  <c r="V43" i="4"/>
  <c r="T43" i="4"/>
  <c r="Z43" i="4"/>
  <c r="AD43" i="4"/>
  <c r="AE43" i="4"/>
  <c r="X45" i="3"/>
  <c r="AF45" i="3"/>
  <c r="Y45" i="3"/>
  <c r="U45" i="3"/>
  <c r="T45" i="3"/>
  <c r="Q43" i="3"/>
  <c r="Z43" i="3"/>
  <c r="T43" i="3"/>
  <c r="AJ43" i="3"/>
  <c r="U43" i="3"/>
  <c r="P43" i="3"/>
  <c r="AD43" i="3"/>
  <c r="AH43" i="3"/>
  <c r="AG43" i="3"/>
  <c r="AB43" i="3"/>
  <c r="AF43" i="3"/>
  <c r="AI43" i="3"/>
  <c r="Y43" i="3"/>
  <c r="R43" i="3"/>
  <c r="AE43" i="3"/>
  <c r="AA43" i="3"/>
  <c r="X43" i="3"/>
  <c r="AC43" i="3"/>
  <c r="W43" i="3"/>
  <c r="V43" i="3"/>
  <c r="N7" i="2"/>
  <c r="N11" i="2"/>
  <c r="N15" i="2"/>
  <c r="N19" i="2"/>
  <c r="N23" i="2"/>
  <c r="N27" i="2"/>
  <c r="N31" i="2"/>
  <c r="N35" i="2"/>
  <c r="N10" i="2"/>
  <c r="N14" i="2"/>
  <c r="N18" i="2"/>
  <c r="N22" i="2"/>
  <c r="N26" i="2"/>
  <c r="N30" i="2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L37" i="1"/>
  <c r="P45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P43" i="1"/>
  <c r="AL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P37" i="1" a="1"/>
  <c r="P37" i="1" s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B4" i="1"/>
  <c r="P37" i="2" l="1" a="1"/>
  <c r="AI37" i="1"/>
  <c r="AE37" i="1"/>
  <c r="AA37" i="1"/>
  <c r="S37" i="1"/>
  <c r="AH37" i="1"/>
  <c r="AD37" i="1"/>
  <c r="Z37" i="1"/>
  <c r="V37" i="1"/>
  <c r="R37" i="1"/>
  <c r="Q37" i="1"/>
  <c r="W37" i="1"/>
  <c r="AG37" i="1"/>
  <c r="AC37" i="1"/>
  <c r="Y37" i="1"/>
  <c r="U37" i="1"/>
  <c r="AJ37" i="1"/>
  <c r="AF37" i="1"/>
  <c r="AB37" i="1"/>
  <c r="X37" i="1"/>
  <c r="T37" i="1"/>
  <c r="AG37" i="2" l="1"/>
  <c r="AC37" i="2"/>
  <c r="Y37" i="2"/>
  <c r="U37" i="2"/>
  <c r="Q37" i="2"/>
  <c r="AJ37" i="2"/>
  <c r="AB37" i="2"/>
  <c r="T37" i="2"/>
  <c r="AI37" i="2"/>
  <c r="AE37" i="2"/>
  <c r="AA37" i="2"/>
  <c r="W37" i="2"/>
  <c r="S37" i="2"/>
  <c r="AH37" i="2"/>
  <c r="AD37" i="2"/>
  <c r="Z37" i="2"/>
  <c r="V37" i="2"/>
  <c r="R37" i="2"/>
  <c r="AF37" i="2"/>
  <c r="X37" i="2"/>
  <c r="P37" i="2"/>
  <c r="X41" i="2" l="1"/>
  <c r="Z41" i="2"/>
  <c r="W41" i="2"/>
  <c r="T41" i="2"/>
  <c r="U41" i="2"/>
  <c r="AF41" i="2"/>
  <c r="AD41" i="2"/>
  <c r="AA41" i="2"/>
  <c r="AB41" i="2"/>
  <c r="Y41" i="2"/>
  <c r="R41" i="2"/>
  <c r="AH41" i="2"/>
  <c r="AE41" i="2"/>
  <c r="AJ41" i="2"/>
  <c r="AC41" i="2"/>
  <c r="AL37" i="2"/>
  <c r="X45" i="2" s="1"/>
  <c r="P41" i="2"/>
  <c r="V41" i="2"/>
  <c r="S41" i="2"/>
  <c r="AI41" i="2"/>
  <c r="Q41" i="2"/>
  <c r="AG41" i="2"/>
  <c r="AH45" i="2" l="1"/>
  <c r="AG45" i="2"/>
  <c r="AI45" i="2"/>
  <c r="P45" i="2"/>
  <c r="AJ45" i="2"/>
  <c r="AF45" i="2"/>
  <c r="T45" i="2"/>
  <c r="V45" i="2"/>
  <c r="AC45" i="2"/>
  <c r="AE45" i="2"/>
  <c r="R45" i="2"/>
  <c r="U45" i="2"/>
  <c r="W45" i="2"/>
  <c r="Y45" i="2"/>
  <c r="AA45" i="2"/>
  <c r="Z45" i="2"/>
  <c r="Q45" i="2"/>
  <c r="S45" i="2"/>
  <c r="AL41" i="2"/>
  <c r="T43" i="2" s="1"/>
  <c r="AB45" i="2"/>
  <c r="AD45" i="2"/>
  <c r="V43" i="2" l="1"/>
  <c r="Y43" i="2"/>
  <c r="R43" i="2"/>
  <c r="AF43" i="2"/>
  <c r="W43" i="2"/>
  <c r="P43" i="2"/>
  <c r="AG43" i="2"/>
  <c r="AJ43" i="2"/>
  <c r="Z43" i="2"/>
  <c r="AH43" i="2"/>
  <c r="U43" i="2"/>
  <c r="AE43" i="2"/>
  <c r="AC43" i="2"/>
  <c r="AB43" i="2"/>
  <c r="X43" i="2"/>
  <c r="AI43" i="2"/>
  <c r="Q43" i="2"/>
  <c r="AD43" i="2"/>
  <c r="S43" i="2"/>
  <c r="AA43" i="2"/>
</calcChain>
</file>

<file path=xl/sharedStrings.xml><?xml version="1.0" encoding="utf-8"?>
<sst xmlns="http://schemas.openxmlformats.org/spreadsheetml/2006/main" count="524" uniqueCount="76">
  <si>
    <t>Bill of Materials Report</t>
  </si>
  <si>
    <t>Project:</t>
  </si>
  <si>
    <t>Large SF Slab One-Storey Wood-frame excl Garage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</si>
  <si>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</si>
  <si>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</si>
  <si>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</si>
  <si>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</si>
  <si>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</si>
  <si>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</si>
  <si>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</si>
  <si>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</si>
  <si>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</si>
  <si>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</si>
  <si>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</si>
  <si>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</si>
  <si>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</si>
  <si>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</si>
  <si>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</si>
  <si>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</si>
  <si>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8" Normal Weight Concrete Block</t>
  </si>
  <si>
    <t>Blocks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</si>
  <si>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</si>
  <si>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</si>
  <si>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</si>
  <si>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</si>
  <si>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</si>
  <si>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</si>
  <si>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</si>
  <si>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</si>
  <si>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kg</t>
  </si>
  <si>
    <t>Galvanized Sheet</t>
  </si>
  <si>
    <t>Glass Based shingles 30yr</t>
  </si>
  <si>
    <t>Glass Fibre</t>
  </si>
  <si>
    <t>Glazing Panel</t>
  </si>
  <si>
    <t>Grout-Coarse</t>
  </si>
  <si>
    <t>Joint Compound</t>
  </si>
  <si>
    <t>Laminated Veneer Lumber</t>
  </si>
  <si>
    <t>Mortar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</si>
  <si>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</si>
  <si>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</si>
  <si>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</si>
  <si>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</si>
  <si>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</si>
  <si>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</si>
  <si>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</si>
  <si>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</si>
  <si>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</si>
  <si>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</si>
  <si>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</si>
  <si>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</si>
  <si>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</si>
  <si>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</si>
  <si>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</si>
  <si>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</si>
  <si>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</si>
  <si>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</si>
  <si>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Concrete</t>
  </si>
  <si>
    <t>Glass</t>
  </si>
  <si>
    <t>Fiberglass Insulation</t>
  </si>
  <si>
    <t>Glass fibre reinforced plastic</t>
  </si>
  <si>
    <t>Steel</t>
  </si>
  <si>
    <t>Fibrelass Shingles</t>
  </si>
  <si>
    <t>Gypsum Joint Compound</t>
  </si>
  <si>
    <t>Timber</t>
  </si>
  <si>
    <t>Plywood</t>
  </si>
  <si>
    <t>Paint</t>
  </si>
  <si>
    <t>Cement</t>
  </si>
  <si>
    <t>PVC</t>
  </si>
  <si>
    <t>Void</t>
  </si>
  <si>
    <t>Vinyl Clad Wood Window Frame</t>
  </si>
  <si>
    <t>sum kg/m2</t>
  </si>
  <si>
    <t>GHGI</t>
  </si>
  <si>
    <t>GHG / m2</t>
  </si>
  <si>
    <t>% GHG/m2</t>
  </si>
  <si>
    <t>% MI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</si>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</sst>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00;\-#,##0.0000"/>
    <numFmt numFmtId="165" formatCode="0.0"/>
    <numFmt numFmtId="166" formatCode="0.0%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0" fontId="1" fillId="0" borderId="0" xfId="0" applyFont="1"/>
    <xf numFmtId="165" fontId="1" fillId="0" borderId="0" xfId="0" applyNumberFormat="1" applyFont="1"/>
    <xf numFmtId="0" fontId="4" fillId="2" borderId="1" xfId="0" applyFont="1" applyFill="1" applyBorder="1" applyAlignment="1">
      <alignment horizontal="center" wrapText="1" readingOrder="1"/>
    </xf>
    <xf numFmtId="2" fontId="1" fillId="0" borderId="0" xfId="0" applyNumberFormat="1" applyFont="1"/>
    <xf numFmtId="0" fontId="1" fillId="0" borderId="0" xfId="0" applyFont="1" applyAlignment="1">
      <alignment horizontal="center" wrapText="1"/>
    </xf>
    <xf numFmtId="0" fontId="4" fillId="3" borderId="1" xfId="0" applyFont="1" applyFill="1" applyBorder="1" applyAlignment="1">
      <alignment vertical="center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4" fillId="3" borderId="0" xfId="0" applyFont="1" applyFill="1" applyBorder="1" applyAlignment="1">
      <alignment vertical="center" wrapText="1" readingOrder="1"/>
    </xf>
    <xf numFmtId="0" fontId="1" fillId="0" borderId="0" xfId="0" applyFont="1" applyBorder="1" applyAlignment="1">
      <alignment vertical="top" wrapText="1"/>
    </xf>
    <xf numFmtId="164" fontId="4" fillId="0" borderId="0" xfId="0" applyNumberFormat="1" applyFont="1" applyBorder="1" applyAlignment="1">
      <alignment horizontal="right" vertical="center" wrapText="1" readingOrder="1"/>
    </xf>
    <xf numFmtId="0" fontId="4" fillId="0" borderId="0" xfId="0" applyFont="1" applyBorder="1" applyAlignment="1">
      <alignment vertical="center" wrapText="1" readingOrder="1"/>
    </xf>
    <xf numFmtId="9" fontId="1" fillId="0" borderId="0" xfId="1" applyFont="1" applyFill="1" applyBorder="1"/>
    <xf numFmtId="2" fontId="1" fillId="0" borderId="0" xfId="0" applyNumberFormat="1" applyFont="1" applyFill="1" applyBorder="1"/>
    <xf numFmtId="166" fontId="1" fillId="0" borderId="0" xfId="1" applyNumberFormat="1" applyFont="1" applyFill="1" applyBorder="1"/>
    <xf numFmtId="0" fontId="4" fillId="3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showGridLines="0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13" sqref="D13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2" width="12.33203125" customWidth="1"/>
    <col min="13" max="13" width="0.796875" customWidth="1"/>
    <col min="16" max="16" width="11.33203125" customWidth="1"/>
    <col min="17" max="17" width="10.59765625" bestFit="1" customWidth="1"/>
    <col min="18" max="18" width="12.53125" customWidth="1"/>
    <col min="19" max="19" width="10.53125" customWidth="1"/>
    <col min="20" max="20" width="11.53125" bestFit="1" customWidth="1"/>
    <col min="21" max="21" width="9.53125" bestFit="1" customWidth="1"/>
    <col min="22" max="23" width="11.19921875" customWidth="1"/>
    <col min="24" max="24" width="9.53125" bestFit="1" customWidth="1"/>
    <col min="25" max="25" width="10.6640625" customWidth="1"/>
    <col min="26" max="26" width="9.53125" bestFit="1" customWidth="1"/>
    <col min="27" max="27" width="10.59765625" bestFit="1" customWidth="1"/>
    <col min="28" max="28" width="11.59765625" customWidth="1"/>
    <col min="29" max="29" width="10.1328125" customWidth="1"/>
    <col min="30" max="31" width="10.59765625" bestFit="1" customWidth="1"/>
    <col min="32" max="33" width="9.53125" bestFit="1" customWidth="1"/>
    <col min="34" max="34" width="10.59765625" bestFit="1" customWidth="1"/>
    <col min="35" max="35" width="7.46484375" customWidth="1"/>
    <col min="36" max="36" width="9.53125" bestFit="1" customWidth="1"/>
  </cols>
  <sheetData>
    <row r="1" spans="1:36" ht="25.5" customHeight="1" x14ac:dyDescent="0.4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36" ht="9.75" customHeight="1" x14ac:dyDescent="0.45"/>
    <row r="3" spans="1:36" ht="15" x14ac:dyDescent="0.45">
      <c r="A3" s="1" t="s">
        <v>1</v>
      </c>
      <c r="B3" s="31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6" ht="15" customHeight="1" x14ac:dyDescent="0.45">
      <c r="A4" s="10" t="s">
        <v>50</v>
      </c>
      <c r="B4" s="11">
        <f>3000/10.765</f>
        <v>278.68091035764047</v>
      </c>
    </row>
    <row r="5" spans="1:36" ht="12" customHeight="1" x14ac:dyDescent="0.45"/>
    <row r="6" spans="1:36" ht="42.75" x14ac:dyDescent="0.45">
      <c r="A6" s="32" t="s">
        <v>3</v>
      </c>
      <c r="B6" s="26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12" t="s">
        <v>51</v>
      </c>
      <c r="P6" s="14" t="s">
        <v>52</v>
      </c>
      <c r="Q6" s="14" t="s">
        <v>53</v>
      </c>
      <c r="R6" s="14" t="s">
        <v>54</v>
      </c>
      <c r="S6" s="14" t="s">
        <v>55</v>
      </c>
      <c r="T6" s="14" t="s">
        <v>56</v>
      </c>
      <c r="U6" s="10" t="s">
        <v>57</v>
      </c>
      <c r="V6" s="14" t="s">
        <v>24</v>
      </c>
      <c r="W6" s="14" t="s">
        <v>26</v>
      </c>
      <c r="X6" s="14" t="s">
        <v>58</v>
      </c>
      <c r="Y6" s="14" t="s">
        <v>59</v>
      </c>
      <c r="Z6" s="14" t="s">
        <v>60</v>
      </c>
      <c r="AA6" s="14" t="s">
        <v>61</v>
      </c>
      <c r="AB6" s="14" t="s">
        <v>62</v>
      </c>
      <c r="AC6" s="14" t="s">
        <v>36</v>
      </c>
      <c r="AD6" s="14" t="s">
        <v>39</v>
      </c>
      <c r="AE6" s="14" t="s">
        <v>63</v>
      </c>
      <c r="AF6" s="14" t="s">
        <v>64</v>
      </c>
      <c r="AG6" s="14" t="s">
        <v>65</v>
      </c>
      <c r="AH6" s="10" t="s">
        <v>66</v>
      </c>
      <c r="AI6" s="10" t="s">
        <v>67</v>
      </c>
      <c r="AJ6" s="14" t="s">
        <v>68</v>
      </c>
    </row>
    <row r="7" spans="1:36" x14ac:dyDescent="0.45">
      <c r="A7" s="25" t="s">
        <v>14</v>
      </c>
      <c r="B7" s="26"/>
      <c r="C7" s="4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3">
        <f>K7*1000/$B$4</f>
        <v>4.1603780184013335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 x14ac:dyDescent="0.45">
      <c r="A8" s="25" t="s">
        <v>17</v>
      </c>
      <c r="B8" s="26"/>
      <c r="C8" s="4" t="s">
        <v>15</v>
      </c>
      <c r="D8" s="5">
        <v>529.29339193420003</v>
      </c>
      <c r="E8" s="5">
        <v>0</v>
      </c>
      <c r="F8" s="5">
        <v>0</v>
      </c>
      <c r="G8" s="5">
        <v>0</v>
      </c>
      <c r="H8" s="5">
        <v>0</v>
      </c>
      <c r="I8" s="5">
        <v>529.29339193420003</v>
      </c>
      <c r="J8" s="5">
        <v>0</v>
      </c>
      <c r="K8" s="5">
        <v>4.2661047390000002</v>
      </c>
      <c r="L8" s="6" t="s">
        <v>16</v>
      </c>
      <c r="N8" s="13">
        <f t="shared" ref="N8:N35" si="0">K8*1000/$B$4</f>
        <v>15.308205838445003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 x14ac:dyDescent="0.45">
      <c r="A9" s="25" t="s">
        <v>18</v>
      </c>
      <c r="B9" s="26"/>
      <c r="C9" s="4" t="s">
        <v>15</v>
      </c>
      <c r="D9" s="5">
        <v>670.64326258469998</v>
      </c>
      <c r="E9" s="5">
        <v>0</v>
      </c>
      <c r="F9" s="5">
        <v>0</v>
      </c>
      <c r="G9" s="5">
        <v>318.32148980879998</v>
      </c>
      <c r="H9" s="5">
        <v>295.65463449729998</v>
      </c>
      <c r="I9" s="5">
        <v>56.6671382786</v>
      </c>
      <c r="J9" s="5">
        <v>0</v>
      </c>
      <c r="K9" s="5">
        <v>0.1005964894</v>
      </c>
      <c r="L9" s="6" t="s">
        <v>16</v>
      </c>
      <c r="N9" s="13">
        <f t="shared" si="0"/>
        <v>0.36097373613033334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 x14ac:dyDescent="0.45">
      <c r="A10" s="25" t="s">
        <v>19</v>
      </c>
      <c r="B10" s="26"/>
      <c r="C10" s="4" t="s">
        <v>20</v>
      </c>
      <c r="D10" s="5">
        <v>701.12763000300004</v>
      </c>
      <c r="E10" s="5">
        <v>0</v>
      </c>
      <c r="F10" s="5">
        <v>0</v>
      </c>
      <c r="G10" s="5">
        <v>0</v>
      </c>
      <c r="H10" s="5">
        <v>0</v>
      </c>
      <c r="I10" s="5">
        <v>701.12763000300004</v>
      </c>
      <c r="J10" s="5">
        <v>0</v>
      </c>
      <c r="K10" s="5">
        <v>12.43099288</v>
      </c>
      <c r="L10" s="6" t="s">
        <v>16</v>
      </c>
      <c r="N10" s="13">
        <f t="shared" si="0"/>
        <v>44.606546117733338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 x14ac:dyDescent="0.45">
      <c r="A11" s="25" t="s">
        <v>21</v>
      </c>
      <c r="B11" s="26"/>
      <c r="C11" s="4" t="s">
        <v>22</v>
      </c>
      <c r="D11" s="5">
        <v>34.8642822698</v>
      </c>
      <c r="E11" s="5">
        <v>0</v>
      </c>
      <c r="F11" s="5">
        <v>0</v>
      </c>
      <c r="G11" s="5">
        <v>34.8642822698</v>
      </c>
      <c r="H11" s="5">
        <v>0</v>
      </c>
      <c r="I11" s="5">
        <v>0</v>
      </c>
      <c r="J11" s="5">
        <v>0</v>
      </c>
      <c r="K11" s="5">
        <v>79.956695556499994</v>
      </c>
      <c r="L11" s="6" t="s">
        <v>16</v>
      </c>
      <c r="N11" s="13">
        <f t="shared" si="0"/>
        <v>286.91127588857421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 x14ac:dyDescent="0.45">
      <c r="A12" s="25" t="s">
        <v>23</v>
      </c>
      <c r="B12" s="26"/>
      <c r="C12" s="4" t="s">
        <v>15</v>
      </c>
      <c r="D12" s="5">
        <v>64.2653980252</v>
      </c>
      <c r="E12" s="5">
        <v>0</v>
      </c>
      <c r="F12" s="5">
        <v>0</v>
      </c>
      <c r="G12" s="5">
        <v>0</v>
      </c>
      <c r="H12" s="5">
        <v>0</v>
      </c>
      <c r="I12" s="5">
        <v>64.2653980252</v>
      </c>
      <c r="J12" s="5">
        <v>0</v>
      </c>
      <c r="K12" s="5">
        <v>1.0406576234</v>
      </c>
      <c r="L12" s="6" t="s">
        <v>16</v>
      </c>
      <c r="N12" s="13">
        <f t="shared" si="0"/>
        <v>3.7342264386336668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45">
      <c r="A13" s="25" t="s">
        <v>24</v>
      </c>
      <c r="B13" s="26"/>
      <c r="C13" s="4" t="s">
        <v>25</v>
      </c>
      <c r="D13" s="5">
        <v>31.1062500102</v>
      </c>
      <c r="E13" s="5">
        <v>0</v>
      </c>
      <c r="F13" s="5">
        <v>0</v>
      </c>
      <c r="G13" s="5">
        <v>0</v>
      </c>
      <c r="H13" s="5">
        <v>0</v>
      </c>
      <c r="I13" s="5">
        <v>31.1062500102</v>
      </c>
      <c r="J13" s="5">
        <v>0</v>
      </c>
      <c r="K13" s="5">
        <v>2.23965E-2</v>
      </c>
      <c r="L13" s="6" t="s">
        <v>16</v>
      </c>
      <c r="N13" s="13">
        <f t="shared" si="0"/>
        <v>8.0366107500000006E-2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45">
      <c r="A14" s="25" t="s">
        <v>26</v>
      </c>
      <c r="B14" s="26"/>
      <c r="C14" s="4" t="s">
        <v>25</v>
      </c>
      <c r="D14" s="5">
        <v>125.0291102931</v>
      </c>
      <c r="E14" s="5">
        <v>0</v>
      </c>
      <c r="F14" s="5">
        <v>0</v>
      </c>
      <c r="G14" s="5">
        <v>13.917201091400001</v>
      </c>
      <c r="H14" s="5">
        <v>0</v>
      </c>
      <c r="I14" s="5">
        <v>111.1119092017</v>
      </c>
      <c r="J14" s="5">
        <v>0</v>
      </c>
      <c r="K14" s="5">
        <v>0.1537858057</v>
      </c>
      <c r="L14" s="6" t="s">
        <v>16</v>
      </c>
      <c r="N14" s="13">
        <f t="shared" si="0"/>
        <v>0.55183473278683337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45">
      <c r="A15" s="25" t="s">
        <v>27</v>
      </c>
      <c r="B15" s="26"/>
      <c r="C15" s="4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3">
        <f t="shared" si="0"/>
        <v>1.1904885410853334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45">
      <c r="A16" s="25" t="s">
        <v>28</v>
      </c>
      <c r="B16" s="26"/>
      <c r="C16" s="4" t="s">
        <v>29</v>
      </c>
      <c r="D16" s="5">
        <v>677.92225618379996</v>
      </c>
      <c r="E16" s="5">
        <v>0</v>
      </c>
      <c r="F16" s="5">
        <v>0</v>
      </c>
      <c r="G16" s="5">
        <v>0</v>
      </c>
      <c r="H16" s="5">
        <v>0</v>
      </c>
      <c r="I16" s="5">
        <v>677.92225618379996</v>
      </c>
      <c r="J16" s="5">
        <v>0</v>
      </c>
      <c r="K16" s="5">
        <v>0.67792225620000002</v>
      </c>
      <c r="L16" s="6" t="s">
        <v>16</v>
      </c>
      <c r="N16" s="13">
        <f t="shared" si="0"/>
        <v>2.4326110293310004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 x14ac:dyDescent="0.45">
      <c r="A17" s="25" t="s">
        <v>30</v>
      </c>
      <c r="B17" s="26"/>
      <c r="C17" s="4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3">
        <f t="shared" si="0"/>
        <v>1.1111124615698333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45">
      <c r="A18" s="25" t="s">
        <v>31</v>
      </c>
      <c r="B18" s="26"/>
      <c r="C18" s="4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3">
        <f t="shared" si="0"/>
        <v>53.936352380614004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45">
      <c r="A19" s="25" t="s">
        <v>32</v>
      </c>
      <c r="B19" s="26"/>
      <c r="C19" s="4" t="s">
        <v>29</v>
      </c>
      <c r="D19" s="5">
        <v>393.74999997399999</v>
      </c>
      <c r="E19" s="5">
        <v>0</v>
      </c>
      <c r="F19" s="5">
        <v>0</v>
      </c>
      <c r="G19" s="5">
        <v>0</v>
      </c>
      <c r="H19" s="5">
        <v>0</v>
      </c>
      <c r="I19" s="5">
        <v>393.74999997399999</v>
      </c>
      <c r="J19" s="5">
        <v>0</v>
      </c>
      <c r="K19" s="5">
        <v>0.39374999999999999</v>
      </c>
      <c r="L19" s="6" t="s">
        <v>16</v>
      </c>
      <c r="N19" s="13">
        <f t="shared" si="0"/>
        <v>1.4129062500000003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45">
      <c r="A20" s="25" t="s">
        <v>33</v>
      </c>
      <c r="B20" s="26"/>
      <c r="C20" s="4" t="s">
        <v>16</v>
      </c>
      <c r="D20" s="5">
        <v>0.44999998720000001</v>
      </c>
      <c r="E20" s="5">
        <v>0</v>
      </c>
      <c r="F20" s="5">
        <v>0</v>
      </c>
      <c r="G20" s="5">
        <v>0</v>
      </c>
      <c r="H20" s="5">
        <v>0</v>
      </c>
      <c r="I20" s="5">
        <v>0.44999998720000001</v>
      </c>
      <c r="J20" s="5">
        <v>0</v>
      </c>
      <c r="K20" s="5">
        <v>0.44999998720000001</v>
      </c>
      <c r="L20" s="6" t="s">
        <v>16</v>
      </c>
      <c r="N20" s="13">
        <f t="shared" si="0"/>
        <v>1.6147499540693335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45">
      <c r="A21" s="25" t="s">
        <v>34</v>
      </c>
      <c r="B21" s="26"/>
      <c r="C21" s="4" t="s">
        <v>22</v>
      </c>
      <c r="D21" s="5">
        <v>3.4379784484</v>
      </c>
      <c r="E21" s="5">
        <v>0</v>
      </c>
      <c r="F21" s="5">
        <v>0</v>
      </c>
      <c r="G21" s="5">
        <v>0</v>
      </c>
      <c r="H21" s="5">
        <v>0</v>
      </c>
      <c r="I21" s="5">
        <v>3.4379784484</v>
      </c>
      <c r="J21" s="5">
        <v>0</v>
      </c>
      <c r="K21" s="5">
        <v>7.3435219657999999</v>
      </c>
      <c r="L21" s="6" t="s">
        <v>16</v>
      </c>
      <c r="N21" s="13">
        <f t="shared" si="0"/>
        <v>26.351004653945669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0.24</v>
      </c>
      <c r="AI21" s="10">
        <v>0</v>
      </c>
      <c r="AJ21" s="10">
        <v>0</v>
      </c>
    </row>
    <row r="22" spans="1:36" x14ac:dyDescent="0.45">
      <c r="A22" s="25" t="s">
        <v>35</v>
      </c>
      <c r="B22" s="26"/>
      <c r="C22" s="4" t="s">
        <v>16</v>
      </c>
      <c r="D22" s="5">
        <v>0.52824442869999999</v>
      </c>
      <c r="E22" s="5">
        <v>0</v>
      </c>
      <c r="F22" s="5">
        <v>0</v>
      </c>
      <c r="G22" s="5">
        <v>0</v>
      </c>
      <c r="H22" s="5">
        <v>0</v>
      </c>
      <c r="I22" s="5">
        <v>0.52824442869999999</v>
      </c>
      <c r="J22" s="5">
        <v>0</v>
      </c>
      <c r="K22" s="5">
        <v>0.52824442869999999</v>
      </c>
      <c r="L22" s="6" t="s">
        <v>16</v>
      </c>
      <c r="N22" s="13">
        <f t="shared" si="0"/>
        <v>1.8955170916518334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45">
      <c r="A23" s="25" t="s">
        <v>36</v>
      </c>
      <c r="B23" s="26"/>
      <c r="C23" s="4" t="s">
        <v>22</v>
      </c>
      <c r="D23" s="5">
        <v>0.41662499089999999</v>
      </c>
      <c r="E23" s="5">
        <v>0</v>
      </c>
      <c r="F23" s="5">
        <v>0</v>
      </c>
      <c r="G23" s="5">
        <v>0</v>
      </c>
      <c r="H23" s="5">
        <v>0</v>
      </c>
      <c r="I23" s="5">
        <v>0.41662499089999999</v>
      </c>
      <c r="J23" s="5">
        <v>0</v>
      </c>
      <c r="K23" s="5">
        <v>0.19042261830000001</v>
      </c>
      <c r="L23" s="6" t="s">
        <v>16</v>
      </c>
      <c r="N23" s="13">
        <f t="shared" si="0"/>
        <v>0.68329982866650008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</row>
    <row r="24" spans="1:36" x14ac:dyDescent="0.45">
      <c r="A24" s="25" t="s">
        <v>37</v>
      </c>
      <c r="B24" s="26"/>
      <c r="C24" s="4" t="s">
        <v>22</v>
      </c>
      <c r="D24" s="5">
        <v>1.1906976867000001</v>
      </c>
      <c r="E24" s="5">
        <v>0</v>
      </c>
      <c r="F24" s="5">
        <v>0</v>
      </c>
      <c r="G24" s="5">
        <v>0</v>
      </c>
      <c r="H24" s="5">
        <v>0</v>
      </c>
      <c r="I24" s="5">
        <v>1.1906976867000001</v>
      </c>
      <c r="J24" s="5">
        <v>0</v>
      </c>
      <c r="K24" s="5">
        <v>2.2480372325000002</v>
      </c>
      <c r="L24" s="6" t="s">
        <v>16</v>
      </c>
      <c r="N24" s="13">
        <f t="shared" si="0"/>
        <v>8.0667069359541692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0.16</v>
      </c>
      <c r="AI24" s="10">
        <v>0</v>
      </c>
      <c r="AJ24" s="10">
        <v>0</v>
      </c>
    </row>
    <row r="25" spans="1:36" x14ac:dyDescent="0.45">
      <c r="A25" s="25" t="s">
        <v>38</v>
      </c>
      <c r="B25" s="26"/>
      <c r="C25" s="4" t="s">
        <v>16</v>
      </c>
      <c r="D25" s="5">
        <v>0.25657558180000001</v>
      </c>
      <c r="E25" s="5">
        <v>0</v>
      </c>
      <c r="F25" s="5">
        <v>0</v>
      </c>
      <c r="G25" s="5">
        <v>0</v>
      </c>
      <c r="H25" s="5">
        <v>6.5164979299999995E-2</v>
      </c>
      <c r="I25" s="5">
        <v>0.1914106025</v>
      </c>
      <c r="J25" s="5">
        <v>0</v>
      </c>
      <c r="K25" s="5">
        <v>0.25657558180000001</v>
      </c>
      <c r="L25" s="6" t="s">
        <v>16</v>
      </c>
      <c r="N25" s="13">
        <f t="shared" si="0"/>
        <v>0.92067871269233348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45">
      <c r="A26" s="25" t="s">
        <v>39</v>
      </c>
      <c r="B26" s="26"/>
      <c r="C26" s="4" t="s">
        <v>40</v>
      </c>
      <c r="D26" s="5">
        <v>479.21697734140002</v>
      </c>
      <c r="E26" s="5">
        <v>0</v>
      </c>
      <c r="F26" s="5">
        <v>0</v>
      </c>
      <c r="G26" s="5">
        <v>0</v>
      </c>
      <c r="H26" s="5">
        <v>0</v>
      </c>
      <c r="I26" s="5">
        <v>479.21697734140002</v>
      </c>
      <c r="J26" s="5">
        <v>0</v>
      </c>
      <c r="K26" s="5">
        <v>2.7977953702999998</v>
      </c>
      <c r="L26" s="6" t="s">
        <v>16</v>
      </c>
      <c r="N26" s="13">
        <f t="shared" si="0"/>
        <v>10.039422387093166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45">
      <c r="A27" s="25" t="s">
        <v>41</v>
      </c>
      <c r="B27" s="26"/>
      <c r="C27" s="4" t="s">
        <v>16</v>
      </c>
      <c r="D27" s="5">
        <v>6.0628152000000001E-3</v>
      </c>
      <c r="E27" s="5">
        <v>0</v>
      </c>
      <c r="F27" s="5">
        <v>0</v>
      </c>
      <c r="G27" s="5">
        <v>0</v>
      </c>
      <c r="H27" s="5">
        <v>0</v>
      </c>
      <c r="I27" s="5">
        <v>6.0628152000000001E-3</v>
      </c>
      <c r="J27" s="5">
        <v>0</v>
      </c>
      <c r="K27" s="5">
        <v>6.0628152000000001E-3</v>
      </c>
      <c r="L27" s="6" t="s">
        <v>16</v>
      </c>
      <c r="N27" s="13">
        <f t="shared" si="0"/>
        <v>2.1755401876000002E-2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</row>
    <row r="28" spans="1:36" x14ac:dyDescent="0.45">
      <c r="A28" s="25" t="s">
        <v>42</v>
      </c>
      <c r="B28" s="26"/>
      <c r="C28" s="4" t="s">
        <v>16</v>
      </c>
      <c r="D28" s="5">
        <v>0.57147699969999999</v>
      </c>
      <c r="E28" s="5">
        <v>0</v>
      </c>
      <c r="F28" s="5">
        <v>0</v>
      </c>
      <c r="G28" s="5">
        <v>0.46559337280000002</v>
      </c>
      <c r="H28" s="5">
        <v>0</v>
      </c>
      <c r="I28" s="5">
        <v>0.1058836269</v>
      </c>
      <c r="J28" s="5">
        <v>0</v>
      </c>
      <c r="K28" s="5">
        <v>0.57147699969999999</v>
      </c>
      <c r="L28" s="6" t="s">
        <v>16</v>
      </c>
      <c r="N28" s="13">
        <f t="shared" si="0"/>
        <v>2.0506499672568332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 x14ac:dyDescent="0.45">
      <c r="A29" s="25" t="s">
        <v>43</v>
      </c>
      <c r="B29" s="26"/>
      <c r="C29" s="4" t="s">
        <v>22</v>
      </c>
      <c r="D29" s="5">
        <v>14.5302961523</v>
      </c>
      <c r="E29" s="5">
        <v>0</v>
      </c>
      <c r="F29" s="5">
        <v>0</v>
      </c>
      <c r="G29" s="5">
        <v>0</v>
      </c>
      <c r="H29" s="5">
        <v>6.0540197560999998</v>
      </c>
      <c r="I29" s="5">
        <v>8.4762763960999994</v>
      </c>
      <c r="J29" s="5">
        <v>0</v>
      </c>
      <c r="K29" s="5">
        <v>6.1482042109000004</v>
      </c>
      <c r="L29" s="6" t="s">
        <v>16</v>
      </c>
      <c r="N29" s="13">
        <f t="shared" si="0"/>
        <v>22.061806110112837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45">
      <c r="A30" s="25" t="s">
        <v>44</v>
      </c>
      <c r="B30" s="26"/>
      <c r="C30" s="4" t="s">
        <v>40</v>
      </c>
      <c r="D30" s="5">
        <v>369.65939732560003</v>
      </c>
      <c r="E30" s="5">
        <v>0</v>
      </c>
      <c r="F30" s="5">
        <v>0</v>
      </c>
      <c r="G30" s="5">
        <v>0</v>
      </c>
      <c r="H30" s="5">
        <v>369.65939732560003</v>
      </c>
      <c r="I30" s="5">
        <v>0</v>
      </c>
      <c r="J30" s="5">
        <v>0</v>
      </c>
      <c r="K30" s="5">
        <v>1.6794244115000001</v>
      </c>
      <c r="L30" s="6" t="s">
        <v>16</v>
      </c>
      <c r="N30" s="13">
        <f t="shared" si="0"/>
        <v>6.0263345965991677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</row>
    <row r="31" spans="1:36" x14ac:dyDescent="0.45">
      <c r="A31" s="25" t="s">
        <v>45</v>
      </c>
      <c r="B31" s="26"/>
      <c r="C31" s="4" t="s">
        <v>46</v>
      </c>
      <c r="D31" s="5">
        <v>3.3954642865000002</v>
      </c>
      <c r="E31" s="5">
        <v>0</v>
      </c>
      <c r="F31" s="5">
        <v>0</v>
      </c>
      <c r="G31" s="5">
        <v>0</v>
      </c>
      <c r="H31" s="5">
        <v>0</v>
      </c>
      <c r="I31" s="5">
        <v>3.3954642865000002</v>
      </c>
      <c r="J31" s="5">
        <v>0</v>
      </c>
      <c r="K31" s="5">
        <v>2.5465981999999998E-3</v>
      </c>
      <c r="L31" s="6" t="s">
        <v>16</v>
      </c>
      <c r="N31" s="13">
        <f t="shared" si="0"/>
        <v>9.1380432076666671E-3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0">
        <v>0</v>
      </c>
      <c r="AJ31" s="10">
        <v>0</v>
      </c>
    </row>
    <row r="32" spans="1:36" x14ac:dyDescent="0.45">
      <c r="A32" s="25" t="s">
        <v>47</v>
      </c>
      <c r="B32" s="26"/>
      <c r="C32" s="4" t="s">
        <v>15</v>
      </c>
      <c r="D32" s="5">
        <v>284.50626824139999</v>
      </c>
      <c r="E32" s="5">
        <v>0</v>
      </c>
      <c r="F32" s="5">
        <v>0</v>
      </c>
      <c r="G32" s="5">
        <v>0</v>
      </c>
      <c r="H32" s="5">
        <v>0</v>
      </c>
      <c r="I32" s="5">
        <v>284.50626824139999</v>
      </c>
      <c r="J32" s="5">
        <v>0</v>
      </c>
      <c r="K32" s="5">
        <v>10.242225656700001</v>
      </c>
      <c r="L32" s="6" t="s">
        <v>16</v>
      </c>
      <c r="N32" s="13">
        <f t="shared" si="0"/>
        <v>36.752519731458506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0.14000000000000001</v>
      </c>
      <c r="AI32" s="10">
        <v>0</v>
      </c>
      <c r="AJ32" s="10">
        <v>0</v>
      </c>
    </row>
    <row r="33" spans="1:38" x14ac:dyDescent="0.45">
      <c r="A33" s="25" t="s">
        <v>48</v>
      </c>
      <c r="B33" s="26"/>
      <c r="C33" s="4" t="s">
        <v>46</v>
      </c>
      <c r="D33" s="5">
        <v>494.06473168129997</v>
      </c>
      <c r="E33" s="5">
        <v>0</v>
      </c>
      <c r="F33" s="5">
        <v>0</v>
      </c>
      <c r="G33" s="5">
        <v>0</v>
      </c>
      <c r="H33" s="5">
        <v>0</v>
      </c>
      <c r="I33" s="5">
        <v>494.06473168129997</v>
      </c>
      <c r="J33" s="5">
        <v>0</v>
      </c>
      <c r="K33" s="5">
        <v>0.37054854879999999</v>
      </c>
      <c r="L33" s="6" t="s">
        <v>16</v>
      </c>
      <c r="N33" s="13">
        <f t="shared" si="0"/>
        <v>1.3296517092773334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0</v>
      </c>
      <c r="AI33" s="10">
        <v>0</v>
      </c>
      <c r="AJ33" s="10">
        <v>0</v>
      </c>
    </row>
    <row r="34" spans="1:38" x14ac:dyDescent="0.45">
      <c r="A34" s="25" t="s">
        <v>49</v>
      </c>
      <c r="B34" s="26"/>
      <c r="C34" s="4" t="s">
        <v>16</v>
      </c>
      <c r="D34" s="5">
        <v>0.2518750059</v>
      </c>
      <c r="E34" s="5">
        <v>0</v>
      </c>
      <c r="F34" s="5">
        <v>0</v>
      </c>
      <c r="G34" s="5">
        <v>0.2518750059</v>
      </c>
      <c r="H34" s="5">
        <v>0</v>
      </c>
      <c r="I34" s="5">
        <v>0</v>
      </c>
      <c r="J34" s="5">
        <v>0</v>
      </c>
      <c r="K34" s="5">
        <v>0.2518750059</v>
      </c>
      <c r="L34" s="6" t="s">
        <v>16</v>
      </c>
      <c r="N34" s="13">
        <f t="shared" si="0"/>
        <v>0.90381147950450003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8" x14ac:dyDescent="0.45">
      <c r="A35" s="27" t="s">
        <v>69</v>
      </c>
      <c r="B35" s="28"/>
      <c r="C35" s="15" t="s">
        <v>29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7" t="s">
        <v>16</v>
      </c>
      <c r="N35" s="13">
        <f t="shared" si="0"/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0.9</v>
      </c>
      <c r="AF35" s="10">
        <v>0</v>
      </c>
      <c r="AG35" s="10">
        <v>0</v>
      </c>
      <c r="AH35" s="10">
        <v>0</v>
      </c>
      <c r="AI35" s="10">
        <v>0.1</v>
      </c>
      <c r="AJ35" s="10">
        <v>0</v>
      </c>
    </row>
    <row r="36" spans="1:38" x14ac:dyDescent="0.45">
      <c r="A36" s="18"/>
      <c r="B36" s="19"/>
      <c r="C36" s="18"/>
      <c r="D36" s="20"/>
      <c r="E36" s="20"/>
      <c r="F36" s="20"/>
      <c r="G36" s="20"/>
      <c r="H36" s="20"/>
      <c r="I36" s="20"/>
      <c r="J36" s="20"/>
      <c r="K36" s="20"/>
      <c r="L36" s="21"/>
      <c r="N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L36" s="10" t="s">
        <v>75</v>
      </c>
    </row>
    <row r="37" spans="1:38" x14ac:dyDescent="0.45">
      <c r="O37" s="10" t="s">
        <v>70</v>
      </c>
      <c r="P37" s="23">
        <f t="array" ref="P37:AJ37">MMULT(TRANSPOSE(N7:N35),P7:AJ35)</f>
        <v>4.1603780184013335</v>
      </c>
      <c r="Q37" s="23">
        <v>15.308205838445003</v>
      </c>
      <c r="R37" s="23">
        <v>0.36097373613033334</v>
      </c>
      <c r="S37" s="23">
        <v>0</v>
      </c>
      <c r="T37" s="23">
        <v>331.51782200630754</v>
      </c>
      <c r="U37" s="23">
        <v>5.3489763927030003</v>
      </c>
      <c r="V37" s="23">
        <v>8.0366107500000006E-2</v>
      </c>
      <c r="W37" s="23">
        <v>0.55183473278683337</v>
      </c>
      <c r="X37" s="23">
        <v>1.1904885410853334</v>
      </c>
      <c r="Y37" s="23">
        <v>3.8455172793310006</v>
      </c>
      <c r="Z37" s="23">
        <v>4.9862526210235005</v>
      </c>
      <c r="AA37" s="23">
        <v>53.936352380614004</v>
      </c>
      <c r="AB37" s="23">
        <v>1.8955170916518334</v>
      </c>
      <c r="AC37" s="23">
        <v>0.68329982866650008</v>
      </c>
      <c r="AD37" s="23">
        <v>10.039422387093166</v>
      </c>
      <c r="AE37" s="23">
        <v>22.061806110112837</v>
      </c>
      <c r="AF37" s="23">
        <v>6.0263345965991677</v>
      </c>
      <c r="AG37" s="23">
        <v>1.3387897524850001</v>
      </c>
      <c r="AH37" s="23">
        <v>12.760266989103819</v>
      </c>
      <c r="AI37" s="23">
        <v>0</v>
      </c>
      <c r="AJ37" s="23">
        <v>2.1755401876000002E-2</v>
      </c>
      <c r="AL37" s="11">
        <f>SUM(P37:AJ37)</f>
        <v>476.11435981191619</v>
      </c>
    </row>
    <row r="38" spans="1:38" x14ac:dyDescent="0.45">
      <c r="O38" s="10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8" x14ac:dyDescent="0.45">
      <c r="O39" s="10" t="s">
        <v>71</v>
      </c>
      <c r="P39" s="13">
        <v>1.65</v>
      </c>
      <c r="Q39" s="13">
        <v>0.29699999999999999</v>
      </c>
      <c r="R39" s="13">
        <v>2.54</v>
      </c>
      <c r="S39" s="13">
        <v>5.65</v>
      </c>
      <c r="T39" s="13">
        <v>0.121</v>
      </c>
      <c r="U39" s="13">
        <v>1.63</v>
      </c>
      <c r="V39" s="13">
        <v>4.66</v>
      </c>
      <c r="W39" s="13">
        <v>22.76</v>
      </c>
      <c r="X39" s="13">
        <v>7.6</v>
      </c>
      <c r="Y39" s="13">
        <v>8.6259999999999994</v>
      </c>
      <c r="Z39" s="13">
        <v>1.736</v>
      </c>
      <c r="AA39" s="13">
        <v>0.41299999999999998</v>
      </c>
      <c r="AB39" s="13">
        <v>0.32500000000000001</v>
      </c>
      <c r="AC39" s="13">
        <v>0.39</v>
      </c>
      <c r="AD39" s="13">
        <v>0.45</v>
      </c>
      <c r="AE39" s="13">
        <v>0.28499999999999998</v>
      </c>
      <c r="AF39" s="13">
        <v>0.68100000000000005</v>
      </c>
      <c r="AG39" s="13">
        <v>2.91</v>
      </c>
      <c r="AH39" s="13">
        <v>0.91200000000000003</v>
      </c>
      <c r="AI39" s="13">
        <v>3.1</v>
      </c>
      <c r="AJ39" s="13">
        <v>0</v>
      </c>
    </row>
    <row r="40" spans="1:38" x14ac:dyDescent="0.45">
      <c r="O40" s="10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L40" s="10" t="s">
        <v>75</v>
      </c>
    </row>
    <row r="41" spans="1:38" x14ac:dyDescent="0.45">
      <c r="O41" s="10" t="s">
        <v>72</v>
      </c>
      <c r="P41" s="23">
        <f t="shared" ref="P41:AI41" si="1">P37*P39</f>
        <v>6.8646237303622</v>
      </c>
      <c r="Q41" s="23">
        <f t="shared" si="1"/>
        <v>4.5465371340181662</v>
      </c>
      <c r="R41" s="23">
        <f t="shared" si="1"/>
        <v>0.91687328977104676</v>
      </c>
      <c r="S41" s="23">
        <f t="shared" si="1"/>
        <v>0</v>
      </c>
      <c r="T41" s="23">
        <f t="shared" si="1"/>
        <v>40.11365646276321</v>
      </c>
      <c r="U41" s="23">
        <f t="shared" si="1"/>
        <v>8.7188315201058906</v>
      </c>
      <c r="V41" s="23">
        <f t="shared" si="1"/>
        <v>0.37450606095000005</v>
      </c>
      <c r="W41" s="23">
        <f t="shared" si="1"/>
        <v>12.559758518228328</v>
      </c>
      <c r="X41" s="23">
        <f t="shared" si="1"/>
        <v>9.0477129122485334</v>
      </c>
      <c r="Y41" s="23">
        <f t="shared" si="1"/>
        <v>33.171432051509207</v>
      </c>
      <c r="Z41" s="23">
        <f t="shared" si="1"/>
        <v>8.6561345500967963</v>
      </c>
      <c r="AA41" s="23">
        <f t="shared" si="1"/>
        <v>22.275713533193581</v>
      </c>
      <c r="AB41" s="23">
        <f t="shared" si="1"/>
        <v>0.61604305478684585</v>
      </c>
      <c r="AC41" s="23">
        <f t="shared" si="1"/>
        <v>0.26648693317993505</v>
      </c>
      <c r="AD41" s="23">
        <f t="shared" si="1"/>
        <v>4.5177400741919254</v>
      </c>
      <c r="AE41" s="23">
        <f t="shared" si="1"/>
        <v>6.2876147413821579</v>
      </c>
      <c r="AF41" s="23">
        <f t="shared" si="1"/>
        <v>4.1039338602840338</v>
      </c>
      <c r="AG41" s="23">
        <f t="shared" si="1"/>
        <v>3.8958781797313504</v>
      </c>
      <c r="AH41" s="23">
        <f t="shared" si="1"/>
        <v>11.637363494062683</v>
      </c>
      <c r="AI41" s="23">
        <f t="shared" si="1"/>
        <v>0</v>
      </c>
      <c r="AJ41" s="23">
        <f>AJ37*AJ39</f>
        <v>0</v>
      </c>
      <c r="AL41" s="11">
        <f>SUM(P41:AJ41)</f>
        <v>178.57084010086589</v>
      </c>
    </row>
    <row r="42" spans="1:38" x14ac:dyDescent="0.45">
      <c r="O42" s="10"/>
    </row>
    <row r="43" spans="1:38" x14ac:dyDescent="0.45">
      <c r="O43" s="10" t="s">
        <v>73</v>
      </c>
      <c r="P43" s="22">
        <f t="shared" ref="P43:AJ43" si="2">P41/$AL$41</f>
        <v>3.8442019573210896E-2</v>
      </c>
      <c r="Q43" s="22">
        <f t="shared" si="2"/>
        <v>2.5460691854560638E-2</v>
      </c>
      <c r="R43" s="22">
        <f t="shared" si="2"/>
        <v>5.1345073431538438E-3</v>
      </c>
      <c r="S43" s="22">
        <f t="shared" si="2"/>
        <v>0</v>
      </c>
      <c r="T43" s="22">
        <f t="shared" si="2"/>
        <v>0.22463721646885335</v>
      </c>
      <c r="U43" s="22">
        <f t="shared" si="2"/>
        <v>4.882561741424888E-2</v>
      </c>
      <c r="V43" s="22">
        <f t="shared" si="2"/>
        <v>2.0972408526412261E-3</v>
      </c>
      <c r="W43" s="22">
        <f t="shared" si="2"/>
        <v>7.0334879486112833E-2</v>
      </c>
      <c r="X43" s="22">
        <f t="shared" si="2"/>
        <v>5.0667359279588563E-2</v>
      </c>
      <c r="Y43" s="22">
        <f t="shared" si="2"/>
        <v>0.18576063165056678</v>
      </c>
      <c r="Z43" s="22">
        <f t="shared" si="2"/>
        <v>4.8474513225156869E-2</v>
      </c>
      <c r="AA43" s="22">
        <f t="shared" si="2"/>
        <v>0.12474440687298735</v>
      </c>
      <c r="AB43" s="22">
        <f t="shared" si="2"/>
        <v>3.4498524755714505E-3</v>
      </c>
      <c r="AC43" s="22">
        <f t="shared" si="2"/>
        <v>1.4923317436901214E-3</v>
      </c>
      <c r="AD43" s="22">
        <f t="shared" si="2"/>
        <v>2.5299427788098416E-2</v>
      </c>
      <c r="AE43" s="22">
        <f t="shared" si="2"/>
        <v>3.5210758586511626E-2</v>
      </c>
      <c r="AF43" s="22">
        <f t="shared" si="2"/>
        <v>2.2982105353628417E-2</v>
      </c>
      <c r="AG43" s="22">
        <f t="shared" si="2"/>
        <v>2.1816989702970319E-2</v>
      </c>
      <c r="AH43" s="22">
        <f t="shared" si="2"/>
        <v>6.5169450328448411E-2</v>
      </c>
      <c r="AI43" s="22">
        <f t="shared" si="2"/>
        <v>0</v>
      </c>
      <c r="AJ43" s="22">
        <f t="shared" si="2"/>
        <v>0</v>
      </c>
    </row>
    <row r="44" spans="1:38" x14ac:dyDescent="0.45">
      <c r="O44" s="10"/>
    </row>
    <row r="45" spans="1:38" x14ac:dyDescent="0.45">
      <c r="O45" s="10" t="s">
        <v>74</v>
      </c>
      <c r="P45" s="24">
        <f t="shared" ref="P45:AJ45" si="3">P37/$AL$37</f>
        <v>8.7381905894307523E-3</v>
      </c>
      <c r="Q45" s="24">
        <f t="shared" si="3"/>
        <v>3.2152371637125886E-2</v>
      </c>
      <c r="R45" s="24">
        <f t="shared" si="3"/>
        <v>7.5816603446477045E-4</v>
      </c>
      <c r="S45" s="24">
        <f t="shared" si="3"/>
        <v>0</v>
      </c>
      <c r="T45" s="24">
        <f t="shared" si="3"/>
        <v>0.69629872566177176</v>
      </c>
      <c r="U45" s="24">
        <f t="shared" si="3"/>
        <v>1.1234646219904091E-2</v>
      </c>
      <c r="V45" s="24">
        <f t="shared" si="3"/>
        <v>1.6879580681361463E-4</v>
      </c>
      <c r="W45" s="24">
        <f t="shared" si="3"/>
        <v>1.1590382046129206E-3</v>
      </c>
      <c r="X45" s="24">
        <f t="shared" si="3"/>
        <v>2.5004256152988602E-3</v>
      </c>
      <c r="Y45" s="24">
        <f t="shared" si="3"/>
        <v>8.0768773301652368E-3</v>
      </c>
      <c r="Z45" s="24">
        <f t="shared" si="3"/>
        <v>1.0472804523252072E-2</v>
      </c>
      <c r="AA45" s="24">
        <f t="shared" si="3"/>
        <v>0.11328444788332151</v>
      </c>
      <c r="AB45" s="24">
        <f t="shared" si="3"/>
        <v>3.9812222685336289E-3</v>
      </c>
      <c r="AC45" s="24">
        <f t="shared" si="3"/>
        <v>1.4351590423284655E-3</v>
      </c>
      <c r="AD45" s="24">
        <f t="shared" si="3"/>
        <v>2.108615751698632E-2</v>
      </c>
      <c r="AE45" s="24">
        <f t="shared" si="3"/>
        <v>4.6337199572867561E-2</v>
      </c>
      <c r="AF45" s="24">
        <f t="shared" si="3"/>
        <v>1.265732585545163E-2</v>
      </c>
      <c r="AG45" s="24">
        <f t="shared" si="3"/>
        <v>2.8119079479431673E-3</v>
      </c>
      <c r="AH45" s="24">
        <f t="shared" si="3"/>
        <v>2.6800844641914654E-2</v>
      </c>
      <c r="AI45" s="24">
        <f t="shared" si="3"/>
        <v>0</v>
      </c>
      <c r="AJ45" s="24">
        <f t="shared" si="3"/>
        <v>4.5693647813088936E-5</v>
      </c>
    </row>
  </sheetData>
  <mergeCells count="32"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4:B34"/>
    <mergeCell ref="A35:B35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3/25/2021 4:37:17 PM &amp;R&amp;"Verdana,Regular"&amp;9Page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0032-B934-4FE0-B5A8-6CD53CA84ABF}">
  <dimension ref="A1:AL45"/>
  <sheetViews>
    <sheetView showGridLines="0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13" sqref="D13"/>
    </sheetView>
  </sheetViews>
  <sheetFormatPr defaultRowHeight="14.25" x14ac:dyDescent="0.4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9" width="9.59765625" style="7" customWidth="1"/>
    <col min="10" max="12" width="12.33203125" style="7" customWidth="1"/>
    <col min="13" max="13" width="0.796875" style="7" customWidth="1"/>
    <col min="14" max="15" width="9.06640625" style="7"/>
    <col min="16" max="16" width="11.33203125" style="7" customWidth="1"/>
    <col min="17" max="17" width="10.59765625" style="7" bestFit="1" customWidth="1"/>
    <col min="18" max="18" width="12.53125" style="7" customWidth="1"/>
    <col min="19" max="19" width="10.53125" style="7" customWidth="1"/>
    <col min="20" max="20" width="11.53125" style="7" bestFit="1" customWidth="1"/>
    <col min="21" max="21" width="9.53125" style="7" bestFit="1" customWidth="1"/>
    <col min="22" max="23" width="11.19921875" style="7" customWidth="1"/>
    <col min="24" max="24" width="9.53125" style="7" bestFit="1" customWidth="1"/>
    <col min="25" max="25" width="10.6640625" style="7" customWidth="1"/>
    <col min="26" max="26" width="9.53125" style="7" bestFit="1" customWidth="1"/>
    <col min="27" max="27" width="10.59765625" style="7" bestFit="1" customWidth="1"/>
    <col min="28" max="28" width="11.59765625" style="7" customWidth="1"/>
    <col min="29" max="29" width="10.1328125" style="7" customWidth="1"/>
    <col min="30" max="31" width="10.59765625" style="7" bestFit="1" customWidth="1"/>
    <col min="32" max="33" width="9.53125" style="7" bestFit="1" customWidth="1"/>
    <col min="34" max="34" width="10.59765625" style="7" bestFit="1" customWidth="1"/>
    <col min="35" max="35" width="7.46484375" style="7" customWidth="1"/>
    <col min="36" max="36" width="9.53125" style="7" bestFit="1" customWidth="1"/>
    <col min="37" max="16384" width="9.06640625" style="7"/>
  </cols>
  <sheetData>
    <row r="1" spans="1:36" ht="25.5" customHeight="1" x14ac:dyDescent="0.4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36" ht="9.75" customHeight="1" x14ac:dyDescent="0.45"/>
    <row r="3" spans="1:36" ht="15" x14ac:dyDescent="0.45">
      <c r="A3" s="1" t="s">
        <v>1</v>
      </c>
      <c r="B3" s="31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6" ht="15" customHeight="1" x14ac:dyDescent="0.45">
      <c r="A4" s="10" t="s">
        <v>50</v>
      </c>
      <c r="B4" s="11">
        <f>3000/10.765</f>
        <v>278.68091035764047</v>
      </c>
    </row>
    <row r="5" spans="1:36" ht="12" customHeight="1" x14ac:dyDescent="0.45"/>
    <row r="6" spans="1:36" ht="42.75" x14ac:dyDescent="0.45">
      <c r="A6" s="32" t="s">
        <v>3</v>
      </c>
      <c r="B6" s="26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12" t="s">
        <v>51</v>
      </c>
      <c r="P6" s="14" t="s">
        <v>52</v>
      </c>
      <c r="Q6" s="14" t="s">
        <v>53</v>
      </c>
      <c r="R6" s="14" t="s">
        <v>54</v>
      </c>
      <c r="S6" s="14" t="s">
        <v>55</v>
      </c>
      <c r="T6" s="14" t="s">
        <v>56</v>
      </c>
      <c r="U6" s="10" t="s">
        <v>57</v>
      </c>
      <c r="V6" s="14" t="s">
        <v>24</v>
      </c>
      <c r="W6" s="14" t="s">
        <v>26</v>
      </c>
      <c r="X6" s="14" t="s">
        <v>58</v>
      </c>
      <c r="Y6" s="14" t="s">
        <v>59</v>
      </c>
      <c r="Z6" s="14" t="s">
        <v>60</v>
      </c>
      <c r="AA6" s="14" t="s">
        <v>61</v>
      </c>
      <c r="AB6" s="14" t="s">
        <v>62</v>
      </c>
      <c r="AC6" s="14" t="s">
        <v>36</v>
      </c>
      <c r="AD6" s="14" t="s">
        <v>39</v>
      </c>
      <c r="AE6" s="14" t="s">
        <v>63</v>
      </c>
      <c r="AF6" s="14" t="s">
        <v>64</v>
      </c>
      <c r="AG6" s="14" t="s">
        <v>65</v>
      </c>
      <c r="AH6" s="10" t="s">
        <v>66</v>
      </c>
      <c r="AI6" s="10" t="s">
        <v>67</v>
      </c>
      <c r="AJ6" s="14" t="s">
        <v>68</v>
      </c>
    </row>
    <row r="7" spans="1:36" x14ac:dyDescent="0.45">
      <c r="A7" s="25" t="s">
        <v>14</v>
      </c>
      <c r="B7" s="26"/>
      <c r="C7" s="9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3">
        <f>K7*1000/$B$4</f>
        <v>4.1603780184013335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 x14ac:dyDescent="0.45">
      <c r="A8" s="25" t="s">
        <v>17</v>
      </c>
      <c r="B8" s="26"/>
      <c r="C8" s="9" t="s">
        <v>15</v>
      </c>
      <c r="D8" s="5">
        <v>529.29339193420003</v>
      </c>
      <c r="E8" s="5">
        <v>0</v>
      </c>
      <c r="F8" s="5">
        <v>0</v>
      </c>
      <c r="G8" s="5">
        <v>0</v>
      </c>
      <c r="H8" s="5">
        <v>0</v>
      </c>
      <c r="I8" s="5">
        <v>529.29339193420003</v>
      </c>
      <c r="J8" s="5">
        <v>0</v>
      </c>
      <c r="K8" s="5">
        <v>4.2661047390000002</v>
      </c>
      <c r="L8" s="6" t="s">
        <v>16</v>
      </c>
      <c r="N8" s="13">
        <f t="shared" ref="N8:N35" si="0">K8*1000/$B$4</f>
        <v>15.308205838445003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 x14ac:dyDescent="0.45">
      <c r="A9" s="25" t="s">
        <v>18</v>
      </c>
      <c r="B9" s="26"/>
      <c r="C9" s="9" t="s">
        <v>15</v>
      </c>
      <c r="D9" s="5">
        <v>670.64326258469998</v>
      </c>
      <c r="E9" s="5">
        <v>0</v>
      </c>
      <c r="F9" s="5">
        <v>0</v>
      </c>
      <c r="G9" s="5">
        <v>318.32148980879998</v>
      </c>
      <c r="H9" s="5">
        <v>295.65463449729998</v>
      </c>
      <c r="I9" s="5">
        <v>56.6671382786</v>
      </c>
      <c r="J9" s="5">
        <v>0</v>
      </c>
      <c r="K9" s="5">
        <v>0.1005964894</v>
      </c>
      <c r="L9" s="6" t="s">
        <v>16</v>
      </c>
      <c r="N9" s="13">
        <f t="shared" si="0"/>
        <v>0.36097373613033334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 x14ac:dyDescent="0.45">
      <c r="A10" s="25" t="s">
        <v>19</v>
      </c>
      <c r="B10" s="26"/>
      <c r="C10" s="9" t="s">
        <v>20</v>
      </c>
      <c r="D10" s="5">
        <v>701.12763000300004</v>
      </c>
      <c r="E10" s="5">
        <v>0</v>
      </c>
      <c r="F10" s="5">
        <v>0</v>
      </c>
      <c r="G10" s="5">
        <v>0</v>
      </c>
      <c r="H10" s="5">
        <v>0</v>
      </c>
      <c r="I10" s="5">
        <v>701.12763000300004</v>
      </c>
      <c r="J10" s="5">
        <v>0</v>
      </c>
      <c r="K10" s="5">
        <v>12.43099288</v>
      </c>
      <c r="L10" s="6" t="s">
        <v>16</v>
      </c>
      <c r="N10" s="13">
        <f t="shared" si="0"/>
        <v>44.606546117733338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 x14ac:dyDescent="0.45">
      <c r="A11" s="25" t="s">
        <v>21</v>
      </c>
      <c r="B11" s="26"/>
      <c r="C11" s="9" t="s">
        <v>22</v>
      </c>
      <c r="D11" s="5">
        <v>34.8642822698</v>
      </c>
      <c r="E11" s="5">
        <v>0</v>
      </c>
      <c r="F11" s="5">
        <v>0</v>
      </c>
      <c r="G11" s="5">
        <v>34.8642822698</v>
      </c>
      <c r="H11" s="5">
        <v>0</v>
      </c>
      <c r="I11" s="5">
        <v>0</v>
      </c>
      <c r="J11" s="5">
        <v>0</v>
      </c>
      <c r="K11" s="5">
        <v>79.956695556499994</v>
      </c>
      <c r="L11" s="6" t="s">
        <v>16</v>
      </c>
      <c r="N11" s="13">
        <f t="shared" si="0"/>
        <v>286.91127588857421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 x14ac:dyDescent="0.45">
      <c r="A12" s="25" t="s">
        <v>23</v>
      </c>
      <c r="B12" s="26"/>
      <c r="C12" s="9" t="s">
        <v>15</v>
      </c>
      <c r="D12" s="5">
        <v>64.2653980252</v>
      </c>
      <c r="E12" s="5">
        <v>0</v>
      </c>
      <c r="F12" s="5">
        <v>0</v>
      </c>
      <c r="G12" s="5">
        <v>0</v>
      </c>
      <c r="H12" s="5">
        <v>0</v>
      </c>
      <c r="I12" s="5">
        <v>64.2653980252</v>
      </c>
      <c r="J12" s="5">
        <v>0</v>
      </c>
      <c r="K12" s="5">
        <v>1.0406576234</v>
      </c>
      <c r="L12" s="6" t="s">
        <v>16</v>
      </c>
      <c r="N12" s="13">
        <f t="shared" si="0"/>
        <v>3.7342264386336668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45">
      <c r="A13" s="25" t="s">
        <v>24</v>
      </c>
      <c r="B13" s="26"/>
      <c r="C13" s="9" t="s">
        <v>25</v>
      </c>
      <c r="D13" s="5">
        <v>155.7495550527</v>
      </c>
      <c r="E13" s="5">
        <v>0</v>
      </c>
      <c r="F13" s="5">
        <v>0</v>
      </c>
      <c r="G13" s="5">
        <v>13.917201091400001</v>
      </c>
      <c r="H13" s="5">
        <v>0</v>
      </c>
      <c r="I13" s="5">
        <v>141.83235396129999</v>
      </c>
      <c r="J13" s="5">
        <v>0</v>
      </c>
      <c r="K13" s="5">
        <v>0.1121396796</v>
      </c>
      <c r="L13" s="6" t="s">
        <v>16</v>
      </c>
      <c r="N13" s="13">
        <f t="shared" si="0"/>
        <v>0.40239455029800003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45">
      <c r="A14" s="25" t="s">
        <v>26</v>
      </c>
      <c r="B14" s="26"/>
      <c r="C14" s="9" t="s">
        <v>25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 t="s">
        <v>16</v>
      </c>
      <c r="N14" s="13">
        <f t="shared" si="0"/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45">
      <c r="A15" s="25" t="s">
        <v>27</v>
      </c>
      <c r="B15" s="26"/>
      <c r="C15" s="9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3">
        <f t="shared" si="0"/>
        <v>1.1904885410853334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45">
      <c r="A16" s="25" t="s">
        <v>28</v>
      </c>
      <c r="B16" s="26"/>
      <c r="C16" s="9" t="s">
        <v>29</v>
      </c>
      <c r="D16" s="5">
        <v>677.92225618379996</v>
      </c>
      <c r="E16" s="5">
        <v>0</v>
      </c>
      <c r="F16" s="5">
        <v>0</v>
      </c>
      <c r="G16" s="5">
        <v>0</v>
      </c>
      <c r="H16" s="5">
        <v>0</v>
      </c>
      <c r="I16" s="5">
        <v>677.92225618379996</v>
      </c>
      <c r="J16" s="5">
        <v>0</v>
      </c>
      <c r="K16" s="5">
        <v>0.67792225620000002</v>
      </c>
      <c r="L16" s="6" t="s">
        <v>16</v>
      </c>
      <c r="N16" s="13">
        <f t="shared" si="0"/>
        <v>2.4326110293310004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 x14ac:dyDescent="0.45">
      <c r="A17" s="25" t="s">
        <v>30</v>
      </c>
      <c r="B17" s="26"/>
      <c r="C17" s="9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3">
        <f t="shared" si="0"/>
        <v>1.1111124615698333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45">
      <c r="A18" s="25" t="s">
        <v>31</v>
      </c>
      <c r="B18" s="26"/>
      <c r="C18" s="9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3">
        <f t="shared" si="0"/>
        <v>53.936352380614004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45">
      <c r="A19" s="25" t="s">
        <v>32</v>
      </c>
      <c r="B19" s="26"/>
      <c r="C19" s="9" t="s">
        <v>29</v>
      </c>
      <c r="D19" s="5">
        <v>393.74999997399999</v>
      </c>
      <c r="E19" s="5">
        <v>0</v>
      </c>
      <c r="F19" s="5">
        <v>0</v>
      </c>
      <c r="G19" s="5">
        <v>0</v>
      </c>
      <c r="H19" s="5">
        <v>0</v>
      </c>
      <c r="I19" s="5">
        <v>393.74999997399999</v>
      </c>
      <c r="J19" s="5">
        <v>0</v>
      </c>
      <c r="K19" s="5">
        <v>0.39374999999999999</v>
      </c>
      <c r="L19" s="6" t="s">
        <v>16</v>
      </c>
      <c r="N19" s="13">
        <f t="shared" si="0"/>
        <v>1.4129062500000003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45">
      <c r="A20" s="25" t="s">
        <v>33</v>
      </c>
      <c r="B20" s="26"/>
      <c r="C20" s="9" t="s">
        <v>16</v>
      </c>
      <c r="D20" s="5">
        <v>0.44999998720000001</v>
      </c>
      <c r="E20" s="5">
        <v>0</v>
      </c>
      <c r="F20" s="5">
        <v>0</v>
      </c>
      <c r="G20" s="5">
        <v>0</v>
      </c>
      <c r="H20" s="5">
        <v>0</v>
      </c>
      <c r="I20" s="5">
        <v>0.44999998720000001</v>
      </c>
      <c r="J20" s="5">
        <v>0</v>
      </c>
      <c r="K20" s="5">
        <v>0.44999998720000001</v>
      </c>
      <c r="L20" s="6" t="s">
        <v>16</v>
      </c>
      <c r="N20" s="13">
        <f t="shared" si="0"/>
        <v>1.6147499540693335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45">
      <c r="A21" s="25" t="s">
        <v>34</v>
      </c>
      <c r="B21" s="26"/>
      <c r="C21" s="9" t="s">
        <v>22</v>
      </c>
      <c r="D21" s="5">
        <v>3.4379784484</v>
      </c>
      <c r="E21" s="5">
        <v>0</v>
      </c>
      <c r="F21" s="5">
        <v>0</v>
      </c>
      <c r="G21" s="5">
        <v>0</v>
      </c>
      <c r="H21" s="5">
        <v>0</v>
      </c>
      <c r="I21" s="5">
        <v>3.4379784484</v>
      </c>
      <c r="J21" s="5">
        <v>0</v>
      </c>
      <c r="K21" s="5">
        <v>7.3435219657999999</v>
      </c>
      <c r="L21" s="6" t="s">
        <v>16</v>
      </c>
      <c r="N21" s="13">
        <f t="shared" si="0"/>
        <v>26.351004653945669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0.24</v>
      </c>
      <c r="AI21" s="10">
        <v>0</v>
      </c>
      <c r="AJ21" s="10">
        <v>0</v>
      </c>
    </row>
    <row r="22" spans="1:36" x14ac:dyDescent="0.45">
      <c r="A22" s="25" t="s">
        <v>35</v>
      </c>
      <c r="B22" s="26"/>
      <c r="C22" s="9" t="s">
        <v>16</v>
      </c>
      <c r="D22" s="5">
        <v>0.52824442869999999</v>
      </c>
      <c r="E22" s="5">
        <v>0</v>
      </c>
      <c r="F22" s="5">
        <v>0</v>
      </c>
      <c r="G22" s="5">
        <v>0</v>
      </c>
      <c r="H22" s="5">
        <v>0</v>
      </c>
      <c r="I22" s="5">
        <v>0.52824442869999999</v>
      </c>
      <c r="J22" s="5">
        <v>0</v>
      </c>
      <c r="K22" s="5">
        <v>0.52824442869999999</v>
      </c>
      <c r="L22" s="6" t="s">
        <v>16</v>
      </c>
      <c r="N22" s="13">
        <f t="shared" si="0"/>
        <v>1.8955170916518334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45">
      <c r="A23" s="25" t="s">
        <v>36</v>
      </c>
      <c r="B23" s="26"/>
      <c r="C23" s="9" t="s">
        <v>22</v>
      </c>
      <c r="D23" s="5">
        <v>0.41662499089999999</v>
      </c>
      <c r="E23" s="5">
        <v>0</v>
      </c>
      <c r="F23" s="5">
        <v>0</v>
      </c>
      <c r="G23" s="5">
        <v>0</v>
      </c>
      <c r="H23" s="5">
        <v>0</v>
      </c>
      <c r="I23" s="5">
        <v>0.41662499089999999</v>
      </c>
      <c r="J23" s="5">
        <v>0</v>
      </c>
      <c r="K23" s="5">
        <v>0.19042261830000001</v>
      </c>
      <c r="L23" s="6" t="s">
        <v>16</v>
      </c>
      <c r="N23" s="13">
        <f t="shared" si="0"/>
        <v>0.68329982866650008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</row>
    <row r="24" spans="1:36" x14ac:dyDescent="0.45">
      <c r="A24" s="25" t="s">
        <v>37</v>
      </c>
      <c r="B24" s="26"/>
      <c r="C24" s="9" t="s">
        <v>22</v>
      </c>
      <c r="D24" s="5">
        <v>1.1906976867000001</v>
      </c>
      <c r="E24" s="5">
        <v>0</v>
      </c>
      <c r="F24" s="5">
        <v>0</v>
      </c>
      <c r="G24" s="5">
        <v>0</v>
      </c>
      <c r="H24" s="5">
        <v>0</v>
      </c>
      <c r="I24" s="5">
        <v>1.1906976867000001</v>
      </c>
      <c r="J24" s="5">
        <v>0</v>
      </c>
      <c r="K24" s="5">
        <v>2.2480372325000002</v>
      </c>
      <c r="L24" s="6" t="s">
        <v>16</v>
      </c>
      <c r="N24" s="13">
        <f t="shared" si="0"/>
        <v>8.0667069359541692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0.16</v>
      </c>
      <c r="AI24" s="10">
        <v>0</v>
      </c>
      <c r="AJ24" s="10">
        <v>0</v>
      </c>
    </row>
    <row r="25" spans="1:36" x14ac:dyDescent="0.45">
      <c r="A25" s="25" t="s">
        <v>38</v>
      </c>
      <c r="B25" s="26"/>
      <c r="C25" s="9" t="s">
        <v>16</v>
      </c>
      <c r="D25" s="5">
        <v>0.25657558180000001</v>
      </c>
      <c r="E25" s="5">
        <v>0</v>
      </c>
      <c r="F25" s="5">
        <v>0</v>
      </c>
      <c r="G25" s="5">
        <v>0</v>
      </c>
      <c r="H25" s="5">
        <v>6.5164979299999995E-2</v>
      </c>
      <c r="I25" s="5">
        <v>0.1914106025</v>
      </c>
      <c r="J25" s="5">
        <v>0</v>
      </c>
      <c r="K25" s="5">
        <v>0.25657558180000001</v>
      </c>
      <c r="L25" s="6" t="s">
        <v>16</v>
      </c>
      <c r="N25" s="13">
        <f t="shared" si="0"/>
        <v>0.92067871269233348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45">
      <c r="A26" s="25" t="s">
        <v>39</v>
      </c>
      <c r="B26" s="26"/>
      <c r="C26" s="9" t="s">
        <v>40</v>
      </c>
      <c r="D26" s="5">
        <v>479.21697734140002</v>
      </c>
      <c r="E26" s="5">
        <v>0</v>
      </c>
      <c r="F26" s="5">
        <v>0</v>
      </c>
      <c r="G26" s="5">
        <v>0</v>
      </c>
      <c r="H26" s="5">
        <v>0</v>
      </c>
      <c r="I26" s="5">
        <v>479.21697734140002</v>
      </c>
      <c r="J26" s="5">
        <v>0</v>
      </c>
      <c r="K26" s="5">
        <v>2.7977953702999998</v>
      </c>
      <c r="L26" s="6" t="s">
        <v>16</v>
      </c>
      <c r="N26" s="13">
        <f t="shared" si="0"/>
        <v>10.039422387093166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45">
      <c r="A27" s="25" t="s">
        <v>41</v>
      </c>
      <c r="B27" s="26"/>
      <c r="C27" s="9" t="s">
        <v>16</v>
      </c>
      <c r="D27" s="5">
        <v>6.0628152000000001E-3</v>
      </c>
      <c r="E27" s="5">
        <v>0</v>
      </c>
      <c r="F27" s="5">
        <v>0</v>
      </c>
      <c r="G27" s="5">
        <v>0</v>
      </c>
      <c r="H27" s="5">
        <v>0</v>
      </c>
      <c r="I27" s="5">
        <v>6.0628152000000001E-3</v>
      </c>
      <c r="J27" s="5">
        <v>0</v>
      </c>
      <c r="K27" s="5">
        <v>6.0628152000000001E-3</v>
      </c>
      <c r="L27" s="6" t="s">
        <v>16</v>
      </c>
      <c r="N27" s="13">
        <f t="shared" si="0"/>
        <v>2.1755401876000002E-2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</row>
    <row r="28" spans="1:36" x14ac:dyDescent="0.45">
      <c r="A28" s="25" t="s">
        <v>42</v>
      </c>
      <c r="B28" s="26"/>
      <c r="C28" s="9" t="s">
        <v>16</v>
      </c>
      <c r="D28" s="5">
        <v>0.57147699969999999</v>
      </c>
      <c r="E28" s="5">
        <v>0</v>
      </c>
      <c r="F28" s="5">
        <v>0</v>
      </c>
      <c r="G28" s="5">
        <v>0.46559337280000002</v>
      </c>
      <c r="H28" s="5">
        <v>0</v>
      </c>
      <c r="I28" s="5">
        <v>0.1058836269</v>
      </c>
      <c r="J28" s="5">
        <v>0</v>
      </c>
      <c r="K28" s="5">
        <v>0.57147699969999999</v>
      </c>
      <c r="L28" s="6" t="s">
        <v>16</v>
      </c>
      <c r="N28" s="13">
        <f t="shared" si="0"/>
        <v>2.0506499672568332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 x14ac:dyDescent="0.45">
      <c r="A29" s="25" t="s">
        <v>43</v>
      </c>
      <c r="B29" s="26"/>
      <c r="C29" s="9" t="s">
        <v>22</v>
      </c>
      <c r="D29" s="5">
        <v>14.5302961523</v>
      </c>
      <c r="E29" s="5">
        <v>0</v>
      </c>
      <c r="F29" s="5">
        <v>0</v>
      </c>
      <c r="G29" s="5">
        <v>0</v>
      </c>
      <c r="H29" s="5">
        <v>6.0540197560999998</v>
      </c>
      <c r="I29" s="5">
        <v>8.4762763960999994</v>
      </c>
      <c r="J29" s="5">
        <v>0</v>
      </c>
      <c r="K29" s="5">
        <v>6.1482042109000004</v>
      </c>
      <c r="L29" s="6" t="s">
        <v>16</v>
      </c>
      <c r="N29" s="13">
        <f t="shared" si="0"/>
        <v>22.061806110112837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45">
      <c r="A30" s="25" t="s">
        <v>44</v>
      </c>
      <c r="B30" s="26"/>
      <c r="C30" s="9" t="s">
        <v>40</v>
      </c>
      <c r="D30" s="5">
        <v>369.65939732560003</v>
      </c>
      <c r="E30" s="5">
        <v>0</v>
      </c>
      <c r="F30" s="5">
        <v>0</v>
      </c>
      <c r="G30" s="5">
        <v>0</v>
      </c>
      <c r="H30" s="5">
        <v>369.65939732560003</v>
      </c>
      <c r="I30" s="5">
        <v>0</v>
      </c>
      <c r="J30" s="5">
        <v>0</v>
      </c>
      <c r="K30" s="5">
        <v>1.6794244115000001</v>
      </c>
      <c r="L30" s="6" t="s">
        <v>16</v>
      </c>
      <c r="N30" s="13">
        <f t="shared" si="0"/>
        <v>6.0263345965991677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</row>
    <row r="31" spans="1:36" x14ac:dyDescent="0.45">
      <c r="A31" s="25" t="s">
        <v>45</v>
      </c>
      <c r="B31" s="26"/>
      <c r="C31" s="9" t="s">
        <v>46</v>
      </c>
      <c r="D31" s="5">
        <v>3.3954642865000002</v>
      </c>
      <c r="E31" s="5">
        <v>0</v>
      </c>
      <c r="F31" s="5">
        <v>0</v>
      </c>
      <c r="G31" s="5">
        <v>0</v>
      </c>
      <c r="H31" s="5">
        <v>0</v>
      </c>
      <c r="I31" s="5">
        <v>3.3954642865000002</v>
      </c>
      <c r="J31" s="5">
        <v>0</v>
      </c>
      <c r="K31" s="5">
        <v>2.5465981999999998E-3</v>
      </c>
      <c r="L31" s="6" t="s">
        <v>16</v>
      </c>
      <c r="N31" s="13">
        <f t="shared" si="0"/>
        <v>9.1380432076666671E-3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0">
        <v>0</v>
      </c>
      <c r="AJ31" s="10">
        <v>0</v>
      </c>
    </row>
    <row r="32" spans="1:36" x14ac:dyDescent="0.45">
      <c r="A32" s="25" t="s">
        <v>47</v>
      </c>
      <c r="B32" s="26"/>
      <c r="C32" s="9" t="s">
        <v>15</v>
      </c>
      <c r="D32" s="5">
        <v>284.50626824139999</v>
      </c>
      <c r="E32" s="5">
        <v>0</v>
      </c>
      <c r="F32" s="5">
        <v>0</v>
      </c>
      <c r="G32" s="5">
        <v>0</v>
      </c>
      <c r="H32" s="5">
        <v>0</v>
      </c>
      <c r="I32" s="5">
        <v>284.50626824139999</v>
      </c>
      <c r="J32" s="5">
        <v>0</v>
      </c>
      <c r="K32" s="5">
        <v>10.242225656700001</v>
      </c>
      <c r="L32" s="6" t="s">
        <v>16</v>
      </c>
      <c r="N32" s="13">
        <f t="shared" si="0"/>
        <v>36.752519731458506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0.14000000000000001</v>
      </c>
      <c r="AI32" s="10">
        <v>0</v>
      </c>
      <c r="AJ32" s="10">
        <v>0</v>
      </c>
    </row>
    <row r="33" spans="1:38" x14ac:dyDescent="0.45">
      <c r="A33" s="25" t="s">
        <v>48</v>
      </c>
      <c r="B33" s="26"/>
      <c r="C33" s="9" t="s">
        <v>46</v>
      </c>
      <c r="D33" s="5">
        <v>494.06473168129997</v>
      </c>
      <c r="E33" s="5">
        <v>0</v>
      </c>
      <c r="F33" s="5">
        <v>0</v>
      </c>
      <c r="G33" s="5">
        <v>0</v>
      </c>
      <c r="H33" s="5">
        <v>0</v>
      </c>
      <c r="I33" s="5">
        <v>494.06473168129997</v>
      </c>
      <c r="J33" s="5">
        <v>0</v>
      </c>
      <c r="K33" s="5">
        <v>0.37054854879999999</v>
      </c>
      <c r="L33" s="6" t="s">
        <v>16</v>
      </c>
      <c r="N33" s="13">
        <f t="shared" si="0"/>
        <v>1.3296517092773334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0</v>
      </c>
      <c r="AI33" s="10">
        <v>0</v>
      </c>
      <c r="AJ33" s="10">
        <v>0</v>
      </c>
    </row>
    <row r="34" spans="1:38" x14ac:dyDescent="0.45">
      <c r="A34" s="25" t="s">
        <v>49</v>
      </c>
      <c r="B34" s="26"/>
      <c r="C34" s="9" t="s">
        <v>16</v>
      </c>
      <c r="D34" s="5">
        <v>0.2518750059</v>
      </c>
      <c r="E34" s="5">
        <v>0</v>
      </c>
      <c r="F34" s="5">
        <v>0</v>
      </c>
      <c r="G34" s="5">
        <v>0.2518750059</v>
      </c>
      <c r="H34" s="5">
        <v>0</v>
      </c>
      <c r="I34" s="5">
        <v>0</v>
      </c>
      <c r="J34" s="5">
        <v>0</v>
      </c>
      <c r="K34" s="5">
        <v>0.2518750059</v>
      </c>
      <c r="L34" s="6" t="s">
        <v>16</v>
      </c>
      <c r="N34" s="13">
        <f t="shared" si="0"/>
        <v>0.90381147950450003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8" x14ac:dyDescent="0.45">
      <c r="A35" s="27" t="s">
        <v>69</v>
      </c>
      <c r="B35" s="28"/>
      <c r="C35" s="15" t="s">
        <v>29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7" t="s">
        <v>16</v>
      </c>
      <c r="N35" s="13">
        <f t="shared" si="0"/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0.9</v>
      </c>
      <c r="AF35" s="10">
        <v>0</v>
      </c>
      <c r="AG35" s="10">
        <v>0</v>
      </c>
      <c r="AH35" s="10">
        <v>0</v>
      </c>
      <c r="AI35" s="10">
        <v>0.1</v>
      </c>
      <c r="AJ35" s="10">
        <v>0</v>
      </c>
    </row>
    <row r="36" spans="1:38" x14ac:dyDescent="0.45">
      <c r="A36" s="18"/>
      <c r="B36" s="19"/>
      <c r="C36" s="18"/>
      <c r="D36" s="20"/>
      <c r="E36" s="20"/>
      <c r="F36" s="20"/>
      <c r="G36" s="20"/>
      <c r="H36" s="20"/>
      <c r="I36" s="20"/>
      <c r="J36" s="20"/>
      <c r="K36" s="20"/>
      <c r="L36" s="21"/>
      <c r="N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L36" s="10" t="s">
        <v>75</v>
      </c>
    </row>
    <row r="37" spans="1:38" x14ac:dyDescent="0.45">
      <c r="O37" s="10" t="s">
        <v>70</v>
      </c>
      <c r="P37" s="23">
        <f t="array" ref="P37:AJ37">MMULT(TRANSPOSE(N7:N35),P7:AJ35)</f>
        <v>4.1603780184013335</v>
      </c>
      <c r="Q37" s="23">
        <v>15.308205838445003</v>
      </c>
      <c r="R37" s="23">
        <v>0.36097373613033334</v>
      </c>
      <c r="S37" s="23">
        <v>0</v>
      </c>
      <c r="T37" s="23">
        <v>331.51782200630754</v>
      </c>
      <c r="U37" s="23">
        <v>5.3489763927030003</v>
      </c>
      <c r="V37" s="23">
        <v>0.40239455029800003</v>
      </c>
      <c r="W37" s="23">
        <v>0</v>
      </c>
      <c r="X37" s="23">
        <v>1.1904885410853334</v>
      </c>
      <c r="Y37" s="23">
        <v>3.8455172793310006</v>
      </c>
      <c r="Z37" s="23">
        <v>4.9862526210235005</v>
      </c>
      <c r="AA37" s="23">
        <v>53.936352380614004</v>
      </c>
      <c r="AB37" s="23">
        <v>1.8955170916518334</v>
      </c>
      <c r="AC37" s="23">
        <v>0.68329982866650008</v>
      </c>
      <c r="AD37" s="23">
        <v>10.039422387093166</v>
      </c>
      <c r="AE37" s="23">
        <v>22.061806110112837</v>
      </c>
      <c r="AF37" s="23">
        <v>6.0263345965991677</v>
      </c>
      <c r="AG37" s="23">
        <v>1.3387897524850001</v>
      </c>
      <c r="AH37" s="23">
        <v>12.760266989103819</v>
      </c>
      <c r="AI37" s="23">
        <v>0</v>
      </c>
      <c r="AJ37" s="23">
        <v>2.1755401876000002E-2</v>
      </c>
      <c r="AL37" s="11">
        <f>SUM(P37:AJ37)</f>
        <v>475.88455352192733</v>
      </c>
    </row>
    <row r="38" spans="1:38" x14ac:dyDescent="0.45">
      <c r="O38" s="10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8" x14ac:dyDescent="0.45">
      <c r="O39" s="10" t="s">
        <v>71</v>
      </c>
      <c r="P39" s="13">
        <v>1.65</v>
      </c>
      <c r="Q39" s="13">
        <v>0.29699999999999999</v>
      </c>
      <c r="R39" s="13">
        <v>2.54</v>
      </c>
      <c r="S39" s="13">
        <v>5.65</v>
      </c>
      <c r="T39" s="13">
        <v>0.121</v>
      </c>
      <c r="U39" s="13">
        <v>1.63</v>
      </c>
      <c r="V39" s="13">
        <v>4.66</v>
      </c>
      <c r="W39" s="13">
        <v>22.76</v>
      </c>
      <c r="X39" s="13">
        <v>7.6</v>
      </c>
      <c r="Y39" s="13">
        <v>8.6259999999999994</v>
      </c>
      <c r="Z39" s="13">
        <v>1.736</v>
      </c>
      <c r="AA39" s="13">
        <v>0.41299999999999998</v>
      </c>
      <c r="AB39" s="13">
        <v>0.32500000000000001</v>
      </c>
      <c r="AC39" s="13">
        <v>0.39</v>
      </c>
      <c r="AD39" s="13">
        <v>0.45</v>
      </c>
      <c r="AE39" s="13">
        <v>0.28499999999999998</v>
      </c>
      <c r="AF39" s="13">
        <v>0.68100000000000005</v>
      </c>
      <c r="AG39" s="13">
        <v>2.91</v>
      </c>
      <c r="AH39" s="13">
        <v>0.91200000000000003</v>
      </c>
      <c r="AI39" s="13">
        <v>3.1</v>
      </c>
      <c r="AJ39" s="13">
        <v>0</v>
      </c>
    </row>
    <row r="40" spans="1:38" x14ac:dyDescent="0.45">
      <c r="O40" s="10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L40" s="10" t="s">
        <v>75</v>
      </c>
    </row>
    <row r="41" spans="1:38" x14ac:dyDescent="0.45">
      <c r="O41" s="10" t="s">
        <v>72</v>
      </c>
      <c r="P41" s="23">
        <f t="shared" ref="P41:AI41" si="1">P37*P39</f>
        <v>6.8646237303622</v>
      </c>
      <c r="Q41" s="23">
        <f t="shared" si="1"/>
        <v>4.5465371340181662</v>
      </c>
      <c r="R41" s="23">
        <f t="shared" si="1"/>
        <v>0.91687328977104676</v>
      </c>
      <c r="S41" s="23">
        <f t="shared" si="1"/>
        <v>0</v>
      </c>
      <c r="T41" s="23">
        <f t="shared" si="1"/>
        <v>40.11365646276321</v>
      </c>
      <c r="U41" s="23">
        <f t="shared" si="1"/>
        <v>8.7188315201058906</v>
      </c>
      <c r="V41" s="23">
        <f t="shared" si="1"/>
        <v>1.8751586043886801</v>
      </c>
      <c r="W41" s="23">
        <f t="shared" si="1"/>
        <v>0</v>
      </c>
      <c r="X41" s="23">
        <f t="shared" si="1"/>
        <v>9.0477129122485334</v>
      </c>
      <c r="Y41" s="23">
        <f t="shared" si="1"/>
        <v>33.171432051509207</v>
      </c>
      <c r="Z41" s="23">
        <f t="shared" si="1"/>
        <v>8.6561345500967963</v>
      </c>
      <c r="AA41" s="23">
        <f t="shared" si="1"/>
        <v>22.275713533193581</v>
      </c>
      <c r="AB41" s="23">
        <f t="shared" si="1"/>
        <v>0.61604305478684585</v>
      </c>
      <c r="AC41" s="23">
        <f t="shared" si="1"/>
        <v>0.26648693317993505</v>
      </c>
      <c r="AD41" s="23">
        <f t="shared" si="1"/>
        <v>4.5177400741919254</v>
      </c>
      <c r="AE41" s="23">
        <f t="shared" si="1"/>
        <v>6.2876147413821579</v>
      </c>
      <c r="AF41" s="23">
        <f t="shared" si="1"/>
        <v>4.1039338602840338</v>
      </c>
      <c r="AG41" s="23">
        <f t="shared" si="1"/>
        <v>3.8958781797313504</v>
      </c>
      <c r="AH41" s="23">
        <f t="shared" si="1"/>
        <v>11.637363494062683</v>
      </c>
      <c r="AI41" s="23">
        <f t="shared" si="1"/>
        <v>0</v>
      </c>
      <c r="AJ41" s="23">
        <f>AJ37*AJ39</f>
        <v>0</v>
      </c>
      <c r="AL41" s="11">
        <f>SUM(P41:AJ41)</f>
        <v>167.51173412607625</v>
      </c>
    </row>
    <row r="42" spans="1:38" x14ac:dyDescent="0.45">
      <c r="O42" s="10"/>
    </row>
    <row r="43" spans="1:38" x14ac:dyDescent="0.45">
      <c r="O43" s="10" t="s">
        <v>73</v>
      </c>
      <c r="P43" s="22">
        <f t="shared" ref="P43:AJ43" si="2">P41/$AL$41</f>
        <v>4.0979957411196047E-2</v>
      </c>
      <c r="Q43" s="22">
        <f t="shared" si="2"/>
        <v>2.7141603886664169E-2</v>
      </c>
      <c r="R43" s="22">
        <f t="shared" si="2"/>
        <v>5.4734869443890423E-3</v>
      </c>
      <c r="S43" s="22">
        <f t="shared" si="2"/>
        <v>0</v>
      </c>
      <c r="T43" s="22">
        <f t="shared" si="2"/>
        <v>0.23946774040660349</v>
      </c>
      <c r="U43" s="22">
        <f t="shared" si="2"/>
        <v>5.2049079221779995E-2</v>
      </c>
      <c r="V43" s="22">
        <f t="shared" si="2"/>
        <v>1.1194192539236435E-2</v>
      </c>
      <c r="W43" s="22">
        <f t="shared" si="2"/>
        <v>0</v>
      </c>
      <c r="X43" s="22">
        <f t="shared" si="2"/>
        <v>5.4012412679334161E-2</v>
      </c>
      <c r="Y43" s="22">
        <f t="shared" si="2"/>
        <v>0.19802452780139579</v>
      </c>
      <c r="Z43" s="22">
        <f t="shared" si="2"/>
        <v>5.1674795173344883E-2</v>
      </c>
      <c r="AA43" s="22">
        <f t="shared" si="2"/>
        <v>0.13298001867993295</v>
      </c>
      <c r="AB43" s="22">
        <f t="shared" si="2"/>
        <v>3.6776113506364061E-3</v>
      </c>
      <c r="AC43" s="22">
        <f t="shared" si="2"/>
        <v>1.5908553187048138E-3</v>
      </c>
      <c r="AD43" s="22">
        <f t="shared" si="2"/>
        <v>2.6969693184548418E-2</v>
      </c>
      <c r="AE43" s="22">
        <f t="shared" si="2"/>
        <v>3.7535368935108983E-2</v>
      </c>
      <c r="AF43" s="22">
        <f t="shared" si="2"/>
        <v>2.449938138181558E-2</v>
      </c>
      <c r="AG43" s="22">
        <f t="shared" si="2"/>
        <v>2.3257344926052474E-2</v>
      </c>
      <c r="AH43" s="22">
        <f t="shared" si="2"/>
        <v>6.9471930159256318E-2</v>
      </c>
      <c r="AI43" s="22">
        <f t="shared" si="2"/>
        <v>0</v>
      </c>
      <c r="AJ43" s="22">
        <f t="shared" si="2"/>
        <v>0</v>
      </c>
    </row>
    <row r="44" spans="1:38" x14ac:dyDescent="0.45">
      <c r="O44" s="10"/>
    </row>
    <row r="45" spans="1:38" x14ac:dyDescent="0.45">
      <c r="O45" s="10" t="s">
        <v>74</v>
      </c>
      <c r="P45" s="24">
        <f t="shared" ref="P45:AJ45" si="3">P37/$AL$37</f>
        <v>8.7424102917634111E-3</v>
      </c>
      <c r="Q45" s="24">
        <f t="shared" si="3"/>
        <v>3.2167898128132137E-2</v>
      </c>
      <c r="R45" s="24">
        <f t="shared" si="3"/>
        <v>7.5853215545417104E-4</v>
      </c>
      <c r="S45" s="24">
        <f t="shared" si="3"/>
        <v>0</v>
      </c>
      <c r="T45" s="24">
        <f t="shared" si="3"/>
        <v>0.69663497071466141</v>
      </c>
      <c r="U45" s="24">
        <f t="shared" si="3"/>
        <v>1.1240071469259268E-2</v>
      </c>
      <c r="V45" s="24">
        <f t="shared" si="3"/>
        <v>8.4557178273587084E-4</v>
      </c>
      <c r="W45" s="24">
        <f t="shared" si="3"/>
        <v>0</v>
      </c>
      <c r="X45" s="24">
        <f t="shared" si="3"/>
        <v>2.5016330794407245E-3</v>
      </c>
      <c r="Y45" s="24">
        <f t="shared" si="3"/>
        <v>8.0807776820472303E-3</v>
      </c>
      <c r="Z45" s="24">
        <f t="shared" si="3"/>
        <v>1.0477861876627918E-2</v>
      </c>
      <c r="AA45" s="24">
        <f t="shared" si="3"/>
        <v>0.11333915333339092</v>
      </c>
      <c r="AB45" s="24">
        <f t="shared" si="3"/>
        <v>3.9831448144796609E-3</v>
      </c>
      <c r="AC45" s="24">
        <f t="shared" si="3"/>
        <v>1.4358520855731361E-3</v>
      </c>
      <c r="AD45" s="24">
        <f t="shared" si="3"/>
        <v>2.1096340095078502E-2</v>
      </c>
      <c r="AE45" s="24">
        <f t="shared" si="3"/>
        <v>4.6359575966140903E-2</v>
      </c>
      <c r="AF45" s="24">
        <f t="shared" si="3"/>
        <v>1.2663438121702961E-2</v>
      </c>
      <c r="AG45" s="24">
        <f t="shared" si="3"/>
        <v>2.813265827976307E-3</v>
      </c>
      <c r="AH45" s="24">
        <f t="shared" si="3"/>
        <v>2.6813786862102604E-2</v>
      </c>
      <c r="AI45" s="24">
        <f t="shared" si="3"/>
        <v>0</v>
      </c>
      <c r="AJ45" s="24">
        <f t="shared" si="3"/>
        <v>4.5715713433000887E-5</v>
      </c>
    </row>
  </sheetData>
  <mergeCells count="3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L1"/>
    <mergeCell ref="B3:L3"/>
    <mergeCell ref="A6:B6"/>
    <mergeCell ref="A7:B7"/>
    <mergeCell ref="A8:B8"/>
    <mergeCell ref="A9:B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3/25/2021 4:37:17 PM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97BF-878F-4F45-823C-F88AC08281AC}">
  <dimension ref="A1:AL45"/>
  <sheetViews>
    <sheetView showGridLines="0" tabSelected="1" zoomScaleNormal="100" workbookViewId="0">
      <pane xSplit="3" ySplit="6" topLeftCell="D16" activePane="bottomRight" state="frozen"/>
      <selection pane="topRight" activeCell="D1" sqref="D1"/>
      <selection pane="bottomLeft" activeCell="A7" sqref="A7"/>
      <selection pane="bottomRight" activeCell="L40" sqref="L40"/>
    </sheetView>
  </sheetViews>
  <sheetFormatPr defaultRowHeight="14.25" x14ac:dyDescent="0.4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9" width="9.59765625" style="7" customWidth="1"/>
    <col min="10" max="12" width="12.33203125" style="7" customWidth="1"/>
    <col min="13" max="13" width="0.796875" style="7" customWidth="1"/>
    <col min="14" max="15" width="9.06640625" style="7"/>
    <col min="16" max="16" width="11.33203125" style="7" customWidth="1"/>
    <col min="17" max="17" width="10.59765625" style="7" bestFit="1" customWidth="1"/>
    <col min="18" max="18" width="12.53125" style="7" customWidth="1"/>
    <col min="19" max="19" width="10.53125" style="7" customWidth="1"/>
    <col min="20" max="20" width="11.53125" style="7" bestFit="1" customWidth="1"/>
    <col min="21" max="21" width="9.53125" style="7" bestFit="1" customWidth="1"/>
    <col min="22" max="23" width="11.19921875" style="7" customWidth="1"/>
    <col min="24" max="24" width="9.53125" style="7" bestFit="1" customWidth="1"/>
    <col min="25" max="25" width="10.6640625" style="7" customWidth="1"/>
    <col min="26" max="26" width="9.53125" style="7" bestFit="1" customWidth="1"/>
    <col min="27" max="27" width="10.59765625" style="7" bestFit="1" customWidth="1"/>
    <col min="28" max="28" width="11.59765625" style="7" customWidth="1"/>
    <col min="29" max="29" width="10.1328125" style="7" customWidth="1"/>
    <col min="30" max="31" width="10.59765625" style="7" bestFit="1" customWidth="1"/>
    <col min="32" max="33" width="9.53125" style="7" bestFit="1" customWidth="1"/>
    <col min="34" max="34" width="10.59765625" style="7" bestFit="1" customWidth="1"/>
    <col min="35" max="35" width="7.46484375" style="7" customWidth="1"/>
    <col min="36" max="36" width="9.53125" style="7" bestFit="1" customWidth="1"/>
    <col min="37" max="16384" width="9.06640625" style="7"/>
  </cols>
  <sheetData>
    <row r="1" spans="1:36" ht="25.5" customHeight="1" x14ac:dyDescent="0.4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36" ht="9.75" customHeight="1" x14ac:dyDescent="0.45"/>
    <row r="3" spans="1:36" ht="15" x14ac:dyDescent="0.45">
      <c r="A3" s="1" t="s">
        <v>1</v>
      </c>
      <c r="B3" s="31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6" ht="15" customHeight="1" x14ac:dyDescent="0.45">
      <c r="A4" s="10" t="s">
        <v>50</v>
      </c>
      <c r="B4" s="11">
        <f>3000/10.765</f>
        <v>278.68091035764047</v>
      </c>
    </row>
    <row r="5" spans="1:36" ht="12" customHeight="1" x14ac:dyDescent="0.45"/>
    <row r="6" spans="1:36" ht="42.75" x14ac:dyDescent="0.45">
      <c r="A6" s="32" t="s">
        <v>3</v>
      </c>
      <c r="B6" s="26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12" t="s">
        <v>51</v>
      </c>
      <c r="P6" s="14" t="s">
        <v>52</v>
      </c>
      <c r="Q6" s="14" t="s">
        <v>53</v>
      </c>
      <c r="R6" s="14" t="s">
        <v>54</v>
      </c>
      <c r="S6" s="14" t="s">
        <v>55</v>
      </c>
      <c r="T6" s="14" t="s">
        <v>56</v>
      </c>
      <c r="U6" s="10" t="s">
        <v>57</v>
      </c>
      <c r="V6" s="14" t="s">
        <v>24</v>
      </c>
      <c r="W6" s="14" t="s">
        <v>26</v>
      </c>
      <c r="X6" s="14" t="s">
        <v>58</v>
      </c>
      <c r="Y6" s="14" t="s">
        <v>59</v>
      </c>
      <c r="Z6" s="14" t="s">
        <v>60</v>
      </c>
      <c r="AA6" s="14" t="s">
        <v>61</v>
      </c>
      <c r="AB6" s="14" t="s">
        <v>62</v>
      </c>
      <c r="AC6" s="14" t="s">
        <v>36</v>
      </c>
      <c r="AD6" s="14" t="s">
        <v>39</v>
      </c>
      <c r="AE6" s="14" t="s">
        <v>63</v>
      </c>
      <c r="AF6" s="14" t="s">
        <v>64</v>
      </c>
      <c r="AG6" s="14" t="s">
        <v>65</v>
      </c>
      <c r="AH6" s="10" t="s">
        <v>66</v>
      </c>
      <c r="AI6" s="10" t="s">
        <v>67</v>
      </c>
      <c r="AJ6" s="14" t="s">
        <v>68</v>
      </c>
    </row>
    <row r="7" spans="1:36" x14ac:dyDescent="0.45">
      <c r="A7" s="25" t="s">
        <v>14</v>
      </c>
      <c r="B7" s="26"/>
      <c r="C7" s="9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3">
        <f>K7*1000/$B$4</f>
        <v>4.1603780184013335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 x14ac:dyDescent="0.45">
      <c r="A8" s="25" t="s">
        <v>17</v>
      </c>
      <c r="B8" s="26"/>
      <c r="C8" s="9" t="s">
        <v>15</v>
      </c>
      <c r="D8" s="5">
        <v>529.29339193420003</v>
      </c>
      <c r="E8" s="5">
        <v>0</v>
      </c>
      <c r="F8" s="5">
        <v>0</v>
      </c>
      <c r="G8" s="5">
        <v>0</v>
      </c>
      <c r="H8" s="5">
        <v>0</v>
      </c>
      <c r="I8" s="5">
        <v>529.29339193420003</v>
      </c>
      <c r="J8" s="5">
        <v>0</v>
      </c>
      <c r="K8" s="5">
        <v>4.2661047390000002</v>
      </c>
      <c r="L8" s="6" t="s">
        <v>16</v>
      </c>
      <c r="N8" s="13">
        <f t="shared" ref="N8:N35" si="0">K8*1000/$B$4</f>
        <v>15.308205838445003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 x14ac:dyDescent="0.45">
      <c r="A9" s="25" t="s">
        <v>18</v>
      </c>
      <c r="B9" s="26"/>
      <c r="C9" s="9" t="s">
        <v>15</v>
      </c>
      <c r="D9" s="5">
        <v>670.64326258469998</v>
      </c>
      <c r="E9" s="5">
        <v>0</v>
      </c>
      <c r="F9" s="5">
        <v>0</v>
      </c>
      <c r="G9" s="5">
        <v>318.32148980879998</v>
      </c>
      <c r="H9" s="5">
        <v>295.65463449729998</v>
      </c>
      <c r="I9" s="5">
        <v>56.6671382786</v>
      </c>
      <c r="J9" s="5">
        <v>0</v>
      </c>
      <c r="K9" s="5">
        <v>0.1005964894</v>
      </c>
      <c r="L9" s="6" t="s">
        <v>16</v>
      </c>
      <c r="N9" s="13">
        <f t="shared" si="0"/>
        <v>0.36097373613033334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 x14ac:dyDescent="0.45">
      <c r="A10" s="25" t="s">
        <v>19</v>
      </c>
      <c r="B10" s="26"/>
      <c r="C10" s="9" t="s">
        <v>20</v>
      </c>
      <c r="D10" s="5">
        <v>701.12763000300004</v>
      </c>
      <c r="E10" s="5">
        <v>0</v>
      </c>
      <c r="F10" s="5">
        <v>0</v>
      </c>
      <c r="G10" s="5">
        <v>0</v>
      </c>
      <c r="H10" s="5">
        <v>0</v>
      </c>
      <c r="I10" s="5">
        <v>701.12763000300004</v>
      </c>
      <c r="J10" s="5">
        <v>0</v>
      </c>
      <c r="K10" s="5">
        <v>12.43099288</v>
      </c>
      <c r="L10" s="6" t="s">
        <v>16</v>
      </c>
      <c r="N10" s="13">
        <f t="shared" si="0"/>
        <v>44.606546117733338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 x14ac:dyDescent="0.45">
      <c r="A11" s="25" t="s">
        <v>21</v>
      </c>
      <c r="B11" s="26"/>
      <c r="C11" s="9" t="s">
        <v>22</v>
      </c>
      <c r="D11" s="5">
        <v>34.8642822698</v>
      </c>
      <c r="E11" s="5">
        <v>0</v>
      </c>
      <c r="F11" s="5">
        <v>0</v>
      </c>
      <c r="G11" s="5">
        <v>34.8642822698</v>
      </c>
      <c r="H11" s="5">
        <v>0</v>
      </c>
      <c r="I11" s="5">
        <v>0</v>
      </c>
      <c r="J11" s="5">
        <v>0</v>
      </c>
      <c r="K11" s="5">
        <v>79.956695556499994</v>
      </c>
      <c r="L11" s="6" t="s">
        <v>16</v>
      </c>
      <c r="N11" s="13">
        <f t="shared" si="0"/>
        <v>286.91127588857421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 x14ac:dyDescent="0.45">
      <c r="A12" s="25" t="s">
        <v>23</v>
      </c>
      <c r="B12" s="26"/>
      <c r="C12" s="9" t="s">
        <v>15</v>
      </c>
      <c r="D12" s="5">
        <v>107.1089967087</v>
      </c>
      <c r="E12" s="5">
        <v>0</v>
      </c>
      <c r="F12" s="5">
        <v>0</v>
      </c>
      <c r="G12" s="5">
        <v>0</v>
      </c>
      <c r="H12" s="5">
        <v>0</v>
      </c>
      <c r="I12" s="5">
        <v>107.1089967087</v>
      </c>
      <c r="J12" s="5">
        <v>0</v>
      </c>
      <c r="K12" s="5">
        <v>1.7344293722999999</v>
      </c>
      <c r="L12" s="6" t="s">
        <v>16</v>
      </c>
      <c r="N12" s="13">
        <f t="shared" si="0"/>
        <v>6.2237107309365003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45">
      <c r="A13" s="25" t="s">
        <v>24</v>
      </c>
      <c r="B13" s="26"/>
      <c r="C13" s="9" t="s">
        <v>25</v>
      </c>
      <c r="D13" s="5">
        <v>124.6433050425</v>
      </c>
      <c r="E13" s="5">
        <v>0</v>
      </c>
      <c r="F13" s="5">
        <v>0</v>
      </c>
      <c r="G13" s="5">
        <v>13.917201091400001</v>
      </c>
      <c r="H13" s="5">
        <v>0</v>
      </c>
      <c r="I13" s="5">
        <v>110.7261039511</v>
      </c>
      <c r="J13" s="5">
        <v>0</v>
      </c>
      <c r="K13" s="5">
        <v>8.97431796E-2</v>
      </c>
      <c r="L13" s="6" t="s">
        <v>16</v>
      </c>
      <c r="N13" s="13">
        <f t="shared" si="0"/>
        <v>0.32202844279800003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45">
      <c r="A14" s="25" t="s">
        <v>26</v>
      </c>
      <c r="B14" s="26"/>
      <c r="C14" s="9" t="s">
        <v>25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 t="s">
        <v>16</v>
      </c>
      <c r="N14" s="13">
        <f t="shared" si="0"/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45">
      <c r="A15" s="25" t="s">
        <v>27</v>
      </c>
      <c r="B15" s="26"/>
      <c r="C15" s="9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3">
        <f t="shared" si="0"/>
        <v>1.1904885410853334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45">
      <c r="A16" s="25" t="s">
        <v>28</v>
      </c>
      <c r="B16" s="26"/>
      <c r="C16" s="9" t="s">
        <v>29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6" t="s">
        <v>16</v>
      </c>
      <c r="N16" s="13">
        <f t="shared" si="0"/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 x14ac:dyDescent="0.45">
      <c r="A17" s="25" t="s">
        <v>30</v>
      </c>
      <c r="B17" s="26"/>
      <c r="C17" s="9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3">
        <f t="shared" si="0"/>
        <v>1.1111124615698333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45">
      <c r="A18" s="25" t="s">
        <v>31</v>
      </c>
      <c r="B18" s="26"/>
      <c r="C18" s="9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3">
        <f t="shared" si="0"/>
        <v>53.936352380614004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45">
      <c r="A19" s="25" t="s">
        <v>32</v>
      </c>
      <c r="B19" s="26"/>
      <c r="C19" s="9" t="s">
        <v>29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6" t="s">
        <v>16</v>
      </c>
      <c r="N19" s="13">
        <f t="shared" si="0"/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45">
      <c r="A20" s="25" t="s">
        <v>33</v>
      </c>
      <c r="B20" s="26"/>
      <c r="C20" s="9" t="s">
        <v>16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6" t="s">
        <v>16</v>
      </c>
      <c r="N20" s="13">
        <f t="shared" si="0"/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45">
      <c r="A21" s="25" t="s">
        <v>34</v>
      </c>
      <c r="B21" s="26"/>
      <c r="C21" s="9" t="s">
        <v>22</v>
      </c>
      <c r="D21" s="5">
        <v>3.4379784484</v>
      </c>
      <c r="E21" s="5">
        <v>0</v>
      </c>
      <c r="F21" s="5">
        <v>0</v>
      </c>
      <c r="G21" s="5">
        <v>0</v>
      </c>
      <c r="H21" s="5">
        <v>0</v>
      </c>
      <c r="I21" s="5">
        <v>3.4379784484</v>
      </c>
      <c r="J21" s="5">
        <v>0</v>
      </c>
      <c r="K21" s="5">
        <v>7.3435219657999999</v>
      </c>
      <c r="L21" s="6" t="s">
        <v>16</v>
      </c>
      <c r="N21" s="13">
        <f t="shared" si="0"/>
        <v>26.351004653945669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0.24</v>
      </c>
      <c r="AI21" s="10">
        <v>0</v>
      </c>
      <c r="AJ21" s="10">
        <v>0</v>
      </c>
    </row>
    <row r="22" spans="1:36" x14ac:dyDescent="0.45">
      <c r="A22" s="25" t="s">
        <v>35</v>
      </c>
      <c r="B22" s="26"/>
      <c r="C22" s="9" t="s">
        <v>16</v>
      </c>
      <c r="D22" s="5">
        <v>0.52824442869999999</v>
      </c>
      <c r="E22" s="5">
        <v>0</v>
      </c>
      <c r="F22" s="5">
        <v>0</v>
      </c>
      <c r="G22" s="5">
        <v>0</v>
      </c>
      <c r="H22" s="5">
        <v>0</v>
      </c>
      <c r="I22" s="5">
        <v>0.52824442869999999</v>
      </c>
      <c r="J22" s="5">
        <v>0</v>
      </c>
      <c r="K22" s="5">
        <v>0.52824442869999999</v>
      </c>
      <c r="L22" s="6" t="s">
        <v>16</v>
      </c>
      <c r="N22" s="13">
        <f t="shared" si="0"/>
        <v>1.8955170916518334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45">
      <c r="A23" s="25" t="s">
        <v>36</v>
      </c>
      <c r="B23" s="26"/>
      <c r="C23" s="9" t="s">
        <v>22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 t="s">
        <v>16</v>
      </c>
      <c r="N23" s="13">
        <f t="shared" si="0"/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</row>
    <row r="24" spans="1:36" x14ac:dyDescent="0.45">
      <c r="A24" s="25" t="s">
        <v>37</v>
      </c>
      <c r="B24" s="26"/>
      <c r="C24" s="9" t="s">
        <v>22</v>
      </c>
      <c r="D24" s="5">
        <v>1.1906976867000001</v>
      </c>
      <c r="E24" s="5">
        <v>0</v>
      </c>
      <c r="F24" s="5">
        <v>0</v>
      </c>
      <c r="G24" s="5">
        <v>0</v>
      </c>
      <c r="H24" s="5">
        <v>0</v>
      </c>
      <c r="I24" s="5">
        <v>1.1906976867000001</v>
      </c>
      <c r="J24" s="5">
        <v>0</v>
      </c>
      <c r="K24" s="5">
        <v>2.2480372325000002</v>
      </c>
      <c r="L24" s="6" t="s">
        <v>16</v>
      </c>
      <c r="N24" s="13">
        <f t="shared" si="0"/>
        <v>8.0667069359541692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0.16</v>
      </c>
      <c r="AI24" s="10">
        <v>0</v>
      </c>
      <c r="AJ24" s="10">
        <v>0</v>
      </c>
    </row>
    <row r="25" spans="1:36" x14ac:dyDescent="0.45">
      <c r="A25" s="25" t="s">
        <v>38</v>
      </c>
      <c r="B25" s="26"/>
      <c r="C25" s="9" t="s">
        <v>16</v>
      </c>
      <c r="D25" s="5">
        <v>0.25657558180000001</v>
      </c>
      <c r="E25" s="5">
        <v>0</v>
      </c>
      <c r="F25" s="5">
        <v>0</v>
      </c>
      <c r="G25" s="5">
        <v>0</v>
      </c>
      <c r="H25" s="5">
        <v>6.5164979299999995E-2</v>
      </c>
      <c r="I25" s="5">
        <v>0.1914106025</v>
      </c>
      <c r="J25" s="5">
        <v>0</v>
      </c>
      <c r="K25" s="5">
        <v>0.25657558180000001</v>
      </c>
      <c r="L25" s="6" t="s">
        <v>16</v>
      </c>
      <c r="N25" s="13">
        <f t="shared" si="0"/>
        <v>0.92067871269233348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45">
      <c r="A26" s="25" t="s">
        <v>39</v>
      </c>
      <c r="B26" s="26"/>
      <c r="C26" s="9" t="s">
        <v>40</v>
      </c>
      <c r="D26" s="5">
        <v>479.21697734140002</v>
      </c>
      <c r="E26" s="5">
        <v>0</v>
      </c>
      <c r="F26" s="5">
        <v>0</v>
      </c>
      <c r="G26" s="5">
        <v>0</v>
      </c>
      <c r="H26" s="5">
        <v>0</v>
      </c>
      <c r="I26" s="5">
        <v>479.21697734140002</v>
      </c>
      <c r="J26" s="5">
        <v>0</v>
      </c>
      <c r="K26" s="5">
        <v>2.7977953702999998</v>
      </c>
      <c r="L26" s="6" t="s">
        <v>16</v>
      </c>
      <c r="N26" s="13">
        <f t="shared" si="0"/>
        <v>10.039422387093166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45">
      <c r="A27" s="25" t="s">
        <v>41</v>
      </c>
      <c r="B27" s="26"/>
      <c r="C27" s="9" t="s">
        <v>16</v>
      </c>
      <c r="D27" s="5">
        <v>6.0628152000000001E-3</v>
      </c>
      <c r="E27" s="5">
        <v>0</v>
      </c>
      <c r="F27" s="5">
        <v>0</v>
      </c>
      <c r="G27" s="5">
        <v>0</v>
      </c>
      <c r="H27" s="5">
        <v>0</v>
      </c>
      <c r="I27" s="5">
        <v>6.0628152000000001E-3</v>
      </c>
      <c r="J27" s="5">
        <v>0</v>
      </c>
      <c r="K27" s="5">
        <v>6.0628152000000001E-3</v>
      </c>
      <c r="L27" s="6" t="s">
        <v>16</v>
      </c>
      <c r="N27" s="13">
        <f t="shared" si="0"/>
        <v>2.1755401876000002E-2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</row>
    <row r="28" spans="1:36" x14ac:dyDescent="0.45">
      <c r="A28" s="25" t="s">
        <v>42</v>
      </c>
      <c r="B28" s="26"/>
      <c r="C28" s="9" t="s">
        <v>16</v>
      </c>
      <c r="D28" s="5">
        <v>0.57147699969999999</v>
      </c>
      <c r="E28" s="5">
        <v>0</v>
      </c>
      <c r="F28" s="5">
        <v>0</v>
      </c>
      <c r="G28" s="5">
        <v>0.46559337280000002</v>
      </c>
      <c r="H28" s="5">
        <v>0</v>
      </c>
      <c r="I28" s="5">
        <v>0.1058836269</v>
      </c>
      <c r="J28" s="5">
        <v>0</v>
      </c>
      <c r="K28" s="5">
        <v>0.57147699969999999</v>
      </c>
      <c r="L28" s="6" t="s">
        <v>16</v>
      </c>
      <c r="N28" s="13">
        <f t="shared" si="0"/>
        <v>2.0506499672568332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 x14ac:dyDescent="0.45">
      <c r="A29" s="25" t="s">
        <v>43</v>
      </c>
      <c r="B29" s="26"/>
      <c r="C29" s="9" t="s">
        <v>22</v>
      </c>
      <c r="D29" s="5">
        <v>15.470322463500001</v>
      </c>
      <c r="E29" s="5">
        <v>0</v>
      </c>
      <c r="F29" s="5">
        <v>0</v>
      </c>
      <c r="G29" s="5">
        <v>0</v>
      </c>
      <c r="H29" s="5">
        <v>6.0540197560999998</v>
      </c>
      <c r="I29" s="5">
        <v>9.4163027072999999</v>
      </c>
      <c r="J29" s="5">
        <v>0</v>
      </c>
      <c r="K29" s="5">
        <v>6.5459575440000002</v>
      </c>
      <c r="L29" s="6" t="s">
        <v>16</v>
      </c>
      <c r="N29" s="13">
        <f t="shared" si="0"/>
        <v>23.489077653720003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45">
      <c r="A30" s="25" t="s">
        <v>44</v>
      </c>
      <c r="B30" s="26"/>
      <c r="C30" s="9" t="s">
        <v>40</v>
      </c>
      <c r="D30" s="5">
        <v>369.65939732560003</v>
      </c>
      <c r="E30" s="5">
        <v>0</v>
      </c>
      <c r="F30" s="5">
        <v>0</v>
      </c>
      <c r="G30" s="5">
        <v>0</v>
      </c>
      <c r="H30" s="5">
        <v>369.65939732560003</v>
      </c>
      <c r="I30" s="5">
        <v>0</v>
      </c>
      <c r="J30" s="5">
        <v>0</v>
      </c>
      <c r="K30" s="5">
        <v>1.6794244115000001</v>
      </c>
      <c r="L30" s="6" t="s">
        <v>16</v>
      </c>
      <c r="N30" s="13">
        <f t="shared" si="0"/>
        <v>6.0263345965991677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</row>
    <row r="31" spans="1:36" x14ac:dyDescent="0.45">
      <c r="A31" s="25" t="s">
        <v>45</v>
      </c>
      <c r="B31" s="26"/>
      <c r="C31" s="9" t="s">
        <v>46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 t="s">
        <v>16</v>
      </c>
      <c r="N31" s="13">
        <f t="shared" si="0"/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0">
        <v>0</v>
      </c>
      <c r="AJ31" s="10">
        <v>0</v>
      </c>
    </row>
    <row r="32" spans="1:36" x14ac:dyDescent="0.45">
      <c r="A32" s="25" t="s">
        <v>47</v>
      </c>
      <c r="B32" s="26"/>
      <c r="C32" s="9" t="s">
        <v>15</v>
      </c>
      <c r="D32" s="5">
        <v>284.50626824139999</v>
      </c>
      <c r="E32" s="5">
        <v>0</v>
      </c>
      <c r="F32" s="5">
        <v>0</v>
      </c>
      <c r="G32" s="5">
        <v>0</v>
      </c>
      <c r="H32" s="5">
        <v>0</v>
      </c>
      <c r="I32" s="5">
        <v>284.50626824139999</v>
      </c>
      <c r="J32" s="5">
        <v>0</v>
      </c>
      <c r="K32" s="5">
        <v>10.242225656700001</v>
      </c>
      <c r="L32" s="6" t="s">
        <v>16</v>
      </c>
      <c r="N32" s="13">
        <f t="shared" si="0"/>
        <v>36.752519731458506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0.14000000000000001</v>
      </c>
      <c r="AI32" s="10">
        <v>0</v>
      </c>
      <c r="AJ32" s="10">
        <v>0</v>
      </c>
    </row>
    <row r="33" spans="1:38" x14ac:dyDescent="0.45">
      <c r="A33" s="25" t="s">
        <v>48</v>
      </c>
      <c r="B33" s="26"/>
      <c r="C33" s="9" t="s">
        <v>46</v>
      </c>
      <c r="D33" s="5">
        <v>507.1997816727</v>
      </c>
      <c r="E33" s="5">
        <v>0</v>
      </c>
      <c r="F33" s="5">
        <v>0</v>
      </c>
      <c r="G33" s="5">
        <v>0</v>
      </c>
      <c r="H33" s="5">
        <v>0</v>
      </c>
      <c r="I33" s="5">
        <v>507.1997816727</v>
      </c>
      <c r="J33" s="5">
        <v>0</v>
      </c>
      <c r="K33" s="5">
        <v>0.38039983630000002</v>
      </c>
      <c r="L33" s="6" t="s">
        <v>16</v>
      </c>
      <c r="N33" s="13">
        <f t="shared" si="0"/>
        <v>1.3650014125898335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0</v>
      </c>
      <c r="AI33" s="10">
        <v>0</v>
      </c>
      <c r="AJ33" s="10">
        <v>0</v>
      </c>
    </row>
    <row r="34" spans="1:38" x14ac:dyDescent="0.45">
      <c r="A34" s="25" t="s">
        <v>49</v>
      </c>
      <c r="B34" s="26"/>
      <c r="C34" s="9" t="s">
        <v>16</v>
      </c>
      <c r="D34" s="5">
        <v>0.2518750059</v>
      </c>
      <c r="E34" s="5">
        <v>0</v>
      </c>
      <c r="F34" s="5">
        <v>0</v>
      </c>
      <c r="G34" s="5">
        <v>0.2518750059</v>
      </c>
      <c r="H34" s="5">
        <v>0</v>
      </c>
      <c r="I34" s="5">
        <v>0</v>
      </c>
      <c r="J34" s="5">
        <v>0</v>
      </c>
      <c r="K34" s="5">
        <v>0.2518750059</v>
      </c>
      <c r="L34" s="6" t="s">
        <v>16</v>
      </c>
      <c r="N34" s="13">
        <f t="shared" si="0"/>
        <v>0.90381147950450003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8" x14ac:dyDescent="0.45">
      <c r="A35" s="27" t="s">
        <v>69</v>
      </c>
      <c r="B35" s="28"/>
      <c r="C35" s="15" t="s">
        <v>29</v>
      </c>
      <c r="D35" s="16">
        <v>1669.4499509095999</v>
      </c>
      <c r="E35" s="16">
        <v>0</v>
      </c>
      <c r="F35" s="16">
        <v>0</v>
      </c>
      <c r="G35" s="16">
        <v>0</v>
      </c>
      <c r="H35" s="16">
        <v>0</v>
      </c>
      <c r="I35" s="16">
        <v>1669.4499509095999</v>
      </c>
      <c r="J35" s="16">
        <v>0</v>
      </c>
      <c r="K35" s="16">
        <v>1.6694499509</v>
      </c>
      <c r="L35" s="17" t="s">
        <v>16</v>
      </c>
      <c r="N35" s="13">
        <f t="shared" si="0"/>
        <v>5.9905429071461676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0.9</v>
      </c>
      <c r="AF35" s="10">
        <v>0</v>
      </c>
      <c r="AG35" s="10">
        <v>0</v>
      </c>
      <c r="AH35" s="10">
        <v>0</v>
      </c>
      <c r="AI35" s="10">
        <v>0.1</v>
      </c>
      <c r="AJ35" s="10">
        <v>0</v>
      </c>
    </row>
    <row r="36" spans="1:38" x14ac:dyDescent="0.45">
      <c r="A36" s="18"/>
      <c r="B36" s="19"/>
      <c r="C36" s="18"/>
      <c r="D36" s="20"/>
      <c r="E36" s="20"/>
      <c r="F36" s="20"/>
      <c r="G36" s="20"/>
      <c r="H36" s="20"/>
      <c r="I36" s="20"/>
      <c r="J36" s="20"/>
      <c r="K36" s="20"/>
      <c r="L36" s="21"/>
      <c r="N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L36" s="10" t="s">
        <v>75</v>
      </c>
    </row>
    <row r="37" spans="1:38" x14ac:dyDescent="0.45">
      <c r="O37" s="10" t="s">
        <v>70</v>
      </c>
      <c r="P37" s="23">
        <f t="array" ref="P37:AJ37">MMULT(TRANSPOSE(N7:N35),P7:AJ35)</f>
        <v>4.1603780184013335</v>
      </c>
      <c r="Q37" s="23">
        <v>15.308205838445003</v>
      </c>
      <c r="R37" s="23">
        <v>0.36097373613033334</v>
      </c>
      <c r="S37" s="23">
        <v>0</v>
      </c>
      <c r="T37" s="23">
        <v>331.51782200630754</v>
      </c>
      <c r="U37" s="23">
        <v>6.2237107309365003</v>
      </c>
      <c r="V37" s="23">
        <v>0.32202844279800003</v>
      </c>
      <c r="W37" s="23">
        <v>0</v>
      </c>
      <c r="X37" s="23">
        <v>1.1904885410853334</v>
      </c>
      <c r="Y37" s="23">
        <v>0</v>
      </c>
      <c r="Z37" s="23">
        <v>4.9862526210235005</v>
      </c>
      <c r="AA37" s="23">
        <v>53.936352380614004</v>
      </c>
      <c r="AB37" s="23">
        <v>1.8955170916518334</v>
      </c>
      <c r="AC37" s="23">
        <v>0</v>
      </c>
      <c r="AD37" s="23">
        <v>10.039422387093166</v>
      </c>
      <c r="AE37" s="23">
        <v>28.880566270151554</v>
      </c>
      <c r="AF37" s="23">
        <v>6.0263345965991677</v>
      </c>
      <c r="AG37" s="23">
        <v>1.3650014125898335</v>
      </c>
      <c r="AH37" s="23">
        <v>12.760266989103819</v>
      </c>
      <c r="AI37" s="23">
        <v>0.5990542907146168</v>
      </c>
      <c r="AJ37" s="23">
        <v>2.1755401876000002E-2</v>
      </c>
      <c r="AL37" s="11">
        <f>SUM(P37:AJ37)</f>
        <v>479.59413075552146</v>
      </c>
    </row>
    <row r="38" spans="1:38" x14ac:dyDescent="0.45">
      <c r="O38" s="10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8" x14ac:dyDescent="0.45">
      <c r="O39" s="10" t="s">
        <v>71</v>
      </c>
      <c r="P39" s="13">
        <v>1.65</v>
      </c>
      <c r="Q39" s="13">
        <v>0.29699999999999999</v>
      </c>
      <c r="R39" s="13">
        <v>2.54</v>
      </c>
      <c r="S39" s="13">
        <v>5.65</v>
      </c>
      <c r="T39" s="13">
        <v>0.121</v>
      </c>
      <c r="U39" s="13">
        <v>1.63</v>
      </c>
      <c r="V39" s="13">
        <v>4.66</v>
      </c>
      <c r="W39" s="13">
        <v>22.76</v>
      </c>
      <c r="X39" s="13">
        <v>7.6</v>
      </c>
      <c r="Y39" s="13">
        <v>8.6259999999999994</v>
      </c>
      <c r="Z39" s="13">
        <v>1.736</v>
      </c>
      <c r="AA39" s="13">
        <v>0.41299999999999998</v>
      </c>
      <c r="AB39" s="13">
        <v>0.32500000000000001</v>
      </c>
      <c r="AC39" s="13">
        <v>0.39</v>
      </c>
      <c r="AD39" s="13">
        <v>0.45</v>
      </c>
      <c r="AE39" s="13">
        <v>0.28499999999999998</v>
      </c>
      <c r="AF39" s="13">
        <v>0.68100000000000005</v>
      </c>
      <c r="AG39" s="13">
        <v>2.91</v>
      </c>
      <c r="AH39" s="13">
        <v>0.91200000000000003</v>
      </c>
      <c r="AI39" s="13">
        <v>3.1</v>
      </c>
      <c r="AJ39" s="13">
        <v>0</v>
      </c>
    </row>
    <row r="40" spans="1:38" x14ac:dyDescent="0.45">
      <c r="O40" s="10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L40" s="10" t="s">
        <v>75</v>
      </c>
    </row>
    <row r="41" spans="1:38" x14ac:dyDescent="0.45">
      <c r="O41" s="10" t="s">
        <v>72</v>
      </c>
      <c r="P41" s="23">
        <f t="shared" ref="P41:AI41" si="1">P37*P39</f>
        <v>6.8646237303622</v>
      </c>
      <c r="Q41" s="23">
        <f t="shared" si="1"/>
        <v>4.5465371340181662</v>
      </c>
      <c r="R41" s="23">
        <f t="shared" si="1"/>
        <v>0.91687328977104676</v>
      </c>
      <c r="S41" s="23">
        <f t="shared" si="1"/>
        <v>0</v>
      </c>
      <c r="T41" s="23">
        <f t="shared" si="1"/>
        <v>40.11365646276321</v>
      </c>
      <c r="U41" s="23">
        <f t="shared" si="1"/>
        <v>10.144648491426494</v>
      </c>
      <c r="V41" s="23">
        <f t="shared" si="1"/>
        <v>1.5006525434386802</v>
      </c>
      <c r="W41" s="23">
        <f t="shared" si="1"/>
        <v>0</v>
      </c>
      <c r="X41" s="23">
        <f t="shared" si="1"/>
        <v>9.0477129122485334</v>
      </c>
      <c r="Y41" s="23">
        <f t="shared" si="1"/>
        <v>0</v>
      </c>
      <c r="Z41" s="23">
        <f t="shared" si="1"/>
        <v>8.6561345500967963</v>
      </c>
      <c r="AA41" s="23">
        <f t="shared" si="1"/>
        <v>22.275713533193581</v>
      </c>
      <c r="AB41" s="23">
        <f t="shared" si="1"/>
        <v>0.61604305478684585</v>
      </c>
      <c r="AC41" s="23">
        <f t="shared" si="1"/>
        <v>0</v>
      </c>
      <c r="AD41" s="23">
        <f t="shared" si="1"/>
        <v>4.5177400741919254</v>
      </c>
      <c r="AE41" s="23">
        <f t="shared" si="1"/>
        <v>8.2309613869931919</v>
      </c>
      <c r="AF41" s="23">
        <f t="shared" si="1"/>
        <v>4.1039338602840338</v>
      </c>
      <c r="AG41" s="23">
        <f t="shared" si="1"/>
        <v>3.9721541106364158</v>
      </c>
      <c r="AH41" s="23">
        <f t="shared" si="1"/>
        <v>11.637363494062683</v>
      </c>
      <c r="AI41" s="23">
        <f t="shared" si="1"/>
        <v>1.8570683012153122</v>
      </c>
      <c r="AJ41" s="23">
        <f>AJ37*AJ39</f>
        <v>0</v>
      </c>
      <c r="AL41" s="11">
        <f>SUM(P41:AJ41)</f>
        <v>139.00181692948908</v>
      </c>
    </row>
    <row r="42" spans="1:38" x14ac:dyDescent="0.45">
      <c r="O42" s="10"/>
    </row>
    <row r="43" spans="1:38" x14ac:dyDescent="0.45">
      <c r="O43" s="10" t="s">
        <v>73</v>
      </c>
      <c r="P43" s="22">
        <f t="shared" ref="P43:AJ43" si="2">P41/$AL$41</f>
        <v>4.9385136698208709E-2</v>
      </c>
      <c r="Q43" s="22">
        <f t="shared" si="2"/>
        <v>3.2708472698054519E-2</v>
      </c>
      <c r="R43" s="22">
        <f t="shared" si="2"/>
        <v>6.5961244969635581E-3</v>
      </c>
      <c r="S43" s="22">
        <f t="shared" si="2"/>
        <v>0</v>
      </c>
      <c r="T43" s="22">
        <f t="shared" si="2"/>
        <v>0.28858368436371956</v>
      </c>
      <c r="U43" s="22">
        <f t="shared" si="2"/>
        <v>7.2982128690969067E-2</v>
      </c>
      <c r="V43" s="22">
        <f t="shared" si="2"/>
        <v>1.0795920345414696E-2</v>
      </c>
      <c r="W43" s="22">
        <f t="shared" si="2"/>
        <v>0</v>
      </c>
      <c r="X43" s="22">
        <f t="shared" si="2"/>
        <v>6.5090608972673589E-2</v>
      </c>
      <c r="Y43" s="22">
        <f t="shared" si="2"/>
        <v>0</v>
      </c>
      <c r="Z43" s="22">
        <f t="shared" si="2"/>
        <v>6.2273535276792538E-2</v>
      </c>
      <c r="AA43" s="22">
        <f t="shared" si="2"/>
        <v>0.16025483713276423</v>
      </c>
      <c r="AB43" s="22">
        <f t="shared" si="2"/>
        <v>4.4319064915485503E-3</v>
      </c>
      <c r="AC43" s="22">
        <f t="shared" si="2"/>
        <v>0</v>
      </c>
      <c r="AD43" s="22">
        <f t="shared" si="2"/>
        <v>3.2501302313793654E-2</v>
      </c>
      <c r="AE43" s="22">
        <f t="shared" si="2"/>
        <v>5.9214775524614044E-2</v>
      </c>
      <c r="AF43" s="22">
        <f t="shared" si="2"/>
        <v>2.9524318105610237E-2</v>
      </c>
      <c r="AG43" s="22">
        <f t="shared" si="2"/>
        <v>2.8576274745037003E-2</v>
      </c>
      <c r="AH43" s="22">
        <f t="shared" si="2"/>
        <v>8.3720945172723341E-2</v>
      </c>
      <c r="AI43" s="22">
        <f t="shared" si="2"/>
        <v>1.3360028971112946E-2</v>
      </c>
      <c r="AJ43" s="22">
        <f t="shared" si="2"/>
        <v>0</v>
      </c>
    </row>
    <row r="44" spans="1:38" x14ac:dyDescent="0.45">
      <c r="O44" s="10"/>
    </row>
    <row r="45" spans="1:38" x14ac:dyDescent="0.45">
      <c r="O45" s="10" t="s">
        <v>74</v>
      </c>
      <c r="P45" s="24">
        <f t="shared" ref="P45:AJ45" si="3">P37/$AL$37</f>
        <v>8.6747892678489293E-3</v>
      </c>
      <c r="Q45" s="24">
        <f t="shared" si="3"/>
        <v>3.1919085027853553E-2</v>
      </c>
      <c r="R45" s="24">
        <f t="shared" si="3"/>
        <v>7.5266504108730176E-4</v>
      </c>
      <c r="S45" s="24">
        <f t="shared" si="3"/>
        <v>0</v>
      </c>
      <c r="T45" s="24">
        <f t="shared" si="3"/>
        <v>0.69124662031217077</v>
      </c>
      <c r="U45" s="24">
        <f t="shared" si="3"/>
        <v>1.2977036898120646E-2</v>
      </c>
      <c r="V45" s="24">
        <f t="shared" si="3"/>
        <v>6.7146034979764519E-4</v>
      </c>
      <c r="W45" s="24">
        <f t="shared" si="3"/>
        <v>0</v>
      </c>
      <c r="X45" s="24">
        <f t="shared" si="3"/>
        <v>2.4822833824298791E-3</v>
      </c>
      <c r="Y45" s="24">
        <f t="shared" si="3"/>
        <v>0</v>
      </c>
      <c r="Z45" s="24">
        <f t="shared" si="3"/>
        <v>1.0396817436377884E-2</v>
      </c>
      <c r="AA45" s="24">
        <f t="shared" si="3"/>
        <v>0.11246249468409085</v>
      </c>
      <c r="AB45" s="24">
        <f t="shared" si="3"/>
        <v>3.9523358817293254E-3</v>
      </c>
      <c r="AC45" s="24">
        <f t="shared" si="3"/>
        <v>0</v>
      </c>
      <c r="AD45" s="24">
        <f t="shared" si="3"/>
        <v>2.0933163571617761E-2</v>
      </c>
      <c r="AE45" s="24">
        <f t="shared" si="3"/>
        <v>6.0218765030870966E-2</v>
      </c>
      <c r="AF45" s="24">
        <f t="shared" si="3"/>
        <v>1.2565488629115771E-2</v>
      </c>
      <c r="AG45" s="24">
        <f t="shared" si="3"/>
        <v>2.8461595441952115E-3</v>
      </c>
      <c r="AH45" s="24">
        <f t="shared" si="3"/>
        <v>2.6606386881762131E-2</v>
      </c>
      <c r="AI45" s="24">
        <f t="shared" si="3"/>
        <v>1.2490859505951534E-3</v>
      </c>
      <c r="AJ45" s="24">
        <f t="shared" si="3"/>
        <v>4.5362110336354525E-5</v>
      </c>
    </row>
  </sheetData>
  <mergeCells count="3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L1"/>
    <mergeCell ref="B3:L3"/>
    <mergeCell ref="A6:B6"/>
    <mergeCell ref="A7:B7"/>
    <mergeCell ref="A8:B8"/>
    <mergeCell ref="A9:B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3/25/2021 4:37:17 PM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52A4-B83C-4E4E-8A4B-989BFFE45CC7}">
  <dimension ref="A1:AL45"/>
  <sheetViews>
    <sheetView showGridLines="0" zoomScaleNormal="100" workbookViewId="0">
      <pane xSplit="3" ySplit="6" topLeftCell="L7" activePane="bottomRight" state="frozen"/>
      <selection pane="topRight" activeCell="D1" sqref="D1"/>
      <selection pane="bottomLeft" activeCell="A7" sqref="A7"/>
      <selection pane="bottomRight" activeCell="N13" sqref="N13"/>
    </sheetView>
  </sheetViews>
  <sheetFormatPr defaultRowHeight="14.25" x14ac:dyDescent="0.45"/>
  <cols>
    <col min="1" max="1" width="13.3984375" style="7" customWidth="1"/>
    <col min="2" max="2" width="30.1328125" style="7" customWidth="1"/>
    <col min="3" max="3" width="12.33203125" style="7" customWidth="1"/>
    <col min="4" max="4" width="11" style="7" customWidth="1"/>
    <col min="5" max="5" width="12.33203125" style="7" customWidth="1"/>
    <col min="6" max="6" width="11" style="7" customWidth="1"/>
    <col min="7" max="7" width="12.33203125" style="7" customWidth="1"/>
    <col min="8" max="9" width="9.59765625" style="7" customWidth="1"/>
    <col min="10" max="12" width="12.33203125" style="7" customWidth="1"/>
    <col min="13" max="13" width="0.796875" style="7" customWidth="1"/>
    <col min="14" max="15" width="9.06640625" style="7"/>
    <col min="16" max="16" width="11.33203125" style="7" customWidth="1"/>
    <col min="17" max="17" width="10.59765625" style="7" bestFit="1" customWidth="1"/>
    <col min="18" max="18" width="12.53125" style="7" customWidth="1"/>
    <col min="19" max="19" width="10.53125" style="7" customWidth="1"/>
    <col min="20" max="20" width="11.53125" style="7" bestFit="1" customWidth="1"/>
    <col min="21" max="21" width="9.53125" style="7" bestFit="1" customWidth="1"/>
    <col min="22" max="23" width="11.19921875" style="7" customWidth="1"/>
    <col min="24" max="24" width="9.53125" style="7" bestFit="1" customWidth="1"/>
    <col min="25" max="25" width="10.6640625" style="7" customWidth="1"/>
    <col min="26" max="26" width="9.53125" style="7" bestFit="1" customWidth="1"/>
    <col min="27" max="27" width="10.59765625" style="7" bestFit="1" customWidth="1"/>
    <col min="28" max="28" width="11.59765625" style="7" customWidth="1"/>
    <col min="29" max="29" width="10.1328125" style="7" customWidth="1"/>
    <col min="30" max="31" width="10.59765625" style="7" bestFit="1" customWidth="1"/>
    <col min="32" max="33" width="9.53125" style="7" bestFit="1" customWidth="1"/>
    <col min="34" max="34" width="10.59765625" style="7" bestFit="1" customWidth="1"/>
    <col min="35" max="35" width="7.46484375" style="7" customWidth="1"/>
    <col min="36" max="36" width="9.53125" style="7" bestFit="1" customWidth="1"/>
    <col min="37" max="16384" width="9.06640625" style="7"/>
  </cols>
  <sheetData>
    <row r="1" spans="1:36" ht="25.5" customHeight="1" x14ac:dyDescent="0.4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36" ht="9.75" customHeight="1" x14ac:dyDescent="0.45"/>
    <row r="3" spans="1:36" ht="15" x14ac:dyDescent="0.45">
      <c r="A3" s="1" t="s">
        <v>1</v>
      </c>
      <c r="B3" s="31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36" ht="15" customHeight="1" x14ac:dyDescent="0.45">
      <c r="A4" s="10" t="s">
        <v>50</v>
      </c>
      <c r="B4" s="11">
        <f>3000/10.765</f>
        <v>278.68091035764047</v>
      </c>
    </row>
    <row r="5" spans="1:36" ht="12" customHeight="1" x14ac:dyDescent="0.45"/>
    <row r="6" spans="1:36" ht="42.75" x14ac:dyDescent="0.45">
      <c r="A6" s="32" t="s">
        <v>3</v>
      </c>
      <c r="B6" s="26"/>
      <c r="C6" s="8" t="s">
        <v>4</v>
      </c>
      <c r="D6" s="3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  <c r="N6" s="12" t="s">
        <v>51</v>
      </c>
      <c r="P6" s="14" t="s">
        <v>52</v>
      </c>
      <c r="Q6" s="14" t="s">
        <v>53</v>
      </c>
      <c r="R6" s="14" t="s">
        <v>54</v>
      </c>
      <c r="S6" s="14" t="s">
        <v>55</v>
      </c>
      <c r="T6" s="14" t="s">
        <v>56</v>
      </c>
      <c r="U6" s="10" t="s">
        <v>57</v>
      </c>
      <c r="V6" s="14" t="s">
        <v>24</v>
      </c>
      <c r="W6" s="14" t="s">
        <v>26</v>
      </c>
      <c r="X6" s="14" t="s">
        <v>58</v>
      </c>
      <c r="Y6" s="14" t="s">
        <v>59</v>
      </c>
      <c r="Z6" s="14" t="s">
        <v>60</v>
      </c>
      <c r="AA6" s="14" t="s">
        <v>61</v>
      </c>
      <c r="AB6" s="14" t="s">
        <v>62</v>
      </c>
      <c r="AC6" s="14" t="s">
        <v>36</v>
      </c>
      <c r="AD6" s="14" t="s">
        <v>39</v>
      </c>
      <c r="AE6" s="14" t="s">
        <v>63</v>
      </c>
      <c r="AF6" s="14" t="s">
        <v>64</v>
      </c>
      <c r="AG6" s="14" t="s">
        <v>65</v>
      </c>
      <c r="AH6" s="10" t="s">
        <v>66</v>
      </c>
      <c r="AI6" s="10" t="s">
        <v>67</v>
      </c>
      <c r="AJ6" s="14" t="s">
        <v>68</v>
      </c>
    </row>
    <row r="7" spans="1:36" x14ac:dyDescent="0.45">
      <c r="A7" s="25" t="s">
        <v>14</v>
      </c>
      <c r="B7" s="26"/>
      <c r="C7" s="9" t="s">
        <v>15</v>
      </c>
      <c r="D7" s="5">
        <v>1588.6940241264999</v>
      </c>
      <c r="E7" s="5">
        <v>0</v>
      </c>
      <c r="F7" s="5">
        <v>0</v>
      </c>
      <c r="G7" s="5">
        <v>0</v>
      </c>
      <c r="H7" s="5">
        <v>1588.6940241264999</v>
      </c>
      <c r="I7" s="5">
        <v>0</v>
      </c>
      <c r="J7" s="5">
        <v>0</v>
      </c>
      <c r="K7" s="5">
        <v>1.1594179335999999</v>
      </c>
      <c r="L7" s="6" t="s">
        <v>16</v>
      </c>
      <c r="N7" s="13">
        <f>K7*1000/$B$4</f>
        <v>4.1603780184013335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 x14ac:dyDescent="0.45">
      <c r="A8" s="25" t="s">
        <v>17</v>
      </c>
      <c r="B8" s="26"/>
      <c r="C8" s="9" t="s">
        <v>15</v>
      </c>
      <c r="D8" s="5">
        <v>529.29339193420003</v>
      </c>
      <c r="E8" s="5">
        <v>0</v>
      </c>
      <c r="F8" s="5">
        <v>0</v>
      </c>
      <c r="G8" s="5">
        <v>0</v>
      </c>
      <c r="H8" s="5">
        <v>0</v>
      </c>
      <c r="I8" s="5">
        <v>529.29339193420003</v>
      </c>
      <c r="J8" s="5">
        <v>0</v>
      </c>
      <c r="K8" s="5">
        <v>4.2661047390000002</v>
      </c>
      <c r="L8" s="6" t="s">
        <v>16</v>
      </c>
      <c r="N8" s="13">
        <f t="shared" ref="N8:N35" si="0">K8*1000/$B$4</f>
        <v>15.308205838445003</v>
      </c>
      <c r="P8" s="10">
        <v>0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 x14ac:dyDescent="0.45">
      <c r="A9" s="25" t="s">
        <v>18</v>
      </c>
      <c r="B9" s="26"/>
      <c r="C9" s="9" t="s">
        <v>15</v>
      </c>
      <c r="D9" s="5">
        <v>670.64326258469998</v>
      </c>
      <c r="E9" s="5">
        <v>0</v>
      </c>
      <c r="F9" s="5">
        <v>0</v>
      </c>
      <c r="G9" s="5">
        <v>318.32148980879998</v>
      </c>
      <c r="H9" s="5">
        <v>295.65463449729998</v>
      </c>
      <c r="I9" s="5">
        <v>56.6671382786</v>
      </c>
      <c r="J9" s="5">
        <v>0</v>
      </c>
      <c r="K9" s="5">
        <v>0.1005964894</v>
      </c>
      <c r="L9" s="6" t="s">
        <v>16</v>
      </c>
      <c r="N9" s="13">
        <f t="shared" si="0"/>
        <v>0.36097373613033334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 x14ac:dyDescent="0.45">
      <c r="A10" s="25" t="s">
        <v>19</v>
      </c>
      <c r="B10" s="26"/>
      <c r="C10" s="9" t="s">
        <v>20</v>
      </c>
      <c r="D10" s="5">
        <v>701.12763000300004</v>
      </c>
      <c r="E10" s="5">
        <v>0</v>
      </c>
      <c r="F10" s="5">
        <v>0</v>
      </c>
      <c r="G10" s="5">
        <v>0</v>
      </c>
      <c r="H10" s="5">
        <v>0</v>
      </c>
      <c r="I10" s="5">
        <v>701.12763000300004</v>
      </c>
      <c r="J10" s="5">
        <v>0</v>
      </c>
      <c r="K10" s="5">
        <v>12.43099288</v>
      </c>
      <c r="L10" s="6" t="s">
        <v>16</v>
      </c>
      <c r="N10" s="13">
        <f t="shared" si="0"/>
        <v>44.606546117733338</v>
      </c>
      <c r="P10" s="10">
        <v>0</v>
      </c>
      <c r="Q10" s="10">
        <v>0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 x14ac:dyDescent="0.45">
      <c r="A11" s="25" t="s">
        <v>21</v>
      </c>
      <c r="B11" s="26"/>
      <c r="C11" s="9" t="s">
        <v>22</v>
      </c>
      <c r="D11" s="5">
        <v>34.8642822698</v>
      </c>
      <c r="E11" s="5">
        <v>0</v>
      </c>
      <c r="F11" s="5">
        <v>0</v>
      </c>
      <c r="G11" s="5">
        <v>34.8642822698</v>
      </c>
      <c r="H11" s="5">
        <v>0</v>
      </c>
      <c r="I11" s="5">
        <v>0</v>
      </c>
      <c r="J11" s="5">
        <v>0</v>
      </c>
      <c r="K11" s="5">
        <v>79.956695556499994</v>
      </c>
      <c r="L11" s="6" t="s">
        <v>16</v>
      </c>
      <c r="N11" s="13">
        <f t="shared" si="0"/>
        <v>286.91127588857421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 x14ac:dyDescent="0.45">
      <c r="A12" s="25" t="s">
        <v>23</v>
      </c>
      <c r="B12" s="26"/>
      <c r="C12" s="9" t="s">
        <v>15</v>
      </c>
      <c r="D12" s="5">
        <v>107.1089967087</v>
      </c>
      <c r="E12" s="5">
        <v>0</v>
      </c>
      <c r="F12" s="5">
        <v>0</v>
      </c>
      <c r="G12" s="5">
        <v>0</v>
      </c>
      <c r="H12" s="5">
        <v>0</v>
      </c>
      <c r="I12" s="5">
        <v>107.1089967087</v>
      </c>
      <c r="J12" s="5">
        <v>0</v>
      </c>
      <c r="K12" s="5">
        <v>1.7344293722999999</v>
      </c>
      <c r="L12" s="6" t="s">
        <v>16</v>
      </c>
      <c r="N12" s="13">
        <f t="shared" si="0"/>
        <v>6.2237107309365003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45">
      <c r="A13" s="25" t="s">
        <v>24</v>
      </c>
      <c r="B13" s="26"/>
      <c r="C13" s="9" t="s">
        <v>25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6" t="s">
        <v>16</v>
      </c>
      <c r="N13" s="13">
        <f t="shared" si="0"/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45">
      <c r="A14" s="25" t="s">
        <v>26</v>
      </c>
      <c r="B14" s="26"/>
      <c r="C14" s="9" t="s">
        <v>25</v>
      </c>
      <c r="D14" s="5">
        <v>125.0291102931</v>
      </c>
      <c r="E14" s="5">
        <v>0</v>
      </c>
      <c r="F14" s="5">
        <v>0</v>
      </c>
      <c r="G14" s="5">
        <v>13.917201091400001</v>
      </c>
      <c r="H14" s="5">
        <v>0</v>
      </c>
      <c r="I14" s="5">
        <v>111.1119092017</v>
      </c>
      <c r="J14" s="5">
        <v>0</v>
      </c>
      <c r="K14" s="5">
        <v>0.1537858057</v>
      </c>
      <c r="L14" s="6" t="s">
        <v>16</v>
      </c>
      <c r="N14" s="13">
        <f t="shared" si="0"/>
        <v>0.55183473278683337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45">
      <c r="A15" s="25" t="s">
        <v>27</v>
      </c>
      <c r="B15" s="26"/>
      <c r="C15" s="9" t="s">
        <v>25</v>
      </c>
      <c r="D15" s="5">
        <v>1231.7339482013001</v>
      </c>
      <c r="E15" s="5">
        <v>0</v>
      </c>
      <c r="F15" s="5">
        <v>0</v>
      </c>
      <c r="G15" s="5">
        <v>0</v>
      </c>
      <c r="H15" s="5">
        <v>431.27939506209998</v>
      </c>
      <c r="I15" s="5">
        <v>800.45455313920002</v>
      </c>
      <c r="J15" s="5">
        <v>0</v>
      </c>
      <c r="K15" s="5">
        <v>0.33176643039999998</v>
      </c>
      <c r="L15" s="6" t="s">
        <v>16</v>
      </c>
      <c r="N15" s="13">
        <f t="shared" si="0"/>
        <v>1.1904885410853334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45">
      <c r="A16" s="25" t="s">
        <v>28</v>
      </c>
      <c r="B16" s="26"/>
      <c r="C16" s="9" t="s">
        <v>29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6" t="s">
        <v>16</v>
      </c>
      <c r="N16" s="13">
        <f t="shared" si="0"/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 x14ac:dyDescent="0.45">
      <c r="A17" s="25" t="s">
        <v>30</v>
      </c>
      <c r="B17" s="26"/>
      <c r="C17" s="9" t="s">
        <v>16</v>
      </c>
      <c r="D17" s="5">
        <v>0.30964583229999998</v>
      </c>
      <c r="E17" s="5">
        <v>0</v>
      </c>
      <c r="F17" s="5">
        <v>0</v>
      </c>
      <c r="G17" s="5">
        <v>0</v>
      </c>
      <c r="H17" s="5">
        <v>0.30964583229999998</v>
      </c>
      <c r="I17" s="5">
        <v>0</v>
      </c>
      <c r="J17" s="5">
        <v>0</v>
      </c>
      <c r="K17" s="5">
        <v>0.30964583229999998</v>
      </c>
      <c r="L17" s="6" t="s">
        <v>16</v>
      </c>
      <c r="N17" s="13">
        <f t="shared" si="0"/>
        <v>1.1111124615698333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45">
      <c r="A18" s="25" t="s">
        <v>31</v>
      </c>
      <c r="B18" s="26"/>
      <c r="C18" s="9" t="s">
        <v>15</v>
      </c>
      <c r="D18" s="5">
        <v>1170.6166493564001</v>
      </c>
      <c r="E18" s="5">
        <v>0</v>
      </c>
      <c r="F18" s="5">
        <v>0</v>
      </c>
      <c r="G18" s="5">
        <v>0</v>
      </c>
      <c r="H18" s="5">
        <v>1170.6166493564001</v>
      </c>
      <c r="I18" s="5">
        <v>0</v>
      </c>
      <c r="J18" s="5">
        <v>0</v>
      </c>
      <c r="K18" s="5">
        <v>15.0310317828</v>
      </c>
      <c r="L18" s="6" t="s">
        <v>16</v>
      </c>
      <c r="N18" s="13">
        <f t="shared" si="0"/>
        <v>53.936352380614004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45">
      <c r="A19" s="25" t="s">
        <v>32</v>
      </c>
      <c r="B19" s="26"/>
      <c r="C19" s="9" t="s">
        <v>29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6" t="s">
        <v>16</v>
      </c>
      <c r="N19" s="13">
        <f t="shared" si="0"/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45">
      <c r="A20" s="25" t="s">
        <v>33</v>
      </c>
      <c r="B20" s="26"/>
      <c r="C20" s="9" t="s">
        <v>16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6" t="s">
        <v>16</v>
      </c>
      <c r="N20" s="13">
        <f t="shared" si="0"/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45">
      <c r="A21" s="25" t="s">
        <v>34</v>
      </c>
      <c r="B21" s="26"/>
      <c r="C21" s="9" t="s">
        <v>22</v>
      </c>
      <c r="D21" s="5">
        <v>3.4379784484</v>
      </c>
      <c r="E21" s="5">
        <v>0</v>
      </c>
      <c r="F21" s="5">
        <v>0</v>
      </c>
      <c r="G21" s="5">
        <v>0</v>
      </c>
      <c r="H21" s="5">
        <v>0</v>
      </c>
      <c r="I21" s="5">
        <v>3.4379784484</v>
      </c>
      <c r="J21" s="5">
        <v>0</v>
      </c>
      <c r="K21" s="5">
        <v>7.3435219657999999</v>
      </c>
      <c r="L21" s="6" t="s">
        <v>16</v>
      </c>
      <c r="N21" s="13">
        <f t="shared" si="0"/>
        <v>26.351004653945669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0.24</v>
      </c>
      <c r="AI21" s="10">
        <v>0</v>
      </c>
      <c r="AJ21" s="10">
        <v>0</v>
      </c>
    </row>
    <row r="22" spans="1:36" x14ac:dyDescent="0.45">
      <c r="A22" s="25" t="s">
        <v>35</v>
      </c>
      <c r="B22" s="26"/>
      <c r="C22" s="9" t="s">
        <v>16</v>
      </c>
      <c r="D22" s="5">
        <v>0.52824442869999999</v>
      </c>
      <c r="E22" s="5">
        <v>0</v>
      </c>
      <c r="F22" s="5">
        <v>0</v>
      </c>
      <c r="G22" s="5">
        <v>0</v>
      </c>
      <c r="H22" s="5">
        <v>0</v>
      </c>
      <c r="I22" s="5">
        <v>0.52824442869999999</v>
      </c>
      <c r="J22" s="5">
        <v>0</v>
      </c>
      <c r="K22" s="5">
        <v>0.52824442869999999</v>
      </c>
      <c r="L22" s="6" t="s">
        <v>16</v>
      </c>
      <c r="N22" s="13">
        <f t="shared" si="0"/>
        <v>1.8955170916518334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1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45">
      <c r="A23" s="25" t="s">
        <v>36</v>
      </c>
      <c r="B23" s="26"/>
      <c r="C23" s="9" t="s">
        <v>22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6" t="s">
        <v>16</v>
      </c>
      <c r="N23" s="13">
        <f t="shared" si="0"/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</row>
    <row r="24" spans="1:36" x14ac:dyDescent="0.45">
      <c r="A24" s="25" t="s">
        <v>37</v>
      </c>
      <c r="B24" s="26"/>
      <c r="C24" s="9" t="s">
        <v>22</v>
      </c>
      <c r="D24" s="5">
        <v>1.1906976867000001</v>
      </c>
      <c r="E24" s="5">
        <v>0</v>
      </c>
      <c r="F24" s="5">
        <v>0</v>
      </c>
      <c r="G24" s="5">
        <v>0</v>
      </c>
      <c r="H24" s="5">
        <v>0</v>
      </c>
      <c r="I24" s="5">
        <v>1.1906976867000001</v>
      </c>
      <c r="J24" s="5">
        <v>0</v>
      </c>
      <c r="K24" s="5">
        <v>2.2480372325000002</v>
      </c>
      <c r="L24" s="6" t="s">
        <v>16</v>
      </c>
      <c r="N24" s="13">
        <f t="shared" si="0"/>
        <v>8.0667069359541692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0.16</v>
      </c>
      <c r="AI24" s="10">
        <v>0</v>
      </c>
      <c r="AJ24" s="10">
        <v>0</v>
      </c>
    </row>
    <row r="25" spans="1:36" x14ac:dyDescent="0.45">
      <c r="A25" s="25" t="s">
        <v>38</v>
      </c>
      <c r="B25" s="26"/>
      <c r="C25" s="9" t="s">
        <v>16</v>
      </c>
      <c r="D25" s="5">
        <v>0.25657558180000001</v>
      </c>
      <c r="E25" s="5">
        <v>0</v>
      </c>
      <c r="F25" s="5">
        <v>0</v>
      </c>
      <c r="G25" s="5">
        <v>0</v>
      </c>
      <c r="H25" s="5">
        <v>6.5164979299999995E-2</v>
      </c>
      <c r="I25" s="5">
        <v>0.1914106025</v>
      </c>
      <c r="J25" s="5">
        <v>0</v>
      </c>
      <c r="K25" s="5">
        <v>0.25657558180000001</v>
      </c>
      <c r="L25" s="6" t="s">
        <v>16</v>
      </c>
      <c r="N25" s="13">
        <f t="shared" si="0"/>
        <v>0.92067871269233348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45">
      <c r="A26" s="25" t="s">
        <v>39</v>
      </c>
      <c r="B26" s="26"/>
      <c r="C26" s="9" t="s">
        <v>40</v>
      </c>
      <c r="D26" s="5">
        <v>479.21697734140002</v>
      </c>
      <c r="E26" s="5">
        <v>0</v>
      </c>
      <c r="F26" s="5">
        <v>0</v>
      </c>
      <c r="G26" s="5">
        <v>0</v>
      </c>
      <c r="H26" s="5">
        <v>0</v>
      </c>
      <c r="I26" s="5">
        <v>479.21697734140002</v>
      </c>
      <c r="J26" s="5">
        <v>0</v>
      </c>
      <c r="K26" s="5">
        <v>2.7977953702999998</v>
      </c>
      <c r="L26" s="6" t="s">
        <v>16</v>
      </c>
      <c r="N26" s="13">
        <f t="shared" si="0"/>
        <v>10.039422387093166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45">
      <c r="A27" s="25" t="s">
        <v>41</v>
      </c>
      <c r="B27" s="26"/>
      <c r="C27" s="9" t="s">
        <v>16</v>
      </c>
      <c r="D27" s="5">
        <v>6.0628152000000001E-3</v>
      </c>
      <c r="E27" s="5">
        <v>0</v>
      </c>
      <c r="F27" s="5">
        <v>0</v>
      </c>
      <c r="G27" s="5">
        <v>0</v>
      </c>
      <c r="H27" s="5">
        <v>0</v>
      </c>
      <c r="I27" s="5">
        <v>6.0628152000000001E-3</v>
      </c>
      <c r="J27" s="5">
        <v>0</v>
      </c>
      <c r="K27" s="5">
        <v>6.0628152000000001E-3</v>
      </c>
      <c r="L27" s="6" t="s">
        <v>16</v>
      </c>
      <c r="N27" s="13">
        <f t="shared" si="0"/>
        <v>2.1755401876000002E-2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</row>
    <row r="28" spans="1:36" x14ac:dyDescent="0.45">
      <c r="A28" s="25" t="s">
        <v>42</v>
      </c>
      <c r="B28" s="26"/>
      <c r="C28" s="9" t="s">
        <v>16</v>
      </c>
      <c r="D28" s="5">
        <v>0.57147699969999999</v>
      </c>
      <c r="E28" s="5">
        <v>0</v>
      </c>
      <c r="F28" s="5">
        <v>0</v>
      </c>
      <c r="G28" s="5">
        <v>0.46559337280000002</v>
      </c>
      <c r="H28" s="5">
        <v>0</v>
      </c>
      <c r="I28" s="5">
        <v>0.1058836269</v>
      </c>
      <c r="J28" s="5">
        <v>0</v>
      </c>
      <c r="K28" s="5">
        <v>0.57147699969999999</v>
      </c>
      <c r="L28" s="6" t="s">
        <v>16</v>
      </c>
      <c r="N28" s="13">
        <f t="shared" si="0"/>
        <v>2.0506499672568332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 x14ac:dyDescent="0.45">
      <c r="A29" s="25" t="s">
        <v>43</v>
      </c>
      <c r="B29" s="26"/>
      <c r="C29" s="9" t="s">
        <v>22</v>
      </c>
      <c r="D29" s="5">
        <v>15.470322463500001</v>
      </c>
      <c r="E29" s="5">
        <v>0</v>
      </c>
      <c r="F29" s="5">
        <v>0</v>
      </c>
      <c r="G29" s="5">
        <v>0</v>
      </c>
      <c r="H29" s="5">
        <v>6.0540197560999998</v>
      </c>
      <c r="I29" s="5">
        <v>9.4163027072999999</v>
      </c>
      <c r="J29" s="5">
        <v>0</v>
      </c>
      <c r="K29" s="5">
        <v>6.5459575440000002</v>
      </c>
      <c r="L29" s="6" t="s">
        <v>16</v>
      </c>
      <c r="N29" s="13">
        <f t="shared" si="0"/>
        <v>23.489077653720003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45">
      <c r="A30" s="25" t="s">
        <v>44</v>
      </c>
      <c r="B30" s="26"/>
      <c r="C30" s="9" t="s">
        <v>40</v>
      </c>
      <c r="D30" s="5">
        <v>369.65939732560003</v>
      </c>
      <c r="E30" s="5">
        <v>0</v>
      </c>
      <c r="F30" s="5">
        <v>0</v>
      </c>
      <c r="G30" s="5">
        <v>0</v>
      </c>
      <c r="H30" s="5">
        <v>369.65939732560003</v>
      </c>
      <c r="I30" s="5">
        <v>0</v>
      </c>
      <c r="J30" s="5">
        <v>0</v>
      </c>
      <c r="K30" s="5">
        <v>1.6794244115000001</v>
      </c>
      <c r="L30" s="6" t="s">
        <v>16</v>
      </c>
      <c r="N30" s="13">
        <f t="shared" si="0"/>
        <v>6.0263345965991677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</row>
    <row r="31" spans="1:36" x14ac:dyDescent="0.45">
      <c r="A31" s="25" t="s">
        <v>45</v>
      </c>
      <c r="B31" s="26"/>
      <c r="C31" s="9" t="s">
        <v>46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6" t="s">
        <v>16</v>
      </c>
      <c r="N31" s="13">
        <f t="shared" si="0"/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</v>
      </c>
      <c r="AH31" s="10">
        <v>0</v>
      </c>
      <c r="AI31" s="10">
        <v>0</v>
      </c>
      <c r="AJ31" s="10">
        <v>0</v>
      </c>
    </row>
    <row r="32" spans="1:36" x14ac:dyDescent="0.45">
      <c r="A32" s="25" t="s">
        <v>47</v>
      </c>
      <c r="B32" s="26"/>
      <c r="C32" s="9" t="s">
        <v>15</v>
      </c>
      <c r="D32" s="5">
        <v>284.50626824139999</v>
      </c>
      <c r="E32" s="5">
        <v>0</v>
      </c>
      <c r="F32" s="5">
        <v>0</v>
      </c>
      <c r="G32" s="5">
        <v>0</v>
      </c>
      <c r="H32" s="5">
        <v>0</v>
      </c>
      <c r="I32" s="5">
        <v>284.50626824139999</v>
      </c>
      <c r="J32" s="5">
        <v>0</v>
      </c>
      <c r="K32" s="5">
        <v>10.242225656700001</v>
      </c>
      <c r="L32" s="6" t="s">
        <v>16</v>
      </c>
      <c r="N32" s="13">
        <f t="shared" si="0"/>
        <v>36.752519731458506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0.14000000000000001</v>
      </c>
      <c r="AI32" s="10">
        <v>0</v>
      </c>
      <c r="AJ32" s="10">
        <v>0</v>
      </c>
    </row>
    <row r="33" spans="1:38" x14ac:dyDescent="0.45">
      <c r="A33" s="25" t="s">
        <v>48</v>
      </c>
      <c r="B33" s="26"/>
      <c r="C33" s="9" t="s">
        <v>46</v>
      </c>
      <c r="D33" s="5">
        <v>507.1997816727</v>
      </c>
      <c r="E33" s="5">
        <v>0</v>
      </c>
      <c r="F33" s="5">
        <v>0</v>
      </c>
      <c r="G33" s="5">
        <v>0</v>
      </c>
      <c r="H33" s="5">
        <v>0</v>
      </c>
      <c r="I33" s="5">
        <v>507.1997816727</v>
      </c>
      <c r="J33" s="5">
        <v>0</v>
      </c>
      <c r="K33" s="5">
        <v>0.38039983630000002</v>
      </c>
      <c r="L33" s="6" t="s">
        <v>16</v>
      </c>
      <c r="N33" s="13">
        <f t="shared" si="0"/>
        <v>1.3650014125898335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0</v>
      </c>
      <c r="AI33" s="10">
        <v>0</v>
      </c>
      <c r="AJ33" s="10">
        <v>0</v>
      </c>
    </row>
    <row r="34" spans="1:38" x14ac:dyDescent="0.45">
      <c r="A34" s="25" t="s">
        <v>49</v>
      </c>
      <c r="B34" s="26"/>
      <c r="C34" s="9" t="s">
        <v>16</v>
      </c>
      <c r="D34" s="5">
        <v>0.2518750059</v>
      </c>
      <c r="E34" s="5">
        <v>0</v>
      </c>
      <c r="F34" s="5">
        <v>0</v>
      </c>
      <c r="G34" s="5">
        <v>0.2518750059</v>
      </c>
      <c r="H34" s="5">
        <v>0</v>
      </c>
      <c r="I34" s="5">
        <v>0</v>
      </c>
      <c r="J34" s="5">
        <v>0</v>
      </c>
      <c r="K34" s="5">
        <v>0.2518750059</v>
      </c>
      <c r="L34" s="6" t="s">
        <v>16</v>
      </c>
      <c r="N34" s="13">
        <f t="shared" si="0"/>
        <v>0.90381147950450003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8" x14ac:dyDescent="0.45">
      <c r="A35" s="27" t="s">
        <v>69</v>
      </c>
      <c r="B35" s="28"/>
      <c r="C35" s="15" t="s">
        <v>29</v>
      </c>
      <c r="D35" s="16">
        <v>1669.4499509095999</v>
      </c>
      <c r="E35" s="16">
        <v>0</v>
      </c>
      <c r="F35" s="16">
        <v>0</v>
      </c>
      <c r="G35" s="16">
        <v>0</v>
      </c>
      <c r="H35" s="16">
        <v>0</v>
      </c>
      <c r="I35" s="16">
        <v>1669.4499509095999</v>
      </c>
      <c r="J35" s="16">
        <v>0</v>
      </c>
      <c r="K35" s="16">
        <v>1.6694499509</v>
      </c>
      <c r="L35" s="17" t="s">
        <v>16</v>
      </c>
      <c r="N35" s="13">
        <f t="shared" si="0"/>
        <v>5.9905429071461676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0.9</v>
      </c>
      <c r="AF35" s="10">
        <v>0</v>
      </c>
      <c r="AG35" s="10">
        <v>0</v>
      </c>
      <c r="AH35" s="10">
        <v>0</v>
      </c>
      <c r="AI35" s="10">
        <v>0.1</v>
      </c>
      <c r="AJ35" s="10">
        <v>0</v>
      </c>
    </row>
    <row r="36" spans="1:38" x14ac:dyDescent="0.45">
      <c r="A36" s="18"/>
      <c r="B36" s="19"/>
      <c r="C36" s="18"/>
      <c r="D36" s="20"/>
      <c r="E36" s="20"/>
      <c r="F36" s="20"/>
      <c r="G36" s="20"/>
      <c r="H36" s="20"/>
      <c r="I36" s="20"/>
      <c r="J36" s="20"/>
      <c r="K36" s="20"/>
      <c r="L36" s="21"/>
      <c r="N36" s="1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L36" s="10" t="s">
        <v>75</v>
      </c>
    </row>
    <row r="37" spans="1:38" x14ac:dyDescent="0.45">
      <c r="O37" s="10" t="s">
        <v>70</v>
      </c>
      <c r="P37" s="23">
        <f t="array" ref="P37:AJ37">MMULT(TRANSPOSE(N7:N35),P7:AJ35)</f>
        <v>4.1603780184013335</v>
      </c>
      <c r="Q37" s="23">
        <v>15.308205838445003</v>
      </c>
      <c r="R37" s="23">
        <v>0.36097373613033334</v>
      </c>
      <c r="S37" s="23">
        <v>0</v>
      </c>
      <c r="T37" s="23">
        <v>331.51782200630754</v>
      </c>
      <c r="U37" s="23">
        <v>6.2237107309365003</v>
      </c>
      <c r="V37" s="23">
        <v>0</v>
      </c>
      <c r="W37" s="23">
        <v>0.55183473278683337</v>
      </c>
      <c r="X37" s="23">
        <v>1.1904885410853334</v>
      </c>
      <c r="Y37" s="23">
        <v>0</v>
      </c>
      <c r="Z37" s="23">
        <v>4.9862526210235005</v>
      </c>
      <c r="AA37" s="23">
        <v>53.936352380614004</v>
      </c>
      <c r="AB37" s="23">
        <v>1.8955170916518334</v>
      </c>
      <c r="AC37" s="23">
        <v>0</v>
      </c>
      <c r="AD37" s="23">
        <v>10.039422387093166</v>
      </c>
      <c r="AE37" s="23">
        <v>28.880566270151554</v>
      </c>
      <c r="AF37" s="23">
        <v>6.0263345965991677</v>
      </c>
      <c r="AG37" s="23">
        <v>1.3650014125898335</v>
      </c>
      <c r="AH37" s="23">
        <v>12.760266989103819</v>
      </c>
      <c r="AI37" s="23">
        <v>0.5990542907146168</v>
      </c>
      <c r="AJ37" s="23">
        <v>2.1755401876000002E-2</v>
      </c>
      <c r="AL37" s="11">
        <f>SUM(P37:AJ37)</f>
        <v>479.82393704551032</v>
      </c>
    </row>
    <row r="38" spans="1:38" x14ac:dyDescent="0.45">
      <c r="O38" s="10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8" x14ac:dyDescent="0.45">
      <c r="O39" s="10" t="s">
        <v>71</v>
      </c>
      <c r="P39" s="13">
        <v>1.65</v>
      </c>
      <c r="Q39" s="13">
        <v>0.29699999999999999</v>
      </c>
      <c r="R39" s="13">
        <v>2.54</v>
      </c>
      <c r="S39" s="13">
        <v>5.65</v>
      </c>
      <c r="T39" s="13">
        <v>0.121</v>
      </c>
      <c r="U39" s="13">
        <v>1.63</v>
      </c>
      <c r="V39" s="13">
        <v>4.66</v>
      </c>
      <c r="W39" s="13">
        <v>22.76</v>
      </c>
      <c r="X39" s="13">
        <v>7.6</v>
      </c>
      <c r="Y39" s="13">
        <v>8.6259999999999994</v>
      </c>
      <c r="Z39" s="13">
        <v>1.736</v>
      </c>
      <c r="AA39" s="13">
        <v>0.41299999999999998</v>
      </c>
      <c r="AB39" s="13">
        <v>0.32500000000000001</v>
      </c>
      <c r="AC39" s="13">
        <v>0.39</v>
      </c>
      <c r="AD39" s="13">
        <v>0.45</v>
      </c>
      <c r="AE39" s="13">
        <v>0.28499999999999998</v>
      </c>
      <c r="AF39" s="13">
        <v>0.68100000000000005</v>
      </c>
      <c r="AG39" s="13">
        <v>2.91</v>
      </c>
      <c r="AH39" s="13">
        <v>0.91200000000000003</v>
      </c>
      <c r="AI39" s="13">
        <v>3.1</v>
      </c>
      <c r="AJ39" s="13">
        <v>0</v>
      </c>
    </row>
    <row r="40" spans="1:38" x14ac:dyDescent="0.45">
      <c r="O40" s="10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L40" s="10" t="s">
        <v>75</v>
      </c>
    </row>
    <row r="41" spans="1:38" x14ac:dyDescent="0.45">
      <c r="O41" s="10" t="s">
        <v>72</v>
      </c>
      <c r="P41" s="23">
        <f t="shared" ref="P41:AI41" si="1">P37*P39</f>
        <v>6.8646237303622</v>
      </c>
      <c r="Q41" s="23">
        <f t="shared" si="1"/>
        <v>4.5465371340181662</v>
      </c>
      <c r="R41" s="23">
        <f t="shared" si="1"/>
        <v>0.91687328977104676</v>
      </c>
      <c r="S41" s="23">
        <f t="shared" si="1"/>
        <v>0</v>
      </c>
      <c r="T41" s="23">
        <f t="shared" si="1"/>
        <v>40.11365646276321</v>
      </c>
      <c r="U41" s="23">
        <f t="shared" si="1"/>
        <v>10.144648491426494</v>
      </c>
      <c r="V41" s="23">
        <f t="shared" si="1"/>
        <v>0</v>
      </c>
      <c r="W41" s="23">
        <f t="shared" si="1"/>
        <v>12.559758518228328</v>
      </c>
      <c r="X41" s="23">
        <f t="shared" si="1"/>
        <v>9.0477129122485334</v>
      </c>
      <c r="Y41" s="23">
        <f t="shared" si="1"/>
        <v>0</v>
      </c>
      <c r="Z41" s="23">
        <f t="shared" si="1"/>
        <v>8.6561345500967963</v>
      </c>
      <c r="AA41" s="23">
        <f t="shared" si="1"/>
        <v>22.275713533193581</v>
      </c>
      <c r="AB41" s="23">
        <f t="shared" si="1"/>
        <v>0.61604305478684585</v>
      </c>
      <c r="AC41" s="23">
        <f t="shared" si="1"/>
        <v>0</v>
      </c>
      <c r="AD41" s="23">
        <f t="shared" si="1"/>
        <v>4.5177400741919254</v>
      </c>
      <c r="AE41" s="23">
        <f t="shared" si="1"/>
        <v>8.2309613869931919</v>
      </c>
      <c r="AF41" s="23">
        <f t="shared" si="1"/>
        <v>4.1039338602840338</v>
      </c>
      <c r="AG41" s="23">
        <f t="shared" si="1"/>
        <v>3.9721541106364158</v>
      </c>
      <c r="AH41" s="23">
        <f t="shared" si="1"/>
        <v>11.637363494062683</v>
      </c>
      <c r="AI41" s="23">
        <f t="shared" si="1"/>
        <v>1.8570683012153122</v>
      </c>
      <c r="AJ41" s="23">
        <f>AJ37*AJ39</f>
        <v>0</v>
      </c>
      <c r="AL41" s="11">
        <f>SUM(P41:AJ41)</f>
        <v>150.06092290427878</v>
      </c>
    </row>
    <row r="42" spans="1:38" x14ac:dyDescent="0.45">
      <c r="O42" s="10"/>
    </row>
    <row r="43" spans="1:38" x14ac:dyDescent="0.45">
      <c r="O43" s="10" t="s">
        <v>73</v>
      </c>
      <c r="P43" s="22">
        <f t="shared" ref="P43:AJ43" si="2">P41/$AL$41</f>
        <v>4.5745578512408742E-2</v>
      </c>
      <c r="Q43" s="22">
        <f t="shared" si="2"/>
        <v>3.0297941969331495E-2</v>
      </c>
      <c r="R43" s="22">
        <f t="shared" si="2"/>
        <v>6.1100070026618722E-3</v>
      </c>
      <c r="S43" s="22">
        <f t="shared" si="2"/>
        <v>0</v>
      </c>
      <c r="T43" s="22">
        <f t="shared" si="2"/>
        <v>0.26731580538359745</v>
      </c>
      <c r="U43" s="22">
        <f t="shared" si="2"/>
        <v>6.7603532585879048E-2</v>
      </c>
      <c r="V43" s="22">
        <f t="shared" si="2"/>
        <v>0</v>
      </c>
      <c r="W43" s="22">
        <f t="shared" si="2"/>
        <v>8.3697729396479695E-2</v>
      </c>
      <c r="X43" s="22">
        <f t="shared" si="2"/>
        <v>6.0293597674458591E-2</v>
      </c>
      <c r="Y43" s="22">
        <f t="shared" si="2"/>
        <v>0</v>
      </c>
      <c r="Z43" s="22">
        <f t="shared" si="2"/>
        <v>5.7684135100371146E-2</v>
      </c>
      <c r="AA43" s="22">
        <f t="shared" si="2"/>
        <v>0.14844446576809917</v>
      </c>
      <c r="AB43" s="22">
        <f t="shared" si="2"/>
        <v>4.1052863254733467E-3</v>
      </c>
      <c r="AC43" s="22">
        <f t="shared" si="2"/>
        <v>0</v>
      </c>
      <c r="AD43" s="22">
        <f t="shared" si="2"/>
        <v>3.0106039512190073E-2</v>
      </c>
      <c r="AE43" s="22">
        <f t="shared" si="2"/>
        <v>5.48507981138006E-2</v>
      </c>
      <c r="AF43" s="22">
        <f t="shared" si="2"/>
        <v>2.7348451421306139E-2</v>
      </c>
      <c r="AG43" s="22">
        <f t="shared" si="2"/>
        <v>2.6470276430128201E-2</v>
      </c>
      <c r="AH43" s="22">
        <f t="shared" si="2"/>
        <v>7.7550925776232571E-2</v>
      </c>
      <c r="AI43" s="22">
        <f t="shared" si="2"/>
        <v>1.2375429027581706E-2</v>
      </c>
      <c r="AJ43" s="22">
        <f t="shared" si="2"/>
        <v>0</v>
      </c>
    </row>
    <row r="44" spans="1:38" x14ac:dyDescent="0.45">
      <c r="O44" s="10"/>
    </row>
    <row r="45" spans="1:38" x14ac:dyDescent="0.45">
      <c r="O45" s="10" t="s">
        <v>74</v>
      </c>
      <c r="P45" s="24">
        <f t="shared" ref="P45:AJ45" si="3">P37/$AL$37</f>
        <v>8.6706345748789309E-3</v>
      </c>
      <c r="Q45" s="24">
        <f t="shared" si="3"/>
        <v>3.1903797740280411E-2</v>
      </c>
      <c r="R45" s="24">
        <f t="shared" si="3"/>
        <v>7.5230456061239751E-4</v>
      </c>
      <c r="S45" s="24">
        <f t="shared" si="3"/>
        <v>0</v>
      </c>
      <c r="T45" s="24">
        <f t="shared" si="3"/>
        <v>0.69091555550064976</v>
      </c>
      <c r="U45" s="24">
        <f t="shared" si="3"/>
        <v>1.2970821691928626E-2</v>
      </c>
      <c r="V45" s="24">
        <f t="shared" si="3"/>
        <v>0</v>
      </c>
      <c r="W45" s="24">
        <f t="shared" si="3"/>
        <v>1.1500775392422596E-3</v>
      </c>
      <c r="X45" s="24">
        <f t="shared" si="3"/>
        <v>2.4810945206604354E-3</v>
      </c>
      <c r="Y45" s="24">
        <f t="shared" si="3"/>
        <v>0</v>
      </c>
      <c r="Z45" s="24">
        <f t="shared" si="3"/>
        <v>1.0391837997341438E-2</v>
      </c>
      <c r="AA45" s="24">
        <f t="shared" si="3"/>
        <v>0.11240863203433357</v>
      </c>
      <c r="AB45" s="24">
        <f t="shared" si="3"/>
        <v>3.950442954812501E-3</v>
      </c>
      <c r="AC45" s="24">
        <f t="shared" si="3"/>
        <v>0</v>
      </c>
      <c r="AD45" s="24">
        <f t="shared" si="3"/>
        <v>2.092313786784036E-2</v>
      </c>
      <c r="AE45" s="24">
        <f t="shared" si="3"/>
        <v>6.018992392914381E-2</v>
      </c>
      <c r="AF45" s="24">
        <f t="shared" si="3"/>
        <v>1.2559470529348731E-2</v>
      </c>
      <c r="AG45" s="24">
        <f t="shared" si="3"/>
        <v>2.8447964080215654E-3</v>
      </c>
      <c r="AH45" s="24">
        <f t="shared" si="3"/>
        <v>2.6593644051346139E-2</v>
      </c>
      <c r="AI45" s="24">
        <f t="shared" si="3"/>
        <v>1.2484877148965531E-3</v>
      </c>
      <c r="AJ45" s="24">
        <f t="shared" si="3"/>
        <v>4.5340384662669606E-5</v>
      </c>
    </row>
  </sheetData>
  <mergeCells count="32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L1"/>
    <mergeCell ref="B3:L3"/>
    <mergeCell ref="A6:B6"/>
    <mergeCell ref="A7:B7"/>
    <mergeCell ref="A8:B8"/>
    <mergeCell ref="A9:B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3/25/2021 4:37:17 PM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BOM_XPSins_FibreGlass_WinDoor</vt:lpstr>
      <vt:lpstr>BOM_EPSins_FibreGlass_WinDoor</vt:lpstr>
      <vt:lpstr>BOM_EPSins_Wood_WinDoor</vt:lpstr>
      <vt:lpstr>BOM_XPSins_Wood_WinDoor</vt:lpstr>
      <vt:lpstr>BOM_EPSins_FibreGlass_WinDoor!Print_Titles</vt:lpstr>
      <vt:lpstr>BOM_EPSins_Wood_WinDoor!Print_Titles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modified xsi:type="dcterms:W3CDTF">2021-03-26T19:06:12Z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