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bit-my.sharepoint.com/personal/f_venturoli_campus_unimib_it/Documents/Secondo anno/Lab II/Esperienze/Circuiti1/"/>
    </mc:Choice>
  </mc:AlternateContent>
  <xr:revisionPtr revIDLastSave="815" documentId="8_{799CF901-AABB-3044-B76A-8CAD7E6A4DF8}" xr6:coauthVersionLast="47" xr6:coauthVersionMax="47" xr10:uidLastSave="{7D8E9A1A-89F0-E24D-ABBA-C085D5DAEBED}"/>
  <bookViews>
    <workbookView xWindow="380" yWindow="500" windowWidth="28040" windowHeight="16100" activeTab="6" xr2:uid="{D072905E-AE8E-9743-9C70-38E42C560C16}"/>
  </bookViews>
  <sheets>
    <sheet name="Primo punto" sheetId="1" r:id="rId1"/>
    <sheet name="Secondo punto" sheetId="2" r:id="rId2"/>
    <sheet name="Legge OHM" sheetId="3" r:id="rId3"/>
    <sheet name="Resistenzer in parallelo" sheetId="4" r:id="rId4"/>
    <sheet name="Resistenze in serie" sheetId="5" r:id="rId5"/>
    <sheet name="Punto 2" sheetId="6" r:id="rId6"/>
    <sheet name="DIO(cane)D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7" l="1"/>
  <c r="K9" i="7"/>
  <c r="K5" i="1"/>
  <c r="J5" i="1"/>
  <c r="K3" i="1"/>
  <c r="E1" i="1"/>
  <c r="A4" i="5"/>
  <c r="A5" i="5" s="1"/>
  <c r="A6" i="5" s="1"/>
  <c r="A7" i="5" s="1"/>
  <c r="A8" i="5" s="1"/>
  <c r="A9" i="5" s="1"/>
  <c r="A3" i="5"/>
  <c r="C6" i="4"/>
  <c r="C7" i="4" s="1"/>
  <c r="C8" i="4" s="1"/>
  <c r="C9" i="4" s="1"/>
  <c r="C10" i="4" s="1"/>
  <c r="C11" i="4" s="1"/>
  <c r="C12" i="4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6" i="3"/>
  <c r="I6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C5" i="2"/>
  <c r="C6" i="2"/>
  <c r="D6" i="2" s="1"/>
  <c r="C7" i="2"/>
  <c r="D7" i="2" s="1"/>
  <c r="C8" i="2"/>
  <c r="D8" i="2" s="1"/>
  <c r="C9" i="2"/>
  <c r="D9" i="2" s="1"/>
  <c r="C10" i="2"/>
  <c r="D10" i="2" s="1"/>
  <c r="C4" i="2"/>
  <c r="D19" i="2"/>
  <c r="C19" i="2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D4" i="2"/>
  <c r="D5" i="2"/>
  <c r="F30" i="1"/>
  <c r="G30" i="1" s="1"/>
  <c r="E25" i="1"/>
  <c r="D27" i="1"/>
  <c r="E27" i="1" s="1"/>
  <c r="D21" i="1"/>
  <c r="E29" i="1" s="1"/>
  <c r="D30" i="1"/>
  <c r="D29" i="1"/>
  <c r="F29" i="1" s="1"/>
  <c r="G29" i="1" s="1"/>
  <c r="D28" i="1"/>
  <c r="E28" i="1" s="1"/>
  <c r="D26" i="1"/>
  <c r="E26" i="1" s="1"/>
  <c r="D25" i="1"/>
  <c r="F25" i="1" s="1"/>
  <c r="G25" i="1" s="1"/>
  <c r="D24" i="1"/>
  <c r="E24" i="1" s="1"/>
  <c r="D5" i="1"/>
  <c r="D1" i="1"/>
  <c r="E7" i="1" s="1"/>
  <c r="D6" i="1"/>
  <c r="D7" i="1"/>
  <c r="D8" i="1"/>
  <c r="E8" i="1" s="1"/>
  <c r="D9" i="1"/>
  <c r="E9" i="1" s="1"/>
  <c r="D10" i="1"/>
  <c r="D4" i="1"/>
  <c r="F4" i="1"/>
  <c r="F5" i="1"/>
  <c r="F6" i="1"/>
  <c r="F7" i="1"/>
  <c r="F8" i="1"/>
  <c r="F9" i="1"/>
  <c r="F10" i="1"/>
  <c r="E6" i="1"/>
  <c r="E10" i="1"/>
  <c r="E5" i="1" l="1"/>
  <c r="E30" i="1"/>
  <c r="E4" i="1"/>
  <c r="F24" i="1"/>
  <c r="G24" i="1" s="1"/>
  <c r="G4" i="1"/>
  <c r="F27" i="1"/>
  <c r="G27" i="1" s="1"/>
  <c r="F28" i="1"/>
  <c r="G28" i="1" s="1"/>
  <c r="F26" i="1"/>
  <c r="G26" i="1" s="1"/>
</calcChain>
</file>

<file path=xl/sharedStrings.xml><?xml version="1.0" encoding="utf-8"?>
<sst xmlns="http://schemas.openxmlformats.org/spreadsheetml/2006/main" count="57" uniqueCount="34">
  <si>
    <t>Errore A (milliampere)</t>
  </si>
  <si>
    <t>DdP (V)</t>
  </si>
  <si>
    <t>Corrente (A)</t>
  </si>
  <si>
    <t>V generatore</t>
  </si>
  <si>
    <t>Corrente (micro-A)</t>
  </si>
  <si>
    <t>R_v prima approssimazione</t>
  </si>
  <si>
    <t>resistenza</t>
  </si>
  <si>
    <t>R tot</t>
  </si>
  <si>
    <t>V</t>
  </si>
  <si>
    <t>R nota (ohm)</t>
  </si>
  <si>
    <t>R_a</t>
  </si>
  <si>
    <t>I (milli-A)</t>
  </si>
  <si>
    <t>Resistenza Mohm</t>
  </si>
  <si>
    <t>Volt</t>
  </si>
  <si>
    <t>Correnti (microA)</t>
  </si>
  <si>
    <t>Correnti Ampere</t>
  </si>
  <si>
    <t>Resistenza K Ohm</t>
  </si>
  <si>
    <t>CONFIGURAZIONE 2</t>
  </si>
  <si>
    <t>CONFIGURAZIONE 1</t>
  </si>
  <si>
    <t>Volt generatore</t>
  </si>
  <si>
    <t>Correnti (milliA)</t>
  </si>
  <si>
    <t>Due resistenze in parallelo da 10 ohm quindi R tot:</t>
  </si>
  <si>
    <t>ohm</t>
  </si>
  <si>
    <t>volt generatore</t>
  </si>
  <si>
    <t>I (mA)</t>
  </si>
  <si>
    <t>R1=R2 kOhm</t>
  </si>
  <si>
    <t>V generatore (=V_in)</t>
  </si>
  <si>
    <t>V out</t>
  </si>
  <si>
    <t>R load (ohm)</t>
  </si>
  <si>
    <t>Tensione</t>
  </si>
  <si>
    <t>Corrente (mA)</t>
  </si>
  <si>
    <t>Cannati</t>
  </si>
  <si>
    <t>cannati</t>
  </si>
  <si>
    <t>giusti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</si>
</sst>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F1FE-07F9-B348-B66E-FC837A07973B}">
  <dimension ref="A1:K30"/>
  <sheetViews>
    <sheetView workbookViewId="0">
      <selection activeCell="K6" sqref="K6"/>
    </sheetView>
  </sheetViews>
  <sheetFormatPr baseColWidth="10" defaultRowHeight="16" x14ac:dyDescent="0.2"/>
  <cols>
    <col min="1" max="1" width="19.83203125" bestFit="1" customWidth="1"/>
    <col min="2" max="2" width="15.5" bestFit="1" customWidth="1"/>
    <col min="3" max="3" width="16.6640625" bestFit="1" customWidth="1"/>
    <col min="4" max="5" width="24.1640625" bestFit="1" customWidth="1"/>
    <col min="11" max="11" width="12.1640625" bestFit="1" customWidth="1"/>
  </cols>
  <sheetData>
    <row r="1" spans="1:11" x14ac:dyDescent="0.2">
      <c r="A1" t="s">
        <v>0</v>
      </c>
      <c r="B1">
        <v>0.01</v>
      </c>
      <c r="C1" t="s">
        <v>6</v>
      </c>
      <c r="D1">
        <f>0.91*10000000</f>
        <v>9100000</v>
      </c>
      <c r="E1">
        <f>D1*D1</f>
        <v>82810000000000</v>
      </c>
    </row>
    <row r="3" spans="1:11" x14ac:dyDescent="0.2">
      <c r="A3" t="s">
        <v>3</v>
      </c>
      <c r="B3" t="s">
        <v>1</v>
      </c>
      <c r="C3" t="s">
        <v>4</v>
      </c>
      <c r="D3" t="s">
        <v>2</v>
      </c>
      <c r="E3" t="s">
        <v>5</v>
      </c>
      <c r="F3" t="s">
        <v>7</v>
      </c>
      <c r="J3">
        <v>8101600</v>
      </c>
      <c r="K3">
        <f>J3*J3</f>
        <v>65635922560000</v>
      </c>
    </row>
    <row r="4" spans="1:11" x14ac:dyDescent="0.2">
      <c r="A4">
        <v>0.5</v>
      </c>
      <c r="B4">
        <v>0.50700000000000001</v>
      </c>
      <c r="C4" s="1">
        <v>0.59</v>
      </c>
      <c r="D4">
        <f>C4*0.00001</f>
        <v>5.9000000000000003E-6</v>
      </c>
      <c r="E4">
        <f>B4/(D4*(1-(B4/($D$1*D4))))</f>
        <v>86751.405524321686</v>
      </c>
      <c r="F4">
        <f>B4/D4</f>
        <v>85932.203389830509</v>
      </c>
      <c r="G4">
        <f>(F4*D1)/(D1-F4)</f>
        <v>86751.405524321686</v>
      </c>
    </row>
    <row r="5" spans="1:11" x14ac:dyDescent="0.2">
      <c r="A5">
        <v>1</v>
      </c>
      <c r="B5">
        <v>1.012</v>
      </c>
      <c r="C5" s="1">
        <v>1.2</v>
      </c>
      <c r="D5" s="2">
        <f>C5*0.00001</f>
        <v>1.2E-5</v>
      </c>
      <c r="E5">
        <f t="shared" ref="E5:E10" si="0">B5/(D5*(1-(B5/($D$1*D5))))</f>
        <v>85122.194698118095</v>
      </c>
      <c r="F5">
        <f t="shared" ref="F5:F10" si="1">B5/D5</f>
        <v>84333.333333333328</v>
      </c>
      <c r="J5">
        <f>E1/K3</f>
        <v>1.261656677778858</v>
      </c>
      <c r="K5">
        <f>J5*J5</f>
        <v>1.5917775725839851</v>
      </c>
    </row>
    <row r="6" spans="1:11" x14ac:dyDescent="0.2">
      <c r="A6">
        <v>1.5</v>
      </c>
      <c r="B6">
        <v>1.5269999999999999</v>
      </c>
      <c r="C6" s="1">
        <v>1.83</v>
      </c>
      <c r="D6">
        <f t="shared" ref="D6:D10" si="2">C6*0.00001</f>
        <v>1.8300000000000001E-5</v>
      </c>
      <c r="E6">
        <f t="shared" si="0"/>
        <v>84214.832457591663</v>
      </c>
      <c r="F6">
        <f t="shared" si="1"/>
        <v>83442.622950819656</v>
      </c>
    </row>
    <row r="7" spans="1:11" x14ac:dyDescent="0.2">
      <c r="A7">
        <v>2</v>
      </c>
      <c r="B7">
        <v>2.032</v>
      </c>
      <c r="C7" s="1">
        <v>2.4300000000000002</v>
      </c>
      <c r="D7">
        <f t="shared" si="2"/>
        <v>2.4300000000000005E-5</v>
      </c>
      <c r="E7">
        <f t="shared" si="0"/>
        <v>84396.936530684892</v>
      </c>
      <c r="F7">
        <f t="shared" si="1"/>
        <v>83621.399176954714</v>
      </c>
    </row>
    <row r="8" spans="1:11" x14ac:dyDescent="0.2">
      <c r="A8">
        <v>2.5</v>
      </c>
      <c r="B8">
        <v>2.544</v>
      </c>
      <c r="C8" s="1">
        <v>3.04</v>
      </c>
      <c r="D8">
        <f t="shared" si="2"/>
        <v>3.0400000000000004E-5</v>
      </c>
      <c r="E8">
        <f t="shared" si="0"/>
        <v>84460.91880217148</v>
      </c>
      <c r="F8">
        <f t="shared" si="1"/>
        <v>83684.210526315786</v>
      </c>
    </row>
    <row r="9" spans="1:11" x14ac:dyDescent="0.2">
      <c r="A9">
        <v>3</v>
      </c>
      <c r="B9">
        <v>3.0510000000000002</v>
      </c>
      <c r="C9" s="1">
        <v>3.65</v>
      </c>
      <c r="D9">
        <f t="shared" si="2"/>
        <v>3.65E-5</v>
      </c>
      <c r="E9">
        <f t="shared" si="0"/>
        <v>84363.975581815816</v>
      </c>
      <c r="F9">
        <f t="shared" si="1"/>
        <v>83589.04109589041</v>
      </c>
    </row>
    <row r="10" spans="1:11" x14ac:dyDescent="0.2">
      <c r="A10">
        <v>3.5</v>
      </c>
      <c r="B10">
        <v>3.56</v>
      </c>
      <c r="C10" s="1">
        <v>4.2699999999999996</v>
      </c>
      <c r="D10">
        <f t="shared" si="2"/>
        <v>4.2700000000000001E-5</v>
      </c>
      <c r="E10">
        <f t="shared" si="0"/>
        <v>84143.269005999842</v>
      </c>
      <c r="F10">
        <f t="shared" si="1"/>
        <v>83372.365339578449</v>
      </c>
    </row>
    <row r="21" spans="1:7" x14ac:dyDescent="0.2">
      <c r="A21" t="s">
        <v>0</v>
      </c>
      <c r="B21">
        <v>0.01</v>
      </c>
      <c r="C21" t="s">
        <v>6</v>
      </c>
      <c r="D21">
        <f>22*10000000</f>
        <v>220000000</v>
      </c>
    </row>
    <row r="23" spans="1:7" x14ac:dyDescent="0.2">
      <c r="A23" t="s">
        <v>3</v>
      </c>
      <c r="B23" t="s">
        <v>1</v>
      </c>
      <c r="C23" t="s">
        <v>4</v>
      </c>
      <c r="D23" t="s">
        <v>2</v>
      </c>
      <c r="E23" t="s">
        <v>5</v>
      </c>
      <c r="F23" t="s">
        <v>7</v>
      </c>
    </row>
    <row r="24" spans="1:7" x14ac:dyDescent="0.2">
      <c r="A24">
        <v>2</v>
      </c>
      <c r="B24">
        <v>2.0310000000000001</v>
      </c>
      <c r="C24" s="1">
        <v>0.25</v>
      </c>
      <c r="D24">
        <f>C24*0.00001</f>
        <v>2.5000000000000002E-6</v>
      </c>
      <c r="E24">
        <f t="shared" ref="E24:E30" si="3">B24/(D24*(1-(B24/($D$21*D24))))</f>
        <v>815411.09077338327</v>
      </c>
      <c r="F24">
        <f t="shared" ref="F24:F30" si="4">B24/D24</f>
        <v>812400</v>
      </c>
      <c r="G24">
        <f t="shared" ref="G24:G29" si="5">(F24*$D$21)/($D$21-F24)</f>
        <v>815411.09077338316</v>
      </c>
    </row>
    <row r="25" spans="1:7" x14ac:dyDescent="0.2">
      <c r="A25">
        <v>2.25</v>
      </c>
      <c r="B25">
        <v>2.286</v>
      </c>
      <c r="C25" s="1">
        <v>0.3</v>
      </c>
      <c r="D25" s="2">
        <f>C25*0.00001</f>
        <v>3.0000000000000001E-6</v>
      </c>
      <c r="E25">
        <f t="shared" si="3"/>
        <v>764648.4642260921</v>
      </c>
      <c r="F25">
        <f t="shared" si="4"/>
        <v>762000</v>
      </c>
      <c r="G25">
        <f t="shared" si="5"/>
        <v>764648.46422609221</v>
      </c>
    </row>
    <row r="26" spans="1:7" x14ac:dyDescent="0.2">
      <c r="A26">
        <v>2.5</v>
      </c>
      <c r="B26">
        <v>2.5419999999999998</v>
      </c>
      <c r="C26" s="1">
        <v>0.32</v>
      </c>
      <c r="D26">
        <f t="shared" ref="D26:D30" si="6">C26*0.00001</f>
        <v>3.2000000000000003E-6</v>
      </c>
      <c r="E26">
        <f t="shared" si="3"/>
        <v>797253.72010868776</v>
      </c>
      <c r="F26">
        <f t="shared" si="4"/>
        <v>794374.99999999988</v>
      </c>
      <c r="G26">
        <f t="shared" si="5"/>
        <v>797253.72010868776</v>
      </c>
    </row>
    <row r="27" spans="1:7" x14ac:dyDescent="0.2">
      <c r="A27">
        <v>2.75</v>
      </c>
      <c r="B27">
        <v>2.7930000000000001</v>
      </c>
      <c r="C27" s="1">
        <v>0.36</v>
      </c>
      <c r="D27">
        <f t="shared" si="6"/>
        <v>3.6000000000000003E-6</v>
      </c>
      <c r="E27">
        <f t="shared" si="3"/>
        <v>778579.00398754701</v>
      </c>
      <c r="F27">
        <f t="shared" si="4"/>
        <v>775833.33333333337</v>
      </c>
      <c r="G27">
        <f t="shared" si="5"/>
        <v>778579.00398754713</v>
      </c>
    </row>
    <row r="28" spans="1:7" x14ac:dyDescent="0.2">
      <c r="A28">
        <v>3</v>
      </c>
      <c r="B28">
        <v>3.0449999999999999</v>
      </c>
      <c r="C28" s="1">
        <v>0.39</v>
      </c>
      <c r="D28">
        <f t="shared" si="6"/>
        <v>3.9000000000000008E-6</v>
      </c>
      <c r="E28">
        <f t="shared" si="3"/>
        <v>783550.01140410884</v>
      </c>
      <c r="F28">
        <f t="shared" si="4"/>
        <v>780769.23076923063</v>
      </c>
      <c r="G28">
        <f t="shared" si="5"/>
        <v>783550.01140410884</v>
      </c>
    </row>
    <row r="29" spans="1:7" x14ac:dyDescent="0.2">
      <c r="A29">
        <v>3.25</v>
      </c>
      <c r="B29">
        <v>3.3050000000000002</v>
      </c>
      <c r="C29" s="1">
        <v>0.43</v>
      </c>
      <c r="D29">
        <f t="shared" si="6"/>
        <v>4.3000000000000003E-6</v>
      </c>
      <c r="E29">
        <f t="shared" si="3"/>
        <v>771299.30677472567</v>
      </c>
      <c r="F29">
        <f t="shared" si="4"/>
        <v>768604.65116279072</v>
      </c>
      <c r="G29">
        <f t="shared" si="5"/>
        <v>771299.30677472579</v>
      </c>
    </row>
    <row r="30" spans="1:7" x14ac:dyDescent="0.2">
      <c r="A30">
        <v>3.5</v>
      </c>
      <c r="B30">
        <v>3.5550000000000002</v>
      </c>
      <c r="C30" s="1">
        <v>0.46</v>
      </c>
      <c r="D30">
        <f t="shared" si="6"/>
        <v>4.6000000000000009E-6</v>
      </c>
      <c r="E30">
        <f t="shared" si="3"/>
        <v>775550.4762282524</v>
      </c>
      <c r="F30">
        <f t="shared" si="4"/>
        <v>772826.08695652161</v>
      </c>
      <c r="G30">
        <f t="shared" ref="G30" si="7">(F30*$D$21)/($D$21-F30)</f>
        <v>775550.47622825229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A4C2-A754-4340-BD36-0950A88283BE}">
  <dimension ref="A1:D25"/>
  <sheetViews>
    <sheetView workbookViewId="0">
      <selection activeCell="J28" sqref="J28"/>
    </sheetView>
  </sheetViews>
  <sheetFormatPr baseColWidth="10" defaultRowHeight="16" x14ac:dyDescent="0.2"/>
  <sheetData>
    <row r="1" spans="1:4" x14ac:dyDescent="0.2">
      <c r="A1" t="s">
        <v>9</v>
      </c>
      <c r="B1">
        <v>10</v>
      </c>
    </row>
    <row r="3" spans="1:4" x14ac:dyDescent="0.2">
      <c r="A3" t="s">
        <v>8</v>
      </c>
      <c r="B3" t="s">
        <v>11</v>
      </c>
      <c r="D3" t="s">
        <v>10</v>
      </c>
    </row>
    <row r="4" spans="1:4" x14ac:dyDescent="0.2">
      <c r="A4">
        <v>1.016</v>
      </c>
      <c r="B4">
        <v>88.56</v>
      </c>
      <c r="C4">
        <f>B4*0.001</f>
        <v>8.856E-2</v>
      </c>
      <c r="D4">
        <f>(A4/C4)-B1</f>
        <v>1.4724480578139119</v>
      </c>
    </row>
    <row r="5" spans="1:4" x14ac:dyDescent="0.2">
      <c r="A5">
        <v>1.5149999999999999</v>
      </c>
      <c r="B5">
        <v>132.06</v>
      </c>
      <c r="C5">
        <f t="shared" ref="C5:C10" si="0">B5*0.001</f>
        <v>0.13206000000000001</v>
      </c>
      <c r="D5">
        <f>(A5/C5)-$B$1</f>
        <v>1.4720581553839143</v>
      </c>
    </row>
    <row r="6" spans="1:4" x14ac:dyDescent="0.2">
      <c r="A6">
        <v>2.0259999999999998</v>
      </c>
      <c r="B6">
        <v>176.42</v>
      </c>
      <c r="C6">
        <f t="shared" si="0"/>
        <v>0.17641999999999999</v>
      </c>
      <c r="D6">
        <f t="shared" ref="D6:D10" si="1">(A6/C6)-$B$1</f>
        <v>1.4839587348373193</v>
      </c>
    </row>
    <row r="7" spans="1:4" x14ac:dyDescent="0.2">
      <c r="A7">
        <v>2.5329999999999999</v>
      </c>
      <c r="B7">
        <v>220.37</v>
      </c>
      <c r="C7">
        <f t="shared" si="0"/>
        <v>0.22037000000000001</v>
      </c>
      <c r="D7">
        <f t="shared" si="1"/>
        <v>1.4943050324454319</v>
      </c>
    </row>
    <row r="8" spans="1:4" x14ac:dyDescent="0.2">
      <c r="A8">
        <v>3.044</v>
      </c>
      <c r="B8">
        <v>264.39999999999998</v>
      </c>
      <c r="C8">
        <f t="shared" si="0"/>
        <v>0.26439999999999997</v>
      </c>
      <c r="D8">
        <f t="shared" si="1"/>
        <v>1.5128593040847225</v>
      </c>
    </row>
    <row r="9" spans="1:4" x14ac:dyDescent="0.2">
      <c r="A9">
        <v>3.5489999999999999</v>
      </c>
      <c r="B9">
        <v>307.58999999999997</v>
      </c>
      <c r="C9">
        <f t="shared" si="0"/>
        <v>0.30758999999999997</v>
      </c>
      <c r="D9">
        <f t="shared" si="1"/>
        <v>1.5380864137325663</v>
      </c>
    </row>
    <row r="10" spans="1:4" x14ac:dyDescent="0.2">
      <c r="A10">
        <v>4.0609999999999999</v>
      </c>
      <c r="B10">
        <v>351.3</v>
      </c>
      <c r="C10">
        <f t="shared" si="0"/>
        <v>0.3513</v>
      </c>
      <c r="D10">
        <f t="shared" si="1"/>
        <v>1.5599202960432681</v>
      </c>
    </row>
    <row r="16" spans="1:4" x14ac:dyDescent="0.2">
      <c r="A16" t="s">
        <v>9</v>
      </c>
      <c r="B16">
        <v>1000</v>
      </c>
    </row>
    <row r="18" spans="1:4" x14ac:dyDescent="0.2">
      <c r="A18" t="s">
        <v>8</v>
      </c>
      <c r="B18" t="s">
        <v>11</v>
      </c>
      <c r="D18" t="s">
        <v>10</v>
      </c>
    </row>
    <row r="19" spans="1:4" x14ac:dyDescent="0.2">
      <c r="A19">
        <v>0.92400000000000004</v>
      </c>
      <c r="B19">
        <v>0.92520000000000002</v>
      </c>
      <c r="C19">
        <f>B19*0.01</f>
        <v>9.2519999999999998E-3</v>
      </c>
      <c r="D19">
        <f>(A19/C19)-B16</f>
        <v>-900.12970168612196</v>
      </c>
    </row>
    <row r="20" spans="1:4" x14ac:dyDescent="0.2">
      <c r="A20">
        <v>1.385</v>
      </c>
      <c r="B20">
        <v>1.3869</v>
      </c>
      <c r="C20">
        <f t="shared" ref="C20:C25" si="2">B20*0.001</f>
        <v>1.3869000000000002E-3</v>
      </c>
      <c r="D20">
        <f>(A20/C20)-$B$16</f>
        <v>-1.3699617852765869</v>
      </c>
    </row>
    <row r="21" spans="1:4" x14ac:dyDescent="0.2">
      <c r="A21">
        <v>1.8440000000000001</v>
      </c>
      <c r="B21">
        <v>1.8472</v>
      </c>
      <c r="C21">
        <f t="shared" si="2"/>
        <v>1.8472E-3</v>
      </c>
      <c r="D21">
        <f>(A21/C21)-$B$16</f>
        <v>-1.7323516673884569</v>
      </c>
    </row>
    <row r="22" spans="1:4" x14ac:dyDescent="0.2">
      <c r="A22">
        <v>2.3119999999999998</v>
      </c>
      <c r="B22">
        <v>2.3155999999999999</v>
      </c>
      <c r="C22">
        <f t="shared" si="2"/>
        <v>2.3156000000000001E-3</v>
      </c>
      <c r="D22">
        <f t="shared" ref="D22:D25" si="3">(A22/C22)-$B$16</f>
        <v>-1.5546726550355743</v>
      </c>
    </row>
    <row r="23" spans="1:4" x14ac:dyDescent="0.2">
      <c r="A23">
        <v>2.7709999999999999</v>
      </c>
      <c r="B23">
        <v>2.7763</v>
      </c>
      <c r="C23">
        <f t="shared" si="2"/>
        <v>2.7763000000000002E-3</v>
      </c>
      <c r="D23">
        <f t="shared" si="3"/>
        <v>-1.9090155962973085</v>
      </c>
    </row>
    <row r="24" spans="1:4" x14ac:dyDescent="0.2">
      <c r="A24">
        <v>3.2330000000000001</v>
      </c>
      <c r="B24">
        <v>3.2391000000000001</v>
      </c>
      <c r="C24">
        <f t="shared" si="2"/>
        <v>3.2391E-3</v>
      </c>
      <c r="D24">
        <f t="shared" si="3"/>
        <v>-1.8832391713747256</v>
      </c>
    </row>
    <row r="25" spans="1:4" x14ac:dyDescent="0.2">
      <c r="A25">
        <v>3.694</v>
      </c>
      <c r="B25">
        <v>3.7016</v>
      </c>
      <c r="C25">
        <f t="shared" si="2"/>
        <v>3.7016000000000002E-3</v>
      </c>
      <c r="D25">
        <f t="shared" si="3"/>
        <v>-2.0531661984007314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ABB8-6B9C-EC4D-89F5-A9E8F5D4FE33}">
  <dimension ref="A2:I26"/>
  <sheetViews>
    <sheetView zoomScaleNormal="100" workbookViewId="0">
      <selection activeCell="D16" sqref="D16"/>
    </sheetView>
  </sheetViews>
  <sheetFormatPr baseColWidth="10" defaultRowHeight="16" x14ac:dyDescent="0.2"/>
  <cols>
    <col min="1" max="1" width="15.83203125" bestFit="1" customWidth="1"/>
    <col min="2" max="2" width="15.33203125" bestFit="1" customWidth="1"/>
    <col min="3" max="3" width="18.1640625" bestFit="1" customWidth="1"/>
    <col min="6" max="6" width="14" bestFit="1" customWidth="1"/>
    <col min="7" max="7" width="15.83203125" bestFit="1" customWidth="1"/>
    <col min="8" max="8" width="15.33203125" bestFit="1" customWidth="1"/>
    <col min="9" max="9" width="18.1640625" bestFit="1" customWidth="1"/>
  </cols>
  <sheetData>
    <row r="2" spans="1:9" x14ac:dyDescent="0.2">
      <c r="A2" t="s">
        <v>12</v>
      </c>
      <c r="B2">
        <v>0.91</v>
      </c>
      <c r="C2" t="s">
        <v>17</v>
      </c>
      <c r="G2" t="s">
        <v>16</v>
      </c>
      <c r="H2">
        <v>1</v>
      </c>
      <c r="I2" t="s">
        <v>18</v>
      </c>
    </row>
    <row r="5" spans="1:9" x14ac:dyDescent="0.2">
      <c r="A5" t="s">
        <v>13</v>
      </c>
      <c r="B5" t="s">
        <v>14</v>
      </c>
      <c r="C5" t="s">
        <v>15</v>
      </c>
      <c r="F5" t="s">
        <v>19</v>
      </c>
      <c r="G5" t="s">
        <v>13</v>
      </c>
      <c r="H5" t="s">
        <v>20</v>
      </c>
      <c r="I5" t="s">
        <v>15</v>
      </c>
    </row>
    <row r="6" spans="1:9" x14ac:dyDescent="0.2">
      <c r="A6">
        <v>1.0169999999999999</v>
      </c>
      <c r="B6">
        <v>1.1200000000000001</v>
      </c>
      <c r="C6">
        <f>B6*0.000001</f>
        <v>1.1200000000000001E-6</v>
      </c>
      <c r="F6">
        <v>0.5</v>
      </c>
      <c r="G6">
        <v>0.45600000000000002</v>
      </c>
      <c r="H6">
        <v>0.45693</v>
      </c>
      <c r="I6">
        <f>H6*0.001</f>
        <v>4.5693000000000003E-4</v>
      </c>
    </row>
    <row r="7" spans="1:9" x14ac:dyDescent="0.2">
      <c r="A7">
        <v>1.117</v>
      </c>
      <c r="B7">
        <v>1.22</v>
      </c>
      <c r="C7">
        <f t="shared" ref="C7:C26" si="0">B7*0.000001</f>
        <v>1.22E-6</v>
      </c>
      <c r="F7">
        <f>F6+0.1</f>
        <v>0.6</v>
      </c>
      <c r="G7">
        <v>0.55000000000000004</v>
      </c>
      <c r="H7">
        <v>0.54969999999999997</v>
      </c>
      <c r="I7">
        <f t="shared" ref="I7:I26" si="1">H7*0.001</f>
        <v>5.4969999999999997E-4</v>
      </c>
    </row>
    <row r="8" spans="1:9" x14ac:dyDescent="0.2">
      <c r="A8">
        <v>1.2190000000000001</v>
      </c>
      <c r="B8">
        <v>1.35</v>
      </c>
      <c r="C8">
        <f t="shared" si="0"/>
        <v>1.35E-6</v>
      </c>
      <c r="F8">
        <f t="shared" ref="F8:F26" si="2">F7+0.1</f>
        <v>0.7</v>
      </c>
      <c r="G8">
        <v>0.64900000000000002</v>
      </c>
      <c r="H8">
        <v>0.64980000000000004</v>
      </c>
      <c r="I8">
        <f t="shared" si="1"/>
        <v>6.4980000000000007E-4</v>
      </c>
    </row>
    <row r="9" spans="1:9" x14ac:dyDescent="0.2">
      <c r="A9">
        <v>1.319</v>
      </c>
      <c r="B9">
        <v>1.45</v>
      </c>
      <c r="C9">
        <f t="shared" si="0"/>
        <v>1.4499999999999999E-6</v>
      </c>
      <c r="F9">
        <f t="shared" si="2"/>
        <v>0.79999999999999993</v>
      </c>
      <c r="G9">
        <v>0.73599999999999999</v>
      </c>
      <c r="H9">
        <v>0.73719999999999997</v>
      </c>
      <c r="I9">
        <f t="shared" si="1"/>
        <v>7.3720000000000003E-4</v>
      </c>
    </row>
    <row r="10" spans="1:9" x14ac:dyDescent="0.2">
      <c r="A10">
        <v>1.423</v>
      </c>
      <c r="B10">
        <v>1.57</v>
      </c>
      <c r="C10">
        <f t="shared" si="0"/>
        <v>1.57E-6</v>
      </c>
      <c r="F10">
        <f t="shared" si="2"/>
        <v>0.89999999999999991</v>
      </c>
      <c r="G10">
        <v>0.82799999999999996</v>
      </c>
      <c r="H10">
        <v>0.82930000000000004</v>
      </c>
      <c r="I10">
        <f t="shared" si="1"/>
        <v>8.2930000000000005E-4</v>
      </c>
    </row>
    <row r="11" spans="1:9" x14ac:dyDescent="0.2">
      <c r="A11">
        <v>1.524</v>
      </c>
      <c r="B11">
        <v>1.68</v>
      </c>
      <c r="C11">
        <f t="shared" si="0"/>
        <v>1.6799999999999998E-6</v>
      </c>
      <c r="F11">
        <f t="shared" si="2"/>
        <v>0.99999999999999989</v>
      </c>
      <c r="G11">
        <v>0.92700000000000005</v>
      </c>
      <c r="H11">
        <v>0.92800000000000005</v>
      </c>
      <c r="I11">
        <f t="shared" si="1"/>
        <v>9.2800000000000011E-4</v>
      </c>
    </row>
    <row r="12" spans="1:9" x14ac:dyDescent="0.2">
      <c r="A12">
        <v>1.627</v>
      </c>
      <c r="B12">
        <v>1.8</v>
      </c>
      <c r="C12">
        <f t="shared" si="0"/>
        <v>1.7999999999999999E-6</v>
      </c>
      <c r="F12">
        <f t="shared" si="2"/>
        <v>1.0999999999999999</v>
      </c>
      <c r="G12">
        <v>1.0149999999999999</v>
      </c>
      <c r="H12">
        <v>1.0165999999999999</v>
      </c>
      <c r="I12">
        <f t="shared" si="1"/>
        <v>1.0165999999999999E-3</v>
      </c>
    </row>
    <row r="13" spans="1:9" x14ac:dyDescent="0.2">
      <c r="A13">
        <v>1.7270000000000001</v>
      </c>
      <c r="B13">
        <v>1.9</v>
      </c>
      <c r="C13">
        <f t="shared" si="0"/>
        <v>1.8999999999999998E-6</v>
      </c>
      <c r="F13">
        <f t="shared" si="2"/>
        <v>1.2</v>
      </c>
      <c r="G13">
        <v>1.103</v>
      </c>
      <c r="H13">
        <v>1.1048</v>
      </c>
      <c r="I13">
        <f t="shared" si="1"/>
        <v>1.1048E-3</v>
      </c>
    </row>
    <row r="14" spans="1:9" x14ac:dyDescent="0.2">
      <c r="A14">
        <v>1.831</v>
      </c>
      <c r="B14">
        <v>2.02</v>
      </c>
      <c r="C14">
        <f t="shared" si="0"/>
        <v>2.0199999999999997E-6</v>
      </c>
      <c r="F14">
        <f t="shared" si="2"/>
        <v>1.3</v>
      </c>
      <c r="G14">
        <v>1.2030000000000001</v>
      </c>
      <c r="H14">
        <v>1.2048000000000001</v>
      </c>
      <c r="I14">
        <f t="shared" si="1"/>
        <v>1.2048E-3</v>
      </c>
    </row>
    <row r="15" spans="1:9" x14ac:dyDescent="0.2">
      <c r="A15">
        <v>1.927</v>
      </c>
      <c r="B15">
        <v>2.14</v>
      </c>
      <c r="C15">
        <f t="shared" si="0"/>
        <v>2.1399999999999998E-6</v>
      </c>
      <c r="F15">
        <f t="shared" si="2"/>
        <v>1.4000000000000001</v>
      </c>
      <c r="G15">
        <v>1.2909999999999999</v>
      </c>
      <c r="H15">
        <v>1.2929999999999999</v>
      </c>
      <c r="I15">
        <f t="shared" si="1"/>
        <v>1.2929999999999999E-3</v>
      </c>
    </row>
    <row r="16" spans="1:9" x14ac:dyDescent="0.2">
      <c r="A16">
        <v>2.0289999999999999</v>
      </c>
      <c r="B16">
        <v>2.2400000000000002</v>
      </c>
      <c r="C16">
        <f t="shared" si="0"/>
        <v>2.2400000000000002E-6</v>
      </c>
      <c r="F16">
        <f t="shared" si="2"/>
        <v>1.5000000000000002</v>
      </c>
      <c r="G16">
        <v>1.385</v>
      </c>
      <c r="H16">
        <v>1.3869</v>
      </c>
      <c r="I16">
        <f t="shared" si="1"/>
        <v>1.3869000000000002E-3</v>
      </c>
    </row>
    <row r="17" spans="1:9" x14ac:dyDescent="0.2">
      <c r="A17">
        <v>2.1339999999999999</v>
      </c>
      <c r="B17">
        <v>2.36</v>
      </c>
      <c r="C17">
        <f t="shared" si="0"/>
        <v>2.3599999999999999E-6</v>
      </c>
      <c r="F17">
        <f t="shared" si="2"/>
        <v>1.6000000000000003</v>
      </c>
      <c r="G17">
        <v>1.474</v>
      </c>
      <c r="H17">
        <v>1.4761</v>
      </c>
      <c r="I17">
        <f t="shared" si="1"/>
        <v>1.4760999999999999E-3</v>
      </c>
    </row>
    <row r="18" spans="1:9" x14ac:dyDescent="0.2">
      <c r="A18">
        <v>2.2370000000000001</v>
      </c>
      <c r="B18">
        <v>2.4700000000000002</v>
      </c>
      <c r="C18">
        <f t="shared" si="0"/>
        <v>2.4700000000000001E-6</v>
      </c>
      <c r="F18">
        <f t="shared" si="2"/>
        <v>1.7000000000000004</v>
      </c>
      <c r="G18">
        <v>1.5720000000000001</v>
      </c>
      <c r="H18">
        <v>1.5741000000000001</v>
      </c>
      <c r="I18">
        <f t="shared" si="1"/>
        <v>1.5741000000000002E-3</v>
      </c>
    </row>
    <row r="19" spans="1:9" x14ac:dyDescent="0.2">
      <c r="A19">
        <v>2.3380000000000001</v>
      </c>
      <c r="B19">
        <v>2.59</v>
      </c>
      <c r="C19">
        <f t="shared" si="0"/>
        <v>2.5899999999999998E-6</v>
      </c>
      <c r="F19">
        <f t="shared" si="2"/>
        <v>1.8000000000000005</v>
      </c>
      <c r="G19">
        <v>1.6579999999999999</v>
      </c>
      <c r="H19">
        <v>1.6604000000000001</v>
      </c>
      <c r="I19">
        <f t="shared" si="1"/>
        <v>1.6604E-3</v>
      </c>
    </row>
    <row r="20" spans="1:9" x14ac:dyDescent="0.2">
      <c r="A20">
        <v>2.4359999999999999</v>
      </c>
      <c r="B20">
        <v>2.7</v>
      </c>
      <c r="C20">
        <f t="shared" si="0"/>
        <v>2.7E-6</v>
      </c>
      <c r="F20">
        <f t="shared" si="2"/>
        <v>1.9000000000000006</v>
      </c>
      <c r="G20">
        <v>1.7549999999999999</v>
      </c>
      <c r="H20">
        <v>1.7584</v>
      </c>
      <c r="I20">
        <f t="shared" si="1"/>
        <v>1.7584E-3</v>
      </c>
    </row>
    <row r="21" spans="1:9" x14ac:dyDescent="0.2">
      <c r="A21">
        <v>2.5379999999999998</v>
      </c>
      <c r="B21">
        <v>2.81</v>
      </c>
      <c r="C21">
        <f t="shared" si="0"/>
        <v>2.8099999999999998E-6</v>
      </c>
      <c r="F21">
        <f t="shared" si="2"/>
        <v>2.0000000000000004</v>
      </c>
      <c r="G21">
        <v>1.847</v>
      </c>
      <c r="H21">
        <v>1.85</v>
      </c>
      <c r="I21">
        <f t="shared" si="1"/>
        <v>1.8500000000000001E-3</v>
      </c>
    </row>
    <row r="22" spans="1:9" x14ac:dyDescent="0.2">
      <c r="A22">
        <v>2.6459999999999999</v>
      </c>
      <c r="B22">
        <v>2.93</v>
      </c>
      <c r="C22">
        <f t="shared" si="0"/>
        <v>2.9299999999999999E-6</v>
      </c>
      <c r="F22">
        <f t="shared" si="2"/>
        <v>2.1000000000000005</v>
      </c>
      <c r="G22">
        <v>1.9370000000000001</v>
      </c>
      <c r="H22">
        <v>1.9402999999999999</v>
      </c>
      <c r="I22">
        <f t="shared" si="1"/>
        <v>1.9403000000000001E-3</v>
      </c>
    </row>
    <row r="23" spans="1:9" x14ac:dyDescent="0.2">
      <c r="A23">
        <v>2.738</v>
      </c>
      <c r="B23">
        <v>3.03</v>
      </c>
      <c r="C23">
        <f t="shared" si="0"/>
        <v>3.0299999999999998E-6</v>
      </c>
      <c r="F23">
        <f t="shared" si="2"/>
        <v>2.2000000000000006</v>
      </c>
      <c r="G23">
        <v>2.0299999999999998</v>
      </c>
      <c r="H23">
        <v>2.0335000000000001</v>
      </c>
      <c r="I23">
        <f t="shared" si="1"/>
        <v>2.0335000000000002E-3</v>
      </c>
    </row>
    <row r="24" spans="1:9" x14ac:dyDescent="0.2">
      <c r="A24">
        <v>2.85</v>
      </c>
      <c r="B24">
        <v>3.16</v>
      </c>
      <c r="C24">
        <f t="shared" si="0"/>
        <v>3.1599999999999998E-6</v>
      </c>
      <c r="F24">
        <f t="shared" si="2"/>
        <v>2.3000000000000007</v>
      </c>
      <c r="G24">
        <v>2.1240000000000001</v>
      </c>
      <c r="H24">
        <v>2.1280000000000001</v>
      </c>
      <c r="I24">
        <f t="shared" si="1"/>
        <v>2.1280000000000001E-3</v>
      </c>
    </row>
    <row r="25" spans="1:9" x14ac:dyDescent="0.2">
      <c r="A25">
        <v>2.948</v>
      </c>
      <c r="B25">
        <v>3.27</v>
      </c>
      <c r="C25">
        <f t="shared" si="0"/>
        <v>3.27E-6</v>
      </c>
      <c r="F25">
        <f t="shared" si="2"/>
        <v>2.4000000000000008</v>
      </c>
      <c r="G25">
        <v>2.2160000000000002</v>
      </c>
      <c r="H25">
        <v>2.2195999999999998</v>
      </c>
      <c r="I25">
        <f t="shared" si="1"/>
        <v>2.2196E-3</v>
      </c>
    </row>
    <row r="26" spans="1:9" x14ac:dyDescent="0.2">
      <c r="A26">
        <v>3.0529999999999999</v>
      </c>
      <c r="B26">
        <v>3.37</v>
      </c>
      <c r="C26">
        <f t="shared" si="0"/>
        <v>3.3699999999999999E-6</v>
      </c>
      <c r="F26">
        <f t="shared" si="2"/>
        <v>2.5000000000000009</v>
      </c>
      <c r="G26">
        <v>2.3079999999999998</v>
      </c>
      <c r="H26">
        <v>2.3126000000000002</v>
      </c>
      <c r="I26">
        <f t="shared" si="1"/>
        <v>2.3126000000000002E-3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F330-5B61-D645-A98D-1647B835301F}">
  <dimension ref="A1:F12"/>
  <sheetViews>
    <sheetView workbookViewId="0">
      <selection activeCell="G23" sqref="G23"/>
    </sheetView>
  </sheetViews>
  <sheetFormatPr baseColWidth="10" defaultRowHeight="16" x14ac:dyDescent="0.2"/>
  <cols>
    <col min="1" max="1" width="43.5" bestFit="1" customWidth="1"/>
    <col min="3" max="3" width="14" bestFit="1" customWidth="1"/>
    <col min="5" max="5" width="14.33203125" bestFit="1" customWidth="1"/>
    <col min="6" max="6" width="14.6640625" bestFit="1" customWidth="1"/>
  </cols>
  <sheetData>
    <row r="1" spans="1:6" x14ac:dyDescent="0.2">
      <c r="A1" t="s">
        <v>21</v>
      </c>
      <c r="B1">
        <v>5</v>
      </c>
      <c r="C1" t="s">
        <v>22</v>
      </c>
    </row>
    <row r="4" spans="1:6" x14ac:dyDescent="0.2">
      <c r="C4" t="s">
        <v>19</v>
      </c>
      <c r="D4" t="s">
        <v>13</v>
      </c>
      <c r="E4" t="s">
        <v>20</v>
      </c>
      <c r="F4" t="s">
        <v>15</v>
      </c>
    </row>
    <row r="5" spans="1:6" x14ac:dyDescent="0.2">
      <c r="C5">
        <v>0.5</v>
      </c>
      <c r="D5">
        <v>0.503</v>
      </c>
      <c r="E5">
        <v>44.12</v>
      </c>
    </row>
    <row r="6" spans="1:6" x14ac:dyDescent="0.2">
      <c r="C6">
        <f>C5+0.5</f>
        <v>1</v>
      </c>
      <c r="D6">
        <v>1.016</v>
      </c>
      <c r="E6">
        <v>89.15</v>
      </c>
    </row>
    <row r="7" spans="1:6" x14ac:dyDescent="0.2">
      <c r="C7">
        <f t="shared" ref="C7:C12" si="0">C6+0.5</f>
        <v>1.5</v>
      </c>
      <c r="D7">
        <v>1.5189999999999999</v>
      </c>
      <c r="E7">
        <v>133.25</v>
      </c>
    </row>
    <row r="8" spans="1:6" x14ac:dyDescent="0.2">
      <c r="C8">
        <f t="shared" si="0"/>
        <v>2</v>
      </c>
      <c r="D8">
        <v>2.0289999999999999</v>
      </c>
      <c r="E8">
        <v>177.94</v>
      </c>
    </row>
    <row r="9" spans="1:6" x14ac:dyDescent="0.2">
      <c r="C9">
        <f t="shared" si="0"/>
        <v>2.5</v>
      </c>
      <c r="D9">
        <v>2.5379999999999998</v>
      </c>
      <c r="E9">
        <v>221.84</v>
      </c>
    </row>
    <row r="10" spans="1:6" x14ac:dyDescent="0.2">
      <c r="C10">
        <f t="shared" si="0"/>
        <v>3</v>
      </c>
      <c r="D10">
        <v>3.044</v>
      </c>
      <c r="E10">
        <v>265.8</v>
      </c>
    </row>
    <row r="11" spans="1:6" x14ac:dyDescent="0.2">
      <c r="C11">
        <f t="shared" si="0"/>
        <v>3.5</v>
      </c>
      <c r="D11">
        <v>3.5510000000000002</v>
      </c>
      <c r="E11">
        <v>109.5</v>
      </c>
    </row>
    <row r="12" spans="1:6" x14ac:dyDescent="0.2">
      <c r="C12">
        <f t="shared" si="0"/>
        <v>4</v>
      </c>
      <c r="D12">
        <v>4.0549999999999997</v>
      </c>
      <c r="E12">
        <v>352.8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15FB-74C5-D64C-A8B9-0149BBA1888A}">
  <dimension ref="A1:C9"/>
  <sheetViews>
    <sheetView workbookViewId="0">
      <selection activeCell="C10" sqref="C10"/>
    </sheetView>
  </sheetViews>
  <sheetFormatPr baseColWidth="10" defaultRowHeight="16" x14ac:dyDescent="0.2"/>
  <cols>
    <col min="1" max="1" width="13.6640625" bestFit="1" customWidth="1"/>
  </cols>
  <sheetData>
    <row r="1" spans="1:3" x14ac:dyDescent="0.2">
      <c r="A1" t="s">
        <v>23</v>
      </c>
      <c r="B1" t="s">
        <v>8</v>
      </c>
      <c r="C1" t="s">
        <v>24</v>
      </c>
    </row>
    <row r="2" spans="1:3" x14ac:dyDescent="0.2">
      <c r="A2">
        <v>0.5</v>
      </c>
      <c r="B2">
        <v>0.50700000000000001</v>
      </c>
      <c r="C2">
        <v>23.916</v>
      </c>
    </row>
    <row r="3" spans="1:3" x14ac:dyDescent="0.2">
      <c r="A3">
        <f>A2+0.5</f>
        <v>1</v>
      </c>
      <c r="B3">
        <v>1.016</v>
      </c>
      <c r="C3">
        <v>47.930999999999997</v>
      </c>
    </row>
    <row r="4" spans="1:3" x14ac:dyDescent="0.2">
      <c r="A4">
        <f t="shared" ref="A4:A9" si="0">A3+0.5</f>
        <v>1.5</v>
      </c>
      <c r="B4">
        <v>1.524</v>
      </c>
      <c r="C4">
        <v>71.92</v>
      </c>
    </row>
    <row r="5" spans="1:3" x14ac:dyDescent="0.2">
      <c r="A5">
        <f t="shared" si="0"/>
        <v>2</v>
      </c>
      <c r="B5">
        <v>2.0289999999999999</v>
      </c>
      <c r="C5">
        <v>95.73</v>
      </c>
    </row>
    <row r="6" spans="1:3" x14ac:dyDescent="0.2">
      <c r="A6">
        <f t="shared" si="0"/>
        <v>2.5</v>
      </c>
      <c r="B6">
        <v>2.5390000000000001</v>
      </c>
      <c r="C6">
        <v>119.76</v>
      </c>
    </row>
    <row r="7" spans="1:3" x14ac:dyDescent="0.2">
      <c r="A7">
        <f t="shared" si="0"/>
        <v>3</v>
      </c>
      <c r="B7">
        <v>3.048</v>
      </c>
      <c r="C7">
        <v>114.7</v>
      </c>
    </row>
    <row r="8" spans="1:3" x14ac:dyDescent="0.2">
      <c r="A8">
        <f t="shared" si="0"/>
        <v>3.5</v>
      </c>
      <c r="B8">
        <v>3.5510000000000002</v>
      </c>
      <c r="C8">
        <v>167.36</v>
      </c>
    </row>
    <row r="9" spans="1:3" x14ac:dyDescent="0.2">
      <c r="A9">
        <f t="shared" si="0"/>
        <v>4</v>
      </c>
      <c r="B9">
        <v>4.0650000000000004</v>
      </c>
      <c r="C9">
        <v>191.45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87E6-4460-8E44-BDBA-1ABA0C3B60D7}">
  <dimension ref="A1:C21"/>
  <sheetViews>
    <sheetView workbookViewId="0">
      <selection activeCell="I26" sqref="I26"/>
    </sheetView>
  </sheetViews>
  <sheetFormatPr baseColWidth="10" defaultRowHeight="16" x14ac:dyDescent="0.2"/>
  <cols>
    <col min="1" max="1" width="18.5" bestFit="1" customWidth="1"/>
  </cols>
  <sheetData>
    <row r="1" spans="1:3" x14ac:dyDescent="0.2">
      <c r="A1" t="s">
        <v>25</v>
      </c>
      <c r="B1">
        <v>150</v>
      </c>
    </row>
    <row r="2" spans="1:3" x14ac:dyDescent="0.2">
      <c r="A2" t="s">
        <v>26</v>
      </c>
      <c r="B2">
        <v>3</v>
      </c>
    </row>
    <row r="4" spans="1:3" x14ac:dyDescent="0.2">
      <c r="B4" t="s">
        <v>28</v>
      </c>
      <c r="C4" t="s">
        <v>27</v>
      </c>
    </row>
    <row r="5" spans="1:3" x14ac:dyDescent="0.2">
      <c r="B5">
        <v>100</v>
      </c>
      <c r="C5">
        <v>2E-3</v>
      </c>
    </row>
    <row r="6" spans="1:3" x14ac:dyDescent="0.2">
      <c r="B6">
        <v>200</v>
      </c>
      <c r="C6">
        <v>4.0000000000000001E-3</v>
      </c>
    </row>
    <row r="7" spans="1:3" x14ac:dyDescent="0.2">
      <c r="B7">
        <v>500</v>
      </c>
      <c r="C7">
        <v>0.01</v>
      </c>
    </row>
    <row r="8" spans="1:3" x14ac:dyDescent="0.2">
      <c r="B8">
        <v>1000</v>
      </c>
      <c r="C8">
        <v>0.02</v>
      </c>
    </row>
    <row r="9" spans="1:3" x14ac:dyDescent="0.2">
      <c r="B9">
        <v>2000</v>
      </c>
      <c r="C9">
        <v>0.04</v>
      </c>
    </row>
    <row r="10" spans="1:3" x14ac:dyDescent="0.2">
      <c r="B10">
        <v>5000</v>
      </c>
      <c r="C10">
        <v>9.5000000000000001E-2</v>
      </c>
    </row>
    <row r="11" spans="1:3" x14ac:dyDescent="0.2">
      <c r="B11">
        <v>10000</v>
      </c>
      <c r="C11">
        <v>0.17899999999999999</v>
      </c>
    </row>
    <row r="12" spans="1:3" x14ac:dyDescent="0.2">
      <c r="B12">
        <v>20000</v>
      </c>
      <c r="C12">
        <v>0.32100000000000001</v>
      </c>
    </row>
    <row r="13" spans="1:3" x14ac:dyDescent="0.2">
      <c r="B13">
        <v>50000</v>
      </c>
      <c r="C13">
        <v>0.60899999999999999</v>
      </c>
    </row>
    <row r="14" spans="1:3" x14ac:dyDescent="0.2">
      <c r="B14">
        <v>100000</v>
      </c>
      <c r="C14">
        <v>0.86799999999999999</v>
      </c>
    </row>
    <row r="15" spans="1:3" x14ac:dyDescent="0.2">
      <c r="B15">
        <v>200000</v>
      </c>
      <c r="C15">
        <v>1.107</v>
      </c>
    </row>
    <row r="16" spans="1:3" x14ac:dyDescent="0.2">
      <c r="B16">
        <v>500000</v>
      </c>
      <c r="C16">
        <v>1.319</v>
      </c>
    </row>
    <row r="17" spans="2:3" x14ac:dyDescent="0.2">
      <c r="B17">
        <v>1000000</v>
      </c>
      <c r="C17">
        <v>1.409</v>
      </c>
    </row>
    <row r="18" spans="2:3" x14ac:dyDescent="0.2">
      <c r="B18">
        <v>2000000</v>
      </c>
      <c r="C18">
        <v>1.4590000000000001</v>
      </c>
    </row>
    <row r="19" spans="2:3" x14ac:dyDescent="0.2">
      <c r="B19">
        <v>5000000</v>
      </c>
      <c r="C19">
        <v>1.4910000000000001</v>
      </c>
    </row>
    <row r="20" spans="2:3" x14ac:dyDescent="0.2">
      <c r="B20">
        <v>10000000</v>
      </c>
      <c r="C20">
        <v>1.502</v>
      </c>
    </row>
    <row r="21" spans="2:3" x14ac:dyDescent="0.2">
      <c r="B21">
        <v>11000000</v>
      </c>
      <c r="C21">
        <v>1.502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E750-F159-CA41-8FC1-9C5B0D99E1C1}">
  <dimension ref="C3:Q52"/>
  <sheetViews>
    <sheetView tabSelected="1" topLeftCell="A31" zoomScale="83" workbookViewId="0">
      <selection activeCell="K52" sqref="K5:K52"/>
    </sheetView>
  </sheetViews>
  <sheetFormatPr baseColWidth="10" defaultRowHeight="16" x14ac:dyDescent="0.2"/>
  <cols>
    <col min="7" max="7" width="12.83203125" bestFit="1" customWidth="1"/>
  </cols>
  <sheetData>
    <row r="3" spans="3:17" x14ac:dyDescent="0.2">
      <c r="C3" s="3" t="s">
        <v>31</v>
      </c>
      <c r="D3" s="3"/>
      <c r="F3" s="3" t="s">
        <v>32</v>
      </c>
      <c r="G3" s="3"/>
      <c r="I3" s="3" t="s">
        <v>33</v>
      </c>
      <c r="J3" s="3"/>
    </row>
    <row r="4" spans="3:17" x14ac:dyDescent="0.2">
      <c r="C4" t="s">
        <v>29</v>
      </c>
      <c r="D4" t="s">
        <v>30</v>
      </c>
      <c r="F4" t="s">
        <v>29</v>
      </c>
      <c r="G4" t="s">
        <v>30</v>
      </c>
      <c r="I4" t="s">
        <v>29</v>
      </c>
      <c r="J4" t="s">
        <v>30</v>
      </c>
    </row>
    <row r="5" spans="3:17" x14ac:dyDescent="0.2">
      <c r="C5">
        <v>0.38</v>
      </c>
      <c r="D5">
        <v>0.77429999999999999</v>
      </c>
      <c r="F5">
        <v>0.378</v>
      </c>
      <c r="G5">
        <v>0.77290000000000003</v>
      </c>
      <c r="I5">
        <v>0.106</v>
      </c>
      <c r="J5">
        <v>0.95120000000000005</v>
      </c>
      <c r="K5">
        <v>2E-3</v>
      </c>
      <c r="P5">
        <v>0.82</v>
      </c>
      <c r="Q5">
        <v>349.97</v>
      </c>
    </row>
    <row r="6" spans="3:17" x14ac:dyDescent="0.2">
      <c r="C6">
        <v>0.48</v>
      </c>
      <c r="D6">
        <v>0.73809999999999998</v>
      </c>
      <c r="F6">
        <v>0.42299999999999999</v>
      </c>
      <c r="G6">
        <v>0.75029999999999997</v>
      </c>
      <c r="I6">
        <v>0.20599999999999999</v>
      </c>
      <c r="J6">
        <v>0.98750000000000004</v>
      </c>
      <c r="K6">
        <v>2E-3</v>
      </c>
      <c r="P6">
        <v>0.81399999999999995</v>
      </c>
      <c r="Q6">
        <v>292.31</v>
      </c>
    </row>
    <row r="7" spans="3:17" x14ac:dyDescent="0.2">
      <c r="C7">
        <v>0.57499999999999996</v>
      </c>
      <c r="D7">
        <v>0.7036</v>
      </c>
      <c r="F7">
        <v>0.47199999999999998</v>
      </c>
      <c r="G7">
        <v>0.70599999999999996</v>
      </c>
      <c r="I7">
        <v>0.29799999999999999</v>
      </c>
      <c r="J7">
        <v>1.0209999999999999</v>
      </c>
      <c r="K7">
        <v>2E-3</v>
      </c>
      <c r="P7">
        <v>0.81100000000000005</v>
      </c>
      <c r="Q7">
        <v>262.5</v>
      </c>
    </row>
    <row r="8" spans="3:17" x14ac:dyDescent="0.2">
      <c r="C8">
        <v>0.623</v>
      </c>
      <c r="D8">
        <v>0.68610000000000004</v>
      </c>
      <c r="I8">
        <v>0.39500000000000002</v>
      </c>
      <c r="J8">
        <v>1.0597000000000001</v>
      </c>
      <c r="K8">
        <v>2E-3</v>
      </c>
      <c r="P8">
        <v>0.81</v>
      </c>
      <c r="Q8">
        <v>234.26</v>
      </c>
    </row>
    <row r="9" spans="3:17" x14ac:dyDescent="0.2">
      <c r="C9">
        <v>0.67100000000000004</v>
      </c>
      <c r="D9">
        <v>0.66859999999999997</v>
      </c>
      <c r="I9">
        <v>0.49199999999999999</v>
      </c>
      <c r="J9">
        <v>1.1505000000000001</v>
      </c>
      <c r="K9">
        <f>K8+0.001</f>
        <v>3.0000000000000001E-3</v>
      </c>
      <c r="P9">
        <v>0.80600000000000005</v>
      </c>
      <c r="Q9">
        <v>204.85</v>
      </c>
    </row>
    <row r="10" spans="3:17" x14ac:dyDescent="0.2">
      <c r="C10">
        <v>0.72299999999999998</v>
      </c>
      <c r="D10">
        <v>0.65059999999999996</v>
      </c>
      <c r="I10">
        <v>0.56100000000000005</v>
      </c>
      <c r="J10">
        <v>1.4512</v>
      </c>
      <c r="K10">
        <v>3.0000000000000001E-3</v>
      </c>
      <c r="P10">
        <v>0.80200000000000005</v>
      </c>
      <c r="Q10">
        <v>179.4</v>
      </c>
    </row>
    <row r="11" spans="3:17" x14ac:dyDescent="0.2">
      <c r="C11">
        <v>0.74199999999999999</v>
      </c>
      <c r="D11">
        <v>0.64270000000000005</v>
      </c>
      <c r="I11">
        <v>0.57299999999999995</v>
      </c>
      <c r="J11">
        <v>1.5575000000000001</v>
      </c>
      <c r="K11">
        <v>2.7000000000000001E-3</v>
      </c>
      <c r="P11">
        <v>0.79900000000000004</v>
      </c>
      <c r="Q11">
        <v>149.18</v>
      </c>
    </row>
    <row r="12" spans="3:17" x14ac:dyDescent="0.2">
      <c r="C12">
        <v>0.76500000000000001</v>
      </c>
      <c r="D12">
        <v>0.63429999999999997</v>
      </c>
      <c r="I12">
        <v>0.58199999999999996</v>
      </c>
      <c r="J12">
        <v>1.6514</v>
      </c>
      <c r="K12">
        <v>3.2000000000000002E-3</v>
      </c>
      <c r="P12">
        <v>0.79400000000000004</v>
      </c>
      <c r="Q12">
        <v>134.4</v>
      </c>
    </row>
    <row r="13" spans="3:17" x14ac:dyDescent="0.2">
      <c r="C13">
        <v>0.77900000000000003</v>
      </c>
      <c r="D13">
        <v>0.62919999999999998</v>
      </c>
      <c r="I13">
        <v>0.59199999999999997</v>
      </c>
      <c r="J13">
        <v>1.8025</v>
      </c>
      <c r="K13">
        <v>3.0000000000000001E-3</v>
      </c>
      <c r="P13">
        <v>0.78900000000000003</v>
      </c>
      <c r="Q13">
        <v>116.65</v>
      </c>
    </row>
    <row r="14" spans="3:17" x14ac:dyDescent="0.2">
      <c r="C14">
        <v>0.79900000000000004</v>
      </c>
      <c r="D14">
        <v>0.62190000000000001</v>
      </c>
      <c r="I14">
        <v>0.6</v>
      </c>
      <c r="J14">
        <v>1.9330000000000001</v>
      </c>
      <c r="K14">
        <v>3.0000000000000001E-3</v>
      </c>
      <c r="P14">
        <v>0.78600000000000003</v>
      </c>
      <c r="Q14">
        <v>107</v>
      </c>
    </row>
    <row r="15" spans="3:17" x14ac:dyDescent="0.2">
      <c r="C15">
        <v>0.81899999999999995</v>
      </c>
      <c r="D15">
        <v>0.61460000000000004</v>
      </c>
      <c r="I15">
        <v>0.60499999999999998</v>
      </c>
      <c r="J15">
        <v>2.0274999999999999</v>
      </c>
      <c r="K15">
        <v>3.0000000000000001E-3</v>
      </c>
      <c r="P15">
        <v>0.78400000000000003</v>
      </c>
      <c r="Q15">
        <v>101.3</v>
      </c>
    </row>
    <row r="16" spans="3:17" x14ac:dyDescent="0.2">
      <c r="C16">
        <v>0.84</v>
      </c>
      <c r="D16">
        <v>0.60729999999999995</v>
      </c>
      <c r="I16">
        <v>0.61099999999999999</v>
      </c>
      <c r="J16">
        <v>2.1720000000000002</v>
      </c>
      <c r="K16">
        <f>K15+0.001</f>
        <v>4.0000000000000001E-3</v>
      </c>
      <c r="P16">
        <v>0.78300000000000003</v>
      </c>
      <c r="Q16">
        <v>97.26</v>
      </c>
    </row>
    <row r="17" spans="3:17" x14ac:dyDescent="0.2">
      <c r="C17">
        <v>0.86299999999999999</v>
      </c>
      <c r="D17">
        <v>0.5988</v>
      </c>
      <c r="I17">
        <v>0.61699999999999999</v>
      </c>
      <c r="J17">
        <v>2.3452000000000002</v>
      </c>
      <c r="K17">
        <v>3.0000000000000001E-3</v>
      </c>
      <c r="P17">
        <v>0.78200000000000003</v>
      </c>
      <c r="Q17">
        <v>94.15</v>
      </c>
    </row>
    <row r="18" spans="3:17" x14ac:dyDescent="0.2">
      <c r="C18">
        <v>0.88100000000000001</v>
      </c>
      <c r="D18">
        <v>0.59209999999999996</v>
      </c>
      <c r="I18">
        <v>0.622</v>
      </c>
      <c r="J18">
        <v>2.4786000000000001</v>
      </c>
      <c r="K18">
        <v>3.0000000000000001E-3</v>
      </c>
      <c r="P18">
        <v>0.78</v>
      </c>
      <c r="Q18">
        <v>88.43</v>
      </c>
    </row>
    <row r="19" spans="3:17" x14ac:dyDescent="0.2">
      <c r="C19">
        <v>0.90300000000000002</v>
      </c>
      <c r="D19">
        <v>0.58420000000000005</v>
      </c>
      <c r="I19">
        <v>0.627</v>
      </c>
      <c r="J19">
        <v>2.6615000000000002</v>
      </c>
      <c r="K19">
        <v>3.0000000000000001E-3</v>
      </c>
      <c r="P19">
        <v>0.77600000000000002</v>
      </c>
      <c r="Q19">
        <v>81.33</v>
      </c>
    </row>
    <row r="20" spans="3:17" x14ac:dyDescent="0.2">
      <c r="C20">
        <v>0.91800000000000004</v>
      </c>
      <c r="D20">
        <v>0.5786</v>
      </c>
      <c r="I20">
        <v>0.63</v>
      </c>
      <c r="J20">
        <v>2.7745000000000002</v>
      </c>
      <c r="K20">
        <v>3.0000000000000001E-3</v>
      </c>
      <c r="P20">
        <v>0.77</v>
      </c>
      <c r="Q20">
        <v>64.7</v>
      </c>
    </row>
    <row r="21" spans="3:17" x14ac:dyDescent="0.2">
      <c r="C21">
        <v>0.97199999999999998</v>
      </c>
      <c r="D21">
        <v>0.55900000000000005</v>
      </c>
      <c r="I21">
        <v>0.65600000000000003</v>
      </c>
      <c r="J21">
        <v>2.9493</v>
      </c>
      <c r="K21">
        <v>3.0000000000000001E-3</v>
      </c>
      <c r="P21">
        <v>0.76500000000000001</v>
      </c>
      <c r="Q21">
        <v>48.9</v>
      </c>
    </row>
    <row r="22" spans="3:17" x14ac:dyDescent="0.2">
      <c r="C22">
        <v>1.022</v>
      </c>
      <c r="D22">
        <v>0.54100000000000004</v>
      </c>
      <c r="I22">
        <v>0.65900000000000003</v>
      </c>
      <c r="J22">
        <v>3.1019999999999999</v>
      </c>
      <c r="K22">
        <v>3.0000000000000001E-3</v>
      </c>
      <c r="P22">
        <v>0.76300000000000001</v>
      </c>
      <c r="Q22">
        <v>55.85</v>
      </c>
    </row>
    <row r="23" spans="3:17" x14ac:dyDescent="0.2">
      <c r="I23">
        <v>0.66100000000000003</v>
      </c>
      <c r="J23">
        <v>3.3136000000000001</v>
      </c>
      <c r="K23">
        <v>3.0000000000000001E-3</v>
      </c>
      <c r="P23">
        <v>0.73799999999999999</v>
      </c>
      <c r="Q23">
        <v>27.4</v>
      </c>
    </row>
    <row r="24" spans="3:17" x14ac:dyDescent="0.2">
      <c r="I24">
        <v>0.66300000000000003</v>
      </c>
      <c r="J24">
        <v>3.4821</v>
      </c>
      <c r="K24">
        <v>5.0000000000000001E-3</v>
      </c>
      <c r="P24">
        <v>0.70799999999999996</v>
      </c>
      <c r="Q24">
        <v>11.045</v>
      </c>
    </row>
    <row r="25" spans="3:17" x14ac:dyDescent="0.2">
      <c r="I25">
        <v>0.66500000000000004</v>
      </c>
      <c r="J25">
        <v>3.6539999999999999</v>
      </c>
      <c r="K25">
        <v>5.0000000000000001E-3</v>
      </c>
      <c r="P25">
        <v>0.69299999999999995</v>
      </c>
      <c r="Q25">
        <v>7.0679999999999996</v>
      </c>
    </row>
    <row r="26" spans="3:17" x14ac:dyDescent="0.2">
      <c r="I26">
        <v>0.66700000000000004</v>
      </c>
      <c r="J26">
        <v>3.8136999999999999</v>
      </c>
      <c r="K26">
        <v>5.0000000000000001E-3</v>
      </c>
      <c r="P26">
        <v>0.67800000000000005</v>
      </c>
      <c r="Q26">
        <v>4.9617000000000004</v>
      </c>
    </row>
    <row r="27" spans="3:17" x14ac:dyDescent="0.2">
      <c r="I27">
        <v>0.66900000000000004</v>
      </c>
      <c r="J27">
        <v>4.0301999999999998</v>
      </c>
      <c r="K27">
        <v>5.4000000000000003E-3</v>
      </c>
      <c r="P27">
        <v>0.67700000000000005</v>
      </c>
      <c r="Q27">
        <v>4.8132999999999999</v>
      </c>
    </row>
    <row r="28" spans="3:17" x14ac:dyDescent="0.2">
      <c r="I28">
        <v>0.67200000000000004</v>
      </c>
      <c r="J28">
        <v>4.2864000000000004</v>
      </c>
      <c r="K28">
        <v>5.7000000000000002E-3</v>
      </c>
      <c r="P28">
        <v>0.67500000000000004</v>
      </c>
      <c r="Q28">
        <v>4.6247999999999996</v>
      </c>
    </row>
    <row r="29" spans="3:17" x14ac:dyDescent="0.2">
      <c r="I29">
        <v>0.67500000000000004</v>
      </c>
      <c r="J29">
        <v>4.6247999999999996</v>
      </c>
      <c r="K29">
        <v>3.5000000000000001E-3</v>
      </c>
      <c r="P29">
        <v>0.67200000000000004</v>
      </c>
      <c r="Q29">
        <v>4.2864000000000004</v>
      </c>
    </row>
    <row r="30" spans="3:17" x14ac:dyDescent="0.2">
      <c r="I30">
        <v>0.67700000000000005</v>
      </c>
      <c r="J30">
        <v>4.8132999999999999</v>
      </c>
      <c r="K30">
        <v>4.1999999999999997E-3</v>
      </c>
      <c r="P30">
        <v>0.66900000000000004</v>
      </c>
      <c r="Q30">
        <v>4.0301999999999998</v>
      </c>
    </row>
    <row r="31" spans="3:17" x14ac:dyDescent="0.2">
      <c r="I31">
        <v>0.67800000000000005</v>
      </c>
      <c r="J31">
        <v>4.9617000000000004</v>
      </c>
      <c r="K31">
        <v>4.7000000000000002E-3</v>
      </c>
      <c r="P31">
        <v>0.66700000000000004</v>
      </c>
      <c r="Q31">
        <v>3.8136999999999999</v>
      </c>
    </row>
    <row r="32" spans="3:17" x14ac:dyDescent="0.2">
      <c r="I32">
        <v>0.69299999999999995</v>
      </c>
      <c r="J32">
        <v>7.0679999999999996</v>
      </c>
      <c r="K32">
        <v>6.7000000000000002E-3</v>
      </c>
      <c r="P32">
        <v>0.66500000000000004</v>
      </c>
      <c r="Q32">
        <v>3.6539999999999999</v>
      </c>
    </row>
    <row r="33" spans="9:17" x14ac:dyDescent="0.2">
      <c r="I33">
        <v>0.70799999999999996</v>
      </c>
      <c r="J33">
        <v>11.045</v>
      </c>
      <c r="K33">
        <v>4.5999999999999999E-3</v>
      </c>
      <c r="P33">
        <v>0.66300000000000003</v>
      </c>
      <c r="Q33">
        <v>3.4821</v>
      </c>
    </row>
    <row r="34" spans="9:17" x14ac:dyDescent="0.2">
      <c r="I34">
        <v>0.73799999999999999</v>
      </c>
      <c r="J34">
        <v>27.4</v>
      </c>
      <c r="K34">
        <v>4.8999999999999998E-3</v>
      </c>
      <c r="P34">
        <v>0.66100000000000003</v>
      </c>
      <c r="Q34">
        <v>3.3136000000000001</v>
      </c>
    </row>
    <row r="35" spans="9:17" x14ac:dyDescent="0.2">
      <c r="I35">
        <v>0.76500000000000001</v>
      </c>
      <c r="J35">
        <v>48.9</v>
      </c>
      <c r="K35">
        <v>4.7000000000000002E-3</v>
      </c>
      <c r="P35">
        <v>0.65900000000000003</v>
      </c>
      <c r="Q35">
        <v>3.1019999999999999</v>
      </c>
    </row>
    <row r="36" spans="9:17" x14ac:dyDescent="0.2">
      <c r="I36">
        <v>0.76300000000000001</v>
      </c>
      <c r="J36">
        <v>55.85</v>
      </c>
      <c r="K36">
        <v>5.1000000000000004E-3</v>
      </c>
      <c r="P36">
        <v>0.65600000000000003</v>
      </c>
      <c r="Q36">
        <v>2.9493</v>
      </c>
    </row>
    <row r="37" spans="9:17" x14ac:dyDescent="0.2">
      <c r="I37">
        <v>0.77</v>
      </c>
      <c r="J37">
        <v>64.7</v>
      </c>
      <c r="K37">
        <v>5.4999999999999997E-3</v>
      </c>
      <c r="P37">
        <v>0.63</v>
      </c>
      <c r="Q37">
        <v>2.7745000000000002</v>
      </c>
    </row>
    <row r="38" spans="9:17" x14ac:dyDescent="0.2">
      <c r="I38">
        <v>0.77600000000000002</v>
      </c>
      <c r="J38">
        <v>81.33</v>
      </c>
      <c r="K38">
        <v>5.1000000000000004E-3</v>
      </c>
      <c r="P38">
        <v>0.627</v>
      </c>
      <c r="Q38">
        <v>2.6615000000000002</v>
      </c>
    </row>
    <row r="39" spans="9:17" x14ac:dyDescent="0.2">
      <c r="I39">
        <v>0.78</v>
      </c>
      <c r="J39">
        <v>88.43</v>
      </c>
      <c r="K39">
        <v>4.7000000000000002E-3</v>
      </c>
      <c r="P39">
        <v>0.622</v>
      </c>
      <c r="Q39">
        <v>2.4786000000000001</v>
      </c>
    </row>
    <row r="40" spans="9:17" x14ac:dyDescent="0.2">
      <c r="I40">
        <v>0.78200000000000003</v>
      </c>
      <c r="J40">
        <v>94.15</v>
      </c>
      <c r="K40">
        <v>4.8999999999999998E-3</v>
      </c>
      <c r="P40">
        <v>0.61699999999999999</v>
      </c>
      <c r="Q40">
        <v>2.3452000000000002</v>
      </c>
    </row>
    <row r="41" spans="9:17" x14ac:dyDescent="0.2">
      <c r="I41">
        <v>0.78300000000000003</v>
      </c>
      <c r="J41">
        <v>97.26</v>
      </c>
      <c r="K41">
        <v>4.3E-3</v>
      </c>
      <c r="P41">
        <v>0.61099999999999999</v>
      </c>
      <c r="Q41">
        <v>2.1720000000000002</v>
      </c>
    </row>
    <row r="42" spans="9:17" x14ac:dyDescent="0.2">
      <c r="I42">
        <v>0.78400000000000003</v>
      </c>
      <c r="J42">
        <v>101.3</v>
      </c>
      <c r="K42">
        <v>5.1999999999999998E-3</v>
      </c>
      <c r="P42">
        <v>0.60499999999999998</v>
      </c>
      <c r="Q42">
        <v>2.0274999999999999</v>
      </c>
    </row>
    <row r="43" spans="9:17" x14ac:dyDescent="0.2">
      <c r="I43">
        <v>0.78600000000000003</v>
      </c>
      <c r="J43">
        <v>107</v>
      </c>
      <c r="K43">
        <v>5.4000000000000003E-3</v>
      </c>
      <c r="P43">
        <v>0.6</v>
      </c>
      <c r="Q43">
        <v>1.9330000000000001</v>
      </c>
    </row>
    <row r="44" spans="9:17" x14ac:dyDescent="0.2">
      <c r="I44">
        <v>0.78900000000000003</v>
      </c>
      <c r="J44">
        <v>116.65</v>
      </c>
      <c r="K44">
        <v>5.7000000000000002E-3</v>
      </c>
      <c r="P44">
        <v>0.59199999999999997</v>
      </c>
      <c r="Q44">
        <v>1.8025</v>
      </c>
    </row>
    <row r="45" spans="9:17" x14ac:dyDescent="0.2">
      <c r="I45">
        <v>0.79400000000000004</v>
      </c>
      <c r="J45">
        <v>134.4</v>
      </c>
      <c r="K45">
        <v>6.1000000000000004E-3</v>
      </c>
      <c r="P45">
        <v>0.58199999999999996</v>
      </c>
      <c r="Q45">
        <v>1.6514</v>
      </c>
    </row>
    <row r="46" spans="9:17" x14ac:dyDescent="0.2">
      <c r="I46">
        <v>0.79900000000000004</v>
      </c>
      <c r="J46">
        <v>149.18</v>
      </c>
      <c r="K46">
        <v>5.7999999999999996E-3</v>
      </c>
      <c r="P46">
        <v>0.57299999999999995</v>
      </c>
      <c r="Q46">
        <v>1.5575000000000001</v>
      </c>
    </row>
    <row r="47" spans="9:17" x14ac:dyDescent="0.2">
      <c r="I47">
        <v>0.80200000000000005</v>
      </c>
      <c r="J47">
        <v>179.4</v>
      </c>
      <c r="K47">
        <v>6.4999999999999997E-3</v>
      </c>
      <c r="P47">
        <v>0.56100000000000005</v>
      </c>
      <c r="Q47">
        <v>1.4512</v>
      </c>
    </row>
    <row r="48" spans="9:17" x14ac:dyDescent="0.2">
      <c r="I48">
        <v>0.80600000000000005</v>
      </c>
      <c r="J48">
        <v>204.85</v>
      </c>
      <c r="K48">
        <v>7.9000000000000008E-3</v>
      </c>
      <c r="P48">
        <v>0.49199999999999999</v>
      </c>
      <c r="Q48">
        <v>1.1505000000000001</v>
      </c>
    </row>
    <row r="49" spans="9:17" x14ac:dyDescent="0.2">
      <c r="I49">
        <v>0.81</v>
      </c>
      <c r="J49">
        <v>234.26</v>
      </c>
      <c r="K49">
        <v>6.7000000000000002E-3</v>
      </c>
      <c r="P49">
        <v>0.39500000000000002</v>
      </c>
      <c r="Q49">
        <v>1.0597000000000001</v>
      </c>
    </row>
    <row r="50" spans="9:17" x14ac:dyDescent="0.2">
      <c r="I50">
        <v>0.81100000000000005</v>
      </c>
      <c r="J50">
        <v>262.5</v>
      </c>
      <c r="K50">
        <v>4.4999999999999997E-3</v>
      </c>
      <c r="P50">
        <v>0.29799999999999999</v>
      </c>
      <c r="Q50">
        <v>1.0209999999999999</v>
      </c>
    </row>
    <row r="51" spans="9:17" x14ac:dyDescent="0.2">
      <c r="I51">
        <v>0.81399999999999995</v>
      </c>
      <c r="J51">
        <v>292.31</v>
      </c>
      <c r="K51">
        <v>7.7999999999999996E-3</v>
      </c>
      <c r="P51">
        <v>0.20599999999999999</v>
      </c>
      <c r="Q51">
        <v>0.98750000000000004</v>
      </c>
    </row>
    <row r="52" spans="9:17" x14ac:dyDescent="0.2">
      <c r="I52">
        <v>0.82</v>
      </c>
      <c r="J52">
        <v>349.97</v>
      </c>
      <c r="K52">
        <v>8.0000000000000002E-3</v>
      </c>
      <c r="P52">
        <v>0.106</v>
      </c>
      <c r="Q52">
        <v>0.95120000000000005</v>
      </c>
    </row>
  </sheetData>
  <sortState xmlns:xlrd2="http://schemas.microsoft.com/office/spreadsheetml/2017/richdata2" ref="P5:Q52">
    <sortCondition descending="1" ref="P5:P52"/>
  </sortState>
  <mergeCells count="3">
    <mergeCell ref="C3:D3"/>
    <mergeCell ref="F3:G3"/>
    <mergeCell ref="I3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Primo punto</vt:lpstr>
      <vt:lpstr>Secondo punto</vt:lpstr>
      <vt:lpstr>Legge OHM</vt:lpstr>
      <vt:lpstr>Resistenzer in parallelo</vt:lpstr>
      <vt:lpstr>Resistenze in serie</vt:lpstr>
      <vt:lpstr>Punto 2</vt:lpstr>
      <vt:lpstr>DIO(cane)DO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f.venturoli@campus.unimib.it</cp:lastModifiedBy>
  <dcterms:created xsi:type="dcterms:W3CDTF">2022-05-05T10:53:26Z</dcterms:created>
  <dcterms:modified xsi:type="dcterms:W3CDTF">2022-05-13T08:21:20Z</dcterms:modified>
</cp:coreProperties>
</file>