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xampp\htdocs\DCS-Best\"/>
    </mc:Choice>
  </mc:AlternateContent>
  <xr:revisionPtr revIDLastSave="0" documentId="8_{9F020FDB-4E3B-42BA-8611-D49E54DBE7E5}" xr6:coauthVersionLast="47" xr6:coauthVersionMax="47" xr10:uidLastSave="{00000000-0000-0000-0000-000000000000}"/>
  <bookViews>
    <workbookView xWindow="-120" yWindow="-120" windowWidth="29040" windowHeight="15720" activeTab="1" xr2:uid="{95664288-5CA4-4BDB-B4FD-07DCACFBA948}"/>
  </bookViews>
  <sheets>
    <sheet name="Risk Register" sheetId="1" r:id="rId1"/>
    <sheet name="Input Data" sheetId="2" r:id="rId2"/>
    <sheet name="Risk Rating" sheetId="3" r:id="rId3"/>
  </sheets>
  <definedNames>
    <definedName name="Client_No">'Risk Register'!$A:$A</definedName>
    <definedName name="DCS_Risk_Appetite">'Risk Register'!$AD:$AD</definedName>
    <definedName name="Input_Data">'Risk Register'!$B:$B,'Risk Register'!$D:$D,'Risk Register'!$E:$E,'Risk Register'!$AE:$AE</definedName>
    <definedName name="Risk_Rating">'Risk Register'!$G:$J,'Risk Register'!$L:$O,'Risk Register'!$Q:$T,'Risk Register'!$V:$AC</definedName>
    <definedName name="Selection_Data">'Risk Register'!$C:$C,'Risk Register'!$F:$F,'Risk Register'!$K:$K,'Risk Register'!$P:$P,'Risk Register'!$U:$U</definedName>
  </definedName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4" i="1" l="1"/>
  <c r="Z4" i="1"/>
  <c r="AB4" i="1" s="1"/>
  <c r="G5" i="1"/>
  <c r="G4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32" i="1"/>
  <c r="Z58" i="1"/>
  <c r="AC58" i="1" s="1"/>
  <c r="Z57" i="1"/>
  <c r="AC57" i="1" s="1"/>
  <c r="Z56" i="1"/>
  <c r="AC56" i="1" s="1"/>
  <c r="Z55" i="1"/>
  <c r="AC55" i="1" s="1"/>
  <c r="Z54" i="1"/>
  <c r="AC54" i="1" s="1"/>
  <c r="Z53" i="1"/>
  <c r="AC53" i="1" s="1"/>
  <c r="Z52" i="1"/>
  <c r="AC52" i="1" s="1"/>
  <c r="Z51" i="1"/>
  <c r="AC51" i="1" s="1"/>
  <c r="Z50" i="1"/>
  <c r="AC50" i="1" s="1"/>
  <c r="Z49" i="1"/>
  <c r="AC49" i="1" s="1"/>
  <c r="Z48" i="1"/>
  <c r="AC48" i="1" s="1"/>
  <c r="Z47" i="1"/>
  <c r="AC47" i="1" s="1"/>
  <c r="Z46" i="1"/>
  <c r="AC46" i="1" s="1"/>
  <c r="Z45" i="1"/>
  <c r="AC45" i="1" s="1"/>
  <c r="Z44" i="1"/>
  <c r="AC44" i="1" s="1"/>
  <c r="Z43" i="1"/>
  <c r="AC43" i="1" s="1"/>
  <c r="Z42" i="1"/>
  <c r="AC42" i="1" s="1"/>
  <c r="Z41" i="1"/>
  <c r="AC41" i="1" s="1"/>
  <c r="Z40" i="1"/>
  <c r="AC40" i="1" s="1"/>
  <c r="Z39" i="1"/>
  <c r="AC39" i="1" s="1"/>
  <c r="Z38" i="1"/>
  <c r="AC38" i="1" s="1"/>
  <c r="Z37" i="1"/>
  <c r="AC37" i="1" s="1"/>
  <c r="Z36" i="1"/>
  <c r="AC36" i="1" s="1"/>
  <c r="Z35" i="1"/>
  <c r="AC35" i="1" s="1"/>
  <c r="Z34" i="1"/>
  <c r="AC34" i="1" s="1"/>
  <c r="Z33" i="1"/>
  <c r="AC33" i="1" s="1"/>
  <c r="Z32" i="1"/>
  <c r="AC32" i="1" s="1"/>
  <c r="Z31" i="1"/>
  <c r="AC31" i="1" s="1"/>
  <c r="Z30" i="1"/>
  <c r="AC30" i="1" s="1"/>
  <c r="Z29" i="1"/>
  <c r="AC29" i="1" s="1"/>
  <c r="Z28" i="1"/>
  <c r="AC28" i="1" s="1"/>
  <c r="Z27" i="1"/>
  <c r="AC27" i="1" s="1"/>
  <c r="Z26" i="1"/>
  <c r="AC26" i="1" s="1"/>
  <c r="Z25" i="1"/>
  <c r="AC25" i="1" s="1"/>
  <c r="Z24" i="1"/>
  <c r="AC24" i="1" s="1"/>
  <c r="Z23" i="1"/>
  <c r="AC23" i="1" s="1"/>
  <c r="Z22" i="1"/>
  <c r="AC22" i="1" s="1"/>
  <c r="Z21" i="1"/>
  <c r="AC21" i="1" s="1"/>
  <c r="Z20" i="1"/>
  <c r="AC20" i="1" s="1"/>
  <c r="Z19" i="1"/>
  <c r="AC19" i="1" s="1"/>
  <c r="Z18" i="1"/>
  <c r="AC18" i="1" s="1"/>
  <c r="Z17" i="1"/>
  <c r="AC17" i="1" s="1"/>
  <c r="Z16" i="1"/>
  <c r="AC16" i="1" s="1"/>
  <c r="Z15" i="1"/>
  <c r="AC15" i="1" s="1"/>
  <c r="Z14" i="1"/>
  <c r="AC14" i="1" s="1"/>
  <c r="Z13" i="1"/>
  <c r="AC13" i="1" s="1"/>
  <c r="Z12" i="1"/>
  <c r="AC12" i="1" s="1"/>
  <c r="Z11" i="1"/>
  <c r="AC11" i="1" s="1"/>
  <c r="Z10" i="1"/>
  <c r="AC10" i="1" s="1"/>
  <c r="Z9" i="1"/>
  <c r="AC9" i="1" s="1"/>
  <c r="Z8" i="1"/>
  <c r="AC8" i="1" s="1"/>
  <c r="Z7" i="1"/>
  <c r="AC7" i="1" s="1"/>
  <c r="Z6" i="1"/>
  <c r="AC6" i="1" s="1"/>
  <c r="Z5" i="1"/>
  <c r="AC5" i="1" s="1"/>
  <c r="Y58" i="1"/>
  <c r="X58" i="1"/>
  <c r="W58" i="1"/>
  <c r="V58" i="1"/>
  <c r="Y57" i="1"/>
  <c r="X57" i="1"/>
  <c r="W57" i="1"/>
  <c r="V57" i="1"/>
  <c r="Y56" i="1"/>
  <c r="X56" i="1"/>
  <c r="W56" i="1"/>
  <c r="V56" i="1"/>
  <c r="Y55" i="1"/>
  <c r="X55" i="1"/>
  <c r="W55" i="1"/>
  <c r="V55" i="1"/>
  <c r="Y54" i="1"/>
  <c r="X54" i="1"/>
  <c r="W54" i="1"/>
  <c r="V54" i="1"/>
  <c r="Y53" i="1"/>
  <c r="X53" i="1"/>
  <c r="W53" i="1"/>
  <c r="V53" i="1"/>
  <c r="Y52" i="1"/>
  <c r="X52" i="1"/>
  <c r="W52" i="1"/>
  <c r="V52" i="1"/>
  <c r="Y51" i="1"/>
  <c r="X51" i="1"/>
  <c r="W51" i="1"/>
  <c r="V51" i="1"/>
  <c r="Y50" i="1"/>
  <c r="X50" i="1"/>
  <c r="W50" i="1"/>
  <c r="V50" i="1"/>
  <c r="Y49" i="1"/>
  <c r="X49" i="1"/>
  <c r="W49" i="1"/>
  <c r="V49" i="1"/>
  <c r="Y48" i="1"/>
  <c r="X48" i="1"/>
  <c r="W48" i="1"/>
  <c r="V48" i="1"/>
  <c r="Y47" i="1"/>
  <c r="X47" i="1"/>
  <c r="W47" i="1"/>
  <c r="V47" i="1"/>
  <c r="Y46" i="1"/>
  <c r="X46" i="1"/>
  <c r="W46" i="1"/>
  <c r="V46" i="1"/>
  <c r="Y45" i="1"/>
  <c r="X45" i="1"/>
  <c r="W45" i="1"/>
  <c r="V45" i="1"/>
  <c r="Y44" i="1"/>
  <c r="X44" i="1"/>
  <c r="W44" i="1"/>
  <c r="V44" i="1"/>
  <c r="Y43" i="1"/>
  <c r="X43" i="1"/>
  <c r="W43" i="1"/>
  <c r="V43" i="1"/>
  <c r="Y42" i="1"/>
  <c r="X42" i="1"/>
  <c r="W42" i="1"/>
  <c r="V42" i="1"/>
  <c r="Y41" i="1"/>
  <c r="X41" i="1"/>
  <c r="W41" i="1"/>
  <c r="V41" i="1"/>
  <c r="Y40" i="1"/>
  <c r="X40" i="1"/>
  <c r="W40" i="1"/>
  <c r="V40" i="1"/>
  <c r="Y39" i="1"/>
  <c r="X39" i="1"/>
  <c r="W39" i="1"/>
  <c r="V39" i="1"/>
  <c r="Y38" i="1"/>
  <c r="X38" i="1"/>
  <c r="W38" i="1"/>
  <c r="V38" i="1"/>
  <c r="Y37" i="1"/>
  <c r="X37" i="1"/>
  <c r="W37" i="1"/>
  <c r="V37" i="1"/>
  <c r="Y36" i="1"/>
  <c r="X36" i="1"/>
  <c r="W36" i="1"/>
  <c r="V36" i="1"/>
  <c r="Y35" i="1"/>
  <c r="X35" i="1"/>
  <c r="W35" i="1"/>
  <c r="V35" i="1"/>
  <c r="Y34" i="1"/>
  <c r="X34" i="1"/>
  <c r="W34" i="1"/>
  <c r="V34" i="1"/>
  <c r="Y33" i="1"/>
  <c r="X33" i="1"/>
  <c r="W33" i="1"/>
  <c r="V33" i="1"/>
  <c r="Y32" i="1"/>
  <c r="X32" i="1"/>
  <c r="W32" i="1"/>
  <c r="V32" i="1"/>
  <c r="Y31" i="1"/>
  <c r="X31" i="1"/>
  <c r="W31" i="1"/>
  <c r="V31" i="1"/>
  <c r="Y30" i="1"/>
  <c r="X30" i="1"/>
  <c r="W30" i="1"/>
  <c r="V30" i="1"/>
  <c r="Y29" i="1"/>
  <c r="X29" i="1"/>
  <c r="W29" i="1"/>
  <c r="V29" i="1"/>
  <c r="Y28" i="1"/>
  <c r="X28" i="1"/>
  <c r="W28" i="1"/>
  <c r="V28" i="1"/>
  <c r="Y27" i="1"/>
  <c r="X27" i="1"/>
  <c r="W27" i="1"/>
  <c r="V27" i="1"/>
  <c r="Y26" i="1"/>
  <c r="X26" i="1"/>
  <c r="W26" i="1"/>
  <c r="V26" i="1"/>
  <c r="Y25" i="1"/>
  <c r="X25" i="1"/>
  <c r="W25" i="1"/>
  <c r="V25" i="1"/>
  <c r="Y24" i="1"/>
  <c r="X24" i="1"/>
  <c r="W24" i="1"/>
  <c r="V24" i="1"/>
  <c r="Y23" i="1"/>
  <c r="X23" i="1"/>
  <c r="W23" i="1"/>
  <c r="V23" i="1"/>
  <c r="Y22" i="1"/>
  <c r="X22" i="1"/>
  <c r="W22" i="1"/>
  <c r="V22" i="1"/>
  <c r="Y21" i="1"/>
  <c r="X21" i="1"/>
  <c r="W21" i="1"/>
  <c r="V21" i="1"/>
  <c r="Y20" i="1"/>
  <c r="X20" i="1"/>
  <c r="W20" i="1"/>
  <c r="V20" i="1"/>
  <c r="Y19" i="1"/>
  <c r="X19" i="1"/>
  <c r="W19" i="1"/>
  <c r="V19" i="1"/>
  <c r="Y18" i="1"/>
  <c r="X18" i="1"/>
  <c r="W18" i="1"/>
  <c r="V18" i="1"/>
  <c r="Y17" i="1"/>
  <c r="X17" i="1"/>
  <c r="W17" i="1"/>
  <c r="V17" i="1"/>
  <c r="Y16" i="1"/>
  <c r="X16" i="1"/>
  <c r="W16" i="1"/>
  <c r="V16" i="1"/>
  <c r="Y15" i="1"/>
  <c r="X15" i="1"/>
  <c r="W15" i="1"/>
  <c r="V15" i="1"/>
  <c r="Y14" i="1"/>
  <c r="X14" i="1"/>
  <c r="W14" i="1"/>
  <c r="V14" i="1"/>
  <c r="Y13" i="1"/>
  <c r="X13" i="1"/>
  <c r="W13" i="1"/>
  <c r="V13" i="1"/>
  <c r="Y12" i="1"/>
  <c r="X12" i="1"/>
  <c r="W12" i="1"/>
  <c r="V12" i="1"/>
  <c r="Y11" i="1"/>
  <c r="X11" i="1"/>
  <c r="W11" i="1"/>
  <c r="V11" i="1"/>
  <c r="Y10" i="1"/>
  <c r="X10" i="1"/>
  <c r="W10" i="1"/>
  <c r="V10" i="1"/>
  <c r="Y9" i="1"/>
  <c r="X9" i="1"/>
  <c r="W9" i="1"/>
  <c r="V9" i="1"/>
  <c r="Y8" i="1"/>
  <c r="X8" i="1"/>
  <c r="W8" i="1"/>
  <c r="V8" i="1"/>
  <c r="Y7" i="1"/>
  <c r="X7" i="1"/>
  <c r="W7" i="1"/>
  <c r="V7" i="1"/>
  <c r="Y6" i="1"/>
  <c r="X6" i="1"/>
  <c r="W6" i="1"/>
  <c r="V6" i="1"/>
  <c r="Y5" i="1"/>
  <c r="X5" i="1"/>
  <c r="W5" i="1"/>
  <c r="V5" i="1"/>
  <c r="T58" i="1"/>
  <c r="S58" i="1"/>
  <c r="R58" i="1"/>
  <c r="Q58" i="1"/>
  <c r="T57" i="1"/>
  <c r="S57" i="1"/>
  <c r="R57" i="1"/>
  <c r="Q57" i="1"/>
  <c r="T56" i="1"/>
  <c r="S56" i="1"/>
  <c r="R56" i="1"/>
  <c r="Q56" i="1"/>
  <c r="T55" i="1"/>
  <c r="S55" i="1"/>
  <c r="R55" i="1"/>
  <c r="Q55" i="1"/>
  <c r="T54" i="1"/>
  <c r="S54" i="1"/>
  <c r="R54" i="1"/>
  <c r="Q54" i="1"/>
  <c r="T53" i="1"/>
  <c r="S53" i="1"/>
  <c r="R53" i="1"/>
  <c r="Q53" i="1"/>
  <c r="T52" i="1"/>
  <c r="S52" i="1"/>
  <c r="R52" i="1"/>
  <c r="Q52" i="1"/>
  <c r="T51" i="1"/>
  <c r="S51" i="1"/>
  <c r="R51" i="1"/>
  <c r="Q51" i="1"/>
  <c r="T50" i="1"/>
  <c r="S50" i="1"/>
  <c r="R50" i="1"/>
  <c r="Q50" i="1"/>
  <c r="T49" i="1"/>
  <c r="S49" i="1"/>
  <c r="R49" i="1"/>
  <c r="Q49" i="1"/>
  <c r="T48" i="1"/>
  <c r="S48" i="1"/>
  <c r="R48" i="1"/>
  <c r="Q48" i="1"/>
  <c r="T47" i="1"/>
  <c r="S47" i="1"/>
  <c r="R47" i="1"/>
  <c r="Q47" i="1"/>
  <c r="T46" i="1"/>
  <c r="S46" i="1"/>
  <c r="R46" i="1"/>
  <c r="Q46" i="1"/>
  <c r="T45" i="1"/>
  <c r="S45" i="1"/>
  <c r="R45" i="1"/>
  <c r="Q45" i="1"/>
  <c r="T44" i="1"/>
  <c r="S44" i="1"/>
  <c r="R44" i="1"/>
  <c r="Q44" i="1"/>
  <c r="T43" i="1"/>
  <c r="S43" i="1"/>
  <c r="R43" i="1"/>
  <c r="Q43" i="1"/>
  <c r="T42" i="1"/>
  <c r="S42" i="1"/>
  <c r="R42" i="1"/>
  <c r="Q42" i="1"/>
  <c r="T41" i="1"/>
  <c r="S41" i="1"/>
  <c r="R41" i="1"/>
  <c r="Q41" i="1"/>
  <c r="T40" i="1"/>
  <c r="S40" i="1"/>
  <c r="R40" i="1"/>
  <c r="Q40" i="1"/>
  <c r="T39" i="1"/>
  <c r="S39" i="1"/>
  <c r="R39" i="1"/>
  <c r="Q39" i="1"/>
  <c r="T38" i="1"/>
  <c r="S38" i="1"/>
  <c r="R38" i="1"/>
  <c r="Q38" i="1"/>
  <c r="T37" i="1"/>
  <c r="S37" i="1"/>
  <c r="R37" i="1"/>
  <c r="Q37" i="1"/>
  <c r="T36" i="1"/>
  <c r="S36" i="1"/>
  <c r="R36" i="1"/>
  <c r="Q36" i="1"/>
  <c r="T35" i="1"/>
  <c r="S35" i="1"/>
  <c r="R35" i="1"/>
  <c r="Q35" i="1"/>
  <c r="T34" i="1"/>
  <c r="S34" i="1"/>
  <c r="R34" i="1"/>
  <c r="Q34" i="1"/>
  <c r="T33" i="1"/>
  <c r="S33" i="1"/>
  <c r="R33" i="1"/>
  <c r="Q33" i="1"/>
  <c r="T32" i="1"/>
  <c r="S32" i="1"/>
  <c r="R32" i="1"/>
  <c r="Q32" i="1"/>
  <c r="T31" i="1"/>
  <c r="S31" i="1"/>
  <c r="R31" i="1"/>
  <c r="Q31" i="1"/>
  <c r="T30" i="1"/>
  <c r="S30" i="1"/>
  <c r="R30" i="1"/>
  <c r="Q30" i="1"/>
  <c r="T29" i="1"/>
  <c r="S29" i="1"/>
  <c r="R29" i="1"/>
  <c r="Q29" i="1"/>
  <c r="T28" i="1"/>
  <c r="S28" i="1"/>
  <c r="R28" i="1"/>
  <c r="Q28" i="1"/>
  <c r="T27" i="1"/>
  <c r="S27" i="1"/>
  <c r="R27" i="1"/>
  <c r="Q27" i="1"/>
  <c r="T26" i="1"/>
  <c r="S26" i="1"/>
  <c r="R26" i="1"/>
  <c r="Q26" i="1"/>
  <c r="T25" i="1"/>
  <c r="S25" i="1"/>
  <c r="R25" i="1"/>
  <c r="Q25" i="1"/>
  <c r="T24" i="1"/>
  <c r="S24" i="1"/>
  <c r="R24" i="1"/>
  <c r="Q24" i="1"/>
  <c r="T23" i="1"/>
  <c r="S23" i="1"/>
  <c r="R23" i="1"/>
  <c r="Q23" i="1"/>
  <c r="T22" i="1"/>
  <c r="S22" i="1"/>
  <c r="R22" i="1"/>
  <c r="Q22" i="1"/>
  <c r="T21" i="1"/>
  <c r="S21" i="1"/>
  <c r="R21" i="1"/>
  <c r="Q21" i="1"/>
  <c r="T20" i="1"/>
  <c r="S20" i="1"/>
  <c r="R20" i="1"/>
  <c r="Q20" i="1"/>
  <c r="T19" i="1"/>
  <c r="S19" i="1"/>
  <c r="R19" i="1"/>
  <c r="Q19" i="1"/>
  <c r="T18" i="1"/>
  <c r="S18" i="1"/>
  <c r="R18" i="1"/>
  <c r="Q18" i="1"/>
  <c r="T17" i="1"/>
  <c r="S17" i="1"/>
  <c r="R17" i="1"/>
  <c r="Q17" i="1"/>
  <c r="T16" i="1"/>
  <c r="S16" i="1"/>
  <c r="R16" i="1"/>
  <c r="Q16" i="1"/>
  <c r="T15" i="1"/>
  <c r="S15" i="1"/>
  <c r="R15" i="1"/>
  <c r="Q15" i="1"/>
  <c r="T14" i="1"/>
  <c r="S14" i="1"/>
  <c r="R14" i="1"/>
  <c r="Q14" i="1"/>
  <c r="T13" i="1"/>
  <c r="S13" i="1"/>
  <c r="R13" i="1"/>
  <c r="Q13" i="1"/>
  <c r="T12" i="1"/>
  <c r="S12" i="1"/>
  <c r="R12" i="1"/>
  <c r="Q12" i="1"/>
  <c r="T11" i="1"/>
  <c r="S11" i="1"/>
  <c r="R11" i="1"/>
  <c r="Q11" i="1"/>
  <c r="T10" i="1"/>
  <c r="S10" i="1"/>
  <c r="R10" i="1"/>
  <c r="Q10" i="1"/>
  <c r="T9" i="1"/>
  <c r="S9" i="1"/>
  <c r="R9" i="1"/>
  <c r="Q9" i="1"/>
  <c r="T8" i="1"/>
  <c r="S8" i="1"/>
  <c r="R8" i="1"/>
  <c r="Q8" i="1"/>
  <c r="T7" i="1"/>
  <c r="S7" i="1"/>
  <c r="R7" i="1"/>
  <c r="Q7" i="1"/>
  <c r="T6" i="1"/>
  <c r="S6" i="1"/>
  <c r="R6" i="1"/>
  <c r="Q6" i="1"/>
  <c r="T5" i="1"/>
  <c r="S5" i="1"/>
  <c r="R5" i="1"/>
  <c r="Q5" i="1"/>
  <c r="O58" i="1"/>
  <c r="N58" i="1"/>
  <c r="M58" i="1"/>
  <c r="L58" i="1"/>
  <c r="O57" i="1"/>
  <c r="N57" i="1"/>
  <c r="M57" i="1"/>
  <c r="L57" i="1"/>
  <c r="O56" i="1"/>
  <c r="N56" i="1"/>
  <c r="M56" i="1"/>
  <c r="L56" i="1"/>
  <c r="O55" i="1"/>
  <c r="N55" i="1"/>
  <c r="M55" i="1"/>
  <c r="L55" i="1"/>
  <c r="O54" i="1"/>
  <c r="N54" i="1"/>
  <c r="M54" i="1"/>
  <c r="L54" i="1"/>
  <c r="O53" i="1"/>
  <c r="N53" i="1"/>
  <c r="M53" i="1"/>
  <c r="L53" i="1"/>
  <c r="O52" i="1"/>
  <c r="N52" i="1"/>
  <c r="M52" i="1"/>
  <c r="L52" i="1"/>
  <c r="O51" i="1"/>
  <c r="N51" i="1"/>
  <c r="M51" i="1"/>
  <c r="L51" i="1"/>
  <c r="O50" i="1"/>
  <c r="N50" i="1"/>
  <c r="M50" i="1"/>
  <c r="L50" i="1"/>
  <c r="O49" i="1"/>
  <c r="N49" i="1"/>
  <c r="M49" i="1"/>
  <c r="L49" i="1"/>
  <c r="O48" i="1"/>
  <c r="N48" i="1"/>
  <c r="M48" i="1"/>
  <c r="L48" i="1"/>
  <c r="O47" i="1"/>
  <c r="N47" i="1"/>
  <c r="M47" i="1"/>
  <c r="L47" i="1"/>
  <c r="O46" i="1"/>
  <c r="N46" i="1"/>
  <c r="M46" i="1"/>
  <c r="L46" i="1"/>
  <c r="O45" i="1"/>
  <c r="N45" i="1"/>
  <c r="M45" i="1"/>
  <c r="L45" i="1"/>
  <c r="O44" i="1"/>
  <c r="N44" i="1"/>
  <c r="M44" i="1"/>
  <c r="L44" i="1"/>
  <c r="O43" i="1"/>
  <c r="N43" i="1"/>
  <c r="M43" i="1"/>
  <c r="L43" i="1"/>
  <c r="O42" i="1"/>
  <c r="N42" i="1"/>
  <c r="M42" i="1"/>
  <c r="L42" i="1"/>
  <c r="O41" i="1"/>
  <c r="N41" i="1"/>
  <c r="M41" i="1"/>
  <c r="L41" i="1"/>
  <c r="O40" i="1"/>
  <c r="N40" i="1"/>
  <c r="M40" i="1"/>
  <c r="L40" i="1"/>
  <c r="O39" i="1"/>
  <c r="N39" i="1"/>
  <c r="M39" i="1"/>
  <c r="L39" i="1"/>
  <c r="O38" i="1"/>
  <c r="N38" i="1"/>
  <c r="M38" i="1"/>
  <c r="L38" i="1"/>
  <c r="O37" i="1"/>
  <c r="N37" i="1"/>
  <c r="M37" i="1"/>
  <c r="L37" i="1"/>
  <c r="O36" i="1"/>
  <c r="N36" i="1"/>
  <c r="M36" i="1"/>
  <c r="L36" i="1"/>
  <c r="O35" i="1"/>
  <c r="N35" i="1"/>
  <c r="M35" i="1"/>
  <c r="L35" i="1"/>
  <c r="O34" i="1"/>
  <c r="N34" i="1"/>
  <c r="M34" i="1"/>
  <c r="L34" i="1"/>
  <c r="O33" i="1"/>
  <c r="N33" i="1"/>
  <c r="M33" i="1"/>
  <c r="L33" i="1"/>
  <c r="O32" i="1"/>
  <c r="N32" i="1"/>
  <c r="M32" i="1"/>
  <c r="L32" i="1"/>
  <c r="O31" i="1"/>
  <c r="N31" i="1"/>
  <c r="M31" i="1"/>
  <c r="L31" i="1"/>
  <c r="O30" i="1"/>
  <c r="N30" i="1"/>
  <c r="M30" i="1"/>
  <c r="L30" i="1"/>
  <c r="O29" i="1"/>
  <c r="N29" i="1"/>
  <c r="M29" i="1"/>
  <c r="L29" i="1"/>
  <c r="O28" i="1"/>
  <c r="N28" i="1"/>
  <c r="M28" i="1"/>
  <c r="L28" i="1"/>
  <c r="O27" i="1"/>
  <c r="N27" i="1"/>
  <c r="M27" i="1"/>
  <c r="L27" i="1"/>
  <c r="O26" i="1"/>
  <c r="N26" i="1"/>
  <c r="M26" i="1"/>
  <c r="L26" i="1"/>
  <c r="O25" i="1"/>
  <c r="N25" i="1"/>
  <c r="M25" i="1"/>
  <c r="L25" i="1"/>
  <c r="O24" i="1"/>
  <c r="N24" i="1"/>
  <c r="M24" i="1"/>
  <c r="L24" i="1"/>
  <c r="O23" i="1"/>
  <c r="N23" i="1"/>
  <c r="M23" i="1"/>
  <c r="L23" i="1"/>
  <c r="O22" i="1"/>
  <c r="N22" i="1"/>
  <c r="M22" i="1"/>
  <c r="L22" i="1"/>
  <c r="O21" i="1"/>
  <c r="N21" i="1"/>
  <c r="M21" i="1"/>
  <c r="L21" i="1"/>
  <c r="O20" i="1"/>
  <c r="N20" i="1"/>
  <c r="M20" i="1"/>
  <c r="L20" i="1"/>
  <c r="O19" i="1"/>
  <c r="N19" i="1"/>
  <c r="M19" i="1"/>
  <c r="L19" i="1"/>
  <c r="O18" i="1"/>
  <c r="N18" i="1"/>
  <c r="M18" i="1"/>
  <c r="L18" i="1"/>
  <c r="O17" i="1"/>
  <c r="N17" i="1"/>
  <c r="M17" i="1"/>
  <c r="L17" i="1"/>
  <c r="O16" i="1"/>
  <c r="N16" i="1"/>
  <c r="M16" i="1"/>
  <c r="L16" i="1"/>
  <c r="O15" i="1"/>
  <c r="N15" i="1"/>
  <c r="M15" i="1"/>
  <c r="L15" i="1"/>
  <c r="O14" i="1"/>
  <c r="N14" i="1"/>
  <c r="M14" i="1"/>
  <c r="L14" i="1"/>
  <c r="O13" i="1"/>
  <c r="N13" i="1"/>
  <c r="M13" i="1"/>
  <c r="L13" i="1"/>
  <c r="O12" i="1"/>
  <c r="N12" i="1"/>
  <c r="M12" i="1"/>
  <c r="L12" i="1"/>
  <c r="O11" i="1"/>
  <c r="N11" i="1"/>
  <c r="M11" i="1"/>
  <c r="L11" i="1"/>
  <c r="O10" i="1"/>
  <c r="N10" i="1"/>
  <c r="M10" i="1"/>
  <c r="L10" i="1"/>
  <c r="O9" i="1"/>
  <c r="N9" i="1"/>
  <c r="M9" i="1"/>
  <c r="L9" i="1"/>
  <c r="O8" i="1"/>
  <c r="N8" i="1"/>
  <c r="M8" i="1"/>
  <c r="L8" i="1"/>
  <c r="O7" i="1"/>
  <c r="N7" i="1"/>
  <c r="M7" i="1"/>
  <c r="L7" i="1"/>
  <c r="O6" i="1"/>
  <c r="N6" i="1"/>
  <c r="M6" i="1"/>
  <c r="L6" i="1"/>
  <c r="O5" i="1"/>
  <c r="N5" i="1"/>
  <c r="M5" i="1"/>
  <c r="L5" i="1"/>
  <c r="J58" i="1"/>
  <c r="I58" i="1"/>
  <c r="H58" i="1"/>
  <c r="G58" i="1"/>
  <c r="J57" i="1"/>
  <c r="I57" i="1"/>
  <c r="H57" i="1"/>
  <c r="G57" i="1"/>
  <c r="J56" i="1"/>
  <c r="I56" i="1"/>
  <c r="H56" i="1"/>
  <c r="G56" i="1"/>
  <c r="J55" i="1"/>
  <c r="I55" i="1"/>
  <c r="H55" i="1"/>
  <c r="G55" i="1"/>
  <c r="J54" i="1"/>
  <c r="I54" i="1"/>
  <c r="H54" i="1"/>
  <c r="G54" i="1"/>
  <c r="J53" i="1"/>
  <c r="I53" i="1"/>
  <c r="H53" i="1"/>
  <c r="G53" i="1"/>
  <c r="J52" i="1"/>
  <c r="I52" i="1"/>
  <c r="H52" i="1"/>
  <c r="G52" i="1"/>
  <c r="J51" i="1"/>
  <c r="I51" i="1"/>
  <c r="H51" i="1"/>
  <c r="G51" i="1"/>
  <c r="J50" i="1"/>
  <c r="I50" i="1"/>
  <c r="H50" i="1"/>
  <c r="G50" i="1"/>
  <c r="J49" i="1"/>
  <c r="I49" i="1"/>
  <c r="H49" i="1"/>
  <c r="G49" i="1"/>
  <c r="J48" i="1"/>
  <c r="I48" i="1"/>
  <c r="H48" i="1"/>
  <c r="G48" i="1"/>
  <c r="J47" i="1"/>
  <c r="I47" i="1"/>
  <c r="H47" i="1"/>
  <c r="G47" i="1"/>
  <c r="J46" i="1"/>
  <c r="I46" i="1"/>
  <c r="H46" i="1"/>
  <c r="G46" i="1"/>
  <c r="J45" i="1"/>
  <c r="I45" i="1"/>
  <c r="H45" i="1"/>
  <c r="G45" i="1"/>
  <c r="J44" i="1"/>
  <c r="I44" i="1"/>
  <c r="H44" i="1"/>
  <c r="G44" i="1"/>
  <c r="J43" i="1"/>
  <c r="I43" i="1"/>
  <c r="H43" i="1"/>
  <c r="G43" i="1"/>
  <c r="J42" i="1"/>
  <c r="I42" i="1"/>
  <c r="H42" i="1"/>
  <c r="G42" i="1"/>
  <c r="J41" i="1"/>
  <c r="I41" i="1"/>
  <c r="H41" i="1"/>
  <c r="G41" i="1"/>
  <c r="J40" i="1"/>
  <c r="I40" i="1"/>
  <c r="H40" i="1"/>
  <c r="G40" i="1"/>
  <c r="J39" i="1"/>
  <c r="I39" i="1"/>
  <c r="H39" i="1"/>
  <c r="G39" i="1"/>
  <c r="J38" i="1"/>
  <c r="I38" i="1"/>
  <c r="H38" i="1"/>
  <c r="G38" i="1"/>
  <c r="J37" i="1"/>
  <c r="I37" i="1"/>
  <c r="H37" i="1"/>
  <c r="G37" i="1"/>
  <c r="J36" i="1"/>
  <c r="I36" i="1"/>
  <c r="H36" i="1"/>
  <c r="G36" i="1"/>
  <c r="J35" i="1"/>
  <c r="I35" i="1"/>
  <c r="H35" i="1"/>
  <c r="G35" i="1"/>
  <c r="J34" i="1"/>
  <c r="I34" i="1"/>
  <c r="H34" i="1"/>
  <c r="G34" i="1"/>
  <c r="J33" i="1"/>
  <c r="I33" i="1"/>
  <c r="H33" i="1"/>
  <c r="G33" i="1"/>
  <c r="J32" i="1"/>
  <c r="I32" i="1"/>
  <c r="H32" i="1"/>
  <c r="G32" i="1"/>
  <c r="J31" i="1"/>
  <c r="I31" i="1"/>
  <c r="H31" i="1"/>
  <c r="G31" i="1"/>
  <c r="J30" i="1"/>
  <c r="I30" i="1"/>
  <c r="H30" i="1"/>
  <c r="G30" i="1"/>
  <c r="J29" i="1"/>
  <c r="I29" i="1"/>
  <c r="H29" i="1"/>
  <c r="G29" i="1"/>
  <c r="J28" i="1"/>
  <c r="I28" i="1"/>
  <c r="H28" i="1"/>
  <c r="G28" i="1"/>
  <c r="J27" i="1"/>
  <c r="I27" i="1"/>
  <c r="H27" i="1"/>
  <c r="G27" i="1"/>
  <c r="J26" i="1"/>
  <c r="I26" i="1"/>
  <c r="H26" i="1"/>
  <c r="G26" i="1"/>
  <c r="J25" i="1"/>
  <c r="I25" i="1"/>
  <c r="H25" i="1"/>
  <c r="G25" i="1"/>
  <c r="J24" i="1"/>
  <c r="I24" i="1"/>
  <c r="H24" i="1"/>
  <c r="G24" i="1"/>
  <c r="J23" i="1"/>
  <c r="I23" i="1"/>
  <c r="H23" i="1"/>
  <c r="G23" i="1"/>
  <c r="J22" i="1"/>
  <c r="I22" i="1"/>
  <c r="H22" i="1"/>
  <c r="G22" i="1"/>
  <c r="J21" i="1"/>
  <c r="I21" i="1"/>
  <c r="H21" i="1"/>
  <c r="G21" i="1"/>
  <c r="J20" i="1"/>
  <c r="I20" i="1"/>
  <c r="H20" i="1"/>
  <c r="G20" i="1"/>
  <c r="J19" i="1"/>
  <c r="I19" i="1"/>
  <c r="H19" i="1"/>
  <c r="G19" i="1"/>
  <c r="J18" i="1"/>
  <c r="I18" i="1"/>
  <c r="H18" i="1"/>
  <c r="G18" i="1"/>
  <c r="J17" i="1"/>
  <c r="I17" i="1"/>
  <c r="H17" i="1"/>
  <c r="G17" i="1"/>
  <c r="J16" i="1"/>
  <c r="I16" i="1"/>
  <c r="H16" i="1"/>
  <c r="G16" i="1"/>
  <c r="J15" i="1"/>
  <c r="I15" i="1"/>
  <c r="H15" i="1"/>
  <c r="G15" i="1"/>
  <c r="J14" i="1"/>
  <c r="I14" i="1"/>
  <c r="H14" i="1"/>
  <c r="G14" i="1"/>
  <c r="J13" i="1"/>
  <c r="I13" i="1"/>
  <c r="H13" i="1"/>
  <c r="G13" i="1"/>
  <c r="J12" i="1"/>
  <c r="I12" i="1"/>
  <c r="H12" i="1"/>
  <c r="G12" i="1"/>
  <c r="J11" i="1"/>
  <c r="I11" i="1"/>
  <c r="H11" i="1"/>
  <c r="G11" i="1"/>
  <c r="J10" i="1"/>
  <c r="I10" i="1"/>
  <c r="H10" i="1"/>
  <c r="G10" i="1"/>
  <c r="J9" i="1"/>
  <c r="I9" i="1"/>
  <c r="H9" i="1"/>
  <c r="G9" i="1"/>
  <c r="J8" i="1"/>
  <c r="I8" i="1"/>
  <c r="H8" i="1"/>
  <c r="G8" i="1"/>
  <c r="J7" i="1"/>
  <c r="I7" i="1"/>
  <c r="H7" i="1"/>
  <c r="G7" i="1"/>
  <c r="J6" i="1"/>
  <c r="I6" i="1"/>
  <c r="H6" i="1"/>
  <c r="G6" i="1"/>
  <c r="J5" i="1"/>
  <c r="I5" i="1"/>
  <c r="H5" i="1"/>
  <c r="F22" i="3"/>
  <c r="F21" i="3"/>
  <c r="F20" i="3"/>
  <c r="F19" i="3"/>
  <c r="F18" i="3"/>
  <c r="Y4" i="1"/>
  <c r="X4" i="1"/>
  <c r="W4" i="1"/>
  <c r="V4" i="1"/>
  <c r="T4" i="1"/>
  <c r="S4" i="1"/>
  <c r="R4" i="1"/>
  <c r="Q4" i="1"/>
  <c r="O4" i="1"/>
  <c r="N4" i="1"/>
  <c r="M4" i="1"/>
  <c r="L4" i="1"/>
  <c r="J4" i="1"/>
  <c r="I4" i="1"/>
  <c r="H4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4" i="1"/>
  <c r="A33" i="1" s="1"/>
  <c r="A34" i="1" s="1"/>
  <c r="D14" i="3"/>
  <c r="D13" i="3"/>
  <c r="D12" i="3"/>
  <c r="D11" i="3"/>
  <c r="D10" i="3"/>
  <c r="D9" i="3"/>
  <c r="D8" i="3"/>
  <c r="D7" i="3"/>
  <c r="D6" i="3"/>
  <c r="D5" i="3"/>
  <c r="D4" i="3"/>
  <c r="D3" i="3"/>
  <c r="C14" i="3"/>
  <c r="C13" i="3"/>
  <c r="C12" i="3"/>
  <c r="C11" i="3"/>
  <c r="C10" i="3"/>
  <c r="C9" i="3"/>
  <c r="C8" i="3"/>
  <c r="C7" i="3"/>
  <c r="C6" i="3"/>
  <c r="C5" i="3"/>
  <c r="C4" i="3"/>
  <c r="C3" i="3"/>
  <c r="B14" i="3"/>
  <c r="B13" i="3"/>
  <c r="B12" i="3"/>
  <c r="B11" i="3"/>
  <c r="B10" i="3"/>
  <c r="B9" i="3"/>
  <c r="B8" i="3"/>
  <c r="B7" i="3"/>
  <c r="B6" i="3"/>
  <c r="B5" i="3"/>
  <c r="B4" i="3"/>
  <c r="B3" i="3"/>
  <c r="AA5" i="1" l="1"/>
  <c r="AA7" i="1"/>
  <c r="AA11" i="1"/>
  <c r="AA13" i="1"/>
  <c r="AA17" i="1"/>
  <c r="AA19" i="1"/>
  <c r="AA23" i="1"/>
  <c r="AA25" i="1"/>
  <c r="AA29" i="1"/>
  <c r="AA31" i="1"/>
  <c r="AA33" i="1"/>
  <c r="AA37" i="1"/>
  <c r="AA39" i="1"/>
  <c r="AA41" i="1"/>
  <c r="AA45" i="1"/>
  <c r="AA47" i="1"/>
  <c r="AA49" i="1"/>
  <c r="AA51" i="1"/>
  <c r="AA53" i="1"/>
  <c r="AA57" i="1"/>
  <c r="AB5" i="1"/>
  <c r="AB7" i="1"/>
  <c r="AB9" i="1"/>
  <c r="AB11" i="1"/>
  <c r="AB13" i="1"/>
  <c r="AB15" i="1"/>
  <c r="AB17" i="1"/>
  <c r="AB19" i="1"/>
  <c r="AB21" i="1"/>
  <c r="AB23" i="1"/>
  <c r="AB25" i="1"/>
  <c r="AB27" i="1"/>
  <c r="AB29" i="1"/>
  <c r="AB31" i="1"/>
  <c r="AB33" i="1"/>
  <c r="AB35" i="1"/>
  <c r="AB37" i="1"/>
  <c r="AB39" i="1"/>
  <c r="AB41" i="1"/>
  <c r="AB43" i="1"/>
  <c r="AB45" i="1"/>
  <c r="AB47" i="1"/>
  <c r="AB49" i="1"/>
  <c r="AB51" i="1"/>
  <c r="AB53" i="1"/>
  <c r="AB55" i="1"/>
  <c r="AB57" i="1"/>
  <c r="AA9" i="1"/>
  <c r="AA15" i="1"/>
  <c r="AA21" i="1"/>
  <c r="AA27" i="1"/>
  <c r="AA35" i="1"/>
  <c r="AA43" i="1"/>
  <c r="AA55" i="1"/>
  <c r="AA6" i="1"/>
  <c r="AA8" i="1"/>
  <c r="AA10" i="1"/>
  <c r="AA12" i="1"/>
  <c r="AA14" i="1"/>
  <c r="AA16" i="1"/>
  <c r="AA18" i="1"/>
  <c r="AA20" i="1"/>
  <c r="AA22" i="1"/>
  <c r="AA24" i="1"/>
  <c r="AA26" i="1"/>
  <c r="AA28" i="1"/>
  <c r="AA30" i="1"/>
  <c r="AA32" i="1"/>
  <c r="AA34" i="1"/>
  <c r="AA36" i="1"/>
  <c r="AA38" i="1"/>
  <c r="AA40" i="1"/>
  <c r="AA42" i="1"/>
  <c r="AA44" i="1"/>
  <c r="AA46" i="1"/>
  <c r="AA48" i="1"/>
  <c r="AA50" i="1"/>
  <c r="AA52" i="1"/>
  <c r="AA54" i="1"/>
  <c r="AA56" i="1"/>
  <c r="AA58" i="1"/>
  <c r="AB6" i="1"/>
  <c r="AB8" i="1"/>
  <c r="AB10" i="1"/>
  <c r="AB12" i="1"/>
  <c r="AB14" i="1"/>
  <c r="AB16" i="1"/>
  <c r="AB18" i="1"/>
  <c r="AB20" i="1"/>
  <c r="AB22" i="1"/>
  <c r="AB24" i="1"/>
  <c r="AB26" i="1"/>
  <c r="AB28" i="1"/>
  <c r="AB30" i="1"/>
  <c r="AB32" i="1"/>
  <c r="AB34" i="1"/>
  <c r="AB36" i="1"/>
  <c r="AB38" i="1"/>
  <c r="AB40" i="1"/>
  <c r="AB42" i="1"/>
  <c r="AB44" i="1"/>
  <c r="AB46" i="1"/>
  <c r="AB48" i="1"/>
  <c r="AB50" i="1"/>
  <c r="AB52" i="1"/>
  <c r="AB54" i="1"/>
  <c r="AB56" i="1"/>
  <c r="AB58" i="1"/>
  <c r="AC4" i="1"/>
</calcChain>
</file>

<file path=xl/sharedStrings.xml><?xml version="1.0" encoding="utf-8"?>
<sst xmlns="http://schemas.openxmlformats.org/spreadsheetml/2006/main" count="263" uniqueCount="153">
  <si>
    <t>No.</t>
  </si>
  <si>
    <t>Client Name</t>
  </si>
  <si>
    <t>Client Identification Done?</t>
  </si>
  <si>
    <t>Client Screening done?</t>
  </si>
  <si>
    <t>Category of Client</t>
  </si>
  <si>
    <t>Requested Services?</t>
  </si>
  <si>
    <t>Anticipated Payment option?</t>
  </si>
  <si>
    <t>Anticipated Service Delivery Method?</t>
  </si>
  <si>
    <t>Overall Risk Points</t>
  </si>
  <si>
    <t>Overall Risk Rating</t>
  </si>
  <si>
    <t>Client Acceptance</t>
  </si>
  <si>
    <t>Ongoing Monitoring</t>
  </si>
  <si>
    <t>DCS Risk Appetite</t>
  </si>
  <si>
    <t>DCS Comments</t>
  </si>
  <si>
    <t>Date</t>
  </si>
  <si>
    <t>Result</t>
  </si>
  <si>
    <t>Risk ID</t>
  </si>
  <si>
    <t>Description</t>
  </si>
  <si>
    <t>Impact</t>
  </si>
  <si>
    <t>Likelihood</t>
  </si>
  <si>
    <t>Risk Rating</t>
  </si>
  <si>
    <t>DCS</t>
  </si>
  <si>
    <t>Yes</t>
  </si>
  <si>
    <t>CR-01</t>
  </si>
  <si>
    <t>SR-02</t>
  </si>
  <si>
    <t>PR-02</t>
  </si>
  <si>
    <t>DR-01</t>
  </si>
  <si>
    <t>DCS Enhanced Risk Register for Client Acceptance and Retention</t>
  </si>
  <si>
    <t>This risk register identifies, assesses, and mitigates risks in client acceptance and retention while ensuring compliance with Namibia’s Financial Intelligence Act (FIA) and Financial Intelligence Centre (FIC) requirements, including Anti-Money Laundering (AML), Counter-Terrorist Financing (CTF), and Know Your Customer (KYC) obligations.</t>
  </si>
  <si>
    <t>Risk Categories &amp; Key Risks</t>
  </si>
  <si>
    <t>Risk Description</t>
  </si>
  <si>
    <t>Risk Detail</t>
  </si>
  <si>
    <t>Risk Category</t>
  </si>
  <si>
    <t>Impact (H/M/L)</t>
  </si>
  <si>
    <t>Likelihood (H/M/L)</t>
  </si>
  <si>
    <t>Risk Rating (H/M/L)</t>
  </si>
  <si>
    <t>Mitigation Strategies</t>
  </si>
  <si>
    <t>Owner</t>
  </si>
  <si>
    <t>Status</t>
  </si>
  <si>
    <t>PIP / PEP client</t>
  </si>
  <si>
    <t>High-risk client (e.g., politically exposed person, high-net-worth individual)</t>
  </si>
  <si>
    <t>Client Risk</t>
  </si>
  <si>
    <t>High</t>
  </si>
  <si>
    <t>Medium</t>
  </si>
  <si>
    <t>Enhanced Due Diligence (EDD), ongoing monitoring</t>
  </si>
  <si>
    <t>Compliance Officer</t>
  </si>
  <si>
    <t>Open</t>
  </si>
  <si>
    <t>CR-02</t>
  </si>
  <si>
    <t>Corporate client</t>
  </si>
  <si>
    <t>Corporate client with opaque ownership structure (beneficial ownership concerns)</t>
  </si>
  <si>
    <t>Verify UBOs (Ultimate Beneficial Owners), review corporate documents</t>
  </si>
  <si>
    <t>CR-03</t>
  </si>
  <si>
    <t>Individual client</t>
  </si>
  <si>
    <t>Individual client with inconsistent documentation (ID, proof of address)</t>
  </si>
  <si>
    <t>Stricter KYC (Know Your Customer) requirements</t>
  </si>
  <si>
    <t>SR-01</t>
  </si>
  <si>
    <t>High-risk services</t>
  </si>
  <si>
    <t>High-risk services (e.g., large cash transactions, cross-border payments)</t>
  </si>
  <si>
    <t>Service Risk</t>
  </si>
  <si>
    <t>Specialized training, legal review, compliance checks</t>
  </si>
  <si>
    <t>Service Manager</t>
  </si>
  <si>
    <t>Complex services</t>
  </si>
  <si>
    <t>Complex services with high regulatory scrutiny (e.g., tax advisory, financial planning)</t>
  </si>
  <si>
    <t>Standardized checklists, periodic reviews</t>
  </si>
  <si>
    <t>Operations Manager</t>
  </si>
  <si>
    <t>Closed</t>
  </si>
  <si>
    <t>SR-03</t>
  </si>
  <si>
    <t>Standard services</t>
  </si>
  <si>
    <t>Standard services with low complexity (lower risk but potential for complacency)</t>
  </si>
  <si>
    <t>Low</t>
  </si>
  <si>
    <t>SR-04</t>
  </si>
  <si>
    <t>Unrecorded face-to-face transactions</t>
  </si>
  <si>
    <t>Unrecorded face-to-face transactions (no audit trail)</t>
  </si>
  <si>
    <t>PR-01</t>
  </si>
  <si>
    <t>Cash Payments</t>
  </si>
  <si>
    <t>Cash payments increasing money laundering risk</t>
  </si>
  <si>
    <t>Payment Risk</t>
  </si>
  <si>
    <t>Cash payment limits, mandatory reporting for large transactions</t>
  </si>
  <si>
    <t>Finance Team</t>
  </si>
  <si>
    <t>EFTs/SWIFT</t>
  </si>
  <si>
    <t>EFT/SWIFT payments (risk of fraud, incorrect beneficiary details)</t>
  </si>
  <si>
    <t>Dual approval for large transfers, client confirmation protocols</t>
  </si>
  <si>
    <t>PR-03</t>
  </si>
  <si>
    <t>POS Payments</t>
  </si>
  <si>
    <t>POS payments (risk of chargebacks, disputes)</t>
  </si>
  <si>
    <t>Clear refund policies, transaction records</t>
  </si>
  <si>
    <t>Remote service risks</t>
  </si>
  <si>
    <t>Remote onboarding without proper identity verification</t>
  </si>
  <si>
    <t>Delivery Risk</t>
  </si>
  <si>
    <t>Multi-factor authentication (MFA), secure client portals</t>
  </si>
  <si>
    <t>IT Security</t>
  </si>
  <si>
    <t>DR-02</t>
  </si>
  <si>
    <t>Face-to-face service risks</t>
  </si>
  <si>
    <t>Face-to-face service risks (data security, physical safety)</t>
  </si>
  <si>
    <t>Secure document handling, staff training on confidentiality</t>
  </si>
  <si>
    <t>HR/Security</t>
  </si>
  <si>
    <t>Risk Rating Methodology</t>
  </si>
  <si>
    <t>Impact (I):</t>
  </si>
  <si>
    <t xml:space="preserve"> = Legal penalties, reputational damage, major financial loss</t>
  </si>
  <si>
    <t xml:space="preserve"> = Operational delays, moderate financial impact</t>
  </si>
  <si>
    <t xml:space="preserve"> = Minor inconvenience, easily rectifiable</t>
  </si>
  <si>
    <t>Likelihood (L):</t>
  </si>
  <si>
    <t xml:space="preserve"> = Frequent occurrence (e.g., cash transactions in high-risk sectors)</t>
  </si>
  <si>
    <t xml:space="preserve"> = Occasional occurrence</t>
  </si>
  <si>
    <t xml:space="preserve"> = Rare occurrence</t>
  </si>
  <si>
    <t>Risk Rating (RR):</t>
  </si>
  <si>
    <t xml:space="preserve"> = Immediate action required</t>
  </si>
  <si>
    <t xml:space="preserve"> = Monitoring and controls needed</t>
  </si>
  <si>
    <t xml:space="preserve"> = Acceptable with minimal controls</t>
  </si>
  <si>
    <t>Key Controls &amp; Best Practices</t>
  </si>
  <si>
    <t>1. Client Acceptance:</t>
  </si>
  <si>
    <t>Corporate Clients</t>
  </si>
  <si>
    <t>Verify legal existence</t>
  </si>
  <si>
    <t>Proof of trading address</t>
  </si>
  <si>
    <t>List of owners (shareholders, members, beneficial owners)</t>
  </si>
  <si>
    <t>Risk Profiling</t>
  </si>
  <si>
    <t>Sanction screening</t>
  </si>
  <si>
    <t>Individuals</t>
  </si>
  <si>
    <t>Validate ID</t>
  </si>
  <si>
    <t>Proof of residential address</t>
  </si>
  <si>
    <t>2. Service Delivery:</t>
  </si>
  <si>
    <t>Online/Remote</t>
  </si>
  <si>
    <t>Secure portals</t>
  </si>
  <si>
    <t>Encryption</t>
  </si>
  <si>
    <t>Biometric verification</t>
  </si>
  <si>
    <t>Face-to-Face</t>
  </si>
  <si>
    <t>Secure data handling</t>
  </si>
  <si>
    <t>Confidentiality agreements</t>
  </si>
  <si>
    <t>3. Payment Methods:</t>
  </si>
  <si>
    <r>
      <t>Cash:</t>
    </r>
    <r>
      <rPr>
        <sz val="10"/>
        <color theme="1"/>
        <rFont val="Arial"/>
        <family val="2"/>
      </rPr>
      <t xml:space="preserve"> Limit acceptance, enforce AML reporting.</t>
    </r>
  </si>
  <si>
    <r>
      <t>EFT/SWIFT:</t>
    </r>
    <r>
      <rPr>
        <sz val="10"/>
        <color theme="1"/>
        <rFont val="Arial"/>
        <family val="2"/>
      </rPr>
      <t xml:space="preserve"> Dual authorization for large transfers.</t>
    </r>
  </si>
  <si>
    <r>
      <t>POS:</t>
    </r>
    <r>
      <rPr>
        <sz val="10"/>
        <color theme="1"/>
        <rFont val="Arial"/>
        <family val="2"/>
      </rPr>
      <t xml:space="preserve"> Clear dispute resolution process.</t>
    </r>
  </si>
  <si>
    <t>4. Ongoing Monitoring:</t>
  </si>
  <si>
    <t>Periodic client reviews (especially high-risk clients).</t>
  </si>
  <si>
    <t>Staff training on fraud detection and compliance.</t>
  </si>
  <si>
    <t>Review &amp; Approval</t>
  </si>
  <si>
    <r>
      <t>Reviewed by:</t>
    </r>
    <r>
      <rPr>
        <sz val="10"/>
        <color theme="1"/>
        <rFont val="Arial"/>
        <family val="2"/>
      </rPr>
      <t xml:space="preserve"> [Compliance Officer / Risk Manager]</t>
    </r>
  </si>
  <si>
    <r>
      <t>Approved by:</t>
    </r>
    <r>
      <rPr>
        <sz val="10"/>
        <color theme="1"/>
        <rFont val="Arial"/>
        <family val="2"/>
      </rPr>
      <t xml:space="preserve"> [Senior Management]</t>
    </r>
  </si>
  <si>
    <r>
      <t>Next Review Date:</t>
    </r>
    <r>
      <rPr>
        <sz val="10"/>
        <color theme="1"/>
        <rFont val="Arial"/>
        <family val="2"/>
      </rPr>
      <t xml:space="preserve"> [Quarterly/Annually]</t>
    </r>
  </si>
  <si>
    <t>This risk register ensures a structured approach to managing risks in client acceptance and retention while complying with regulatory requirements (e.g., AML, GDPR, industry-specific laws). Adjust based on your organization’s specific risk appetite and policies.</t>
  </si>
  <si>
    <t>Points</t>
  </si>
  <si>
    <t>Points Total</t>
  </si>
  <si>
    <t>Client Acceptance?</t>
  </si>
  <si>
    <t>Very High-risk</t>
  </si>
  <si>
    <t>Do not accept client</t>
  </si>
  <si>
    <t>N/A</t>
  </si>
  <si>
    <t>High-risk</t>
  </si>
  <si>
    <t>Accept client</t>
  </si>
  <si>
    <t>Quarterly review</t>
  </si>
  <si>
    <t>Medium-risk</t>
  </si>
  <si>
    <t>Bi-Annually</t>
  </si>
  <si>
    <t>Low-risk</t>
  </si>
  <si>
    <t>Annually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</si>
</sst>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8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8"/>
      <color rgb="FFC00000"/>
      <name val="Arial"/>
      <family val="2"/>
    </font>
    <font>
      <b/>
      <sz val="13.5"/>
      <color rgb="FFC00000"/>
      <name val="Arial"/>
      <family val="2"/>
    </font>
    <font>
      <b/>
      <u/>
      <sz val="10"/>
      <color rgb="FF002060"/>
      <name val="Arial"/>
      <family val="2"/>
    </font>
    <font>
      <b/>
      <sz val="10"/>
      <color rgb="FF002060"/>
      <name val="Arial"/>
      <family val="2"/>
    </font>
    <font>
      <b/>
      <sz val="10"/>
      <color theme="0" tint="-4.9989318521683403E-2"/>
      <name val="Arial"/>
      <family val="2"/>
    </font>
    <font>
      <sz val="10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4" fillId="0" borderId="0" xfId="0" applyFont="1" applyAlignment="1">
      <alignment horizontal="left" vertical="top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 indent="2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 inden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0" xfId="0" applyNumberFormat="1"/>
    <xf numFmtId="0" fontId="6" fillId="2" borderId="1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2" xfId="0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vertical="center" wrapText="1"/>
    </xf>
    <xf numFmtId="164" fontId="6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/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2" xfId="0" applyFill="1" applyBorder="1"/>
    <xf numFmtId="0" fontId="0" fillId="6" borderId="3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4" xfId="0" applyFill="1" applyBorder="1"/>
    <xf numFmtId="164" fontId="0" fillId="8" borderId="2" xfId="0" applyNumberFormat="1" applyFill="1" applyBorder="1"/>
    <xf numFmtId="164" fontId="0" fillId="8" borderId="3" xfId="0" applyNumberFormat="1" applyFill="1" applyBorder="1"/>
    <xf numFmtId="164" fontId="0" fillId="8" borderId="4" xfId="0" applyNumberFormat="1" applyFill="1" applyBorder="1"/>
    <xf numFmtId="0" fontId="0" fillId="3" borderId="5" xfId="0" applyFill="1" applyBorder="1"/>
    <xf numFmtId="0" fontId="0" fillId="9" borderId="2" xfId="0" applyFill="1" applyBorder="1" applyAlignment="1">
      <alignment horizontal="left" vertical="center"/>
    </xf>
    <xf numFmtId="0" fontId="0" fillId="9" borderId="3" xfId="0" applyFill="1" applyBorder="1" applyAlignment="1">
      <alignment horizontal="left" vertical="center"/>
    </xf>
    <xf numFmtId="0" fontId="0" fillId="9" borderId="4" xfId="0" applyFill="1" applyBorder="1" applyAlignment="1">
      <alignment horizontal="left" vertical="center"/>
    </xf>
    <xf numFmtId="0" fontId="0" fillId="6" borderId="8" xfId="0" applyFill="1" applyBorder="1" applyAlignment="1">
      <alignment horizontal="center"/>
    </xf>
    <xf numFmtId="0" fontId="0" fillId="8" borderId="8" xfId="0" applyFill="1" applyBorder="1"/>
    <xf numFmtId="0" fontId="0" fillId="7" borderId="8" xfId="0" applyFill="1" applyBorder="1"/>
    <xf numFmtId="164" fontId="0" fillId="8" borderId="8" xfId="0" applyNumberFormat="1" applyFill="1" applyBorder="1"/>
    <xf numFmtId="0" fontId="0" fillId="6" borderId="8" xfId="0" applyFill="1" applyBorder="1"/>
    <xf numFmtId="0" fontId="0" fillId="6" borderId="8" xfId="0" applyFill="1" applyBorder="1" applyAlignment="1">
      <alignment horizontal="center" vertical="center"/>
    </xf>
    <xf numFmtId="0" fontId="0" fillId="9" borderId="8" xfId="0" applyFill="1" applyBorder="1" applyAlignment="1">
      <alignment horizontal="left" vertical="center"/>
    </xf>
    <xf numFmtId="0" fontId="1" fillId="0" borderId="0" xfId="0" applyFont="1" applyAlignment="1">
      <alignment vertical="center" wrapText="1"/>
    </xf>
    <xf numFmtId="0" fontId="1" fillId="0" borderId="9" xfId="0" applyFont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1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4268A-3B29-498B-9BD1-89288CE908A9}">
  <dimension ref="A2:AE58"/>
  <sheetViews>
    <sheetView zoomScale="70" zoomScaleNormal="70" workbookViewId="0">
      <pane xSplit="5" ySplit="3" topLeftCell="V4" activePane="bottomRight" state="frozen"/>
      <selection pane="topRight" activeCell="F1" sqref="F1"/>
      <selection pane="bottomLeft" activeCell="A4" sqref="A4"/>
      <selection pane="bottomRight" activeCell="C11" sqref="C11"/>
    </sheetView>
  </sheetViews>
  <sheetFormatPr defaultRowHeight="12.75" x14ac:dyDescent="0.2"/>
  <cols>
    <col min="1" max="1" width="5.85546875" customWidth="1"/>
    <col min="2" max="2" width="21.140625" bestFit="1" customWidth="1"/>
    <col min="3" max="3" width="12.7109375" customWidth="1"/>
    <col min="4" max="4" width="11.28515625" style="18" customWidth="1"/>
    <col min="5" max="5" width="8.7109375" bestFit="1" customWidth="1"/>
    <col min="6" max="6" width="7.140625" bestFit="1" customWidth="1"/>
    <col min="7" max="7" width="14.28515625" bestFit="1" customWidth="1"/>
    <col min="8" max="8" width="7.28515625" bestFit="1" customWidth="1"/>
    <col min="9" max="9" width="10.28515625" bestFit="1" customWidth="1"/>
    <col min="10" max="10" width="9.140625" customWidth="1"/>
    <col min="11" max="11" width="7.140625" bestFit="1" customWidth="1"/>
    <col min="12" max="12" width="30.7109375" customWidth="1"/>
    <col min="13" max="13" width="6.85546875" customWidth="1"/>
    <col min="14" max="14" width="10.28515625" customWidth="1"/>
    <col min="15" max="15" width="8.140625" customWidth="1"/>
    <col min="16" max="16" width="7.140625" bestFit="1" customWidth="1"/>
    <col min="17" max="17" width="14" bestFit="1" customWidth="1"/>
    <col min="18" max="18" width="6.85546875" bestFit="1" customWidth="1"/>
    <col min="19" max="19" width="10.28515625" bestFit="1" customWidth="1"/>
    <col min="20" max="20" width="8.7109375" customWidth="1"/>
    <col min="22" max="22" width="22.42578125" customWidth="1"/>
    <col min="24" max="24" width="10.28515625" bestFit="1" customWidth="1"/>
    <col min="25" max="25" width="8.28515625" customWidth="1"/>
    <col min="27" max="27" width="12.7109375" bestFit="1" customWidth="1"/>
    <col min="28" max="28" width="17.28515625" bestFit="1" customWidth="1"/>
    <col min="29" max="29" width="14.28515625" bestFit="1" customWidth="1"/>
    <col min="30" max="30" width="18.7109375" customWidth="1"/>
    <col min="31" max="31" width="24.140625" customWidth="1"/>
  </cols>
  <sheetData>
    <row r="2" spans="1:31" ht="28.9" customHeight="1" x14ac:dyDescent="0.2">
      <c r="A2" s="76" t="s">
        <v>0</v>
      </c>
      <c r="B2" s="75" t="s">
        <v>1</v>
      </c>
      <c r="C2" s="76" t="s">
        <v>2</v>
      </c>
      <c r="D2" s="76" t="s">
        <v>3</v>
      </c>
      <c r="E2" s="76"/>
      <c r="F2" s="76" t="s">
        <v>4</v>
      </c>
      <c r="G2" s="76"/>
      <c r="H2" s="76"/>
      <c r="I2" s="76"/>
      <c r="J2" s="76"/>
      <c r="K2" s="76" t="s">
        <v>5</v>
      </c>
      <c r="L2" s="76"/>
      <c r="M2" s="76"/>
      <c r="N2" s="76"/>
      <c r="O2" s="76"/>
      <c r="P2" s="76" t="s">
        <v>6</v>
      </c>
      <c r="Q2" s="76"/>
      <c r="R2" s="76"/>
      <c r="S2" s="76"/>
      <c r="T2" s="76"/>
      <c r="U2" s="76" t="s">
        <v>7</v>
      </c>
      <c r="V2" s="76"/>
      <c r="W2" s="76"/>
      <c r="X2" s="76"/>
      <c r="Y2" s="76"/>
      <c r="Z2" s="76" t="s">
        <v>8</v>
      </c>
      <c r="AA2" s="76" t="s">
        <v>9</v>
      </c>
      <c r="AB2" s="76" t="s">
        <v>10</v>
      </c>
      <c r="AC2" s="76" t="s">
        <v>11</v>
      </c>
      <c r="AD2" s="73" t="s">
        <v>12</v>
      </c>
      <c r="AE2" s="73" t="s">
        <v>13</v>
      </c>
    </row>
    <row r="3" spans="1:31" s="13" customFormat="1" ht="32.450000000000003" customHeight="1" x14ac:dyDescent="0.2">
      <c r="A3" s="76"/>
      <c r="B3" s="75"/>
      <c r="C3" s="76"/>
      <c r="D3" s="37" t="s">
        <v>14</v>
      </c>
      <c r="E3" s="38" t="s">
        <v>15</v>
      </c>
      <c r="F3" s="39" t="s">
        <v>16</v>
      </c>
      <c r="G3" s="39" t="s">
        <v>17</v>
      </c>
      <c r="H3" s="39" t="s">
        <v>18</v>
      </c>
      <c r="I3" s="39" t="s">
        <v>19</v>
      </c>
      <c r="J3" s="40" t="s">
        <v>20</v>
      </c>
      <c r="K3" s="39" t="s">
        <v>16</v>
      </c>
      <c r="L3" s="39" t="s">
        <v>17</v>
      </c>
      <c r="M3" s="39" t="s">
        <v>18</v>
      </c>
      <c r="N3" s="39" t="s">
        <v>19</v>
      </c>
      <c r="O3" s="40" t="s">
        <v>20</v>
      </c>
      <c r="P3" s="39" t="s">
        <v>16</v>
      </c>
      <c r="Q3" s="39" t="s">
        <v>17</v>
      </c>
      <c r="R3" s="39" t="s">
        <v>18</v>
      </c>
      <c r="S3" s="39" t="s">
        <v>19</v>
      </c>
      <c r="T3" s="40" t="s">
        <v>20</v>
      </c>
      <c r="U3" s="39" t="s">
        <v>16</v>
      </c>
      <c r="V3" s="39" t="s">
        <v>17</v>
      </c>
      <c r="W3" s="39" t="s">
        <v>18</v>
      </c>
      <c r="X3" s="39" t="s">
        <v>19</v>
      </c>
      <c r="Y3" s="40" t="s">
        <v>20</v>
      </c>
      <c r="Z3" s="76"/>
      <c r="AA3" s="76"/>
      <c r="AB3" s="76"/>
      <c r="AC3" s="76"/>
      <c r="AD3" s="74"/>
      <c r="AE3" s="74"/>
    </row>
    <row r="4" spans="1:31" x14ac:dyDescent="0.2">
      <c r="A4" s="41">
        <f>IF(B4&lt;&gt;"",1,"")</f>
        <v>1</v>
      </c>
      <c r="B4" s="52" t="s">
        <v>21</v>
      </c>
      <c r="C4" s="49" t="s">
        <v>22</v>
      </c>
      <c r="D4" s="55">
        <v>45867</v>
      </c>
      <c r="E4" s="52"/>
      <c r="F4" s="49" t="s">
        <v>23</v>
      </c>
      <c r="G4" s="66" t="str">
        <f>IF($B4&lt;&gt;"",IFERROR(VLOOKUP('Risk Register'!$F4,'Input Data'!$A$10:$G$21,2,FALSE),"Please select Risk ID"),"")</f>
        <v>PIP / PEP client</v>
      </c>
      <c r="H4" s="44" t="str">
        <f>IFERROR(VLOOKUP('Risk Register'!$F4,'Input Data'!$A$10:$G$21,5,FALSE),"")</f>
        <v>High</v>
      </c>
      <c r="I4" s="44" t="str">
        <f>IFERROR(VLOOKUP('Risk Register'!$F4,'Input Data'!$A$10:$G$21,6,FALSE),"")</f>
        <v>Medium</v>
      </c>
      <c r="J4" s="44" t="str">
        <f>IFERROR(VLOOKUP('Risk Register'!$F4,'Input Data'!$A$10:$G$21,7,FALSE),"")</f>
        <v>High</v>
      </c>
      <c r="K4" s="49" t="s">
        <v>24</v>
      </c>
      <c r="L4" s="47" t="str">
        <f>IF($B4&lt;&gt;"",IFERROR(VLOOKUP('Risk Register'!$K4,'Input Data'!$A$10:$G$21,2,FALSE),"Please select Risk ID"),"")</f>
        <v>Complex services</v>
      </c>
      <c r="M4" s="44" t="str">
        <f>IFERROR(VLOOKUP('Risk Register'!$K4,'Input Data'!$A$10:$G$21,5,FALSE),"")</f>
        <v>Medium</v>
      </c>
      <c r="N4" s="44" t="str">
        <f>IFERROR(VLOOKUP('Risk Register'!$K4,'Input Data'!$A$10:$G$21,6,FALSE),"")</f>
        <v>Medium</v>
      </c>
      <c r="O4" s="44" t="str">
        <f>IFERROR(VLOOKUP('Risk Register'!$K4,'Input Data'!$A$10:$G$21,7,FALSE),"")</f>
        <v>Medium</v>
      </c>
      <c r="P4" s="49" t="s">
        <v>25</v>
      </c>
      <c r="Q4" s="47" t="str">
        <f>IF($B4&lt;&gt;"",IFERROR(VLOOKUP('Risk Register'!$P4,'Input Data'!$A$10:$G$21,2,FALSE),"Please select Risk ID"),"")</f>
        <v>EFTs/SWIFT</v>
      </c>
      <c r="R4" s="44" t="str">
        <f>IFERROR(VLOOKUP('Risk Register'!$P4,'Input Data'!$A$10:$G$21,5,FALSE),"")</f>
        <v>Medium</v>
      </c>
      <c r="S4" s="44" t="str">
        <f>IFERROR(VLOOKUP('Risk Register'!$P4,'Input Data'!$A$10:$G$21,6,FALSE),"")</f>
        <v>Medium</v>
      </c>
      <c r="T4" s="44" t="str">
        <f>IFERROR(VLOOKUP('Risk Register'!$P4,'Input Data'!$A$10:$G$21,7,FALSE),"")</f>
        <v>Medium</v>
      </c>
      <c r="U4" s="49" t="s">
        <v>26</v>
      </c>
      <c r="V4" s="47" t="str">
        <f>IF($B4&lt;&gt;"",IFERROR(VLOOKUP('Risk Register'!$U4,'Input Data'!$A$10:$G$21,2,FALSE),"Please select Risk ID"),"")</f>
        <v>Remote service risks</v>
      </c>
      <c r="W4" s="44" t="str">
        <f>IFERROR(VLOOKUP('Risk Register'!$U4,'Input Data'!$A$10:$G$21,5,FALSE),"")</f>
        <v>High</v>
      </c>
      <c r="X4" s="44" t="str">
        <f>IFERROR(VLOOKUP('Risk Register'!$U4,'Input Data'!$A$10:$G$21,6,FALSE),"")</f>
        <v>Medium</v>
      </c>
      <c r="Y4" s="44" t="str">
        <f>IFERROR(VLOOKUP('Risk Register'!$U4,'Input Data'!$A$10:$G$21,7,FALSE),"")</f>
        <v>High</v>
      </c>
      <c r="Z4" s="44">
        <f>IF(B4&lt;&gt;"",IF(C4="Yes",IFERROR(SUM(VLOOKUP($F4,'Risk Rating'!$A$3:$E$14,5,FALSE),VLOOKUP($K4,'Risk Rating'!$A$3:$E$14,5,FALSE),VLOOKUP($P4,'Risk Rating'!$A$3:$E$14,5,FALSE),VLOOKUP($U4,'Risk Rating'!$A$3:$E$14,5,FALSE)),""),20),"")</f>
        <v>15</v>
      </c>
      <c r="AA4" s="47" t="str">
        <f>_xlfn.XLOOKUP($Z4,'Risk Rating'!$A$17:$A$20,'Risk Rating'!$B$17:$B$20," ",1)</f>
        <v>Medium-risk</v>
      </c>
      <c r="AB4" s="47" t="str">
        <f>_xlfn.XLOOKUP($Z4,'Risk Rating'!$A$17:$A$20,'Risk Rating'!$C$17:$C$20," ",1)</f>
        <v>Accept client</v>
      </c>
      <c r="AC4" s="47" t="str">
        <f>_xlfn.XLOOKUP($Z4,'Risk Rating'!$A$17:$A$20,'Risk Rating'!$D$17:$D$20," ",1)</f>
        <v>Bi-Annually</v>
      </c>
      <c r="AD4" s="59"/>
      <c r="AE4" s="52"/>
    </row>
    <row r="5" spans="1:31" x14ac:dyDescent="0.2">
      <c r="A5" s="62" t="str">
        <f t="shared" ref="A5:A31" si="0">IF(B5&lt;&gt;"",A4+1,"")</f>
        <v/>
      </c>
      <c r="B5" s="63"/>
      <c r="C5" s="64"/>
      <c r="D5" s="65"/>
      <c r="E5" s="63"/>
      <c r="F5" s="64"/>
      <c r="G5" s="66" t="str">
        <f>IF($B5&lt;&gt;"",IFERROR(VLOOKUP('Risk Register'!$F5,'Input Data'!$A$10:$G$21,2,FALSE),"Please select Risk ID"),"")</f>
        <v/>
      </c>
      <c r="H5" s="67" t="str">
        <f>IFERROR(VLOOKUP('Risk Register'!$F5,'Input Data'!$A$10:$G$21,5,FALSE),"")</f>
        <v/>
      </c>
      <c r="I5" s="67" t="str">
        <f>IFERROR(VLOOKUP('Risk Register'!$F5,'Input Data'!$A$10:$G$21,6,FALSE),"")</f>
        <v/>
      </c>
      <c r="J5" s="67" t="str">
        <f>IFERROR(VLOOKUP('Risk Register'!$F5,'Input Data'!$A$10:$G$21,7,FALSE),"")</f>
        <v/>
      </c>
      <c r="K5" s="64"/>
      <c r="L5" s="66" t="str">
        <f>IF($B5&lt;&gt;"",IFERROR(VLOOKUP('Risk Register'!$K5,'Input Data'!$A$10:$G$21,2,FALSE),"Please select Risk ID"),"")</f>
        <v/>
      </c>
      <c r="M5" s="67" t="str">
        <f>IFERROR(VLOOKUP('Risk Register'!$K5,'Input Data'!$A$10:$G$21,5,FALSE),"")</f>
        <v/>
      </c>
      <c r="N5" s="67" t="str">
        <f>IFERROR(VLOOKUP('Risk Register'!$K5,'Input Data'!$A$10:$G$21,6,FALSE),"")</f>
        <v/>
      </c>
      <c r="O5" s="67" t="str">
        <f>IFERROR(VLOOKUP('Risk Register'!$K5,'Input Data'!$A$10:$G$21,7,FALSE),"")</f>
        <v/>
      </c>
      <c r="P5" s="64"/>
      <c r="Q5" s="66" t="str">
        <f>IF($B5&lt;&gt;"",IFERROR(VLOOKUP('Risk Register'!$P5,'Input Data'!$A$10:$G$21,2,FALSE),"Please select Risk ID"),"")</f>
        <v/>
      </c>
      <c r="R5" s="67" t="str">
        <f>IFERROR(VLOOKUP('Risk Register'!$P5,'Input Data'!$A$10:$G$21,5,FALSE),"")</f>
        <v/>
      </c>
      <c r="S5" s="67" t="str">
        <f>IFERROR(VLOOKUP('Risk Register'!$P5,'Input Data'!$A$10:$G$21,6,FALSE),"")</f>
        <v/>
      </c>
      <c r="T5" s="67" t="str">
        <f>IFERROR(VLOOKUP('Risk Register'!$P5,'Input Data'!$A$10:$G$21,7,FALSE),"")</f>
        <v/>
      </c>
      <c r="U5" s="64"/>
      <c r="V5" s="66" t="str">
        <f>IF($B5&lt;&gt;"",IFERROR(VLOOKUP('Risk Register'!$U5,'Input Data'!$A$10:$G$21,2,FALSE),"Please select Risk ID"),"")</f>
        <v/>
      </c>
      <c r="W5" s="67" t="str">
        <f>IFERROR(VLOOKUP('Risk Register'!$U5,'Input Data'!$A$10:$G$21,5,FALSE),"")</f>
        <v/>
      </c>
      <c r="X5" s="67" t="str">
        <f>IFERROR(VLOOKUP('Risk Register'!$U5,'Input Data'!$A$10:$G$21,6,FALSE),"")</f>
        <v/>
      </c>
      <c r="Y5" s="67" t="str">
        <f>IFERROR(VLOOKUP('Risk Register'!$U5,'Input Data'!$A$10:$G$21,7,FALSE),"")</f>
        <v/>
      </c>
      <c r="Z5" s="67" t="str">
        <f>IF(B5&lt;&gt;"",IF(C5="Yes",IFERROR(SUM(VLOOKUP($F5,'Risk Rating'!$A$3:$E$14,5,FALSE),VLOOKUP($K5,'Risk Rating'!$A$3:$E$14,5,FALSE),VLOOKUP($P5,'Risk Rating'!$A$3:$E$14,5,FALSE),VLOOKUP($U5,'Risk Rating'!$A$3:$E$14,5,FALSE)),""),20),"")</f>
        <v/>
      </c>
      <c r="AA5" s="66" t="str">
        <f>_xlfn.XLOOKUP($Z5,'Risk Rating'!$A$17:$A$20,'Risk Rating'!$B$17:$B$20," ",1)</f>
        <v xml:space="preserve"> </v>
      </c>
      <c r="AB5" s="66" t="str">
        <f>_xlfn.XLOOKUP($Z5,'Risk Rating'!$A$17:$A$20,'Risk Rating'!$C$17:$C$20," ",1)</f>
        <v xml:space="preserve"> </v>
      </c>
      <c r="AC5" s="66" t="str">
        <f>_xlfn.XLOOKUP($Z5,'Risk Rating'!$A$17:$A$20,'Risk Rating'!$D$17:$D$20," ",1)</f>
        <v xml:space="preserve"> </v>
      </c>
      <c r="AD5" s="68"/>
      <c r="AE5" s="63"/>
    </row>
    <row r="6" spans="1:31" x14ac:dyDescent="0.2">
      <c r="A6" s="62" t="str">
        <f t="shared" si="0"/>
        <v/>
      </c>
      <c r="B6" s="63"/>
      <c r="C6" s="64"/>
      <c r="D6" s="65"/>
      <c r="E6" s="63"/>
      <c r="F6" s="64"/>
      <c r="G6" s="66" t="str">
        <f>IF($B6&lt;&gt;"",IFERROR(VLOOKUP('Risk Register'!$F6,'Input Data'!$A$10:$G$21,2,FALSE),"Please select Risk ID"),"")</f>
        <v/>
      </c>
      <c r="H6" s="67" t="str">
        <f>IFERROR(VLOOKUP('Risk Register'!$F6,'Input Data'!$A$10:$G$21,5,FALSE),"")</f>
        <v/>
      </c>
      <c r="I6" s="67" t="str">
        <f>IFERROR(VLOOKUP('Risk Register'!$F6,'Input Data'!$A$10:$G$21,6,FALSE),"")</f>
        <v/>
      </c>
      <c r="J6" s="67" t="str">
        <f>IFERROR(VLOOKUP('Risk Register'!$F6,'Input Data'!$A$10:$G$21,7,FALSE),"")</f>
        <v/>
      </c>
      <c r="K6" s="64"/>
      <c r="L6" s="66" t="str">
        <f>IF($B6&lt;&gt;"",IFERROR(VLOOKUP('Risk Register'!$K6,'Input Data'!$A$10:$G$21,2,FALSE),"Please select Risk ID"),"")</f>
        <v/>
      </c>
      <c r="M6" s="67" t="str">
        <f>IFERROR(VLOOKUP('Risk Register'!$K6,'Input Data'!$A$10:$G$21,5,FALSE),"")</f>
        <v/>
      </c>
      <c r="N6" s="67" t="str">
        <f>IFERROR(VLOOKUP('Risk Register'!$K6,'Input Data'!$A$10:$G$21,6,FALSE),"")</f>
        <v/>
      </c>
      <c r="O6" s="67" t="str">
        <f>IFERROR(VLOOKUP('Risk Register'!$K6,'Input Data'!$A$10:$G$21,7,FALSE),"")</f>
        <v/>
      </c>
      <c r="P6" s="64"/>
      <c r="Q6" s="66" t="str">
        <f>IF($B6&lt;&gt;"",IFERROR(VLOOKUP('Risk Register'!$P6,'Input Data'!$A$10:$G$21,2,FALSE),"Please select Risk ID"),"")</f>
        <v/>
      </c>
      <c r="R6" s="67" t="str">
        <f>IFERROR(VLOOKUP('Risk Register'!$P6,'Input Data'!$A$10:$G$21,5,FALSE),"")</f>
        <v/>
      </c>
      <c r="S6" s="67" t="str">
        <f>IFERROR(VLOOKUP('Risk Register'!$P6,'Input Data'!$A$10:$G$21,6,FALSE),"")</f>
        <v/>
      </c>
      <c r="T6" s="67" t="str">
        <f>IFERROR(VLOOKUP('Risk Register'!$P6,'Input Data'!$A$10:$G$21,7,FALSE),"")</f>
        <v/>
      </c>
      <c r="U6" s="64"/>
      <c r="V6" s="66" t="str">
        <f>IF($B6&lt;&gt;"",IFERROR(VLOOKUP('Risk Register'!$U6,'Input Data'!$A$10:$G$21,2,FALSE),"Please select Risk ID"),"")</f>
        <v/>
      </c>
      <c r="W6" s="67" t="str">
        <f>IFERROR(VLOOKUP('Risk Register'!$U6,'Input Data'!$A$10:$G$21,5,FALSE),"")</f>
        <v/>
      </c>
      <c r="X6" s="67" t="str">
        <f>IFERROR(VLOOKUP('Risk Register'!$U6,'Input Data'!$A$10:$G$21,6,FALSE),"")</f>
        <v/>
      </c>
      <c r="Y6" s="67" t="str">
        <f>IFERROR(VLOOKUP('Risk Register'!$U6,'Input Data'!$A$10:$G$21,7,FALSE),"")</f>
        <v/>
      </c>
      <c r="Z6" s="67" t="str">
        <f>IF(B6&lt;&gt;"",IF(C6="Yes",IFERROR(SUM(VLOOKUP($F6,'Risk Rating'!$A$3:$E$14,5,FALSE),VLOOKUP($K6,'Risk Rating'!$A$3:$E$14,5,FALSE),VLOOKUP($P6,'Risk Rating'!$A$3:$E$14,5,FALSE),VLOOKUP($U6,'Risk Rating'!$A$3:$E$14,5,FALSE)),""),20),"")</f>
        <v/>
      </c>
      <c r="AA6" s="66" t="str">
        <f>_xlfn.XLOOKUP($Z6,'Risk Rating'!$A$17:$A$20,'Risk Rating'!$B$17:$B$20," ",1)</f>
        <v xml:space="preserve"> </v>
      </c>
      <c r="AB6" s="66" t="str">
        <f>_xlfn.XLOOKUP($Z6,'Risk Rating'!$A$17:$A$20,'Risk Rating'!$C$17:$C$20," ",1)</f>
        <v xml:space="preserve"> </v>
      </c>
      <c r="AC6" s="66" t="str">
        <f>_xlfn.XLOOKUP($Z6,'Risk Rating'!$A$17:$A$20,'Risk Rating'!$D$17:$D$20," ",1)</f>
        <v xml:space="preserve"> </v>
      </c>
      <c r="AD6" s="68"/>
      <c r="AE6" s="63"/>
    </row>
    <row r="7" spans="1:31" x14ac:dyDescent="0.2">
      <c r="A7" s="62" t="str">
        <f t="shared" si="0"/>
        <v/>
      </c>
      <c r="B7" s="63"/>
      <c r="C7" s="64"/>
      <c r="D7" s="65"/>
      <c r="E7" s="63"/>
      <c r="F7" s="64"/>
      <c r="G7" s="66" t="str">
        <f>IF($B7&lt;&gt;"",IFERROR(VLOOKUP('Risk Register'!$F7,'Input Data'!$A$10:$G$21,2,FALSE),"Please select Risk ID"),"")</f>
        <v/>
      </c>
      <c r="H7" s="67" t="str">
        <f>IFERROR(VLOOKUP('Risk Register'!$F7,'Input Data'!$A$10:$G$21,5,FALSE),"")</f>
        <v/>
      </c>
      <c r="I7" s="67" t="str">
        <f>IFERROR(VLOOKUP('Risk Register'!$F7,'Input Data'!$A$10:$G$21,6,FALSE),"")</f>
        <v/>
      </c>
      <c r="J7" s="67" t="str">
        <f>IFERROR(VLOOKUP('Risk Register'!$F7,'Input Data'!$A$10:$G$21,7,FALSE),"")</f>
        <v/>
      </c>
      <c r="K7" s="64"/>
      <c r="L7" s="66" t="str">
        <f>IF($B7&lt;&gt;"",IFERROR(VLOOKUP('Risk Register'!$K7,'Input Data'!$A$10:$G$21,2,FALSE),"Please select Risk ID"),"")</f>
        <v/>
      </c>
      <c r="M7" s="67" t="str">
        <f>IFERROR(VLOOKUP('Risk Register'!$K7,'Input Data'!$A$10:$G$21,5,FALSE),"")</f>
        <v/>
      </c>
      <c r="N7" s="67" t="str">
        <f>IFERROR(VLOOKUP('Risk Register'!$K7,'Input Data'!$A$10:$G$21,6,FALSE),"")</f>
        <v/>
      </c>
      <c r="O7" s="67" t="str">
        <f>IFERROR(VLOOKUP('Risk Register'!$K7,'Input Data'!$A$10:$G$21,7,FALSE),"")</f>
        <v/>
      </c>
      <c r="P7" s="64"/>
      <c r="Q7" s="66" t="str">
        <f>IF($B7&lt;&gt;"",IFERROR(VLOOKUP('Risk Register'!$P7,'Input Data'!$A$10:$G$21,2,FALSE),"Please select Risk ID"),"")</f>
        <v/>
      </c>
      <c r="R7" s="67" t="str">
        <f>IFERROR(VLOOKUP('Risk Register'!$P7,'Input Data'!$A$10:$G$21,5,FALSE),"")</f>
        <v/>
      </c>
      <c r="S7" s="67" t="str">
        <f>IFERROR(VLOOKUP('Risk Register'!$P7,'Input Data'!$A$10:$G$21,6,FALSE),"")</f>
        <v/>
      </c>
      <c r="T7" s="67" t="str">
        <f>IFERROR(VLOOKUP('Risk Register'!$P7,'Input Data'!$A$10:$G$21,7,FALSE),"")</f>
        <v/>
      </c>
      <c r="U7" s="64"/>
      <c r="V7" s="66" t="str">
        <f>IF($B7&lt;&gt;"",IFERROR(VLOOKUP('Risk Register'!$U7,'Input Data'!$A$10:$G$21,2,FALSE),"Please select Risk ID"),"")</f>
        <v/>
      </c>
      <c r="W7" s="67" t="str">
        <f>IFERROR(VLOOKUP('Risk Register'!$U7,'Input Data'!$A$10:$G$21,5,FALSE),"")</f>
        <v/>
      </c>
      <c r="X7" s="67" t="str">
        <f>IFERROR(VLOOKUP('Risk Register'!$U7,'Input Data'!$A$10:$G$21,6,FALSE),"")</f>
        <v/>
      </c>
      <c r="Y7" s="67" t="str">
        <f>IFERROR(VLOOKUP('Risk Register'!$U7,'Input Data'!$A$10:$G$21,7,FALSE),"")</f>
        <v/>
      </c>
      <c r="Z7" s="67" t="str">
        <f>IF(B7&lt;&gt;"",IF(C7="Yes",IFERROR(SUM(VLOOKUP($F7,'Risk Rating'!$A$3:$E$14,5,FALSE),VLOOKUP($K7,'Risk Rating'!$A$3:$E$14,5,FALSE),VLOOKUP($P7,'Risk Rating'!$A$3:$E$14,5,FALSE),VLOOKUP($U7,'Risk Rating'!$A$3:$E$14,5,FALSE)),""),20),"")</f>
        <v/>
      </c>
      <c r="AA7" s="66" t="str">
        <f>_xlfn.XLOOKUP($Z7,'Risk Rating'!$A$17:$A$20,'Risk Rating'!$B$17:$B$20," ",1)</f>
        <v xml:space="preserve"> </v>
      </c>
      <c r="AB7" s="66" t="str">
        <f>_xlfn.XLOOKUP($Z7,'Risk Rating'!$A$17:$A$20,'Risk Rating'!$C$17:$C$20," ",1)</f>
        <v xml:space="preserve"> </v>
      </c>
      <c r="AC7" s="66" t="str">
        <f>_xlfn.XLOOKUP($Z7,'Risk Rating'!$A$17:$A$20,'Risk Rating'!$D$17:$D$20," ",1)</f>
        <v xml:space="preserve"> </v>
      </c>
      <c r="AD7" s="68"/>
      <c r="AE7" s="63"/>
    </row>
    <row r="8" spans="1:31" x14ac:dyDescent="0.2">
      <c r="A8" s="62" t="str">
        <f t="shared" si="0"/>
        <v/>
      </c>
      <c r="B8" s="63"/>
      <c r="C8" s="64"/>
      <c r="D8" s="65"/>
      <c r="E8" s="63"/>
      <c r="F8" s="64"/>
      <c r="G8" s="66" t="str">
        <f>IF($B8&lt;&gt;"",IFERROR(VLOOKUP('Risk Register'!$F8,'Input Data'!$A$10:$G$21,2,FALSE),"Please select Risk ID"),"")</f>
        <v/>
      </c>
      <c r="H8" s="67" t="str">
        <f>IFERROR(VLOOKUP('Risk Register'!$F8,'Input Data'!$A$10:$G$21,5,FALSE),"")</f>
        <v/>
      </c>
      <c r="I8" s="67" t="str">
        <f>IFERROR(VLOOKUP('Risk Register'!$F8,'Input Data'!$A$10:$G$21,6,FALSE),"")</f>
        <v/>
      </c>
      <c r="J8" s="67" t="str">
        <f>IFERROR(VLOOKUP('Risk Register'!$F8,'Input Data'!$A$10:$G$21,7,FALSE),"")</f>
        <v/>
      </c>
      <c r="K8" s="64"/>
      <c r="L8" s="66" t="str">
        <f>IF($B8&lt;&gt;"",IFERROR(VLOOKUP('Risk Register'!$K8,'Input Data'!$A$10:$G$21,2,FALSE),"Please select Risk ID"),"")</f>
        <v/>
      </c>
      <c r="M8" s="67" t="str">
        <f>IFERROR(VLOOKUP('Risk Register'!$K8,'Input Data'!$A$10:$G$21,5,FALSE),"")</f>
        <v/>
      </c>
      <c r="N8" s="67" t="str">
        <f>IFERROR(VLOOKUP('Risk Register'!$K8,'Input Data'!$A$10:$G$21,6,FALSE),"")</f>
        <v/>
      </c>
      <c r="O8" s="67" t="str">
        <f>IFERROR(VLOOKUP('Risk Register'!$K8,'Input Data'!$A$10:$G$21,7,FALSE),"")</f>
        <v/>
      </c>
      <c r="P8" s="64"/>
      <c r="Q8" s="66" t="str">
        <f>IF($B8&lt;&gt;"",IFERROR(VLOOKUP('Risk Register'!$P8,'Input Data'!$A$10:$G$21,2,FALSE),"Please select Risk ID"),"")</f>
        <v/>
      </c>
      <c r="R8" s="67" t="str">
        <f>IFERROR(VLOOKUP('Risk Register'!$P8,'Input Data'!$A$10:$G$21,5,FALSE),"")</f>
        <v/>
      </c>
      <c r="S8" s="67" t="str">
        <f>IFERROR(VLOOKUP('Risk Register'!$P8,'Input Data'!$A$10:$G$21,6,FALSE),"")</f>
        <v/>
      </c>
      <c r="T8" s="67" t="str">
        <f>IFERROR(VLOOKUP('Risk Register'!$P8,'Input Data'!$A$10:$G$21,7,FALSE),"")</f>
        <v/>
      </c>
      <c r="U8" s="64"/>
      <c r="V8" s="66" t="str">
        <f>IF($B8&lt;&gt;"",IFERROR(VLOOKUP('Risk Register'!$U8,'Input Data'!$A$10:$G$21,2,FALSE),"Please select Risk ID"),"")</f>
        <v/>
      </c>
      <c r="W8" s="67" t="str">
        <f>IFERROR(VLOOKUP('Risk Register'!$U8,'Input Data'!$A$10:$G$21,5,FALSE),"")</f>
        <v/>
      </c>
      <c r="X8" s="67" t="str">
        <f>IFERROR(VLOOKUP('Risk Register'!$U8,'Input Data'!$A$10:$G$21,6,FALSE),"")</f>
        <v/>
      </c>
      <c r="Y8" s="67" t="str">
        <f>IFERROR(VLOOKUP('Risk Register'!$U8,'Input Data'!$A$10:$G$21,7,FALSE),"")</f>
        <v/>
      </c>
      <c r="Z8" s="67" t="str">
        <f>IF(B8&lt;&gt;"",IF(C8="Yes",IFERROR(SUM(VLOOKUP($F8,'Risk Rating'!$A$3:$E$14,5,FALSE),VLOOKUP($K8,'Risk Rating'!$A$3:$E$14,5,FALSE),VLOOKUP($P8,'Risk Rating'!$A$3:$E$14,5,FALSE),VLOOKUP($U8,'Risk Rating'!$A$3:$E$14,5,FALSE)),""),20),"")</f>
        <v/>
      </c>
      <c r="AA8" s="66" t="str">
        <f>_xlfn.XLOOKUP($Z8,'Risk Rating'!$A$17:$A$20,'Risk Rating'!$B$17:$B$20," ",1)</f>
        <v xml:space="preserve"> </v>
      </c>
      <c r="AB8" s="66" t="str">
        <f>_xlfn.XLOOKUP($Z8,'Risk Rating'!$A$17:$A$20,'Risk Rating'!$C$17:$C$20," ",1)</f>
        <v xml:space="preserve"> </v>
      </c>
      <c r="AC8" s="66" t="str">
        <f>_xlfn.XLOOKUP($Z8,'Risk Rating'!$A$17:$A$20,'Risk Rating'!$D$17:$D$20," ",1)</f>
        <v xml:space="preserve"> </v>
      </c>
      <c r="AD8" s="68"/>
      <c r="AE8" s="63"/>
    </row>
    <row r="9" spans="1:31" x14ac:dyDescent="0.2">
      <c r="A9" s="62" t="str">
        <f t="shared" si="0"/>
        <v/>
      </c>
      <c r="B9" s="63"/>
      <c r="C9" s="64"/>
      <c r="D9" s="65"/>
      <c r="E9" s="63"/>
      <c r="F9" s="64"/>
      <c r="G9" s="66" t="str">
        <f>IF($B9&lt;&gt;"",IFERROR(VLOOKUP('Risk Register'!$F9,'Input Data'!$A$10:$G$21,2,FALSE),"Please select Risk ID"),"")</f>
        <v/>
      </c>
      <c r="H9" s="67" t="str">
        <f>IFERROR(VLOOKUP('Risk Register'!$F9,'Input Data'!$A$10:$G$21,5,FALSE),"")</f>
        <v/>
      </c>
      <c r="I9" s="67" t="str">
        <f>IFERROR(VLOOKUP('Risk Register'!$F9,'Input Data'!$A$10:$G$21,6,FALSE),"")</f>
        <v/>
      </c>
      <c r="J9" s="67" t="str">
        <f>IFERROR(VLOOKUP('Risk Register'!$F9,'Input Data'!$A$10:$G$21,7,FALSE),"")</f>
        <v/>
      </c>
      <c r="K9" s="64"/>
      <c r="L9" s="66" t="str">
        <f>IF($B9&lt;&gt;"",IFERROR(VLOOKUP('Risk Register'!$K9,'Input Data'!$A$10:$G$21,2,FALSE),"Please select Risk ID"),"")</f>
        <v/>
      </c>
      <c r="M9" s="67" t="str">
        <f>IFERROR(VLOOKUP('Risk Register'!$K9,'Input Data'!$A$10:$G$21,5,FALSE),"")</f>
        <v/>
      </c>
      <c r="N9" s="67" t="str">
        <f>IFERROR(VLOOKUP('Risk Register'!$K9,'Input Data'!$A$10:$G$21,6,FALSE),"")</f>
        <v/>
      </c>
      <c r="O9" s="67" t="str">
        <f>IFERROR(VLOOKUP('Risk Register'!$K9,'Input Data'!$A$10:$G$21,7,FALSE),"")</f>
        <v/>
      </c>
      <c r="P9" s="64"/>
      <c r="Q9" s="66" t="str">
        <f>IF($B9&lt;&gt;"",IFERROR(VLOOKUP('Risk Register'!$P9,'Input Data'!$A$10:$G$21,2,FALSE),"Please select Risk ID"),"")</f>
        <v/>
      </c>
      <c r="R9" s="67" t="str">
        <f>IFERROR(VLOOKUP('Risk Register'!$P9,'Input Data'!$A$10:$G$21,5,FALSE),"")</f>
        <v/>
      </c>
      <c r="S9" s="67" t="str">
        <f>IFERROR(VLOOKUP('Risk Register'!$P9,'Input Data'!$A$10:$G$21,6,FALSE),"")</f>
        <v/>
      </c>
      <c r="T9" s="67" t="str">
        <f>IFERROR(VLOOKUP('Risk Register'!$P9,'Input Data'!$A$10:$G$21,7,FALSE),"")</f>
        <v/>
      </c>
      <c r="U9" s="64"/>
      <c r="V9" s="66" t="str">
        <f>IF($B9&lt;&gt;"",IFERROR(VLOOKUP('Risk Register'!$U9,'Input Data'!$A$10:$G$21,2,FALSE),"Please select Risk ID"),"")</f>
        <v/>
      </c>
      <c r="W9" s="67" t="str">
        <f>IFERROR(VLOOKUP('Risk Register'!$U9,'Input Data'!$A$10:$G$21,5,FALSE),"")</f>
        <v/>
      </c>
      <c r="X9" s="67" t="str">
        <f>IFERROR(VLOOKUP('Risk Register'!$U9,'Input Data'!$A$10:$G$21,6,FALSE),"")</f>
        <v/>
      </c>
      <c r="Y9" s="67" t="str">
        <f>IFERROR(VLOOKUP('Risk Register'!$U9,'Input Data'!$A$10:$G$21,7,FALSE),"")</f>
        <v/>
      </c>
      <c r="Z9" s="67" t="str">
        <f>IF(B9&lt;&gt;"",IF(C9="Yes",IFERROR(SUM(VLOOKUP($F9,'Risk Rating'!$A$3:$E$14,5,FALSE),VLOOKUP($K9,'Risk Rating'!$A$3:$E$14,5,FALSE),VLOOKUP($P9,'Risk Rating'!$A$3:$E$14,5,FALSE),VLOOKUP($U9,'Risk Rating'!$A$3:$E$14,5,FALSE)),""),20),"")</f>
        <v/>
      </c>
      <c r="AA9" s="66" t="str">
        <f>_xlfn.XLOOKUP($Z9,'Risk Rating'!$A$17:$A$20,'Risk Rating'!$B$17:$B$20," ",1)</f>
        <v xml:space="preserve"> </v>
      </c>
      <c r="AB9" s="66" t="str">
        <f>_xlfn.XLOOKUP($Z9,'Risk Rating'!$A$17:$A$20,'Risk Rating'!$C$17:$C$20," ",1)</f>
        <v xml:space="preserve"> </v>
      </c>
      <c r="AC9" s="66" t="str">
        <f>_xlfn.XLOOKUP($Z9,'Risk Rating'!$A$17:$A$20,'Risk Rating'!$D$17:$D$20," ",1)</f>
        <v xml:space="preserve"> </v>
      </c>
      <c r="AD9" s="68"/>
      <c r="AE9" s="63"/>
    </row>
    <row r="10" spans="1:31" x14ac:dyDescent="0.2">
      <c r="A10" s="62" t="str">
        <f t="shared" si="0"/>
        <v/>
      </c>
      <c r="B10" s="63"/>
      <c r="C10" s="64"/>
      <c r="D10" s="65"/>
      <c r="E10" s="63"/>
      <c r="F10" s="64"/>
      <c r="G10" s="66" t="str">
        <f>IF($B10&lt;&gt;"",IFERROR(VLOOKUP('Risk Register'!$F10,'Input Data'!$A$10:$G$21,2,FALSE),"Please select Risk ID"),"")</f>
        <v/>
      </c>
      <c r="H10" s="67" t="str">
        <f>IFERROR(VLOOKUP('Risk Register'!$F10,'Input Data'!$A$10:$G$21,5,FALSE),"")</f>
        <v/>
      </c>
      <c r="I10" s="67" t="str">
        <f>IFERROR(VLOOKUP('Risk Register'!$F10,'Input Data'!$A$10:$G$21,6,FALSE),"")</f>
        <v/>
      </c>
      <c r="J10" s="67" t="str">
        <f>IFERROR(VLOOKUP('Risk Register'!$F10,'Input Data'!$A$10:$G$21,7,FALSE),"")</f>
        <v/>
      </c>
      <c r="K10" s="64"/>
      <c r="L10" s="66" t="str">
        <f>IF($B10&lt;&gt;"",IFERROR(VLOOKUP('Risk Register'!$K10,'Input Data'!$A$10:$G$21,2,FALSE),"Please select Risk ID"),"")</f>
        <v/>
      </c>
      <c r="M10" s="67" t="str">
        <f>IFERROR(VLOOKUP('Risk Register'!$K10,'Input Data'!$A$10:$G$21,5,FALSE),"")</f>
        <v/>
      </c>
      <c r="N10" s="67" t="str">
        <f>IFERROR(VLOOKUP('Risk Register'!$K10,'Input Data'!$A$10:$G$21,6,FALSE),"")</f>
        <v/>
      </c>
      <c r="O10" s="67" t="str">
        <f>IFERROR(VLOOKUP('Risk Register'!$K10,'Input Data'!$A$10:$G$21,7,FALSE),"")</f>
        <v/>
      </c>
      <c r="P10" s="64"/>
      <c r="Q10" s="66" t="str">
        <f>IF($B10&lt;&gt;"",IFERROR(VLOOKUP('Risk Register'!$P10,'Input Data'!$A$10:$G$21,2,FALSE),"Please select Risk ID"),"")</f>
        <v/>
      </c>
      <c r="R10" s="67" t="str">
        <f>IFERROR(VLOOKUP('Risk Register'!$P10,'Input Data'!$A$10:$G$21,5,FALSE),"")</f>
        <v/>
      </c>
      <c r="S10" s="67" t="str">
        <f>IFERROR(VLOOKUP('Risk Register'!$P10,'Input Data'!$A$10:$G$21,6,FALSE),"")</f>
        <v/>
      </c>
      <c r="T10" s="67" t="str">
        <f>IFERROR(VLOOKUP('Risk Register'!$P10,'Input Data'!$A$10:$G$21,7,FALSE),"")</f>
        <v/>
      </c>
      <c r="U10" s="64"/>
      <c r="V10" s="66" t="str">
        <f>IF($B10&lt;&gt;"",IFERROR(VLOOKUP('Risk Register'!$U10,'Input Data'!$A$10:$G$21,2,FALSE),"Please select Risk ID"),"")</f>
        <v/>
      </c>
      <c r="W10" s="67" t="str">
        <f>IFERROR(VLOOKUP('Risk Register'!$U10,'Input Data'!$A$10:$G$21,5,FALSE),"")</f>
        <v/>
      </c>
      <c r="X10" s="67" t="str">
        <f>IFERROR(VLOOKUP('Risk Register'!$U10,'Input Data'!$A$10:$G$21,6,FALSE),"")</f>
        <v/>
      </c>
      <c r="Y10" s="67" t="str">
        <f>IFERROR(VLOOKUP('Risk Register'!$U10,'Input Data'!$A$10:$G$21,7,FALSE),"")</f>
        <v/>
      </c>
      <c r="Z10" s="67" t="str">
        <f>IF(B10&lt;&gt;"",IF(C10="Yes",IFERROR(SUM(VLOOKUP($F10,'Risk Rating'!$A$3:$E$14,5,FALSE),VLOOKUP($K10,'Risk Rating'!$A$3:$E$14,5,FALSE),VLOOKUP($P10,'Risk Rating'!$A$3:$E$14,5,FALSE),VLOOKUP($U10,'Risk Rating'!$A$3:$E$14,5,FALSE)),""),20),"")</f>
        <v/>
      </c>
      <c r="AA10" s="66" t="str">
        <f>_xlfn.XLOOKUP($Z10,'Risk Rating'!$A$17:$A$20,'Risk Rating'!$B$17:$B$20," ",1)</f>
        <v xml:space="preserve"> </v>
      </c>
      <c r="AB10" s="66" t="str">
        <f>_xlfn.XLOOKUP($Z10,'Risk Rating'!$A$17:$A$20,'Risk Rating'!$C$17:$C$20," ",1)</f>
        <v xml:space="preserve"> </v>
      </c>
      <c r="AC10" s="66" t="str">
        <f>_xlfn.XLOOKUP($Z10,'Risk Rating'!$A$17:$A$20,'Risk Rating'!$D$17:$D$20," ",1)</f>
        <v xml:space="preserve"> </v>
      </c>
      <c r="AD10" s="68"/>
      <c r="AE10" s="63"/>
    </row>
    <row r="11" spans="1:31" x14ac:dyDescent="0.2">
      <c r="A11" s="62" t="str">
        <f t="shared" si="0"/>
        <v/>
      </c>
      <c r="B11" s="63"/>
      <c r="C11" s="64"/>
      <c r="D11" s="65"/>
      <c r="E11" s="63"/>
      <c r="F11" s="64"/>
      <c r="G11" s="66" t="str">
        <f>IF($B11&lt;&gt;"",IFERROR(VLOOKUP('Risk Register'!$F11,'Input Data'!$A$10:$G$21,2,FALSE),"Please select Risk ID"),"")</f>
        <v/>
      </c>
      <c r="H11" s="67" t="str">
        <f>IFERROR(VLOOKUP('Risk Register'!$F11,'Input Data'!$A$10:$G$21,5,FALSE),"")</f>
        <v/>
      </c>
      <c r="I11" s="67" t="str">
        <f>IFERROR(VLOOKUP('Risk Register'!$F11,'Input Data'!$A$10:$G$21,6,FALSE),"")</f>
        <v/>
      </c>
      <c r="J11" s="67" t="str">
        <f>IFERROR(VLOOKUP('Risk Register'!$F11,'Input Data'!$A$10:$G$21,7,FALSE),"")</f>
        <v/>
      </c>
      <c r="K11" s="64"/>
      <c r="L11" s="66" t="str">
        <f>IF($B11&lt;&gt;"",IFERROR(VLOOKUP('Risk Register'!$K11,'Input Data'!$A$10:$G$21,2,FALSE),"Please select Risk ID"),"")</f>
        <v/>
      </c>
      <c r="M11" s="67" t="str">
        <f>IFERROR(VLOOKUP('Risk Register'!$K11,'Input Data'!$A$10:$G$21,5,FALSE),"")</f>
        <v/>
      </c>
      <c r="N11" s="67" t="str">
        <f>IFERROR(VLOOKUP('Risk Register'!$K11,'Input Data'!$A$10:$G$21,6,FALSE),"")</f>
        <v/>
      </c>
      <c r="O11" s="67" t="str">
        <f>IFERROR(VLOOKUP('Risk Register'!$K11,'Input Data'!$A$10:$G$21,7,FALSE),"")</f>
        <v/>
      </c>
      <c r="P11" s="64"/>
      <c r="Q11" s="66" t="str">
        <f>IF($B11&lt;&gt;"",IFERROR(VLOOKUP('Risk Register'!$P11,'Input Data'!$A$10:$G$21,2,FALSE),"Please select Risk ID"),"")</f>
        <v/>
      </c>
      <c r="R11" s="67" t="str">
        <f>IFERROR(VLOOKUP('Risk Register'!$P11,'Input Data'!$A$10:$G$21,5,FALSE),"")</f>
        <v/>
      </c>
      <c r="S11" s="67" t="str">
        <f>IFERROR(VLOOKUP('Risk Register'!$P11,'Input Data'!$A$10:$G$21,6,FALSE),"")</f>
        <v/>
      </c>
      <c r="T11" s="67" t="str">
        <f>IFERROR(VLOOKUP('Risk Register'!$P11,'Input Data'!$A$10:$G$21,7,FALSE),"")</f>
        <v/>
      </c>
      <c r="U11" s="64"/>
      <c r="V11" s="66" t="str">
        <f>IF($B11&lt;&gt;"",IFERROR(VLOOKUP('Risk Register'!$U11,'Input Data'!$A$10:$G$21,2,FALSE),"Please select Risk ID"),"")</f>
        <v/>
      </c>
      <c r="W11" s="67" t="str">
        <f>IFERROR(VLOOKUP('Risk Register'!$U11,'Input Data'!$A$10:$G$21,5,FALSE),"")</f>
        <v/>
      </c>
      <c r="X11" s="67" t="str">
        <f>IFERROR(VLOOKUP('Risk Register'!$U11,'Input Data'!$A$10:$G$21,6,FALSE),"")</f>
        <v/>
      </c>
      <c r="Y11" s="67" t="str">
        <f>IFERROR(VLOOKUP('Risk Register'!$U11,'Input Data'!$A$10:$G$21,7,FALSE),"")</f>
        <v/>
      </c>
      <c r="Z11" s="67" t="str">
        <f>IF(B11&lt;&gt;"",IF(C11="Yes",IFERROR(SUM(VLOOKUP($F11,'Risk Rating'!$A$3:$E$14,5,FALSE),VLOOKUP($K11,'Risk Rating'!$A$3:$E$14,5,FALSE),VLOOKUP($P11,'Risk Rating'!$A$3:$E$14,5,FALSE),VLOOKUP($U11,'Risk Rating'!$A$3:$E$14,5,FALSE)),""),20),"")</f>
        <v/>
      </c>
      <c r="AA11" s="66" t="str">
        <f>_xlfn.XLOOKUP($Z11,'Risk Rating'!$A$17:$A$20,'Risk Rating'!$B$17:$B$20," ",1)</f>
        <v xml:space="preserve"> </v>
      </c>
      <c r="AB11" s="66" t="str">
        <f>_xlfn.XLOOKUP($Z11,'Risk Rating'!$A$17:$A$20,'Risk Rating'!$C$17:$C$20," ",1)</f>
        <v xml:space="preserve"> </v>
      </c>
      <c r="AC11" s="66" t="str">
        <f>_xlfn.XLOOKUP($Z11,'Risk Rating'!$A$17:$A$20,'Risk Rating'!$D$17:$D$20," ",1)</f>
        <v xml:space="preserve"> </v>
      </c>
      <c r="AD11" s="68"/>
      <c r="AE11" s="63"/>
    </row>
    <row r="12" spans="1:31" x14ac:dyDescent="0.2">
      <c r="A12" s="62" t="str">
        <f t="shared" si="0"/>
        <v/>
      </c>
      <c r="B12" s="63"/>
      <c r="C12" s="64"/>
      <c r="D12" s="65"/>
      <c r="E12" s="63"/>
      <c r="F12" s="64"/>
      <c r="G12" s="66" t="str">
        <f>IF($B12&lt;&gt;"",IFERROR(VLOOKUP('Risk Register'!$F12,'Input Data'!$A$10:$G$21,2,FALSE),"Please select Risk ID"),"")</f>
        <v/>
      </c>
      <c r="H12" s="67" t="str">
        <f>IFERROR(VLOOKUP('Risk Register'!$F12,'Input Data'!$A$10:$G$21,5,FALSE),"")</f>
        <v/>
      </c>
      <c r="I12" s="67" t="str">
        <f>IFERROR(VLOOKUP('Risk Register'!$F12,'Input Data'!$A$10:$G$21,6,FALSE),"")</f>
        <v/>
      </c>
      <c r="J12" s="67" t="str">
        <f>IFERROR(VLOOKUP('Risk Register'!$F12,'Input Data'!$A$10:$G$21,7,FALSE),"")</f>
        <v/>
      </c>
      <c r="K12" s="64"/>
      <c r="L12" s="66" t="str">
        <f>IF($B12&lt;&gt;"",IFERROR(VLOOKUP('Risk Register'!$K12,'Input Data'!$A$10:$G$21,2,FALSE),"Please select Risk ID"),"")</f>
        <v/>
      </c>
      <c r="M12" s="67" t="str">
        <f>IFERROR(VLOOKUP('Risk Register'!$K12,'Input Data'!$A$10:$G$21,5,FALSE),"")</f>
        <v/>
      </c>
      <c r="N12" s="67" t="str">
        <f>IFERROR(VLOOKUP('Risk Register'!$K12,'Input Data'!$A$10:$G$21,6,FALSE),"")</f>
        <v/>
      </c>
      <c r="O12" s="67" t="str">
        <f>IFERROR(VLOOKUP('Risk Register'!$K12,'Input Data'!$A$10:$G$21,7,FALSE),"")</f>
        <v/>
      </c>
      <c r="P12" s="64"/>
      <c r="Q12" s="66" t="str">
        <f>IF($B12&lt;&gt;"",IFERROR(VLOOKUP('Risk Register'!$P12,'Input Data'!$A$10:$G$21,2,FALSE),"Please select Risk ID"),"")</f>
        <v/>
      </c>
      <c r="R12" s="67" t="str">
        <f>IFERROR(VLOOKUP('Risk Register'!$P12,'Input Data'!$A$10:$G$21,5,FALSE),"")</f>
        <v/>
      </c>
      <c r="S12" s="67" t="str">
        <f>IFERROR(VLOOKUP('Risk Register'!$P12,'Input Data'!$A$10:$G$21,6,FALSE),"")</f>
        <v/>
      </c>
      <c r="T12" s="67" t="str">
        <f>IFERROR(VLOOKUP('Risk Register'!$P12,'Input Data'!$A$10:$G$21,7,FALSE),"")</f>
        <v/>
      </c>
      <c r="U12" s="64"/>
      <c r="V12" s="66" t="str">
        <f>IF($B12&lt;&gt;"",IFERROR(VLOOKUP('Risk Register'!$U12,'Input Data'!$A$10:$G$21,2,FALSE),"Please select Risk ID"),"")</f>
        <v/>
      </c>
      <c r="W12" s="67" t="str">
        <f>IFERROR(VLOOKUP('Risk Register'!$U12,'Input Data'!$A$10:$G$21,5,FALSE),"")</f>
        <v/>
      </c>
      <c r="X12" s="67" t="str">
        <f>IFERROR(VLOOKUP('Risk Register'!$U12,'Input Data'!$A$10:$G$21,6,FALSE),"")</f>
        <v/>
      </c>
      <c r="Y12" s="67" t="str">
        <f>IFERROR(VLOOKUP('Risk Register'!$U12,'Input Data'!$A$10:$G$21,7,FALSE),"")</f>
        <v/>
      </c>
      <c r="Z12" s="67" t="str">
        <f>IF(B12&lt;&gt;"",IF(C12="Yes",IFERROR(SUM(VLOOKUP($F12,'Risk Rating'!$A$3:$E$14,5,FALSE),VLOOKUP($K12,'Risk Rating'!$A$3:$E$14,5,FALSE),VLOOKUP($P12,'Risk Rating'!$A$3:$E$14,5,FALSE),VLOOKUP($U12,'Risk Rating'!$A$3:$E$14,5,FALSE)),""),20),"")</f>
        <v/>
      </c>
      <c r="AA12" s="66" t="str">
        <f>_xlfn.XLOOKUP($Z12,'Risk Rating'!$A$17:$A$20,'Risk Rating'!$B$17:$B$20," ",1)</f>
        <v xml:space="preserve"> </v>
      </c>
      <c r="AB12" s="66" t="str">
        <f>_xlfn.XLOOKUP($Z12,'Risk Rating'!$A$17:$A$20,'Risk Rating'!$C$17:$C$20," ",1)</f>
        <v xml:space="preserve"> </v>
      </c>
      <c r="AC12" s="66" t="str">
        <f>_xlfn.XLOOKUP($Z12,'Risk Rating'!$A$17:$A$20,'Risk Rating'!$D$17:$D$20," ",1)</f>
        <v xml:space="preserve"> </v>
      </c>
      <c r="AD12" s="68"/>
      <c r="AE12" s="63"/>
    </row>
    <row r="13" spans="1:31" x14ac:dyDescent="0.2">
      <c r="A13" s="62" t="str">
        <f t="shared" si="0"/>
        <v/>
      </c>
      <c r="B13" s="63"/>
      <c r="C13" s="64"/>
      <c r="D13" s="65"/>
      <c r="E13" s="63"/>
      <c r="F13" s="64"/>
      <c r="G13" s="66" t="str">
        <f>IF($B13&lt;&gt;"",IFERROR(VLOOKUP('Risk Register'!$F13,'Input Data'!$A$10:$G$21,2,FALSE),"Please select Risk ID"),"")</f>
        <v/>
      </c>
      <c r="H13" s="67" t="str">
        <f>IFERROR(VLOOKUP('Risk Register'!$F13,'Input Data'!$A$10:$G$21,5,FALSE),"")</f>
        <v/>
      </c>
      <c r="I13" s="67" t="str">
        <f>IFERROR(VLOOKUP('Risk Register'!$F13,'Input Data'!$A$10:$G$21,6,FALSE),"")</f>
        <v/>
      </c>
      <c r="J13" s="67" t="str">
        <f>IFERROR(VLOOKUP('Risk Register'!$F13,'Input Data'!$A$10:$G$21,7,FALSE),"")</f>
        <v/>
      </c>
      <c r="K13" s="64"/>
      <c r="L13" s="66" t="str">
        <f>IF($B13&lt;&gt;"",IFERROR(VLOOKUP('Risk Register'!$K13,'Input Data'!$A$10:$G$21,2,FALSE),"Please select Risk ID"),"")</f>
        <v/>
      </c>
      <c r="M13" s="67" t="str">
        <f>IFERROR(VLOOKUP('Risk Register'!$K13,'Input Data'!$A$10:$G$21,5,FALSE),"")</f>
        <v/>
      </c>
      <c r="N13" s="67" t="str">
        <f>IFERROR(VLOOKUP('Risk Register'!$K13,'Input Data'!$A$10:$G$21,6,FALSE),"")</f>
        <v/>
      </c>
      <c r="O13" s="67" t="str">
        <f>IFERROR(VLOOKUP('Risk Register'!$K13,'Input Data'!$A$10:$G$21,7,FALSE),"")</f>
        <v/>
      </c>
      <c r="P13" s="64"/>
      <c r="Q13" s="66" t="str">
        <f>IF($B13&lt;&gt;"",IFERROR(VLOOKUP('Risk Register'!$P13,'Input Data'!$A$10:$G$21,2,FALSE),"Please select Risk ID"),"")</f>
        <v/>
      </c>
      <c r="R13" s="67" t="str">
        <f>IFERROR(VLOOKUP('Risk Register'!$P13,'Input Data'!$A$10:$G$21,5,FALSE),"")</f>
        <v/>
      </c>
      <c r="S13" s="67" t="str">
        <f>IFERROR(VLOOKUP('Risk Register'!$P13,'Input Data'!$A$10:$G$21,6,FALSE),"")</f>
        <v/>
      </c>
      <c r="T13" s="67" t="str">
        <f>IFERROR(VLOOKUP('Risk Register'!$P13,'Input Data'!$A$10:$G$21,7,FALSE),"")</f>
        <v/>
      </c>
      <c r="U13" s="64"/>
      <c r="V13" s="66" t="str">
        <f>IF($B13&lt;&gt;"",IFERROR(VLOOKUP('Risk Register'!$U13,'Input Data'!$A$10:$G$21,2,FALSE),"Please select Risk ID"),"")</f>
        <v/>
      </c>
      <c r="W13" s="67" t="str">
        <f>IFERROR(VLOOKUP('Risk Register'!$U13,'Input Data'!$A$10:$G$21,5,FALSE),"")</f>
        <v/>
      </c>
      <c r="X13" s="67" t="str">
        <f>IFERROR(VLOOKUP('Risk Register'!$U13,'Input Data'!$A$10:$G$21,6,FALSE),"")</f>
        <v/>
      </c>
      <c r="Y13" s="67" t="str">
        <f>IFERROR(VLOOKUP('Risk Register'!$U13,'Input Data'!$A$10:$G$21,7,FALSE),"")</f>
        <v/>
      </c>
      <c r="Z13" s="67" t="str">
        <f>IF(B13&lt;&gt;"",IF(C13="Yes",IFERROR(SUM(VLOOKUP($F13,'Risk Rating'!$A$3:$E$14,5,FALSE),VLOOKUP($K13,'Risk Rating'!$A$3:$E$14,5,FALSE),VLOOKUP($P13,'Risk Rating'!$A$3:$E$14,5,FALSE),VLOOKUP($U13,'Risk Rating'!$A$3:$E$14,5,FALSE)),""),20),"")</f>
        <v/>
      </c>
      <c r="AA13" s="66" t="str">
        <f>_xlfn.XLOOKUP($Z13,'Risk Rating'!$A$17:$A$20,'Risk Rating'!$B$17:$B$20," ",1)</f>
        <v xml:space="preserve"> </v>
      </c>
      <c r="AB13" s="66" t="str">
        <f>_xlfn.XLOOKUP($Z13,'Risk Rating'!$A$17:$A$20,'Risk Rating'!$C$17:$C$20," ",1)</f>
        <v xml:space="preserve"> </v>
      </c>
      <c r="AC13" s="66" t="str">
        <f>_xlfn.XLOOKUP($Z13,'Risk Rating'!$A$17:$A$20,'Risk Rating'!$D$17:$D$20," ",1)</f>
        <v xml:space="preserve"> </v>
      </c>
      <c r="AD13" s="68"/>
      <c r="AE13" s="63"/>
    </row>
    <row r="14" spans="1:31" x14ac:dyDescent="0.2">
      <c r="A14" s="62" t="str">
        <f t="shared" si="0"/>
        <v/>
      </c>
      <c r="B14" s="63"/>
      <c r="C14" s="64"/>
      <c r="D14" s="65"/>
      <c r="E14" s="63"/>
      <c r="F14" s="64"/>
      <c r="G14" s="66" t="str">
        <f>IF($B14&lt;&gt;"",IFERROR(VLOOKUP('Risk Register'!$F14,'Input Data'!$A$10:$G$21,2,FALSE),"Please select Risk ID"),"")</f>
        <v/>
      </c>
      <c r="H14" s="67" t="str">
        <f>IFERROR(VLOOKUP('Risk Register'!$F14,'Input Data'!$A$10:$G$21,5,FALSE),"")</f>
        <v/>
      </c>
      <c r="I14" s="67" t="str">
        <f>IFERROR(VLOOKUP('Risk Register'!$F14,'Input Data'!$A$10:$G$21,6,FALSE),"")</f>
        <v/>
      </c>
      <c r="J14" s="67" t="str">
        <f>IFERROR(VLOOKUP('Risk Register'!$F14,'Input Data'!$A$10:$G$21,7,FALSE),"")</f>
        <v/>
      </c>
      <c r="K14" s="64"/>
      <c r="L14" s="66" t="str">
        <f>IF($B14&lt;&gt;"",IFERROR(VLOOKUP('Risk Register'!$K14,'Input Data'!$A$10:$G$21,2,FALSE),"Please select Risk ID"),"")</f>
        <v/>
      </c>
      <c r="M14" s="67" t="str">
        <f>IFERROR(VLOOKUP('Risk Register'!$K14,'Input Data'!$A$10:$G$21,5,FALSE),"")</f>
        <v/>
      </c>
      <c r="N14" s="67" t="str">
        <f>IFERROR(VLOOKUP('Risk Register'!$K14,'Input Data'!$A$10:$G$21,6,FALSE),"")</f>
        <v/>
      </c>
      <c r="O14" s="67" t="str">
        <f>IFERROR(VLOOKUP('Risk Register'!$K14,'Input Data'!$A$10:$G$21,7,FALSE),"")</f>
        <v/>
      </c>
      <c r="P14" s="64"/>
      <c r="Q14" s="66" t="str">
        <f>IF($B14&lt;&gt;"",IFERROR(VLOOKUP('Risk Register'!$P14,'Input Data'!$A$10:$G$21,2,FALSE),"Please select Risk ID"),"")</f>
        <v/>
      </c>
      <c r="R14" s="67" t="str">
        <f>IFERROR(VLOOKUP('Risk Register'!$P14,'Input Data'!$A$10:$G$21,5,FALSE),"")</f>
        <v/>
      </c>
      <c r="S14" s="67" t="str">
        <f>IFERROR(VLOOKUP('Risk Register'!$P14,'Input Data'!$A$10:$G$21,6,FALSE),"")</f>
        <v/>
      </c>
      <c r="T14" s="67" t="str">
        <f>IFERROR(VLOOKUP('Risk Register'!$P14,'Input Data'!$A$10:$G$21,7,FALSE),"")</f>
        <v/>
      </c>
      <c r="U14" s="64"/>
      <c r="V14" s="66" t="str">
        <f>IF($B14&lt;&gt;"",IFERROR(VLOOKUP('Risk Register'!$U14,'Input Data'!$A$10:$G$21,2,FALSE),"Please select Risk ID"),"")</f>
        <v/>
      </c>
      <c r="W14" s="67" t="str">
        <f>IFERROR(VLOOKUP('Risk Register'!$U14,'Input Data'!$A$10:$G$21,5,FALSE),"")</f>
        <v/>
      </c>
      <c r="X14" s="67" t="str">
        <f>IFERROR(VLOOKUP('Risk Register'!$U14,'Input Data'!$A$10:$G$21,6,FALSE),"")</f>
        <v/>
      </c>
      <c r="Y14" s="67" t="str">
        <f>IFERROR(VLOOKUP('Risk Register'!$U14,'Input Data'!$A$10:$G$21,7,FALSE),"")</f>
        <v/>
      </c>
      <c r="Z14" s="67" t="str">
        <f>IF(B14&lt;&gt;"",IF(C14="Yes",IFERROR(SUM(VLOOKUP($F14,'Risk Rating'!$A$3:$E$14,5,FALSE),VLOOKUP($K14,'Risk Rating'!$A$3:$E$14,5,FALSE),VLOOKUP($P14,'Risk Rating'!$A$3:$E$14,5,FALSE),VLOOKUP($U14,'Risk Rating'!$A$3:$E$14,5,FALSE)),""),20),"")</f>
        <v/>
      </c>
      <c r="AA14" s="66" t="str">
        <f>_xlfn.XLOOKUP($Z14,'Risk Rating'!$A$17:$A$20,'Risk Rating'!$B$17:$B$20," ",1)</f>
        <v xml:space="preserve"> </v>
      </c>
      <c r="AB14" s="66" t="str">
        <f>_xlfn.XLOOKUP($Z14,'Risk Rating'!$A$17:$A$20,'Risk Rating'!$C$17:$C$20," ",1)</f>
        <v xml:space="preserve"> </v>
      </c>
      <c r="AC14" s="66" t="str">
        <f>_xlfn.XLOOKUP($Z14,'Risk Rating'!$A$17:$A$20,'Risk Rating'!$D$17:$D$20," ",1)</f>
        <v xml:space="preserve"> </v>
      </c>
      <c r="AD14" s="68"/>
      <c r="AE14" s="63"/>
    </row>
    <row r="15" spans="1:31" x14ac:dyDescent="0.2">
      <c r="A15" s="62" t="str">
        <f t="shared" si="0"/>
        <v/>
      </c>
      <c r="B15" s="63"/>
      <c r="C15" s="64"/>
      <c r="D15" s="65"/>
      <c r="E15" s="63"/>
      <c r="F15" s="64"/>
      <c r="G15" s="66" t="str">
        <f>IF($B15&lt;&gt;"",IFERROR(VLOOKUP('Risk Register'!$F15,'Input Data'!$A$10:$G$21,2,FALSE),"Please select Risk ID"),"")</f>
        <v/>
      </c>
      <c r="H15" s="67" t="str">
        <f>IFERROR(VLOOKUP('Risk Register'!$F15,'Input Data'!$A$10:$G$21,5,FALSE),"")</f>
        <v/>
      </c>
      <c r="I15" s="67" t="str">
        <f>IFERROR(VLOOKUP('Risk Register'!$F15,'Input Data'!$A$10:$G$21,6,FALSE),"")</f>
        <v/>
      </c>
      <c r="J15" s="67" t="str">
        <f>IFERROR(VLOOKUP('Risk Register'!$F15,'Input Data'!$A$10:$G$21,7,FALSE),"")</f>
        <v/>
      </c>
      <c r="K15" s="64"/>
      <c r="L15" s="66" t="str">
        <f>IF($B15&lt;&gt;"",IFERROR(VLOOKUP('Risk Register'!$K15,'Input Data'!$A$10:$G$21,2,FALSE),"Please select Risk ID"),"")</f>
        <v/>
      </c>
      <c r="M15" s="67" t="str">
        <f>IFERROR(VLOOKUP('Risk Register'!$K15,'Input Data'!$A$10:$G$21,5,FALSE),"")</f>
        <v/>
      </c>
      <c r="N15" s="67" t="str">
        <f>IFERROR(VLOOKUP('Risk Register'!$K15,'Input Data'!$A$10:$G$21,6,FALSE),"")</f>
        <v/>
      </c>
      <c r="O15" s="67" t="str">
        <f>IFERROR(VLOOKUP('Risk Register'!$K15,'Input Data'!$A$10:$G$21,7,FALSE),"")</f>
        <v/>
      </c>
      <c r="P15" s="64"/>
      <c r="Q15" s="66" t="str">
        <f>IF($B15&lt;&gt;"",IFERROR(VLOOKUP('Risk Register'!$P15,'Input Data'!$A$10:$G$21,2,FALSE),"Please select Risk ID"),"")</f>
        <v/>
      </c>
      <c r="R15" s="67" t="str">
        <f>IFERROR(VLOOKUP('Risk Register'!$P15,'Input Data'!$A$10:$G$21,5,FALSE),"")</f>
        <v/>
      </c>
      <c r="S15" s="67" t="str">
        <f>IFERROR(VLOOKUP('Risk Register'!$P15,'Input Data'!$A$10:$G$21,6,FALSE),"")</f>
        <v/>
      </c>
      <c r="T15" s="67" t="str">
        <f>IFERROR(VLOOKUP('Risk Register'!$P15,'Input Data'!$A$10:$G$21,7,FALSE),"")</f>
        <v/>
      </c>
      <c r="U15" s="64"/>
      <c r="V15" s="66" t="str">
        <f>IF($B15&lt;&gt;"",IFERROR(VLOOKUP('Risk Register'!$U15,'Input Data'!$A$10:$G$21,2,FALSE),"Please select Risk ID"),"")</f>
        <v/>
      </c>
      <c r="W15" s="67" t="str">
        <f>IFERROR(VLOOKUP('Risk Register'!$U15,'Input Data'!$A$10:$G$21,5,FALSE),"")</f>
        <v/>
      </c>
      <c r="X15" s="67" t="str">
        <f>IFERROR(VLOOKUP('Risk Register'!$U15,'Input Data'!$A$10:$G$21,6,FALSE),"")</f>
        <v/>
      </c>
      <c r="Y15" s="67" t="str">
        <f>IFERROR(VLOOKUP('Risk Register'!$U15,'Input Data'!$A$10:$G$21,7,FALSE),"")</f>
        <v/>
      </c>
      <c r="Z15" s="67" t="str">
        <f>IF(B15&lt;&gt;"",IF(C15="Yes",IFERROR(SUM(VLOOKUP($F15,'Risk Rating'!$A$3:$E$14,5,FALSE),VLOOKUP($K15,'Risk Rating'!$A$3:$E$14,5,FALSE),VLOOKUP($P15,'Risk Rating'!$A$3:$E$14,5,FALSE),VLOOKUP($U15,'Risk Rating'!$A$3:$E$14,5,FALSE)),""),20),"")</f>
        <v/>
      </c>
      <c r="AA15" s="66" t="str">
        <f>_xlfn.XLOOKUP($Z15,'Risk Rating'!$A$17:$A$20,'Risk Rating'!$B$17:$B$20," ",1)</f>
        <v xml:space="preserve"> </v>
      </c>
      <c r="AB15" s="66" t="str">
        <f>_xlfn.XLOOKUP($Z15,'Risk Rating'!$A$17:$A$20,'Risk Rating'!$C$17:$C$20," ",1)</f>
        <v xml:space="preserve"> </v>
      </c>
      <c r="AC15" s="66" t="str">
        <f>_xlfn.XLOOKUP($Z15,'Risk Rating'!$A$17:$A$20,'Risk Rating'!$D$17:$D$20," ",1)</f>
        <v xml:space="preserve"> </v>
      </c>
      <c r="AD15" s="68"/>
      <c r="AE15" s="63"/>
    </row>
    <row r="16" spans="1:31" x14ac:dyDescent="0.2">
      <c r="A16" s="62" t="str">
        <f t="shared" si="0"/>
        <v/>
      </c>
      <c r="B16" s="63"/>
      <c r="C16" s="64"/>
      <c r="D16" s="65"/>
      <c r="E16" s="63"/>
      <c r="F16" s="64"/>
      <c r="G16" s="66" t="str">
        <f>IF($B16&lt;&gt;"",IFERROR(VLOOKUP('Risk Register'!$F16,'Input Data'!$A$10:$G$21,2,FALSE),"Please select Risk ID"),"")</f>
        <v/>
      </c>
      <c r="H16" s="67" t="str">
        <f>IFERROR(VLOOKUP('Risk Register'!$F16,'Input Data'!$A$10:$G$21,5,FALSE),"")</f>
        <v/>
      </c>
      <c r="I16" s="67" t="str">
        <f>IFERROR(VLOOKUP('Risk Register'!$F16,'Input Data'!$A$10:$G$21,6,FALSE),"")</f>
        <v/>
      </c>
      <c r="J16" s="67" t="str">
        <f>IFERROR(VLOOKUP('Risk Register'!$F16,'Input Data'!$A$10:$G$21,7,FALSE),"")</f>
        <v/>
      </c>
      <c r="K16" s="64"/>
      <c r="L16" s="66" t="str">
        <f>IF($B16&lt;&gt;"",IFERROR(VLOOKUP('Risk Register'!$K16,'Input Data'!$A$10:$G$21,2,FALSE),"Please select Risk ID"),"")</f>
        <v/>
      </c>
      <c r="M16" s="67" t="str">
        <f>IFERROR(VLOOKUP('Risk Register'!$K16,'Input Data'!$A$10:$G$21,5,FALSE),"")</f>
        <v/>
      </c>
      <c r="N16" s="67" t="str">
        <f>IFERROR(VLOOKUP('Risk Register'!$K16,'Input Data'!$A$10:$G$21,6,FALSE),"")</f>
        <v/>
      </c>
      <c r="O16" s="67" t="str">
        <f>IFERROR(VLOOKUP('Risk Register'!$K16,'Input Data'!$A$10:$G$21,7,FALSE),"")</f>
        <v/>
      </c>
      <c r="P16" s="64"/>
      <c r="Q16" s="66" t="str">
        <f>IF($B16&lt;&gt;"",IFERROR(VLOOKUP('Risk Register'!$P16,'Input Data'!$A$10:$G$21,2,FALSE),"Please select Risk ID"),"")</f>
        <v/>
      </c>
      <c r="R16" s="67" t="str">
        <f>IFERROR(VLOOKUP('Risk Register'!$P16,'Input Data'!$A$10:$G$21,5,FALSE),"")</f>
        <v/>
      </c>
      <c r="S16" s="67" t="str">
        <f>IFERROR(VLOOKUP('Risk Register'!$P16,'Input Data'!$A$10:$G$21,6,FALSE),"")</f>
        <v/>
      </c>
      <c r="T16" s="67" t="str">
        <f>IFERROR(VLOOKUP('Risk Register'!$P16,'Input Data'!$A$10:$G$21,7,FALSE),"")</f>
        <v/>
      </c>
      <c r="U16" s="64"/>
      <c r="V16" s="66" t="str">
        <f>IF($B16&lt;&gt;"",IFERROR(VLOOKUP('Risk Register'!$U16,'Input Data'!$A$10:$G$21,2,FALSE),"Please select Risk ID"),"")</f>
        <v/>
      </c>
      <c r="W16" s="67" t="str">
        <f>IFERROR(VLOOKUP('Risk Register'!$U16,'Input Data'!$A$10:$G$21,5,FALSE),"")</f>
        <v/>
      </c>
      <c r="X16" s="67" t="str">
        <f>IFERROR(VLOOKUP('Risk Register'!$U16,'Input Data'!$A$10:$G$21,6,FALSE),"")</f>
        <v/>
      </c>
      <c r="Y16" s="67" t="str">
        <f>IFERROR(VLOOKUP('Risk Register'!$U16,'Input Data'!$A$10:$G$21,7,FALSE),"")</f>
        <v/>
      </c>
      <c r="Z16" s="67" t="str">
        <f>IF(B16&lt;&gt;"",IF(C16="Yes",IFERROR(SUM(VLOOKUP($F16,'Risk Rating'!$A$3:$E$14,5,FALSE),VLOOKUP($K16,'Risk Rating'!$A$3:$E$14,5,FALSE),VLOOKUP($P16,'Risk Rating'!$A$3:$E$14,5,FALSE),VLOOKUP($U16,'Risk Rating'!$A$3:$E$14,5,FALSE)),""),20),"")</f>
        <v/>
      </c>
      <c r="AA16" s="66" t="str">
        <f>_xlfn.XLOOKUP($Z16,'Risk Rating'!$A$17:$A$20,'Risk Rating'!$B$17:$B$20," ",1)</f>
        <v xml:space="preserve"> </v>
      </c>
      <c r="AB16" s="66" t="str">
        <f>_xlfn.XLOOKUP($Z16,'Risk Rating'!$A$17:$A$20,'Risk Rating'!$C$17:$C$20," ",1)</f>
        <v xml:space="preserve"> </v>
      </c>
      <c r="AC16" s="66" t="str">
        <f>_xlfn.XLOOKUP($Z16,'Risk Rating'!$A$17:$A$20,'Risk Rating'!$D$17:$D$20," ",1)</f>
        <v xml:space="preserve"> </v>
      </c>
      <c r="AD16" s="68"/>
      <c r="AE16" s="63"/>
    </row>
    <row r="17" spans="1:31" x14ac:dyDescent="0.2">
      <c r="A17" s="62" t="str">
        <f t="shared" si="0"/>
        <v/>
      </c>
      <c r="B17" s="63"/>
      <c r="C17" s="64"/>
      <c r="D17" s="65"/>
      <c r="E17" s="63"/>
      <c r="F17" s="64"/>
      <c r="G17" s="66" t="str">
        <f>IF($B17&lt;&gt;"",IFERROR(VLOOKUP('Risk Register'!$F17,'Input Data'!$A$10:$G$21,2,FALSE),"Please select Risk ID"),"")</f>
        <v/>
      </c>
      <c r="H17" s="67" t="str">
        <f>IFERROR(VLOOKUP('Risk Register'!$F17,'Input Data'!$A$10:$G$21,5,FALSE),"")</f>
        <v/>
      </c>
      <c r="I17" s="67" t="str">
        <f>IFERROR(VLOOKUP('Risk Register'!$F17,'Input Data'!$A$10:$G$21,6,FALSE),"")</f>
        <v/>
      </c>
      <c r="J17" s="67" t="str">
        <f>IFERROR(VLOOKUP('Risk Register'!$F17,'Input Data'!$A$10:$G$21,7,FALSE),"")</f>
        <v/>
      </c>
      <c r="K17" s="64"/>
      <c r="L17" s="66" t="str">
        <f>IF($B17&lt;&gt;"",IFERROR(VLOOKUP('Risk Register'!$K17,'Input Data'!$A$10:$G$21,2,FALSE),"Please select Risk ID"),"")</f>
        <v/>
      </c>
      <c r="M17" s="67" t="str">
        <f>IFERROR(VLOOKUP('Risk Register'!$K17,'Input Data'!$A$10:$G$21,5,FALSE),"")</f>
        <v/>
      </c>
      <c r="N17" s="67" t="str">
        <f>IFERROR(VLOOKUP('Risk Register'!$K17,'Input Data'!$A$10:$G$21,6,FALSE),"")</f>
        <v/>
      </c>
      <c r="O17" s="67" t="str">
        <f>IFERROR(VLOOKUP('Risk Register'!$K17,'Input Data'!$A$10:$G$21,7,FALSE),"")</f>
        <v/>
      </c>
      <c r="P17" s="64"/>
      <c r="Q17" s="66" t="str">
        <f>IF($B17&lt;&gt;"",IFERROR(VLOOKUP('Risk Register'!$P17,'Input Data'!$A$10:$G$21,2,FALSE),"Please select Risk ID"),"")</f>
        <v/>
      </c>
      <c r="R17" s="67" t="str">
        <f>IFERROR(VLOOKUP('Risk Register'!$P17,'Input Data'!$A$10:$G$21,5,FALSE),"")</f>
        <v/>
      </c>
      <c r="S17" s="67" t="str">
        <f>IFERROR(VLOOKUP('Risk Register'!$P17,'Input Data'!$A$10:$G$21,6,FALSE),"")</f>
        <v/>
      </c>
      <c r="T17" s="67" t="str">
        <f>IFERROR(VLOOKUP('Risk Register'!$P17,'Input Data'!$A$10:$G$21,7,FALSE),"")</f>
        <v/>
      </c>
      <c r="U17" s="64"/>
      <c r="V17" s="66" t="str">
        <f>IF($B17&lt;&gt;"",IFERROR(VLOOKUP('Risk Register'!$U17,'Input Data'!$A$10:$G$21,2,FALSE),"Please select Risk ID"),"")</f>
        <v/>
      </c>
      <c r="W17" s="67" t="str">
        <f>IFERROR(VLOOKUP('Risk Register'!$U17,'Input Data'!$A$10:$G$21,5,FALSE),"")</f>
        <v/>
      </c>
      <c r="X17" s="67" t="str">
        <f>IFERROR(VLOOKUP('Risk Register'!$U17,'Input Data'!$A$10:$G$21,6,FALSE),"")</f>
        <v/>
      </c>
      <c r="Y17" s="67" t="str">
        <f>IFERROR(VLOOKUP('Risk Register'!$U17,'Input Data'!$A$10:$G$21,7,FALSE),"")</f>
        <v/>
      </c>
      <c r="Z17" s="67" t="str">
        <f>IF(B17&lt;&gt;"",IF(C17="Yes",IFERROR(SUM(VLOOKUP($F17,'Risk Rating'!$A$3:$E$14,5,FALSE),VLOOKUP($K17,'Risk Rating'!$A$3:$E$14,5,FALSE),VLOOKUP($P17,'Risk Rating'!$A$3:$E$14,5,FALSE),VLOOKUP($U17,'Risk Rating'!$A$3:$E$14,5,FALSE)),""),20),"")</f>
        <v/>
      </c>
      <c r="AA17" s="66" t="str">
        <f>_xlfn.XLOOKUP($Z17,'Risk Rating'!$A$17:$A$20,'Risk Rating'!$B$17:$B$20," ",1)</f>
        <v xml:space="preserve"> </v>
      </c>
      <c r="AB17" s="66" t="str">
        <f>_xlfn.XLOOKUP($Z17,'Risk Rating'!$A$17:$A$20,'Risk Rating'!$C$17:$C$20," ",1)</f>
        <v xml:space="preserve"> </v>
      </c>
      <c r="AC17" s="66" t="str">
        <f>_xlfn.XLOOKUP($Z17,'Risk Rating'!$A$17:$A$20,'Risk Rating'!$D$17:$D$20," ",1)</f>
        <v xml:space="preserve"> </v>
      </c>
      <c r="AD17" s="68"/>
      <c r="AE17" s="63"/>
    </row>
    <row r="18" spans="1:31" x14ac:dyDescent="0.2">
      <c r="A18" s="62" t="str">
        <f t="shared" si="0"/>
        <v/>
      </c>
      <c r="B18" s="63"/>
      <c r="C18" s="64"/>
      <c r="D18" s="65"/>
      <c r="E18" s="63"/>
      <c r="F18" s="64"/>
      <c r="G18" s="66" t="str">
        <f>IF($B18&lt;&gt;"",IFERROR(VLOOKUP('Risk Register'!$F18,'Input Data'!$A$10:$G$21,2,FALSE),"Please select Risk ID"),"")</f>
        <v/>
      </c>
      <c r="H18" s="67" t="str">
        <f>IFERROR(VLOOKUP('Risk Register'!$F18,'Input Data'!$A$10:$G$21,5,FALSE),"")</f>
        <v/>
      </c>
      <c r="I18" s="67" t="str">
        <f>IFERROR(VLOOKUP('Risk Register'!$F18,'Input Data'!$A$10:$G$21,6,FALSE),"")</f>
        <v/>
      </c>
      <c r="J18" s="67" t="str">
        <f>IFERROR(VLOOKUP('Risk Register'!$F18,'Input Data'!$A$10:$G$21,7,FALSE),"")</f>
        <v/>
      </c>
      <c r="K18" s="64"/>
      <c r="L18" s="66" t="str">
        <f>IF($B18&lt;&gt;"",IFERROR(VLOOKUP('Risk Register'!$K18,'Input Data'!$A$10:$G$21,2,FALSE),"Please select Risk ID"),"")</f>
        <v/>
      </c>
      <c r="M18" s="67" t="str">
        <f>IFERROR(VLOOKUP('Risk Register'!$K18,'Input Data'!$A$10:$G$21,5,FALSE),"")</f>
        <v/>
      </c>
      <c r="N18" s="67" t="str">
        <f>IFERROR(VLOOKUP('Risk Register'!$K18,'Input Data'!$A$10:$G$21,6,FALSE),"")</f>
        <v/>
      </c>
      <c r="O18" s="67" t="str">
        <f>IFERROR(VLOOKUP('Risk Register'!$K18,'Input Data'!$A$10:$G$21,7,FALSE),"")</f>
        <v/>
      </c>
      <c r="P18" s="64"/>
      <c r="Q18" s="66" t="str">
        <f>IF($B18&lt;&gt;"",IFERROR(VLOOKUP('Risk Register'!$P18,'Input Data'!$A$10:$G$21,2,FALSE),"Please select Risk ID"),"")</f>
        <v/>
      </c>
      <c r="R18" s="67" t="str">
        <f>IFERROR(VLOOKUP('Risk Register'!$P18,'Input Data'!$A$10:$G$21,5,FALSE),"")</f>
        <v/>
      </c>
      <c r="S18" s="67" t="str">
        <f>IFERROR(VLOOKUP('Risk Register'!$P18,'Input Data'!$A$10:$G$21,6,FALSE),"")</f>
        <v/>
      </c>
      <c r="T18" s="67" t="str">
        <f>IFERROR(VLOOKUP('Risk Register'!$P18,'Input Data'!$A$10:$G$21,7,FALSE),"")</f>
        <v/>
      </c>
      <c r="U18" s="64"/>
      <c r="V18" s="66" t="str">
        <f>IF($B18&lt;&gt;"",IFERROR(VLOOKUP('Risk Register'!$U18,'Input Data'!$A$10:$G$21,2,FALSE),"Please select Risk ID"),"")</f>
        <v/>
      </c>
      <c r="W18" s="67" t="str">
        <f>IFERROR(VLOOKUP('Risk Register'!$U18,'Input Data'!$A$10:$G$21,5,FALSE),"")</f>
        <v/>
      </c>
      <c r="X18" s="67" t="str">
        <f>IFERROR(VLOOKUP('Risk Register'!$U18,'Input Data'!$A$10:$G$21,6,FALSE),"")</f>
        <v/>
      </c>
      <c r="Y18" s="67" t="str">
        <f>IFERROR(VLOOKUP('Risk Register'!$U18,'Input Data'!$A$10:$G$21,7,FALSE),"")</f>
        <v/>
      </c>
      <c r="Z18" s="67" t="str">
        <f>IF(B18&lt;&gt;"",IF(C18="Yes",IFERROR(SUM(VLOOKUP($F18,'Risk Rating'!$A$3:$E$14,5,FALSE),VLOOKUP($K18,'Risk Rating'!$A$3:$E$14,5,FALSE),VLOOKUP($P18,'Risk Rating'!$A$3:$E$14,5,FALSE),VLOOKUP($U18,'Risk Rating'!$A$3:$E$14,5,FALSE)),""),20),"")</f>
        <v/>
      </c>
      <c r="AA18" s="66" t="str">
        <f>_xlfn.XLOOKUP($Z18,'Risk Rating'!$A$17:$A$20,'Risk Rating'!$B$17:$B$20," ",1)</f>
        <v xml:space="preserve"> </v>
      </c>
      <c r="AB18" s="66" t="str">
        <f>_xlfn.XLOOKUP($Z18,'Risk Rating'!$A$17:$A$20,'Risk Rating'!$C$17:$C$20," ",1)</f>
        <v xml:space="preserve"> </v>
      </c>
      <c r="AC18" s="66" t="str">
        <f>_xlfn.XLOOKUP($Z18,'Risk Rating'!$A$17:$A$20,'Risk Rating'!$D$17:$D$20," ",1)</f>
        <v xml:space="preserve"> </v>
      </c>
      <c r="AD18" s="68"/>
      <c r="AE18" s="63"/>
    </row>
    <row r="19" spans="1:31" x14ac:dyDescent="0.2">
      <c r="A19" s="62" t="str">
        <f t="shared" si="0"/>
        <v/>
      </c>
      <c r="B19" s="63"/>
      <c r="C19" s="64"/>
      <c r="D19" s="65"/>
      <c r="E19" s="63"/>
      <c r="F19" s="64"/>
      <c r="G19" s="66" t="str">
        <f>IF($B19&lt;&gt;"",IFERROR(VLOOKUP('Risk Register'!$F19,'Input Data'!$A$10:$G$21,2,FALSE),"Please select Risk ID"),"")</f>
        <v/>
      </c>
      <c r="H19" s="67" t="str">
        <f>IFERROR(VLOOKUP('Risk Register'!$F19,'Input Data'!$A$10:$G$21,5,FALSE),"")</f>
        <v/>
      </c>
      <c r="I19" s="67" t="str">
        <f>IFERROR(VLOOKUP('Risk Register'!$F19,'Input Data'!$A$10:$G$21,6,FALSE),"")</f>
        <v/>
      </c>
      <c r="J19" s="67" t="str">
        <f>IFERROR(VLOOKUP('Risk Register'!$F19,'Input Data'!$A$10:$G$21,7,FALSE),"")</f>
        <v/>
      </c>
      <c r="K19" s="64"/>
      <c r="L19" s="66" t="str">
        <f>IF($B19&lt;&gt;"",IFERROR(VLOOKUP('Risk Register'!$K19,'Input Data'!$A$10:$G$21,2,FALSE),"Please select Risk ID"),"")</f>
        <v/>
      </c>
      <c r="M19" s="67" t="str">
        <f>IFERROR(VLOOKUP('Risk Register'!$K19,'Input Data'!$A$10:$G$21,5,FALSE),"")</f>
        <v/>
      </c>
      <c r="N19" s="67" t="str">
        <f>IFERROR(VLOOKUP('Risk Register'!$K19,'Input Data'!$A$10:$G$21,6,FALSE),"")</f>
        <v/>
      </c>
      <c r="O19" s="67" t="str">
        <f>IFERROR(VLOOKUP('Risk Register'!$K19,'Input Data'!$A$10:$G$21,7,FALSE),"")</f>
        <v/>
      </c>
      <c r="P19" s="64"/>
      <c r="Q19" s="66" t="str">
        <f>IF($B19&lt;&gt;"",IFERROR(VLOOKUP('Risk Register'!$P19,'Input Data'!$A$10:$G$21,2,FALSE),"Please select Risk ID"),"")</f>
        <v/>
      </c>
      <c r="R19" s="67" t="str">
        <f>IFERROR(VLOOKUP('Risk Register'!$P19,'Input Data'!$A$10:$G$21,5,FALSE),"")</f>
        <v/>
      </c>
      <c r="S19" s="67" t="str">
        <f>IFERROR(VLOOKUP('Risk Register'!$P19,'Input Data'!$A$10:$G$21,6,FALSE),"")</f>
        <v/>
      </c>
      <c r="T19" s="67" t="str">
        <f>IFERROR(VLOOKUP('Risk Register'!$P19,'Input Data'!$A$10:$G$21,7,FALSE),"")</f>
        <v/>
      </c>
      <c r="U19" s="64"/>
      <c r="V19" s="66" t="str">
        <f>IF($B19&lt;&gt;"",IFERROR(VLOOKUP('Risk Register'!$U19,'Input Data'!$A$10:$G$21,2,FALSE),"Please select Risk ID"),"")</f>
        <v/>
      </c>
      <c r="W19" s="67" t="str">
        <f>IFERROR(VLOOKUP('Risk Register'!$U19,'Input Data'!$A$10:$G$21,5,FALSE),"")</f>
        <v/>
      </c>
      <c r="X19" s="67" t="str">
        <f>IFERROR(VLOOKUP('Risk Register'!$U19,'Input Data'!$A$10:$G$21,6,FALSE),"")</f>
        <v/>
      </c>
      <c r="Y19" s="67" t="str">
        <f>IFERROR(VLOOKUP('Risk Register'!$U19,'Input Data'!$A$10:$G$21,7,FALSE),"")</f>
        <v/>
      </c>
      <c r="Z19" s="67" t="str">
        <f>IF(B19&lt;&gt;"",IF(C19="Yes",IFERROR(SUM(VLOOKUP($F19,'Risk Rating'!$A$3:$E$14,5,FALSE),VLOOKUP($K19,'Risk Rating'!$A$3:$E$14,5,FALSE),VLOOKUP($P19,'Risk Rating'!$A$3:$E$14,5,FALSE),VLOOKUP($U19,'Risk Rating'!$A$3:$E$14,5,FALSE)),""),20),"")</f>
        <v/>
      </c>
      <c r="AA19" s="66" t="str">
        <f>_xlfn.XLOOKUP($Z19,'Risk Rating'!$A$17:$A$20,'Risk Rating'!$B$17:$B$20," ",1)</f>
        <v xml:space="preserve"> </v>
      </c>
      <c r="AB19" s="66" t="str">
        <f>_xlfn.XLOOKUP($Z19,'Risk Rating'!$A$17:$A$20,'Risk Rating'!$C$17:$C$20," ",1)</f>
        <v xml:space="preserve"> </v>
      </c>
      <c r="AC19" s="66" t="str">
        <f>_xlfn.XLOOKUP($Z19,'Risk Rating'!$A$17:$A$20,'Risk Rating'!$D$17:$D$20," ",1)</f>
        <v xml:space="preserve"> </v>
      </c>
      <c r="AD19" s="68"/>
      <c r="AE19" s="63"/>
    </row>
    <row r="20" spans="1:31" x14ac:dyDescent="0.2">
      <c r="A20" s="62" t="str">
        <f t="shared" si="0"/>
        <v/>
      </c>
      <c r="B20" s="63"/>
      <c r="C20" s="64"/>
      <c r="D20" s="65"/>
      <c r="E20" s="63"/>
      <c r="F20" s="64"/>
      <c r="G20" s="66" t="str">
        <f>IF($B20&lt;&gt;"",IFERROR(VLOOKUP('Risk Register'!$F20,'Input Data'!$A$10:$G$21,2,FALSE),"Please select Risk ID"),"")</f>
        <v/>
      </c>
      <c r="H20" s="67" t="str">
        <f>IFERROR(VLOOKUP('Risk Register'!$F20,'Input Data'!$A$10:$G$21,5,FALSE),"")</f>
        <v/>
      </c>
      <c r="I20" s="67" t="str">
        <f>IFERROR(VLOOKUP('Risk Register'!$F20,'Input Data'!$A$10:$G$21,6,FALSE),"")</f>
        <v/>
      </c>
      <c r="J20" s="67" t="str">
        <f>IFERROR(VLOOKUP('Risk Register'!$F20,'Input Data'!$A$10:$G$21,7,FALSE),"")</f>
        <v/>
      </c>
      <c r="K20" s="64"/>
      <c r="L20" s="66" t="str">
        <f>IF($B20&lt;&gt;"",IFERROR(VLOOKUP('Risk Register'!$K20,'Input Data'!$A$10:$G$21,2,FALSE),"Please select Risk ID"),"")</f>
        <v/>
      </c>
      <c r="M20" s="67" t="str">
        <f>IFERROR(VLOOKUP('Risk Register'!$K20,'Input Data'!$A$10:$G$21,5,FALSE),"")</f>
        <v/>
      </c>
      <c r="N20" s="67" t="str">
        <f>IFERROR(VLOOKUP('Risk Register'!$K20,'Input Data'!$A$10:$G$21,6,FALSE),"")</f>
        <v/>
      </c>
      <c r="O20" s="67" t="str">
        <f>IFERROR(VLOOKUP('Risk Register'!$K20,'Input Data'!$A$10:$G$21,7,FALSE),"")</f>
        <v/>
      </c>
      <c r="P20" s="64"/>
      <c r="Q20" s="66" t="str">
        <f>IF($B20&lt;&gt;"",IFERROR(VLOOKUP('Risk Register'!$P20,'Input Data'!$A$10:$G$21,2,FALSE),"Please select Risk ID"),"")</f>
        <v/>
      </c>
      <c r="R20" s="67" t="str">
        <f>IFERROR(VLOOKUP('Risk Register'!$P20,'Input Data'!$A$10:$G$21,5,FALSE),"")</f>
        <v/>
      </c>
      <c r="S20" s="67" t="str">
        <f>IFERROR(VLOOKUP('Risk Register'!$P20,'Input Data'!$A$10:$G$21,6,FALSE),"")</f>
        <v/>
      </c>
      <c r="T20" s="67" t="str">
        <f>IFERROR(VLOOKUP('Risk Register'!$P20,'Input Data'!$A$10:$G$21,7,FALSE),"")</f>
        <v/>
      </c>
      <c r="U20" s="64"/>
      <c r="V20" s="66" t="str">
        <f>IF($B20&lt;&gt;"",IFERROR(VLOOKUP('Risk Register'!$U20,'Input Data'!$A$10:$G$21,2,FALSE),"Please select Risk ID"),"")</f>
        <v/>
      </c>
      <c r="W20" s="67" t="str">
        <f>IFERROR(VLOOKUP('Risk Register'!$U20,'Input Data'!$A$10:$G$21,5,FALSE),"")</f>
        <v/>
      </c>
      <c r="X20" s="67" t="str">
        <f>IFERROR(VLOOKUP('Risk Register'!$U20,'Input Data'!$A$10:$G$21,6,FALSE),"")</f>
        <v/>
      </c>
      <c r="Y20" s="67" t="str">
        <f>IFERROR(VLOOKUP('Risk Register'!$U20,'Input Data'!$A$10:$G$21,7,FALSE),"")</f>
        <v/>
      </c>
      <c r="Z20" s="67" t="str">
        <f>IF(B20&lt;&gt;"",IF(C20="Yes",IFERROR(SUM(VLOOKUP($F20,'Risk Rating'!$A$3:$E$14,5,FALSE),VLOOKUP($K20,'Risk Rating'!$A$3:$E$14,5,FALSE),VLOOKUP($P20,'Risk Rating'!$A$3:$E$14,5,FALSE),VLOOKUP($U20,'Risk Rating'!$A$3:$E$14,5,FALSE)),""),20),"")</f>
        <v/>
      </c>
      <c r="AA20" s="66" t="str">
        <f>_xlfn.XLOOKUP($Z20,'Risk Rating'!$A$17:$A$20,'Risk Rating'!$B$17:$B$20," ",1)</f>
        <v xml:space="preserve"> </v>
      </c>
      <c r="AB20" s="66" t="str">
        <f>_xlfn.XLOOKUP($Z20,'Risk Rating'!$A$17:$A$20,'Risk Rating'!$C$17:$C$20," ",1)</f>
        <v xml:space="preserve"> </v>
      </c>
      <c r="AC20" s="66" t="str">
        <f>_xlfn.XLOOKUP($Z20,'Risk Rating'!$A$17:$A$20,'Risk Rating'!$D$17:$D$20," ",1)</f>
        <v xml:space="preserve"> </v>
      </c>
      <c r="AD20" s="68"/>
      <c r="AE20" s="63"/>
    </row>
    <row r="21" spans="1:31" x14ac:dyDescent="0.2">
      <c r="A21" s="62" t="str">
        <f t="shared" si="0"/>
        <v/>
      </c>
      <c r="B21" s="63"/>
      <c r="C21" s="64"/>
      <c r="D21" s="65"/>
      <c r="E21" s="63"/>
      <c r="F21" s="64"/>
      <c r="G21" s="66" t="str">
        <f>IF($B21&lt;&gt;"",IFERROR(VLOOKUP('Risk Register'!$F21,'Input Data'!$A$10:$G$21,2,FALSE),"Please select Risk ID"),"")</f>
        <v/>
      </c>
      <c r="H21" s="67" t="str">
        <f>IFERROR(VLOOKUP('Risk Register'!$F21,'Input Data'!$A$10:$G$21,5,FALSE),"")</f>
        <v/>
      </c>
      <c r="I21" s="67" t="str">
        <f>IFERROR(VLOOKUP('Risk Register'!$F21,'Input Data'!$A$10:$G$21,6,FALSE),"")</f>
        <v/>
      </c>
      <c r="J21" s="67" t="str">
        <f>IFERROR(VLOOKUP('Risk Register'!$F21,'Input Data'!$A$10:$G$21,7,FALSE),"")</f>
        <v/>
      </c>
      <c r="K21" s="64"/>
      <c r="L21" s="66" t="str">
        <f>IF($B21&lt;&gt;"",IFERROR(VLOOKUP('Risk Register'!$K21,'Input Data'!$A$10:$G$21,2,FALSE),"Please select Risk ID"),"")</f>
        <v/>
      </c>
      <c r="M21" s="67" t="str">
        <f>IFERROR(VLOOKUP('Risk Register'!$K21,'Input Data'!$A$10:$G$21,5,FALSE),"")</f>
        <v/>
      </c>
      <c r="N21" s="67" t="str">
        <f>IFERROR(VLOOKUP('Risk Register'!$K21,'Input Data'!$A$10:$G$21,6,FALSE),"")</f>
        <v/>
      </c>
      <c r="O21" s="67" t="str">
        <f>IFERROR(VLOOKUP('Risk Register'!$K21,'Input Data'!$A$10:$G$21,7,FALSE),"")</f>
        <v/>
      </c>
      <c r="P21" s="64"/>
      <c r="Q21" s="66" t="str">
        <f>IF($B21&lt;&gt;"",IFERROR(VLOOKUP('Risk Register'!$P21,'Input Data'!$A$10:$G$21,2,FALSE),"Please select Risk ID"),"")</f>
        <v/>
      </c>
      <c r="R21" s="67" t="str">
        <f>IFERROR(VLOOKUP('Risk Register'!$P21,'Input Data'!$A$10:$G$21,5,FALSE),"")</f>
        <v/>
      </c>
      <c r="S21" s="67" t="str">
        <f>IFERROR(VLOOKUP('Risk Register'!$P21,'Input Data'!$A$10:$G$21,6,FALSE),"")</f>
        <v/>
      </c>
      <c r="T21" s="67" t="str">
        <f>IFERROR(VLOOKUP('Risk Register'!$P21,'Input Data'!$A$10:$G$21,7,FALSE),"")</f>
        <v/>
      </c>
      <c r="U21" s="64"/>
      <c r="V21" s="66" t="str">
        <f>IF($B21&lt;&gt;"",IFERROR(VLOOKUP('Risk Register'!$U21,'Input Data'!$A$10:$G$21,2,FALSE),"Please select Risk ID"),"")</f>
        <v/>
      </c>
      <c r="W21" s="67" t="str">
        <f>IFERROR(VLOOKUP('Risk Register'!$U21,'Input Data'!$A$10:$G$21,5,FALSE),"")</f>
        <v/>
      </c>
      <c r="X21" s="67" t="str">
        <f>IFERROR(VLOOKUP('Risk Register'!$U21,'Input Data'!$A$10:$G$21,6,FALSE),"")</f>
        <v/>
      </c>
      <c r="Y21" s="67" t="str">
        <f>IFERROR(VLOOKUP('Risk Register'!$U21,'Input Data'!$A$10:$G$21,7,FALSE),"")</f>
        <v/>
      </c>
      <c r="Z21" s="67" t="str">
        <f>IF(B21&lt;&gt;"",IF(C21="Yes",IFERROR(SUM(VLOOKUP($F21,'Risk Rating'!$A$3:$E$14,5,FALSE),VLOOKUP($K21,'Risk Rating'!$A$3:$E$14,5,FALSE),VLOOKUP($P21,'Risk Rating'!$A$3:$E$14,5,FALSE),VLOOKUP($U21,'Risk Rating'!$A$3:$E$14,5,FALSE)),""),20),"")</f>
        <v/>
      </c>
      <c r="AA21" s="66" t="str">
        <f>_xlfn.XLOOKUP($Z21,'Risk Rating'!$A$17:$A$20,'Risk Rating'!$B$17:$B$20," ",1)</f>
        <v xml:space="preserve"> </v>
      </c>
      <c r="AB21" s="66" t="str">
        <f>_xlfn.XLOOKUP($Z21,'Risk Rating'!$A$17:$A$20,'Risk Rating'!$C$17:$C$20," ",1)</f>
        <v xml:space="preserve"> </v>
      </c>
      <c r="AC21" s="66" t="str">
        <f>_xlfn.XLOOKUP($Z21,'Risk Rating'!$A$17:$A$20,'Risk Rating'!$D$17:$D$20," ",1)</f>
        <v xml:space="preserve"> </v>
      </c>
      <c r="AD21" s="68"/>
      <c r="AE21" s="63"/>
    </row>
    <row r="22" spans="1:31" x14ac:dyDescent="0.2">
      <c r="A22" s="62" t="str">
        <f t="shared" si="0"/>
        <v/>
      </c>
      <c r="B22" s="63"/>
      <c r="C22" s="64"/>
      <c r="D22" s="65"/>
      <c r="E22" s="63"/>
      <c r="F22" s="64"/>
      <c r="G22" s="66" t="str">
        <f>IF($B22&lt;&gt;"",IFERROR(VLOOKUP('Risk Register'!$F22,'Input Data'!$A$10:$G$21,2,FALSE),"Please select Risk ID"),"")</f>
        <v/>
      </c>
      <c r="H22" s="67" t="str">
        <f>IFERROR(VLOOKUP('Risk Register'!$F22,'Input Data'!$A$10:$G$21,5,FALSE),"")</f>
        <v/>
      </c>
      <c r="I22" s="67" t="str">
        <f>IFERROR(VLOOKUP('Risk Register'!$F22,'Input Data'!$A$10:$G$21,6,FALSE),"")</f>
        <v/>
      </c>
      <c r="J22" s="67" t="str">
        <f>IFERROR(VLOOKUP('Risk Register'!$F22,'Input Data'!$A$10:$G$21,7,FALSE),"")</f>
        <v/>
      </c>
      <c r="K22" s="64"/>
      <c r="L22" s="66" t="str">
        <f>IF($B22&lt;&gt;"",IFERROR(VLOOKUP('Risk Register'!$K22,'Input Data'!$A$10:$G$21,2,FALSE),"Please select Risk ID"),"")</f>
        <v/>
      </c>
      <c r="M22" s="67" t="str">
        <f>IFERROR(VLOOKUP('Risk Register'!$K22,'Input Data'!$A$10:$G$21,5,FALSE),"")</f>
        <v/>
      </c>
      <c r="N22" s="67" t="str">
        <f>IFERROR(VLOOKUP('Risk Register'!$K22,'Input Data'!$A$10:$G$21,6,FALSE),"")</f>
        <v/>
      </c>
      <c r="O22" s="67" t="str">
        <f>IFERROR(VLOOKUP('Risk Register'!$K22,'Input Data'!$A$10:$G$21,7,FALSE),"")</f>
        <v/>
      </c>
      <c r="P22" s="64"/>
      <c r="Q22" s="66" t="str">
        <f>IF($B22&lt;&gt;"",IFERROR(VLOOKUP('Risk Register'!$P22,'Input Data'!$A$10:$G$21,2,FALSE),"Please select Risk ID"),"")</f>
        <v/>
      </c>
      <c r="R22" s="67" t="str">
        <f>IFERROR(VLOOKUP('Risk Register'!$P22,'Input Data'!$A$10:$G$21,5,FALSE),"")</f>
        <v/>
      </c>
      <c r="S22" s="67" t="str">
        <f>IFERROR(VLOOKUP('Risk Register'!$P22,'Input Data'!$A$10:$G$21,6,FALSE),"")</f>
        <v/>
      </c>
      <c r="T22" s="67" t="str">
        <f>IFERROR(VLOOKUP('Risk Register'!$P22,'Input Data'!$A$10:$G$21,7,FALSE),"")</f>
        <v/>
      </c>
      <c r="U22" s="64"/>
      <c r="V22" s="66" t="str">
        <f>IF($B22&lt;&gt;"",IFERROR(VLOOKUP('Risk Register'!$U22,'Input Data'!$A$10:$G$21,2,FALSE),"Please select Risk ID"),"")</f>
        <v/>
      </c>
      <c r="W22" s="67" t="str">
        <f>IFERROR(VLOOKUP('Risk Register'!$U22,'Input Data'!$A$10:$G$21,5,FALSE),"")</f>
        <v/>
      </c>
      <c r="X22" s="67" t="str">
        <f>IFERROR(VLOOKUP('Risk Register'!$U22,'Input Data'!$A$10:$G$21,6,FALSE),"")</f>
        <v/>
      </c>
      <c r="Y22" s="67" t="str">
        <f>IFERROR(VLOOKUP('Risk Register'!$U22,'Input Data'!$A$10:$G$21,7,FALSE),"")</f>
        <v/>
      </c>
      <c r="Z22" s="67" t="str">
        <f>IF(B22&lt;&gt;"",IF(C22="Yes",IFERROR(SUM(VLOOKUP($F22,'Risk Rating'!$A$3:$E$14,5,FALSE),VLOOKUP($K22,'Risk Rating'!$A$3:$E$14,5,FALSE),VLOOKUP($P22,'Risk Rating'!$A$3:$E$14,5,FALSE),VLOOKUP($U22,'Risk Rating'!$A$3:$E$14,5,FALSE)),""),20),"")</f>
        <v/>
      </c>
      <c r="AA22" s="66" t="str">
        <f>_xlfn.XLOOKUP($Z22,'Risk Rating'!$A$17:$A$20,'Risk Rating'!$B$17:$B$20," ",1)</f>
        <v xml:space="preserve"> </v>
      </c>
      <c r="AB22" s="66" t="str">
        <f>_xlfn.XLOOKUP($Z22,'Risk Rating'!$A$17:$A$20,'Risk Rating'!$C$17:$C$20," ",1)</f>
        <v xml:space="preserve"> </v>
      </c>
      <c r="AC22" s="66" t="str">
        <f>_xlfn.XLOOKUP($Z22,'Risk Rating'!$A$17:$A$20,'Risk Rating'!$D$17:$D$20," ",1)</f>
        <v xml:space="preserve"> </v>
      </c>
      <c r="AD22" s="68"/>
      <c r="AE22" s="63"/>
    </row>
    <row r="23" spans="1:31" x14ac:dyDescent="0.2">
      <c r="A23" s="62" t="str">
        <f t="shared" si="0"/>
        <v/>
      </c>
      <c r="B23" s="63"/>
      <c r="C23" s="64"/>
      <c r="D23" s="65"/>
      <c r="E23" s="63"/>
      <c r="F23" s="64"/>
      <c r="G23" s="66" t="str">
        <f>IF($B23&lt;&gt;"",IFERROR(VLOOKUP('Risk Register'!$F23,'Input Data'!$A$10:$G$21,2,FALSE),"Please select Risk ID"),"")</f>
        <v/>
      </c>
      <c r="H23" s="67" t="str">
        <f>IFERROR(VLOOKUP('Risk Register'!$F23,'Input Data'!$A$10:$G$21,5,FALSE),"")</f>
        <v/>
      </c>
      <c r="I23" s="67" t="str">
        <f>IFERROR(VLOOKUP('Risk Register'!$F23,'Input Data'!$A$10:$G$21,6,FALSE),"")</f>
        <v/>
      </c>
      <c r="J23" s="67" t="str">
        <f>IFERROR(VLOOKUP('Risk Register'!$F23,'Input Data'!$A$10:$G$21,7,FALSE),"")</f>
        <v/>
      </c>
      <c r="K23" s="64"/>
      <c r="L23" s="66" t="str">
        <f>IF($B23&lt;&gt;"",IFERROR(VLOOKUP('Risk Register'!$K23,'Input Data'!$A$10:$G$21,2,FALSE),"Please select Risk ID"),"")</f>
        <v/>
      </c>
      <c r="M23" s="67" t="str">
        <f>IFERROR(VLOOKUP('Risk Register'!$K23,'Input Data'!$A$10:$G$21,5,FALSE),"")</f>
        <v/>
      </c>
      <c r="N23" s="67" t="str">
        <f>IFERROR(VLOOKUP('Risk Register'!$K23,'Input Data'!$A$10:$G$21,6,FALSE),"")</f>
        <v/>
      </c>
      <c r="O23" s="67" t="str">
        <f>IFERROR(VLOOKUP('Risk Register'!$K23,'Input Data'!$A$10:$G$21,7,FALSE),"")</f>
        <v/>
      </c>
      <c r="P23" s="64"/>
      <c r="Q23" s="66" t="str">
        <f>IF($B23&lt;&gt;"",IFERROR(VLOOKUP('Risk Register'!$P23,'Input Data'!$A$10:$G$21,2,FALSE),"Please select Risk ID"),"")</f>
        <v/>
      </c>
      <c r="R23" s="67" t="str">
        <f>IFERROR(VLOOKUP('Risk Register'!$P23,'Input Data'!$A$10:$G$21,5,FALSE),"")</f>
        <v/>
      </c>
      <c r="S23" s="67" t="str">
        <f>IFERROR(VLOOKUP('Risk Register'!$P23,'Input Data'!$A$10:$G$21,6,FALSE),"")</f>
        <v/>
      </c>
      <c r="T23" s="67" t="str">
        <f>IFERROR(VLOOKUP('Risk Register'!$P23,'Input Data'!$A$10:$G$21,7,FALSE),"")</f>
        <v/>
      </c>
      <c r="U23" s="64"/>
      <c r="V23" s="66" t="str">
        <f>IF($B23&lt;&gt;"",IFERROR(VLOOKUP('Risk Register'!$U23,'Input Data'!$A$10:$G$21,2,FALSE),"Please select Risk ID"),"")</f>
        <v/>
      </c>
      <c r="W23" s="67" t="str">
        <f>IFERROR(VLOOKUP('Risk Register'!$U23,'Input Data'!$A$10:$G$21,5,FALSE),"")</f>
        <v/>
      </c>
      <c r="X23" s="67" t="str">
        <f>IFERROR(VLOOKUP('Risk Register'!$U23,'Input Data'!$A$10:$G$21,6,FALSE),"")</f>
        <v/>
      </c>
      <c r="Y23" s="67" t="str">
        <f>IFERROR(VLOOKUP('Risk Register'!$U23,'Input Data'!$A$10:$G$21,7,FALSE),"")</f>
        <v/>
      </c>
      <c r="Z23" s="67" t="str">
        <f>IF(B23&lt;&gt;"",IF(C23="Yes",IFERROR(SUM(VLOOKUP($F23,'Risk Rating'!$A$3:$E$14,5,FALSE),VLOOKUP($K23,'Risk Rating'!$A$3:$E$14,5,FALSE),VLOOKUP($P23,'Risk Rating'!$A$3:$E$14,5,FALSE),VLOOKUP($U23,'Risk Rating'!$A$3:$E$14,5,FALSE)),""),20),"")</f>
        <v/>
      </c>
      <c r="AA23" s="66" t="str">
        <f>_xlfn.XLOOKUP($Z23,'Risk Rating'!$A$17:$A$20,'Risk Rating'!$B$17:$B$20," ",1)</f>
        <v xml:space="preserve"> </v>
      </c>
      <c r="AB23" s="66" t="str">
        <f>_xlfn.XLOOKUP($Z23,'Risk Rating'!$A$17:$A$20,'Risk Rating'!$C$17:$C$20," ",1)</f>
        <v xml:space="preserve"> </v>
      </c>
      <c r="AC23" s="66" t="str">
        <f>_xlfn.XLOOKUP($Z23,'Risk Rating'!$A$17:$A$20,'Risk Rating'!$D$17:$D$20," ",1)</f>
        <v xml:space="preserve"> </v>
      </c>
      <c r="AD23" s="68"/>
      <c r="AE23" s="63"/>
    </row>
    <row r="24" spans="1:31" x14ac:dyDescent="0.2">
      <c r="A24" s="62" t="str">
        <f t="shared" si="0"/>
        <v/>
      </c>
      <c r="B24" s="63"/>
      <c r="C24" s="64"/>
      <c r="D24" s="65"/>
      <c r="E24" s="63"/>
      <c r="F24" s="64"/>
      <c r="G24" s="66" t="str">
        <f>IF($B24&lt;&gt;"",IFERROR(VLOOKUP('Risk Register'!$F24,'Input Data'!$A$10:$G$21,2,FALSE),"Please select Risk ID"),"")</f>
        <v/>
      </c>
      <c r="H24" s="67" t="str">
        <f>IFERROR(VLOOKUP('Risk Register'!$F24,'Input Data'!$A$10:$G$21,5,FALSE),"")</f>
        <v/>
      </c>
      <c r="I24" s="67" t="str">
        <f>IFERROR(VLOOKUP('Risk Register'!$F24,'Input Data'!$A$10:$G$21,6,FALSE),"")</f>
        <v/>
      </c>
      <c r="J24" s="67" t="str">
        <f>IFERROR(VLOOKUP('Risk Register'!$F24,'Input Data'!$A$10:$G$21,7,FALSE),"")</f>
        <v/>
      </c>
      <c r="K24" s="64"/>
      <c r="L24" s="66" t="str">
        <f>IF($B24&lt;&gt;"",IFERROR(VLOOKUP('Risk Register'!$K24,'Input Data'!$A$10:$G$21,2,FALSE),"Please select Risk ID"),"")</f>
        <v/>
      </c>
      <c r="M24" s="67" t="str">
        <f>IFERROR(VLOOKUP('Risk Register'!$K24,'Input Data'!$A$10:$G$21,5,FALSE),"")</f>
        <v/>
      </c>
      <c r="N24" s="67" t="str">
        <f>IFERROR(VLOOKUP('Risk Register'!$K24,'Input Data'!$A$10:$G$21,6,FALSE),"")</f>
        <v/>
      </c>
      <c r="O24" s="67" t="str">
        <f>IFERROR(VLOOKUP('Risk Register'!$K24,'Input Data'!$A$10:$G$21,7,FALSE),"")</f>
        <v/>
      </c>
      <c r="P24" s="64"/>
      <c r="Q24" s="66" t="str">
        <f>IF($B24&lt;&gt;"",IFERROR(VLOOKUP('Risk Register'!$P24,'Input Data'!$A$10:$G$21,2,FALSE),"Please select Risk ID"),"")</f>
        <v/>
      </c>
      <c r="R24" s="67" t="str">
        <f>IFERROR(VLOOKUP('Risk Register'!$P24,'Input Data'!$A$10:$G$21,5,FALSE),"")</f>
        <v/>
      </c>
      <c r="S24" s="67" t="str">
        <f>IFERROR(VLOOKUP('Risk Register'!$P24,'Input Data'!$A$10:$G$21,6,FALSE),"")</f>
        <v/>
      </c>
      <c r="T24" s="67" t="str">
        <f>IFERROR(VLOOKUP('Risk Register'!$P24,'Input Data'!$A$10:$G$21,7,FALSE),"")</f>
        <v/>
      </c>
      <c r="U24" s="64"/>
      <c r="V24" s="66" t="str">
        <f>IF($B24&lt;&gt;"",IFERROR(VLOOKUP('Risk Register'!$U24,'Input Data'!$A$10:$G$21,2,FALSE),"Please select Risk ID"),"")</f>
        <v/>
      </c>
      <c r="W24" s="67" t="str">
        <f>IFERROR(VLOOKUP('Risk Register'!$U24,'Input Data'!$A$10:$G$21,5,FALSE),"")</f>
        <v/>
      </c>
      <c r="X24" s="67" t="str">
        <f>IFERROR(VLOOKUP('Risk Register'!$U24,'Input Data'!$A$10:$G$21,6,FALSE),"")</f>
        <v/>
      </c>
      <c r="Y24" s="67" t="str">
        <f>IFERROR(VLOOKUP('Risk Register'!$U24,'Input Data'!$A$10:$G$21,7,FALSE),"")</f>
        <v/>
      </c>
      <c r="Z24" s="67" t="str">
        <f>IF(B24&lt;&gt;"",IF(C24="Yes",IFERROR(SUM(VLOOKUP($F24,'Risk Rating'!$A$3:$E$14,5,FALSE),VLOOKUP($K24,'Risk Rating'!$A$3:$E$14,5,FALSE),VLOOKUP($P24,'Risk Rating'!$A$3:$E$14,5,FALSE),VLOOKUP($U24,'Risk Rating'!$A$3:$E$14,5,FALSE)),""),20),"")</f>
        <v/>
      </c>
      <c r="AA24" s="66" t="str">
        <f>_xlfn.XLOOKUP($Z24,'Risk Rating'!$A$17:$A$20,'Risk Rating'!$B$17:$B$20," ",1)</f>
        <v xml:space="preserve"> </v>
      </c>
      <c r="AB24" s="66" t="str">
        <f>_xlfn.XLOOKUP($Z24,'Risk Rating'!$A$17:$A$20,'Risk Rating'!$C$17:$C$20," ",1)</f>
        <v xml:space="preserve"> </v>
      </c>
      <c r="AC24" s="66" t="str">
        <f>_xlfn.XLOOKUP($Z24,'Risk Rating'!$A$17:$A$20,'Risk Rating'!$D$17:$D$20," ",1)</f>
        <v xml:space="preserve"> </v>
      </c>
      <c r="AD24" s="68"/>
      <c r="AE24" s="63"/>
    </row>
    <row r="25" spans="1:31" x14ac:dyDescent="0.2">
      <c r="A25" s="62" t="str">
        <f t="shared" si="0"/>
        <v/>
      </c>
      <c r="B25" s="63"/>
      <c r="C25" s="64"/>
      <c r="D25" s="65"/>
      <c r="E25" s="63"/>
      <c r="F25" s="64"/>
      <c r="G25" s="66" t="str">
        <f>IF($B25&lt;&gt;"",IFERROR(VLOOKUP('Risk Register'!$F25,'Input Data'!$A$10:$G$21,2,FALSE),"Please select Risk ID"),"")</f>
        <v/>
      </c>
      <c r="H25" s="67" t="str">
        <f>IFERROR(VLOOKUP('Risk Register'!$F25,'Input Data'!$A$10:$G$21,5,FALSE),"")</f>
        <v/>
      </c>
      <c r="I25" s="67" t="str">
        <f>IFERROR(VLOOKUP('Risk Register'!$F25,'Input Data'!$A$10:$G$21,6,FALSE),"")</f>
        <v/>
      </c>
      <c r="J25" s="67" t="str">
        <f>IFERROR(VLOOKUP('Risk Register'!$F25,'Input Data'!$A$10:$G$21,7,FALSE),"")</f>
        <v/>
      </c>
      <c r="K25" s="64"/>
      <c r="L25" s="66" t="str">
        <f>IF($B25&lt;&gt;"",IFERROR(VLOOKUP('Risk Register'!$K25,'Input Data'!$A$10:$G$21,2,FALSE),"Please select Risk ID"),"")</f>
        <v/>
      </c>
      <c r="M25" s="67" t="str">
        <f>IFERROR(VLOOKUP('Risk Register'!$K25,'Input Data'!$A$10:$G$21,5,FALSE),"")</f>
        <v/>
      </c>
      <c r="N25" s="67" t="str">
        <f>IFERROR(VLOOKUP('Risk Register'!$K25,'Input Data'!$A$10:$G$21,6,FALSE),"")</f>
        <v/>
      </c>
      <c r="O25" s="67" t="str">
        <f>IFERROR(VLOOKUP('Risk Register'!$K25,'Input Data'!$A$10:$G$21,7,FALSE),"")</f>
        <v/>
      </c>
      <c r="P25" s="64"/>
      <c r="Q25" s="66" t="str">
        <f>IF($B25&lt;&gt;"",IFERROR(VLOOKUP('Risk Register'!$P25,'Input Data'!$A$10:$G$21,2,FALSE),"Please select Risk ID"),"")</f>
        <v/>
      </c>
      <c r="R25" s="67" t="str">
        <f>IFERROR(VLOOKUP('Risk Register'!$P25,'Input Data'!$A$10:$G$21,5,FALSE),"")</f>
        <v/>
      </c>
      <c r="S25" s="67" t="str">
        <f>IFERROR(VLOOKUP('Risk Register'!$P25,'Input Data'!$A$10:$G$21,6,FALSE),"")</f>
        <v/>
      </c>
      <c r="T25" s="67" t="str">
        <f>IFERROR(VLOOKUP('Risk Register'!$P25,'Input Data'!$A$10:$G$21,7,FALSE),"")</f>
        <v/>
      </c>
      <c r="U25" s="64"/>
      <c r="V25" s="66" t="str">
        <f>IF($B25&lt;&gt;"",IFERROR(VLOOKUP('Risk Register'!$U25,'Input Data'!$A$10:$G$21,2,FALSE),"Please select Risk ID"),"")</f>
        <v/>
      </c>
      <c r="W25" s="67" t="str">
        <f>IFERROR(VLOOKUP('Risk Register'!$U25,'Input Data'!$A$10:$G$21,5,FALSE),"")</f>
        <v/>
      </c>
      <c r="X25" s="67" t="str">
        <f>IFERROR(VLOOKUP('Risk Register'!$U25,'Input Data'!$A$10:$G$21,6,FALSE),"")</f>
        <v/>
      </c>
      <c r="Y25" s="67" t="str">
        <f>IFERROR(VLOOKUP('Risk Register'!$U25,'Input Data'!$A$10:$G$21,7,FALSE),"")</f>
        <v/>
      </c>
      <c r="Z25" s="67" t="str">
        <f>IF(B25&lt;&gt;"",IF(C25="Yes",IFERROR(SUM(VLOOKUP($F25,'Risk Rating'!$A$3:$E$14,5,FALSE),VLOOKUP($K25,'Risk Rating'!$A$3:$E$14,5,FALSE),VLOOKUP($P25,'Risk Rating'!$A$3:$E$14,5,FALSE),VLOOKUP($U25,'Risk Rating'!$A$3:$E$14,5,FALSE)),""),20),"")</f>
        <v/>
      </c>
      <c r="AA25" s="66" t="str">
        <f>_xlfn.XLOOKUP($Z25,'Risk Rating'!$A$17:$A$20,'Risk Rating'!$B$17:$B$20," ",1)</f>
        <v xml:space="preserve"> </v>
      </c>
      <c r="AB25" s="66" t="str">
        <f>_xlfn.XLOOKUP($Z25,'Risk Rating'!$A$17:$A$20,'Risk Rating'!$C$17:$C$20," ",1)</f>
        <v xml:space="preserve"> </v>
      </c>
      <c r="AC25" s="66" t="str">
        <f>_xlfn.XLOOKUP($Z25,'Risk Rating'!$A$17:$A$20,'Risk Rating'!$D$17:$D$20," ",1)</f>
        <v xml:space="preserve"> </v>
      </c>
      <c r="AD25" s="68"/>
      <c r="AE25" s="63"/>
    </row>
    <row r="26" spans="1:31" x14ac:dyDescent="0.2">
      <c r="A26" s="62" t="str">
        <f t="shared" si="0"/>
        <v/>
      </c>
      <c r="B26" s="63"/>
      <c r="C26" s="64"/>
      <c r="D26" s="65"/>
      <c r="E26" s="63"/>
      <c r="F26" s="64"/>
      <c r="G26" s="66" t="str">
        <f>IF($B26&lt;&gt;"",IFERROR(VLOOKUP('Risk Register'!$F26,'Input Data'!$A$10:$G$21,2,FALSE),"Please select Risk ID"),"")</f>
        <v/>
      </c>
      <c r="H26" s="67" t="str">
        <f>IFERROR(VLOOKUP('Risk Register'!$F26,'Input Data'!$A$10:$G$21,5,FALSE),"")</f>
        <v/>
      </c>
      <c r="I26" s="67" t="str">
        <f>IFERROR(VLOOKUP('Risk Register'!$F26,'Input Data'!$A$10:$G$21,6,FALSE),"")</f>
        <v/>
      </c>
      <c r="J26" s="67" t="str">
        <f>IFERROR(VLOOKUP('Risk Register'!$F26,'Input Data'!$A$10:$G$21,7,FALSE),"")</f>
        <v/>
      </c>
      <c r="K26" s="64"/>
      <c r="L26" s="66" t="str">
        <f>IF($B26&lt;&gt;"",IFERROR(VLOOKUP('Risk Register'!$K26,'Input Data'!$A$10:$G$21,2,FALSE),"Please select Risk ID"),"")</f>
        <v/>
      </c>
      <c r="M26" s="67" t="str">
        <f>IFERROR(VLOOKUP('Risk Register'!$K26,'Input Data'!$A$10:$G$21,5,FALSE),"")</f>
        <v/>
      </c>
      <c r="N26" s="67" t="str">
        <f>IFERROR(VLOOKUP('Risk Register'!$K26,'Input Data'!$A$10:$G$21,6,FALSE),"")</f>
        <v/>
      </c>
      <c r="O26" s="67" t="str">
        <f>IFERROR(VLOOKUP('Risk Register'!$K26,'Input Data'!$A$10:$G$21,7,FALSE),"")</f>
        <v/>
      </c>
      <c r="P26" s="64"/>
      <c r="Q26" s="66" t="str">
        <f>IF($B26&lt;&gt;"",IFERROR(VLOOKUP('Risk Register'!$P26,'Input Data'!$A$10:$G$21,2,FALSE),"Please select Risk ID"),"")</f>
        <v/>
      </c>
      <c r="R26" s="67" t="str">
        <f>IFERROR(VLOOKUP('Risk Register'!$P26,'Input Data'!$A$10:$G$21,5,FALSE),"")</f>
        <v/>
      </c>
      <c r="S26" s="67" t="str">
        <f>IFERROR(VLOOKUP('Risk Register'!$P26,'Input Data'!$A$10:$G$21,6,FALSE),"")</f>
        <v/>
      </c>
      <c r="T26" s="67" t="str">
        <f>IFERROR(VLOOKUP('Risk Register'!$P26,'Input Data'!$A$10:$G$21,7,FALSE),"")</f>
        <v/>
      </c>
      <c r="U26" s="64"/>
      <c r="V26" s="66" t="str">
        <f>IF($B26&lt;&gt;"",IFERROR(VLOOKUP('Risk Register'!$U26,'Input Data'!$A$10:$G$21,2,FALSE),"Please select Risk ID"),"")</f>
        <v/>
      </c>
      <c r="W26" s="67" t="str">
        <f>IFERROR(VLOOKUP('Risk Register'!$U26,'Input Data'!$A$10:$G$21,5,FALSE),"")</f>
        <v/>
      </c>
      <c r="X26" s="67" t="str">
        <f>IFERROR(VLOOKUP('Risk Register'!$U26,'Input Data'!$A$10:$G$21,6,FALSE),"")</f>
        <v/>
      </c>
      <c r="Y26" s="67" t="str">
        <f>IFERROR(VLOOKUP('Risk Register'!$U26,'Input Data'!$A$10:$G$21,7,FALSE),"")</f>
        <v/>
      </c>
      <c r="Z26" s="67" t="str">
        <f>IF(B26&lt;&gt;"",IF(C26="Yes",IFERROR(SUM(VLOOKUP($F26,'Risk Rating'!$A$3:$E$14,5,FALSE),VLOOKUP($K26,'Risk Rating'!$A$3:$E$14,5,FALSE),VLOOKUP($P26,'Risk Rating'!$A$3:$E$14,5,FALSE),VLOOKUP($U26,'Risk Rating'!$A$3:$E$14,5,FALSE)),""),20),"")</f>
        <v/>
      </c>
      <c r="AA26" s="66" t="str">
        <f>_xlfn.XLOOKUP($Z26,'Risk Rating'!$A$17:$A$20,'Risk Rating'!$B$17:$B$20," ",1)</f>
        <v xml:space="preserve"> </v>
      </c>
      <c r="AB26" s="66" t="str">
        <f>_xlfn.XLOOKUP($Z26,'Risk Rating'!$A$17:$A$20,'Risk Rating'!$C$17:$C$20," ",1)</f>
        <v xml:space="preserve"> </v>
      </c>
      <c r="AC26" s="66" t="str">
        <f>_xlfn.XLOOKUP($Z26,'Risk Rating'!$A$17:$A$20,'Risk Rating'!$D$17:$D$20," ",1)</f>
        <v xml:space="preserve"> </v>
      </c>
      <c r="AD26" s="68"/>
      <c r="AE26" s="63"/>
    </row>
    <row r="27" spans="1:31" x14ac:dyDescent="0.2">
      <c r="A27" s="62" t="str">
        <f t="shared" si="0"/>
        <v/>
      </c>
      <c r="B27" s="63"/>
      <c r="C27" s="64"/>
      <c r="D27" s="65"/>
      <c r="E27" s="63"/>
      <c r="F27" s="64"/>
      <c r="G27" s="66" t="str">
        <f>IF($B27&lt;&gt;"",IFERROR(VLOOKUP('Risk Register'!$F27,'Input Data'!$A$10:$G$21,2,FALSE),"Please select Risk ID"),"")</f>
        <v/>
      </c>
      <c r="H27" s="67" t="str">
        <f>IFERROR(VLOOKUP('Risk Register'!$F27,'Input Data'!$A$10:$G$21,5,FALSE),"")</f>
        <v/>
      </c>
      <c r="I27" s="67" t="str">
        <f>IFERROR(VLOOKUP('Risk Register'!$F27,'Input Data'!$A$10:$G$21,6,FALSE),"")</f>
        <v/>
      </c>
      <c r="J27" s="67" t="str">
        <f>IFERROR(VLOOKUP('Risk Register'!$F27,'Input Data'!$A$10:$G$21,7,FALSE),"")</f>
        <v/>
      </c>
      <c r="K27" s="64"/>
      <c r="L27" s="66" t="str">
        <f>IF($B27&lt;&gt;"",IFERROR(VLOOKUP('Risk Register'!$K27,'Input Data'!$A$10:$G$21,2,FALSE),"Please select Risk ID"),"")</f>
        <v/>
      </c>
      <c r="M27" s="67" t="str">
        <f>IFERROR(VLOOKUP('Risk Register'!$K27,'Input Data'!$A$10:$G$21,5,FALSE),"")</f>
        <v/>
      </c>
      <c r="N27" s="67" t="str">
        <f>IFERROR(VLOOKUP('Risk Register'!$K27,'Input Data'!$A$10:$G$21,6,FALSE),"")</f>
        <v/>
      </c>
      <c r="O27" s="67" t="str">
        <f>IFERROR(VLOOKUP('Risk Register'!$K27,'Input Data'!$A$10:$G$21,7,FALSE),"")</f>
        <v/>
      </c>
      <c r="P27" s="64"/>
      <c r="Q27" s="66" t="str">
        <f>IF($B27&lt;&gt;"",IFERROR(VLOOKUP('Risk Register'!$P27,'Input Data'!$A$10:$G$21,2,FALSE),"Please select Risk ID"),"")</f>
        <v/>
      </c>
      <c r="R27" s="67" t="str">
        <f>IFERROR(VLOOKUP('Risk Register'!$P27,'Input Data'!$A$10:$G$21,5,FALSE),"")</f>
        <v/>
      </c>
      <c r="S27" s="67" t="str">
        <f>IFERROR(VLOOKUP('Risk Register'!$P27,'Input Data'!$A$10:$G$21,6,FALSE),"")</f>
        <v/>
      </c>
      <c r="T27" s="67" t="str">
        <f>IFERROR(VLOOKUP('Risk Register'!$P27,'Input Data'!$A$10:$G$21,7,FALSE),"")</f>
        <v/>
      </c>
      <c r="U27" s="64"/>
      <c r="V27" s="66" t="str">
        <f>IF($B27&lt;&gt;"",IFERROR(VLOOKUP('Risk Register'!$U27,'Input Data'!$A$10:$G$21,2,FALSE),"Please select Risk ID"),"")</f>
        <v/>
      </c>
      <c r="W27" s="67" t="str">
        <f>IFERROR(VLOOKUP('Risk Register'!$U27,'Input Data'!$A$10:$G$21,5,FALSE),"")</f>
        <v/>
      </c>
      <c r="X27" s="67" t="str">
        <f>IFERROR(VLOOKUP('Risk Register'!$U27,'Input Data'!$A$10:$G$21,6,FALSE),"")</f>
        <v/>
      </c>
      <c r="Y27" s="67" t="str">
        <f>IFERROR(VLOOKUP('Risk Register'!$U27,'Input Data'!$A$10:$G$21,7,FALSE),"")</f>
        <v/>
      </c>
      <c r="Z27" s="67" t="str">
        <f>IF(B27&lt;&gt;"",IF(C27="Yes",IFERROR(SUM(VLOOKUP($F27,'Risk Rating'!$A$3:$E$14,5,FALSE),VLOOKUP($K27,'Risk Rating'!$A$3:$E$14,5,FALSE),VLOOKUP($P27,'Risk Rating'!$A$3:$E$14,5,FALSE),VLOOKUP($U27,'Risk Rating'!$A$3:$E$14,5,FALSE)),""),20),"")</f>
        <v/>
      </c>
      <c r="AA27" s="66" t="str">
        <f>_xlfn.XLOOKUP($Z27,'Risk Rating'!$A$17:$A$20,'Risk Rating'!$B$17:$B$20," ",1)</f>
        <v xml:space="preserve"> </v>
      </c>
      <c r="AB27" s="66" t="str">
        <f>_xlfn.XLOOKUP($Z27,'Risk Rating'!$A$17:$A$20,'Risk Rating'!$C$17:$C$20," ",1)</f>
        <v xml:space="preserve"> </v>
      </c>
      <c r="AC27" s="66" t="str">
        <f>_xlfn.XLOOKUP($Z27,'Risk Rating'!$A$17:$A$20,'Risk Rating'!$D$17:$D$20," ",1)</f>
        <v xml:space="preserve"> </v>
      </c>
      <c r="AD27" s="68"/>
      <c r="AE27" s="63"/>
    </row>
    <row r="28" spans="1:31" x14ac:dyDescent="0.2">
      <c r="A28" s="62" t="str">
        <f t="shared" si="0"/>
        <v/>
      </c>
      <c r="B28" s="63"/>
      <c r="C28" s="64"/>
      <c r="D28" s="65"/>
      <c r="E28" s="63"/>
      <c r="F28" s="64"/>
      <c r="G28" s="66" t="str">
        <f>IF($B28&lt;&gt;"",IFERROR(VLOOKUP('Risk Register'!$F28,'Input Data'!$A$10:$G$21,2,FALSE),"Please select Risk ID"),"")</f>
        <v/>
      </c>
      <c r="H28" s="67" t="str">
        <f>IFERROR(VLOOKUP('Risk Register'!$F28,'Input Data'!$A$10:$G$21,5,FALSE),"")</f>
        <v/>
      </c>
      <c r="I28" s="67" t="str">
        <f>IFERROR(VLOOKUP('Risk Register'!$F28,'Input Data'!$A$10:$G$21,6,FALSE),"")</f>
        <v/>
      </c>
      <c r="J28" s="67" t="str">
        <f>IFERROR(VLOOKUP('Risk Register'!$F28,'Input Data'!$A$10:$G$21,7,FALSE),"")</f>
        <v/>
      </c>
      <c r="K28" s="64"/>
      <c r="L28" s="66" t="str">
        <f>IF($B28&lt;&gt;"",IFERROR(VLOOKUP('Risk Register'!$K28,'Input Data'!$A$10:$G$21,2,FALSE),"Please select Risk ID"),"")</f>
        <v/>
      </c>
      <c r="M28" s="67" t="str">
        <f>IFERROR(VLOOKUP('Risk Register'!$K28,'Input Data'!$A$10:$G$21,5,FALSE),"")</f>
        <v/>
      </c>
      <c r="N28" s="67" t="str">
        <f>IFERROR(VLOOKUP('Risk Register'!$K28,'Input Data'!$A$10:$G$21,6,FALSE),"")</f>
        <v/>
      </c>
      <c r="O28" s="67" t="str">
        <f>IFERROR(VLOOKUP('Risk Register'!$K28,'Input Data'!$A$10:$G$21,7,FALSE),"")</f>
        <v/>
      </c>
      <c r="P28" s="64"/>
      <c r="Q28" s="66" t="str">
        <f>IF($B28&lt;&gt;"",IFERROR(VLOOKUP('Risk Register'!$P28,'Input Data'!$A$10:$G$21,2,FALSE),"Please select Risk ID"),"")</f>
        <v/>
      </c>
      <c r="R28" s="67" t="str">
        <f>IFERROR(VLOOKUP('Risk Register'!$P28,'Input Data'!$A$10:$G$21,5,FALSE),"")</f>
        <v/>
      </c>
      <c r="S28" s="67" t="str">
        <f>IFERROR(VLOOKUP('Risk Register'!$P28,'Input Data'!$A$10:$G$21,6,FALSE),"")</f>
        <v/>
      </c>
      <c r="T28" s="67" t="str">
        <f>IFERROR(VLOOKUP('Risk Register'!$P28,'Input Data'!$A$10:$G$21,7,FALSE),"")</f>
        <v/>
      </c>
      <c r="U28" s="64"/>
      <c r="V28" s="66" t="str">
        <f>IF($B28&lt;&gt;"",IFERROR(VLOOKUP('Risk Register'!$U28,'Input Data'!$A$10:$G$21,2,FALSE),"Please select Risk ID"),"")</f>
        <v/>
      </c>
      <c r="W28" s="67" t="str">
        <f>IFERROR(VLOOKUP('Risk Register'!$U28,'Input Data'!$A$10:$G$21,5,FALSE),"")</f>
        <v/>
      </c>
      <c r="X28" s="67" t="str">
        <f>IFERROR(VLOOKUP('Risk Register'!$U28,'Input Data'!$A$10:$G$21,6,FALSE),"")</f>
        <v/>
      </c>
      <c r="Y28" s="67" t="str">
        <f>IFERROR(VLOOKUP('Risk Register'!$U28,'Input Data'!$A$10:$G$21,7,FALSE),"")</f>
        <v/>
      </c>
      <c r="Z28" s="67" t="str">
        <f>IF(B28&lt;&gt;"",IF(C28="Yes",IFERROR(SUM(VLOOKUP($F28,'Risk Rating'!$A$3:$E$14,5,FALSE),VLOOKUP($K28,'Risk Rating'!$A$3:$E$14,5,FALSE),VLOOKUP($P28,'Risk Rating'!$A$3:$E$14,5,FALSE),VLOOKUP($U28,'Risk Rating'!$A$3:$E$14,5,FALSE)),""),20),"")</f>
        <v/>
      </c>
      <c r="AA28" s="66" t="str">
        <f>_xlfn.XLOOKUP($Z28,'Risk Rating'!$A$17:$A$20,'Risk Rating'!$B$17:$B$20," ",1)</f>
        <v xml:space="preserve"> </v>
      </c>
      <c r="AB28" s="66" t="str">
        <f>_xlfn.XLOOKUP($Z28,'Risk Rating'!$A$17:$A$20,'Risk Rating'!$C$17:$C$20," ",1)</f>
        <v xml:space="preserve"> </v>
      </c>
      <c r="AC28" s="66" t="str">
        <f>_xlfn.XLOOKUP($Z28,'Risk Rating'!$A$17:$A$20,'Risk Rating'!$D$17:$D$20," ",1)</f>
        <v xml:space="preserve"> </v>
      </c>
      <c r="AD28" s="68"/>
      <c r="AE28" s="63"/>
    </row>
    <row r="29" spans="1:31" x14ac:dyDescent="0.2">
      <c r="A29" s="62" t="str">
        <f t="shared" si="0"/>
        <v/>
      </c>
      <c r="B29" s="63"/>
      <c r="C29" s="64"/>
      <c r="D29" s="65"/>
      <c r="E29" s="63"/>
      <c r="F29" s="64"/>
      <c r="G29" s="66" t="str">
        <f>IF($B29&lt;&gt;"",IFERROR(VLOOKUP('Risk Register'!$F29,'Input Data'!$A$10:$G$21,2,FALSE),"Please select Risk ID"),"")</f>
        <v/>
      </c>
      <c r="H29" s="67" t="str">
        <f>IFERROR(VLOOKUP('Risk Register'!$F29,'Input Data'!$A$10:$G$21,5,FALSE),"")</f>
        <v/>
      </c>
      <c r="I29" s="67" t="str">
        <f>IFERROR(VLOOKUP('Risk Register'!$F29,'Input Data'!$A$10:$G$21,6,FALSE),"")</f>
        <v/>
      </c>
      <c r="J29" s="67" t="str">
        <f>IFERROR(VLOOKUP('Risk Register'!$F29,'Input Data'!$A$10:$G$21,7,FALSE),"")</f>
        <v/>
      </c>
      <c r="K29" s="64"/>
      <c r="L29" s="66" t="str">
        <f>IF($B29&lt;&gt;"",IFERROR(VLOOKUP('Risk Register'!$K29,'Input Data'!$A$10:$G$21,2,FALSE),"Please select Risk ID"),"")</f>
        <v/>
      </c>
      <c r="M29" s="67" t="str">
        <f>IFERROR(VLOOKUP('Risk Register'!$K29,'Input Data'!$A$10:$G$21,5,FALSE),"")</f>
        <v/>
      </c>
      <c r="N29" s="67" t="str">
        <f>IFERROR(VLOOKUP('Risk Register'!$K29,'Input Data'!$A$10:$G$21,6,FALSE),"")</f>
        <v/>
      </c>
      <c r="O29" s="67" t="str">
        <f>IFERROR(VLOOKUP('Risk Register'!$K29,'Input Data'!$A$10:$G$21,7,FALSE),"")</f>
        <v/>
      </c>
      <c r="P29" s="64"/>
      <c r="Q29" s="66" t="str">
        <f>IF($B29&lt;&gt;"",IFERROR(VLOOKUP('Risk Register'!$P29,'Input Data'!$A$10:$G$21,2,FALSE),"Please select Risk ID"),"")</f>
        <v/>
      </c>
      <c r="R29" s="67" t="str">
        <f>IFERROR(VLOOKUP('Risk Register'!$P29,'Input Data'!$A$10:$G$21,5,FALSE),"")</f>
        <v/>
      </c>
      <c r="S29" s="67" t="str">
        <f>IFERROR(VLOOKUP('Risk Register'!$P29,'Input Data'!$A$10:$G$21,6,FALSE),"")</f>
        <v/>
      </c>
      <c r="T29" s="67" t="str">
        <f>IFERROR(VLOOKUP('Risk Register'!$P29,'Input Data'!$A$10:$G$21,7,FALSE),"")</f>
        <v/>
      </c>
      <c r="U29" s="64"/>
      <c r="V29" s="66" t="str">
        <f>IF($B29&lt;&gt;"",IFERROR(VLOOKUP('Risk Register'!$U29,'Input Data'!$A$10:$G$21,2,FALSE),"Please select Risk ID"),"")</f>
        <v/>
      </c>
      <c r="W29" s="67" t="str">
        <f>IFERROR(VLOOKUP('Risk Register'!$U29,'Input Data'!$A$10:$G$21,5,FALSE),"")</f>
        <v/>
      </c>
      <c r="X29" s="67" t="str">
        <f>IFERROR(VLOOKUP('Risk Register'!$U29,'Input Data'!$A$10:$G$21,6,FALSE),"")</f>
        <v/>
      </c>
      <c r="Y29" s="67" t="str">
        <f>IFERROR(VLOOKUP('Risk Register'!$U29,'Input Data'!$A$10:$G$21,7,FALSE),"")</f>
        <v/>
      </c>
      <c r="Z29" s="67" t="str">
        <f>IF(B29&lt;&gt;"",IF(C29="Yes",IFERROR(SUM(VLOOKUP($F29,'Risk Rating'!$A$3:$E$14,5,FALSE),VLOOKUP($K29,'Risk Rating'!$A$3:$E$14,5,FALSE),VLOOKUP($P29,'Risk Rating'!$A$3:$E$14,5,FALSE),VLOOKUP($U29,'Risk Rating'!$A$3:$E$14,5,FALSE)),""),20),"")</f>
        <v/>
      </c>
      <c r="AA29" s="66" t="str">
        <f>_xlfn.XLOOKUP($Z29,'Risk Rating'!$A$17:$A$20,'Risk Rating'!$B$17:$B$20," ",1)</f>
        <v xml:space="preserve"> </v>
      </c>
      <c r="AB29" s="66" t="str">
        <f>_xlfn.XLOOKUP($Z29,'Risk Rating'!$A$17:$A$20,'Risk Rating'!$C$17:$C$20," ",1)</f>
        <v xml:space="preserve"> </v>
      </c>
      <c r="AC29" s="66" t="str">
        <f>_xlfn.XLOOKUP($Z29,'Risk Rating'!$A$17:$A$20,'Risk Rating'!$D$17:$D$20," ",1)</f>
        <v xml:space="preserve"> </v>
      </c>
      <c r="AD29" s="68"/>
      <c r="AE29" s="63"/>
    </row>
    <row r="30" spans="1:31" x14ac:dyDescent="0.2">
      <c r="A30" s="62" t="str">
        <f t="shared" si="0"/>
        <v/>
      </c>
      <c r="B30" s="63"/>
      <c r="C30" s="64"/>
      <c r="D30" s="65"/>
      <c r="E30" s="63"/>
      <c r="F30" s="64"/>
      <c r="G30" s="66" t="str">
        <f>IF($B30&lt;&gt;"",IFERROR(VLOOKUP('Risk Register'!$F30,'Input Data'!$A$10:$G$21,2,FALSE),"Please select Risk ID"),"")</f>
        <v/>
      </c>
      <c r="H30" s="67" t="str">
        <f>IFERROR(VLOOKUP('Risk Register'!$F30,'Input Data'!$A$10:$G$21,5,FALSE),"")</f>
        <v/>
      </c>
      <c r="I30" s="67" t="str">
        <f>IFERROR(VLOOKUP('Risk Register'!$F30,'Input Data'!$A$10:$G$21,6,FALSE),"")</f>
        <v/>
      </c>
      <c r="J30" s="67" t="str">
        <f>IFERROR(VLOOKUP('Risk Register'!$F30,'Input Data'!$A$10:$G$21,7,FALSE),"")</f>
        <v/>
      </c>
      <c r="K30" s="64"/>
      <c r="L30" s="66" t="str">
        <f>IF($B30&lt;&gt;"",IFERROR(VLOOKUP('Risk Register'!$K30,'Input Data'!$A$10:$G$21,2,FALSE),"Please select Risk ID"),"")</f>
        <v/>
      </c>
      <c r="M30" s="67" t="str">
        <f>IFERROR(VLOOKUP('Risk Register'!$K30,'Input Data'!$A$10:$G$21,5,FALSE),"")</f>
        <v/>
      </c>
      <c r="N30" s="67" t="str">
        <f>IFERROR(VLOOKUP('Risk Register'!$K30,'Input Data'!$A$10:$G$21,6,FALSE),"")</f>
        <v/>
      </c>
      <c r="O30" s="67" t="str">
        <f>IFERROR(VLOOKUP('Risk Register'!$K30,'Input Data'!$A$10:$G$21,7,FALSE),"")</f>
        <v/>
      </c>
      <c r="P30" s="64"/>
      <c r="Q30" s="66" t="str">
        <f>IF($B30&lt;&gt;"",IFERROR(VLOOKUP('Risk Register'!$P30,'Input Data'!$A$10:$G$21,2,FALSE),"Please select Risk ID"),"")</f>
        <v/>
      </c>
      <c r="R30" s="67" t="str">
        <f>IFERROR(VLOOKUP('Risk Register'!$P30,'Input Data'!$A$10:$G$21,5,FALSE),"")</f>
        <v/>
      </c>
      <c r="S30" s="67" t="str">
        <f>IFERROR(VLOOKUP('Risk Register'!$P30,'Input Data'!$A$10:$G$21,6,FALSE),"")</f>
        <v/>
      </c>
      <c r="T30" s="67" t="str">
        <f>IFERROR(VLOOKUP('Risk Register'!$P30,'Input Data'!$A$10:$G$21,7,FALSE),"")</f>
        <v/>
      </c>
      <c r="U30" s="64"/>
      <c r="V30" s="66" t="str">
        <f>IF($B30&lt;&gt;"",IFERROR(VLOOKUP('Risk Register'!$U30,'Input Data'!$A$10:$G$21,2,FALSE),"Please select Risk ID"),"")</f>
        <v/>
      </c>
      <c r="W30" s="67" t="str">
        <f>IFERROR(VLOOKUP('Risk Register'!$U30,'Input Data'!$A$10:$G$21,5,FALSE),"")</f>
        <v/>
      </c>
      <c r="X30" s="67" t="str">
        <f>IFERROR(VLOOKUP('Risk Register'!$U30,'Input Data'!$A$10:$G$21,6,FALSE),"")</f>
        <v/>
      </c>
      <c r="Y30" s="67" t="str">
        <f>IFERROR(VLOOKUP('Risk Register'!$U30,'Input Data'!$A$10:$G$21,7,FALSE),"")</f>
        <v/>
      </c>
      <c r="Z30" s="67" t="str">
        <f>IF(B30&lt;&gt;"",IF(C30="Yes",IFERROR(SUM(VLOOKUP($F30,'Risk Rating'!$A$3:$E$14,5,FALSE),VLOOKUP($K30,'Risk Rating'!$A$3:$E$14,5,FALSE),VLOOKUP($P30,'Risk Rating'!$A$3:$E$14,5,FALSE),VLOOKUP($U30,'Risk Rating'!$A$3:$E$14,5,FALSE)),""),20),"")</f>
        <v/>
      </c>
      <c r="AA30" s="66" t="str">
        <f>_xlfn.XLOOKUP($Z30,'Risk Rating'!$A$17:$A$20,'Risk Rating'!$B$17:$B$20," ",1)</f>
        <v xml:space="preserve"> </v>
      </c>
      <c r="AB30" s="66" t="str">
        <f>_xlfn.XLOOKUP($Z30,'Risk Rating'!$A$17:$A$20,'Risk Rating'!$C$17:$C$20," ",1)</f>
        <v xml:space="preserve"> </v>
      </c>
      <c r="AC30" s="66" t="str">
        <f>_xlfn.XLOOKUP($Z30,'Risk Rating'!$A$17:$A$20,'Risk Rating'!$D$17:$D$20," ",1)</f>
        <v xml:space="preserve"> </v>
      </c>
      <c r="AD30" s="68"/>
      <c r="AE30" s="63"/>
    </row>
    <row r="31" spans="1:31" x14ac:dyDescent="0.2">
      <c r="A31" s="62" t="str">
        <f t="shared" si="0"/>
        <v/>
      </c>
      <c r="B31" s="63"/>
      <c r="C31" s="64"/>
      <c r="D31" s="65"/>
      <c r="E31" s="63"/>
      <c r="F31" s="64"/>
      <c r="G31" s="66" t="str">
        <f>IF($B31&lt;&gt;"",IFERROR(VLOOKUP('Risk Register'!$F31,'Input Data'!$A$10:$G$21,2,FALSE),"Please select Risk ID"),"")</f>
        <v/>
      </c>
      <c r="H31" s="67" t="str">
        <f>IFERROR(VLOOKUP('Risk Register'!$F31,'Input Data'!$A$10:$G$21,5,FALSE),"")</f>
        <v/>
      </c>
      <c r="I31" s="67" t="str">
        <f>IFERROR(VLOOKUP('Risk Register'!$F31,'Input Data'!$A$10:$G$21,6,FALSE),"")</f>
        <v/>
      </c>
      <c r="J31" s="67" t="str">
        <f>IFERROR(VLOOKUP('Risk Register'!$F31,'Input Data'!$A$10:$G$21,7,FALSE),"")</f>
        <v/>
      </c>
      <c r="K31" s="64"/>
      <c r="L31" s="66" t="str">
        <f>IF($B31&lt;&gt;"",IFERROR(VLOOKUP('Risk Register'!$K31,'Input Data'!$A$10:$G$21,2,FALSE),"Please select Risk ID"),"")</f>
        <v/>
      </c>
      <c r="M31" s="67" t="str">
        <f>IFERROR(VLOOKUP('Risk Register'!$K31,'Input Data'!$A$10:$G$21,5,FALSE),"")</f>
        <v/>
      </c>
      <c r="N31" s="67" t="str">
        <f>IFERROR(VLOOKUP('Risk Register'!$K31,'Input Data'!$A$10:$G$21,6,FALSE),"")</f>
        <v/>
      </c>
      <c r="O31" s="67" t="str">
        <f>IFERROR(VLOOKUP('Risk Register'!$K31,'Input Data'!$A$10:$G$21,7,FALSE),"")</f>
        <v/>
      </c>
      <c r="P31" s="64"/>
      <c r="Q31" s="66" t="str">
        <f>IF($B31&lt;&gt;"",IFERROR(VLOOKUP('Risk Register'!$P31,'Input Data'!$A$10:$G$21,2,FALSE),"Please select Risk ID"),"")</f>
        <v/>
      </c>
      <c r="R31" s="67" t="str">
        <f>IFERROR(VLOOKUP('Risk Register'!$P31,'Input Data'!$A$10:$G$21,5,FALSE),"")</f>
        <v/>
      </c>
      <c r="S31" s="67" t="str">
        <f>IFERROR(VLOOKUP('Risk Register'!$P31,'Input Data'!$A$10:$G$21,6,FALSE),"")</f>
        <v/>
      </c>
      <c r="T31" s="67" t="str">
        <f>IFERROR(VLOOKUP('Risk Register'!$P31,'Input Data'!$A$10:$G$21,7,FALSE),"")</f>
        <v/>
      </c>
      <c r="U31" s="64"/>
      <c r="V31" s="66" t="str">
        <f>IF($B31&lt;&gt;"",IFERROR(VLOOKUP('Risk Register'!$U31,'Input Data'!$A$10:$G$21,2,FALSE),"Please select Risk ID"),"")</f>
        <v/>
      </c>
      <c r="W31" s="67" t="str">
        <f>IFERROR(VLOOKUP('Risk Register'!$U31,'Input Data'!$A$10:$G$21,5,FALSE),"")</f>
        <v/>
      </c>
      <c r="X31" s="67" t="str">
        <f>IFERROR(VLOOKUP('Risk Register'!$U31,'Input Data'!$A$10:$G$21,6,FALSE),"")</f>
        <v/>
      </c>
      <c r="Y31" s="67" t="str">
        <f>IFERROR(VLOOKUP('Risk Register'!$U31,'Input Data'!$A$10:$G$21,7,FALSE),"")</f>
        <v/>
      </c>
      <c r="Z31" s="67" t="str">
        <f>IF(B31&lt;&gt;"",IF(C31="Yes",IFERROR(SUM(VLOOKUP($F31,'Risk Rating'!$A$3:$E$14,5,FALSE),VLOOKUP($K31,'Risk Rating'!$A$3:$E$14,5,FALSE),VLOOKUP($P31,'Risk Rating'!$A$3:$E$14,5,FALSE),VLOOKUP($U31,'Risk Rating'!$A$3:$E$14,5,FALSE)),""),20),"")</f>
        <v/>
      </c>
      <c r="AA31" s="66" t="str">
        <f>_xlfn.XLOOKUP($Z31,'Risk Rating'!$A$17:$A$20,'Risk Rating'!$B$17:$B$20," ",1)</f>
        <v xml:space="preserve"> </v>
      </c>
      <c r="AB31" s="66" t="str">
        <f>_xlfn.XLOOKUP($Z31,'Risk Rating'!$A$17:$A$20,'Risk Rating'!$C$17:$C$20," ",1)</f>
        <v xml:space="preserve"> </v>
      </c>
      <c r="AC31" s="66" t="str">
        <f>_xlfn.XLOOKUP($Z31,'Risk Rating'!$A$17:$A$20,'Risk Rating'!$D$17:$D$20," ",1)</f>
        <v xml:space="preserve"> </v>
      </c>
      <c r="AD31" s="68"/>
      <c r="AE31" s="63"/>
    </row>
    <row r="32" spans="1:31" x14ac:dyDescent="0.2">
      <c r="A32" s="42" t="str">
        <f>IF(B32&lt;&gt;"",A31+1,"")</f>
        <v/>
      </c>
      <c r="B32" s="53"/>
      <c r="C32" s="50"/>
      <c r="D32" s="56"/>
      <c r="E32" s="53"/>
      <c r="F32" s="50"/>
      <c r="G32" s="48" t="str">
        <f>IF($B32&lt;&gt;"",IFERROR(VLOOKUP('Risk Register'!$F32,'Input Data'!$A$10:$G$21,2,FALSE),"Please select Risk ID"),"")</f>
        <v/>
      </c>
      <c r="H32" s="45" t="str">
        <f>IFERROR(VLOOKUP('Risk Register'!$F32,'Input Data'!$A$10:$G$21,5,FALSE),"")</f>
        <v/>
      </c>
      <c r="I32" s="45" t="str">
        <f>IFERROR(VLOOKUP('Risk Register'!$F32,'Input Data'!$A$10:$G$21,6,FALSE),"")</f>
        <v/>
      </c>
      <c r="J32" s="45" t="str">
        <f>IFERROR(VLOOKUP('Risk Register'!$F32,'Input Data'!$A$10:$G$21,7,FALSE),"")</f>
        <v/>
      </c>
      <c r="K32" s="50"/>
      <c r="L32" s="48" t="str">
        <f>IF($B32&lt;&gt;"",IFERROR(VLOOKUP('Risk Register'!$K32,'Input Data'!$A$10:$G$21,2,FALSE),"Please select Risk ID"),"")</f>
        <v/>
      </c>
      <c r="M32" s="45" t="str">
        <f>IFERROR(VLOOKUP('Risk Register'!$K32,'Input Data'!$A$10:$G$21,5,FALSE),"")</f>
        <v/>
      </c>
      <c r="N32" s="45" t="str">
        <f>IFERROR(VLOOKUP('Risk Register'!$K32,'Input Data'!$A$10:$G$21,6,FALSE),"")</f>
        <v/>
      </c>
      <c r="O32" s="45" t="str">
        <f>IFERROR(VLOOKUP('Risk Register'!$K32,'Input Data'!$A$10:$G$21,7,FALSE),"")</f>
        <v/>
      </c>
      <c r="P32" s="50"/>
      <c r="Q32" s="48" t="str">
        <f>IF($B32&lt;&gt;"",IFERROR(VLOOKUP('Risk Register'!$P32,'Input Data'!$A$10:$G$21,2,FALSE),"Please select Risk ID"),"")</f>
        <v/>
      </c>
      <c r="R32" s="45" t="str">
        <f>IFERROR(VLOOKUP('Risk Register'!$P32,'Input Data'!$A$10:$G$21,5,FALSE),"")</f>
        <v/>
      </c>
      <c r="S32" s="45" t="str">
        <f>IFERROR(VLOOKUP('Risk Register'!$P32,'Input Data'!$A$10:$G$21,6,FALSE),"")</f>
        <v/>
      </c>
      <c r="T32" s="45" t="str">
        <f>IFERROR(VLOOKUP('Risk Register'!$P32,'Input Data'!$A$10:$G$21,7,FALSE),"")</f>
        <v/>
      </c>
      <c r="U32" s="50"/>
      <c r="V32" s="48" t="str">
        <f>IF($B32&lt;&gt;"",IFERROR(VLOOKUP('Risk Register'!$U32,'Input Data'!$A$10:$G$21,2,FALSE),"Please select Risk ID"),"")</f>
        <v/>
      </c>
      <c r="W32" s="45" t="str">
        <f>IFERROR(VLOOKUP('Risk Register'!$U32,'Input Data'!$A$10:$G$21,5,FALSE),"")</f>
        <v/>
      </c>
      <c r="X32" s="45" t="str">
        <f>IFERROR(VLOOKUP('Risk Register'!$U32,'Input Data'!$A$10:$G$21,6,FALSE),"")</f>
        <v/>
      </c>
      <c r="Y32" s="45" t="str">
        <f>IFERROR(VLOOKUP('Risk Register'!$U32,'Input Data'!$A$10:$G$21,7,FALSE),"")</f>
        <v/>
      </c>
      <c r="Z32" s="45" t="str">
        <f>IF(B32&lt;&gt;"",IF(C32="Yes",IFERROR(SUM(VLOOKUP($F32,'Risk Rating'!$A$3:$E$14,5,FALSE),VLOOKUP($K32,'Risk Rating'!$A$3:$E$14,5,FALSE),VLOOKUP($P32,'Risk Rating'!$A$3:$E$14,5,FALSE),VLOOKUP($U32,'Risk Rating'!$A$3:$E$14,5,FALSE)),""),20),"")</f>
        <v/>
      </c>
      <c r="AA32" s="48" t="str">
        <f>_xlfn.XLOOKUP($Z32,'Risk Rating'!$A$17:$A$20,'Risk Rating'!$B$17:$B$20," ",1)</f>
        <v xml:space="preserve"> </v>
      </c>
      <c r="AB32" s="48" t="str">
        <f>_xlfn.XLOOKUP($Z32,'Risk Rating'!$A$17:$A$20,'Risk Rating'!$C$17:$C$20," ",1)</f>
        <v xml:space="preserve"> </v>
      </c>
      <c r="AC32" s="48" t="str">
        <f>_xlfn.XLOOKUP($Z32,'Risk Rating'!$A$17:$A$20,'Risk Rating'!$D$17:$D$20," ",1)</f>
        <v xml:space="preserve"> </v>
      </c>
      <c r="AD32" s="60"/>
      <c r="AE32" s="53"/>
    </row>
    <row r="33" spans="1:31" x14ac:dyDescent="0.2">
      <c r="A33" s="42" t="str">
        <f t="shared" ref="A33:A57" si="1">IF(B33&lt;&gt;"",A32+1,"")</f>
        <v/>
      </c>
      <c r="B33" s="53"/>
      <c r="C33" s="50"/>
      <c r="D33" s="56"/>
      <c r="E33" s="53"/>
      <c r="F33" s="50"/>
      <c r="G33" s="48" t="str">
        <f>IF($B33&lt;&gt;"",IFERROR(VLOOKUP('Risk Register'!$F33,'Input Data'!$A$10:$G$21,2,FALSE),"Please select Risk ID"),"")</f>
        <v/>
      </c>
      <c r="H33" s="45" t="str">
        <f>IFERROR(VLOOKUP('Risk Register'!$F33,'Input Data'!$A$10:$G$21,5,FALSE),"")</f>
        <v/>
      </c>
      <c r="I33" s="45" t="str">
        <f>IFERROR(VLOOKUP('Risk Register'!$F33,'Input Data'!$A$10:$G$21,6,FALSE),"")</f>
        <v/>
      </c>
      <c r="J33" s="45" t="str">
        <f>IFERROR(VLOOKUP('Risk Register'!$F33,'Input Data'!$A$10:$G$21,7,FALSE),"")</f>
        <v/>
      </c>
      <c r="K33" s="50"/>
      <c r="L33" s="48" t="str">
        <f>IF($B33&lt;&gt;"",IFERROR(VLOOKUP('Risk Register'!$K33,'Input Data'!$A$10:$G$21,2,FALSE),"Please select Risk ID"),"")</f>
        <v/>
      </c>
      <c r="M33" s="45" t="str">
        <f>IFERROR(VLOOKUP('Risk Register'!$K33,'Input Data'!$A$10:$G$21,5,FALSE),"")</f>
        <v/>
      </c>
      <c r="N33" s="45" t="str">
        <f>IFERROR(VLOOKUP('Risk Register'!$K33,'Input Data'!$A$10:$G$21,6,FALSE),"")</f>
        <v/>
      </c>
      <c r="O33" s="45" t="str">
        <f>IFERROR(VLOOKUP('Risk Register'!$K33,'Input Data'!$A$10:$G$21,7,FALSE),"")</f>
        <v/>
      </c>
      <c r="P33" s="50"/>
      <c r="Q33" s="48" t="str">
        <f>IF($B33&lt;&gt;"",IFERROR(VLOOKUP('Risk Register'!$P33,'Input Data'!$A$10:$G$21,2,FALSE),"Please select Risk ID"),"")</f>
        <v/>
      </c>
      <c r="R33" s="45" t="str">
        <f>IFERROR(VLOOKUP('Risk Register'!$P33,'Input Data'!$A$10:$G$21,5,FALSE),"")</f>
        <v/>
      </c>
      <c r="S33" s="45" t="str">
        <f>IFERROR(VLOOKUP('Risk Register'!$P33,'Input Data'!$A$10:$G$21,6,FALSE),"")</f>
        <v/>
      </c>
      <c r="T33" s="45" t="str">
        <f>IFERROR(VLOOKUP('Risk Register'!$P33,'Input Data'!$A$10:$G$21,7,FALSE),"")</f>
        <v/>
      </c>
      <c r="U33" s="50"/>
      <c r="V33" s="48" t="str">
        <f>IF($B33&lt;&gt;"",IFERROR(VLOOKUP('Risk Register'!$U33,'Input Data'!$A$10:$G$21,2,FALSE),"Please select Risk ID"),"")</f>
        <v/>
      </c>
      <c r="W33" s="45" t="str">
        <f>IFERROR(VLOOKUP('Risk Register'!$U33,'Input Data'!$A$10:$G$21,5,FALSE),"")</f>
        <v/>
      </c>
      <c r="X33" s="45" t="str">
        <f>IFERROR(VLOOKUP('Risk Register'!$U33,'Input Data'!$A$10:$G$21,6,FALSE),"")</f>
        <v/>
      </c>
      <c r="Y33" s="45" t="str">
        <f>IFERROR(VLOOKUP('Risk Register'!$U33,'Input Data'!$A$10:$G$21,7,FALSE),"")</f>
        <v/>
      </c>
      <c r="Z33" s="45" t="str">
        <f>IF(B33&lt;&gt;"",IF(C33="Yes",IFERROR(SUM(VLOOKUP($F33,'Risk Rating'!$A$3:$E$14,5,FALSE),VLOOKUP($K33,'Risk Rating'!$A$3:$E$14,5,FALSE),VLOOKUP($P33,'Risk Rating'!$A$3:$E$14,5,FALSE),VLOOKUP($U33,'Risk Rating'!$A$3:$E$14,5,FALSE)),""),20),"")</f>
        <v/>
      </c>
      <c r="AA33" s="48" t="str">
        <f>_xlfn.XLOOKUP($Z33,'Risk Rating'!$A$17:$A$20,'Risk Rating'!$B$17:$B$20," ",1)</f>
        <v xml:space="preserve"> </v>
      </c>
      <c r="AB33" s="48" t="str">
        <f>_xlfn.XLOOKUP($Z33,'Risk Rating'!$A$17:$A$20,'Risk Rating'!$C$17:$C$20," ",1)</f>
        <v xml:space="preserve"> </v>
      </c>
      <c r="AC33" s="48" t="str">
        <f>_xlfn.XLOOKUP($Z33,'Risk Rating'!$A$17:$A$20,'Risk Rating'!$D$17:$D$20," ",1)</f>
        <v xml:space="preserve"> </v>
      </c>
      <c r="AD33" s="60"/>
      <c r="AE33" s="53"/>
    </row>
    <row r="34" spans="1:31" x14ac:dyDescent="0.2">
      <c r="A34" s="42" t="str">
        <f t="shared" si="1"/>
        <v/>
      </c>
      <c r="B34" s="53"/>
      <c r="C34" s="50"/>
      <c r="D34" s="56"/>
      <c r="E34" s="53"/>
      <c r="F34" s="50"/>
      <c r="G34" s="48" t="str">
        <f>IF($B34&lt;&gt;"",IFERROR(VLOOKUP('Risk Register'!$F34,'Input Data'!$A$10:$G$21,2,FALSE),"Please select Risk ID"),"")</f>
        <v/>
      </c>
      <c r="H34" s="45" t="str">
        <f>IFERROR(VLOOKUP('Risk Register'!$F34,'Input Data'!$A$10:$G$21,5,FALSE),"")</f>
        <v/>
      </c>
      <c r="I34" s="45" t="str">
        <f>IFERROR(VLOOKUP('Risk Register'!$F34,'Input Data'!$A$10:$G$21,6,FALSE),"")</f>
        <v/>
      </c>
      <c r="J34" s="45" t="str">
        <f>IFERROR(VLOOKUP('Risk Register'!$F34,'Input Data'!$A$10:$G$21,7,FALSE),"")</f>
        <v/>
      </c>
      <c r="K34" s="50"/>
      <c r="L34" s="48" t="str">
        <f>IF($B34&lt;&gt;"",IFERROR(VLOOKUP('Risk Register'!$K34,'Input Data'!$A$10:$G$21,2,FALSE),"Please select Risk ID"),"")</f>
        <v/>
      </c>
      <c r="M34" s="45" t="str">
        <f>IFERROR(VLOOKUP('Risk Register'!$K34,'Input Data'!$A$10:$G$21,5,FALSE),"")</f>
        <v/>
      </c>
      <c r="N34" s="45" t="str">
        <f>IFERROR(VLOOKUP('Risk Register'!$K34,'Input Data'!$A$10:$G$21,6,FALSE),"")</f>
        <v/>
      </c>
      <c r="O34" s="45" t="str">
        <f>IFERROR(VLOOKUP('Risk Register'!$K34,'Input Data'!$A$10:$G$21,7,FALSE),"")</f>
        <v/>
      </c>
      <c r="P34" s="50"/>
      <c r="Q34" s="48" t="str">
        <f>IF($B34&lt;&gt;"",IFERROR(VLOOKUP('Risk Register'!$P34,'Input Data'!$A$10:$G$21,2,FALSE),"Please select Risk ID"),"")</f>
        <v/>
      </c>
      <c r="R34" s="45" t="str">
        <f>IFERROR(VLOOKUP('Risk Register'!$P34,'Input Data'!$A$10:$G$21,5,FALSE),"")</f>
        <v/>
      </c>
      <c r="S34" s="45" t="str">
        <f>IFERROR(VLOOKUP('Risk Register'!$P34,'Input Data'!$A$10:$G$21,6,FALSE),"")</f>
        <v/>
      </c>
      <c r="T34" s="45" t="str">
        <f>IFERROR(VLOOKUP('Risk Register'!$P34,'Input Data'!$A$10:$G$21,7,FALSE),"")</f>
        <v/>
      </c>
      <c r="U34" s="50"/>
      <c r="V34" s="48" t="str">
        <f>IF($B34&lt;&gt;"",IFERROR(VLOOKUP('Risk Register'!$U34,'Input Data'!$A$10:$G$21,2,FALSE),"Please select Risk ID"),"")</f>
        <v/>
      </c>
      <c r="W34" s="45" t="str">
        <f>IFERROR(VLOOKUP('Risk Register'!$U34,'Input Data'!$A$10:$G$21,5,FALSE),"")</f>
        <v/>
      </c>
      <c r="X34" s="45" t="str">
        <f>IFERROR(VLOOKUP('Risk Register'!$U34,'Input Data'!$A$10:$G$21,6,FALSE),"")</f>
        <v/>
      </c>
      <c r="Y34" s="45" t="str">
        <f>IFERROR(VLOOKUP('Risk Register'!$U34,'Input Data'!$A$10:$G$21,7,FALSE),"")</f>
        <v/>
      </c>
      <c r="Z34" s="45" t="str">
        <f>IF(B34&lt;&gt;"",IF(C34="Yes",IFERROR(SUM(VLOOKUP($F34,'Risk Rating'!$A$3:$E$14,5,FALSE),VLOOKUP($K34,'Risk Rating'!$A$3:$E$14,5,FALSE),VLOOKUP($P34,'Risk Rating'!$A$3:$E$14,5,FALSE),VLOOKUP($U34,'Risk Rating'!$A$3:$E$14,5,FALSE)),""),20),"")</f>
        <v/>
      </c>
      <c r="AA34" s="48" t="str">
        <f>_xlfn.XLOOKUP($Z34,'Risk Rating'!$A$17:$A$20,'Risk Rating'!$B$17:$B$20," ",1)</f>
        <v xml:space="preserve"> </v>
      </c>
      <c r="AB34" s="48" t="str">
        <f>_xlfn.XLOOKUP($Z34,'Risk Rating'!$A$17:$A$20,'Risk Rating'!$C$17:$C$20," ",1)</f>
        <v xml:space="preserve"> </v>
      </c>
      <c r="AC34" s="48" t="str">
        <f>_xlfn.XLOOKUP($Z34,'Risk Rating'!$A$17:$A$20,'Risk Rating'!$D$17:$D$20," ",1)</f>
        <v xml:space="preserve"> </v>
      </c>
      <c r="AD34" s="60"/>
      <c r="AE34" s="53"/>
    </row>
    <row r="35" spans="1:31" x14ac:dyDescent="0.2">
      <c r="A35" s="42" t="str">
        <f t="shared" si="1"/>
        <v/>
      </c>
      <c r="B35" s="53"/>
      <c r="C35" s="50"/>
      <c r="D35" s="56"/>
      <c r="E35" s="53"/>
      <c r="F35" s="50"/>
      <c r="G35" s="48" t="str">
        <f>IF($B35&lt;&gt;"",IFERROR(VLOOKUP('Risk Register'!$F35,'Input Data'!$A$10:$G$21,2,FALSE),"Please select Risk ID"),"")</f>
        <v/>
      </c>
      <c r="H35" s="45" t="str">
        <f>IFERROR(VLOOKUP('Risk Register'!$F35,'Input Data'!$A$10:$G$21,5,FALSE),"")</f>
        <v/>
      </c>
      <c r="I35" s="45" t="str">
        <f>IFERROR(VLOOKUP('Risk Register'!$F35,'Input Data'!$A$10:$G$21,6,FALSE),"")</f>
        <v/>
      </c>
      <c r="J35" s="45" t="str">
        <f>IFERROR(VLOOKUP('Risk Register'!$F35,'Input Data'!$A$10:$G$21,7,FALSE),"")</f>
        <v/>
      </c>
      <c r="K35" s="50"/>
      <c r="L35" s="48" t="str">
        <f>IF($B35&lt;&gt;"",IFERROR(VLOOKUP('Risk Register'!$K35,'Input Data'!$A$10:$G$21,2,FALSE),"Please select Risk ID"),"")</f>
        <v/>
      </c>
      <c r="M35" s="45" t="str">
        <f>IFERROR(VLOOKUP('Risk Register'!$K35,'Input Data'!$A$10:$G$21,5,FALSE),"")</f>
        <v/>
      </c>
      <c r="N35" s="45" t="str">
        <f>IFERROR(VLOOKUP('Risk Register'!$K35,'Input Data'!$A$10:$G$21,6,FALSE),"")</f>
        <v/>
      </c>
      <c r="O35" s="45" t="str">
        <f>IFERROR(VLOOKUP('Risk Register'!$K35,'Input Data'!$A$10:$G$21,7,FALSE),"")</f>
        <v/>
      </c>
      <c r="P35" s="50"/>
      <c r="Q35" s="48" t="str">
        <f>IF($B35&lt;&gt;"",IFERROR(VLOOKUP('Risk Register'!$P35,'Input Data'!$A$10:$G$21,2,FALSE),"Please select Risk ID"),"")</f>
        <v/>
      </c>
      <c r="R35" s="45" t="str">
        <f>IFERROR(VLOOKUP('Risk Register'!$P35,'Input Data'!$A$10:$G$21,5,FALSE),"")</f>
        <v/>
      </c>
      <c r="S35" s="45" t="str">
        <f>IFERROR(VLOOKUP('Risk Register'!$P35,'Input Data'!$A$10:$G$21,6,FALSE),"")</f>
        <v/>
      </c>
      <c r="T35" s="45" t="str">
        <f>IFERROR(VLOOKUP('Risk Register'!$P35,'Input Data'!$A$10:$G$21,7,FALSE),"")</f>
        <v/>
      </c>
      <c r="U35" s="50"/>
      <c r="V35" s="48" t="str">
        <f>IF($B35&lt;&gt;"",IFERROR(VLOOKUP('Risk Register'!$U35,'Input Data'!$A$10:$G$21,2,FALSE),"Please select Risk ID"),"")</f>
        <v/>
      </c>
      <c r="W35" s="45" t="str">
        <f>IFERROR(VLOOKUP('Risk Register'!$U35,'Input Data'!$A$10:$G$21,5,FALSE),"")</f>
        <v/>
      </c>
      <c r="X35" s="45" t="str">
        <f>IFERROR(VLOOKUP('Risk Register'!$U35,'Input Data'!$A$10:$G$21,6,FALSE),"")</f>
        <v/>
      </c>
      <c r="Y35" s="45" t="str">
        <f>IFERROR(VLOOKUP('Risk Register'!$U35,'Input Data'!$A$10:$G$21,7,FALSE),"")</f>
        <v/>
      </c>
      <c r="Z35" s="45" t="str">
        <f>IF(B35&lt;&gt;"",IF(C35="Yes",IFERROR(SUM(VLOOKUP($F35,'Risk Rating'!$A$3:$E$14,5,FALSE),VLOOKUP($K35,'Risk Rating'!$A$3:$E$14,5,FALSE),VLOOKUP($P35,'Risk Rating'!$A$3:$E$14,5,FALSE),VLOOKUP($U35,'Risk Rating'!$A$3:$E$14,5,FALSE)),""),20),"")</f>
        <v/>
      </c>
      <c r="AA35" s="48" t="str">
        <f>_xlfn.XLOOKUP($Z35,'Risk Rating'!$A$17:$A$20,'Risk Rating'!$B$17:$B$20," ",1)</f>
        <v xml:space="preserve"> </v>
      </c>
      <c r="AB35" s="48" t="str">
        <f>_xlfn.XLOOKUP($Z35,'Risk Rating'!$A$17:$A$20,'Risk Rating'!$C$17:$C$20," ",1)</f>
        <v xml:space="preserve"> </v>
      </c>
      <c r="AC35" s="48" t="str">
        <f>_xlfn.XLOOKUP($Z35,'Risk Rating'!$A$17:$A$20,'Risk Rating'!$D$17:$D$20," ",1)</f>
        <v xml:space="preserve"> </v>
      </c>
      <c r="AD35" s="60"/>
      <c r="AE35" s="53"/>
    </row>
    <row r="36" spans="1:31" x14ac:dyDescent="0.2">
      <c r="A36" s="42" t="str">
        <f t="shared" si="1"/>
        <v/>
      </c>
      <c r="B36" s="53"/>
      <c r="C36" s="50"/>
      <c r="D36" s="56"/>
      <c r="E36" s="53"/>
      <c r="F36" s="50"/>
      <c r="G36" s="48" t="str">
        <f>IF($B36&lt;&gt;"",IFERROR(VLOOKUP('Risk Register'!$F36,'Input Data'!$A$10:$G$21,2,FALSE),"Please select Risk ID"),"")</f>
        <v/>
      </c>
      <c r="H36" s="45" t="str">
        <f>IFERROR(VLOOKUP('Risk Register'!$F36,'Input Data'!$A$10:$G$21,5,FALSE),"")</f>
        <v/>
      </c>
      <c r="I36" s="45" t="str">
        <f>IFERROR(VLOOKUP('Risk Register'!$F36,'Input Data'!$A$10:$G$21,6,FALSE),"")</f>
        <v/>
      </c>
      <c r="J36" s="45" t="str">
        <f>IFERROR(VLOOKUP('Risk Register'!$F36,'Input Data'!$A$10:$G$21,7,FALSE),"")</f>
        <v/>
      </c>
      <c r="K36" s="50"/>
      <c r="L36" s="48" t="str">
        <f>IF($B36&lt;&gt;"",IFERROR(VLOOKUP('Risk Register'!$K36,'Input Data'!$A$10:$G$21,2,FALSE),"Please select Risk ID"),"")</f>
        <v/>
      </c>
      <c r="M36" s="45" t="str">
        <f>IFERROR(VLOOKUP('Risk Register'!$K36,'Input Data'!$A$10:$G$21,5,FALSE),"")</f>
        <v/>
      </c>
      <c r="N36" s="45" t="str">
        <f>IFERROR(VLOOKUP('Risk Register'!$K36,'Input Data'!$A$10:$G$21,6,FALSE),"")</f>
        <v/>
      </c>
      <c r="O36" s="45" t="str">
        <f>IFERROR(VLOOKUP('Risk Register'!$K36,'Input Data'!$A$10:$G$21,7,FALSE),"")</f>
        <v/>
      </c>
      <c r="P36" s="50"/>
      <c r="Q36" s="48" t="str">
        <f>IF($B36&lt;&gt;"",IFERROR(VLOOKUP('Risk Register'!$P36,'Input Data'!$A$10:$G$21,2,FALSE),"Please select Risk ID"),"")</f>
        <v/>
      </c>
      <c r="R36" s="45" t="str">
        <f>IFERROR(VLOOKUP('Risk Register'!$P36,'Input Data'!$A$10:$G$21,5,FALSE),"")</f>
        <v/>
      </c>
      <c r="S36" s="45" t="str">
        <f>IFERROR(VLOOKUP('Risk Register'!$P36,'Input Data'!$A$10:$G$21,6,FALSE),"")</f>
        <v/>
      </c>
      <c r="T36" s="45" t="str">
        <f>IFERROR(VLOOKUP('Risk Register'!$P36,'Input Data'!$A$10:$G$21,7,FALSE),"")</f>
        <v/>
      </c>
      <c r="U36" s="50"/>
      <c r="V36" s="48" t="str">
        <f>IF($B36&lt;&gt;"",IFERROR(VLOOKUP('Risk Register'!$U36,'Input Data'!$A$10:$G$21,2,FALSE),"Please select Risk ID"),"")</f>
        <v/>
      </c>
      <c r="W36" s="45" t="str">
        <f>IFERROR(VLOOKUP('Risk Register'!$U36,'Input Data'!$A$10:$G$21,5,FALSE),"")</f>
        <v/>
      </c>
      <c r="X36" s="45" t="str">
        <f>IFERROR(VLOOKUP('Risk Register'!$U36,'Input Data'!$A$10:$G$21,6,FALSE),"")</f>
        <v/>
      </c>
      <c r="Y36" s="45" t="str">
        <f>IFERROR(VLOOKUP('Risk Register'!$U36,'Input Data'!$A$10:$G$21,7,FALSE),"")</f>
        <v/>
      </c>
      <c r="Z36" s="45" t="str">
        <f>IF(B36&lt;&gt;"",IF(C36="Yes",IFERROR(SUM(VLOOKUP($F36,'Risk Rating'!$A$3:$E$14,5,FALSE),VLOOKUP($K36,'Risk Rating'!$A$3:$E$14,5,FALSE),VLOOKUP($P36,'Risk Rating'!$A$3:$E$14,5,FALSE),VLOOKUP($U36,'Risk Rating'!$A$3:$E$14,5,FALSE)),""),20),"")</f>
        <v/>
      </c>
      <c r="AA36" s="48" t="str">
        <f>_xlfn.XLOOKUP($Z36,'Risk Rating'!$A$17:$A$20,'Risk Rating'!$B$17:$B$20," ",1)</f>
        <v xml:space="preserve"> </v>
      </c>
      <c r="AB36" s="48" t="str">
        <f>_xlfn.XLOOKUP($Z36,'Risk Rating'!$A$17:$A$20,'Risk Rating'!$C$17:$C$20," ",1)</f>
        <v xml:space="preserve"> </v>
      </c>
      <c r="AC36" s="48" t="str">
        <f>_xlfn.XLOOKUP($Z36,'Risk Rating'!$A$17:$A$20,'Risk Rating'!$D$17:$D$20," ",1)</f>
        <v xml:space="preserve"> </v>
      </c>
      <c r="AD36" s="60"/>
      <c r="AE36" s="53"/>
    </row>
    <row r="37" spans="1:31" x14ac:dyDescent="0.2">
      <c r="A37" s="42" t="str">
        <f t="shared" si="1"/>
        <v/>
      </c>
      <c r="B37" s="53"/>
      <c r="C37" s="50"/>
      <c r="D37" s="56"/>
      <c r="E37" s="53"/>
      <c r="F37" s="50"/>
      <c r="G37" s="48" t="str">
        <f>IF($B37&lt;&gt;"",IFERROR(VLOOKUP('Risk Register'!$F37,'Input Data'!$A$10:$G$21,2,FALSE),"Please select Risk ID"),"")</f>
        <v/>
      </c>
      <c r="H37" s="45" t="str">
        <f>IFERROR(VLOOKUP('Risk Register'!$F37,'Input Data'!$A$10:$G$21,5,FALSE),"")</f>
        <v/>
      </c>
      <c r="I37" s="45" t="str">
        <f>IFERROR(VLOOKUP('Risk Register'!$F37,'Input Data'!$A$10:$G$21,6,FALSE),"")</f>
        <v/>
      </c>
      <c r="J37" s="45" t="str">
        <f>IFERROR(VLOOKUP('Risk Register'!$F37,'Input Data'!$A$10:$G$21,7,FALSE),"")</f>
        <v/>
      </c>
      <c r="K37" s="50"/>
      <c r="L37" s="48" t="str">
        <f>IF($B37&lt;&gt;"",IFERROR(VLOOKUP('Risk Register'!$K37,'Input Data'!$A$10:$G$21,2,FALSE),"Please select Risk ID"),"")</f>
        <v/>
      </c>
      <c r="M37" s="45" t="str">
        <f>IFERROR(VLOOKUP('Risk Register'!$K37,'Input Data'!$A$10:$G$21,5,FALSE),"")</f>
        <v/>
      </c>
      <c r="N37" s="45" t="str">
        <f>IFERROR(VLOOKUP('Risk Register'!$K37,'Input Data'!$A$10:$G$21,6,FALSE),"")</f>
        <v/>
      </c>
      <c r="O37" s="45" t="str">
        <f>IFERROR(VLOOKUP('Risk Register'!$K37,'Input Data'!$A$10:$G$21,7,FALSE),"")</f>
        <v/>
      </c>
      <c r="P37" s="50"/>
      <c r="Q37" s="48" t="str">
        <f>IF($B37&lt;&gt;"",IFERROR(VLOOKUP('Risk Register'!$P37,'Input Data'!$A$10:$G$21,2,FALSE),"Please select Risk ID"),"")</f>
        <v/>
      </c>
      <c r="R37" s="45" t="str">
        <f>IFERROR(VLOOKUP('Risk Register'!$P37,'Input Data'!$A$10:$G$21,5,FALSE),"")</f>
        <v/>
      </c>
      <c r="S37" s="45" t="str">
        <f>IFERROR(VLOOKUP('Risk Register'!$P37,'Input Data'!$A$10:$G$21,6,FALSE),"")</f>
        <v/>
      </c>
      <c r="T37" s="45" t="str">
        <f>IFERROR(VLOOKUP('Risk Register'!$P37,'Input Data'!$A$10:$G$21,7,FALSE),"")</f>
        <v/>
      </c>
      <c r="U37" s="50"/>
      <c r="V37" s="48" t="str">
        <f>IF($B37&lt;&gt;"",IFERROR(VLOOKUP('Risk Register'!$U37,'Input Data'!$A$10:$G$21,2,FALSE),"Please select Risk ID"),"")</f>
        <v/>
      </c>
      <c r="W37" s="45" t="str">
        <f>IFERROR(VLOOKUP('Risk Register'!$U37,'Input Data'!$A$10:$G$21,5,FALSE),"")</f>
        <v/>
      </c>
      <c r="X37" s="45" t="str">
        <f>IFERROR(VLOOKUP('Risk Register'!$U37,'Input Data'!$A$10:$G$21,6,FALSE),"")</f>
        <v/>
      </c>
      <c r="Y37" s="45" t="str">
        <f>IFERROR(VLOOKUP('Risk Register'!$U37,'Input Data'!$A$10:$G$21,7,FALSE),"")</f>
        <v/>
      </c>
      <c r="Z37" s="45" t="str">
        <f>IF(B37&lt;&gt;"",IF(C37="Yes",IFERROR(SUM(VLOOKUP($F37,'Risk Rating'!$A$3:$E$14,5,FALSE),VLOOKUP($K37,'Risk Rating'!$A$3:$E$14,5,FALSE),VLOOKUP($P37,'Risk Rating'!$A$3:$E$14,5,FALSE),VLOOKUP($U37,'Risk Rating'!$A$3:$E$14,5,FALSE)),""),20),"")</f>
        <v/>
      </c>
      <c r="AA37" s="48" t="str">
        <f>_xlfn.XLOOKUP($Z37,'Risk Rating'!$A$17:$A$20,'Risk Rating'!$B$17:$B$20," ",1)</f>
        <v xml:space="preserve"> </v>
      </c>
      <c r="AB37" s="48" t="str">
        <f>_xlfn.XLOOKUP($Z37,'Risk Rating'!$A$17:$A$20,'Risk Rating'!$C$17:$C$20," ",1)</f>
        <v xml:space="preserve"> </v>
      </c>
      <c r="AC37" s="48" t="str">
        <f>_xlfn.XLOOKUP($Z37,'Risk Rating'!$A$17:$A$20,'Risk Rating'!$D$17:$D$20," ",1)</f>
        <v xml:space="preserve"> </v>
      </c>
      <c r="AD37" s="60"/>
      <c r="AE37" s="53"/>
    </row>
    <row r="38" spans="1:31" x14ac:dyDescent="0.2">
      <c r="A38" s="42" t="str">
        <f t="shared" si="1"/>
        <v/>
      </c>
      <c r="B38" s="53"/>
      <c r="C38" s="50"/>
      <c r="D38" s="56"/>
      <c r="E38" s="53"/>
      <c r="F38" s="50"/>
      <c r="G38" s="48" t="str">
        <f>IF($B38&lt;&gt;"",IFERROR(VLOOKUP('Risk Register'!$F38,'Input Data'!$A$10:$G$21,2,FALSE),"Please select Risk ID"),"")</f>
        <v/>
      </c>
      <c r="H38" s="45" t="str">
        <f>IFERROR(VLOOKUP('Risk Register'!$F38,'Input Data'!$A$10:$G$21,5,FALSE),"")</f>
        <v/>
      </c>
      <c r="I38" s="45" t="str">
        <f>IFERROR(VLOOKUP('Risk Register'!$F38,'Input Data'!$A$10:$G$21,6,FALSE),"")</f>
        <v/>
      </c>
      <c r="J38" s="45" t="str">
        <f>IFERROR(VLOOKUP('Risk Register'!$F38,'Input Data'!$A$10:$G$21,7,FALSE),"")</f>
        <v/>
      </c>
      <c r="K38" s="50"/>
      <c r="L38" s="48" t="str">
        <f>IF($B38&lt;&gt;"",IFERROR(VLOOKUP('Risk Register'!$K38,'Input Data'!$A$10:$G$21,2,FALSE),"Please select Risk ID"),"")</f>
        <v/>
      </c>
      <c r="M38" s="45" t="str">
        <f>IFERROR(VLOOKUP('Risk Register'!$K38,'Input Data'!$A$10:$G$21,5,FALSE),"")</f>
        <v/>
      </c>
      <c r="N38" s="45" t="str">
        <f>IFERROR(VLOOKUP('Risk Register'!$K38,'Input Data'!$A$10:$G$21,6,FALSE),"")</f>
        <v/>
      </c>
      <c r="O38" s="45" t="str">
        <f>IFERROR(VLOOKUP('Risk Register'!$K38,'Input Data'!$A$10:$G$21,7,FALSE),"")</f>
        <v/>
      </c>
      <c r="P38" s="50"/>
      <c r="Q38" s="48" t="str">
        <f>IF($B38&lt;&gt;"",IFERROR(VLOOKUP('Risk Register'!$P38,'Input Data'!$A$10:$G$21,2,FALSE),"Please select Risk ID"),"")</f>
        <v/>
      </c>
      <c r="R38" s="45" t="str">
        <f>IFERROR(VLOOKUP('Risk Register'!$P38,'Input Data'!$A$10:$G$21,5,FALSE),"")</f>
        <v/>
      </c>
      <c r="S38" s="45" t="str">
        <f>IFERROR(VLOOKUP('Risk Register'!$P38,'Input Data'!$A$10:$G$21,6,FALSE),"")</f>
        <v/>
      </c>
      <c r="T38" s="45" t="str">
        <f>IFERROR(VLOOKUP('Risk Register'!$P38,'Input Data'!$A$10:$G$21,7,FALSE),"")</f>
        <v/>
      </c>
      <c r="U38" s="50"/>
      <c r="V38" s="48" t="str">
        <f>IF($B38&lt;&gt;"",IFERROR(VLOOKUP('Risk Register'!$U38,'Input Data'!$A$10:$G$21,2,FALSE),"Please select Risk ID"),"")</f>
        <v/>
      </c>
      <c r="W38" s="45" t="str">
        <f>IFERROR(VLOOKUP('Risk Register'!$U38,'Input Data'!$A$10:$G$21,5,FALSE),"")</f>
        <v/>
      </c>
      <c r="X38" s="45" t="str">
        <f>IFERROR(VLOOKUP('Risk Register'!$U38,'Input Data'!$A$10:$G$21,6,FALSE),"")</f>
        <v/>
      </c>
      <c r="Y38" s="45" t="str">
        <f>IFERROR(VLOOKUP('Risk Register'!$U38,'Input Data'!$A$10:$G$21,7,FALSE),"")</f>
        <v/>
      </c>
      <c r="Z38" s="45" t="str">
        <f>IF(B38&lt;&gt;"",IF(C38="Yes",IFERROR(SUM(VLOOKUP($F38,'Risk Rating'!$A$3:$E$14,5,FALSE),VLOOKUP($K38,'Risk Rating'!$A$3:$E$14,5,FALSE),VLOOKUP($P38,'Risk Rating'!$A$3:$E$14,5,FALSE),VLOOKUP($U38,'Risk Rating'!$A$3:$E$14,5,FALSE)),""),20),"")</f>
        <v/>
      </c>
      <c r="AA38" s="48" t="str">
        <f>_xlfn.XLOOKUP($Z38,'Risk Rating'!$A$17:$A$20,'Risk Rating'!$B$17:$B$20," ",1)</f>
        <v xml:space="preserve"> </v>
      </c>
      <c r="AB38" s="48" t="str">
        <f>_xlfn.XLOOKUP($Z38,'Risk Rating'!$A$17:$A$20,'Risk Rating'!$C$17:$C$20," ",1)</f>
        <v xml:space="preserve"> </v>
      </c>
      <c r="AC38" s="48" t="str">
        <f>_xlfn.XLOOKUP($Z38,'Risk Rating'!$A$17:$A$20,'Risk Rating'!$D$17:$D$20," ",1)</f>
        <v xml:space="preserve"> </v>
      </c>
      <c r="AD38" s="60"/>
      <c r="AE38" s="53"/>
    </row>
    <row r="39" spans="1:31" x14ac:dyDescent="0.2">
      <c r="A39" s="42" t="str">
        <f t="shared" si="1"/>
        <v/>
      </c>
      <c r="B39" s="53"/>
      <c r="C39" s="50"/>
      <c r="D39" s="56"/>
      <c r="E39" s="53"/>
      <c r="F39" s="50"/>
      <c r="G39" s="48" t="str">
        <f>IF($B39&lt;&gt;"",IFERROR(VLOOKUP('Risk Register'!$F39,'Input Data'!$A$10:$G$21,2,FALSE),"Please select Risk ID"),"")</f>
        <v/>
      </c>
      <c r="H39" s="45" t="str">
        <f>IFERROR(VLOOKUP('Risk Register'!$F39,'Input Data'!$A$10:$G$21,5,FALSE),"")</f>
        <v/>
      </c>
      <c r="I39" s="45" t="str">
        <f>IFERROR(VLOOKUP('Risk Register'!$F39,'Input Data'!$A$10:$G$21,6,FALSE),"")</f>
        <v/>
      </c>
      <c r="J39" s="45" t="str">
        <f>IFERROR(VLOOKUP('Risk Register'!$F39,'Input Data'!$A$10:$G$21,7,FALSE),"")</f>
        <v/>
      </c>
      <c r="K39" s="50"/>
      <c r="L39" s="48" t="str">
        <f>IF($B39&lt;&gt;"",IFERROR(VLOOKUP('Risk Register'!$K39,'Input Data'!$A$10:$G$21,2,FALSE),"Please select Risk ID"),"")</f>
        <v/>
      </c>
      <c r="M39" s="45" t="str">
        <f>IFERROR(VLOOKUP('Risk Register'!$K39,'Input Data'!$A$10:$G$21,5,FALSE),"")</f>
        <v/>
      </c>
      <c r="N39" s="45" t="str">
        <f>IFERROR(VLOOKUP('Risk Register'!$K39,'Input Data'!$A$10:$G$21,6,FALSE),"")</f>
        <v/>
      </c>
      <c r="O39" s="45" t="str">
        <f>IFERROR(VLOOKUP('Risk Register'!$K39,'Input Data'!$A$10:$G$21,7,FALSE),"")</f>
        <v/>
      </c>
      <c r="P39" s="50"/>
      <c r="Q39" s="48" t="str">
        <f>IF($B39&lt;&gt;"",IFERROR(VLOOKUP('Risk Register'!$P39,'Input Data'!$A$10:$G$21,2,FALSE),"Please select Risk ID"),"")</f>
        <v/>
      </c>
      <c r="R39" s="45" t="str">
        <f>IFERROR(VLOOKUP('Risk Register'!$P39,'Input Data'!$A$10:$G$21,5,FALSE),"")</f>
        <v/>
      </c>
      <c r="S39" s="45" t="str">
        <f>IFERROR(VLOOKUP('Risk Register'!$P39,'Input Data'!$A$10:$G$21,6,FALSE),"")</f>
        <v/>
      </c>
      <c r="T39" s="45" t="str">
        <f>IFERROR(VLOOKUP('Risk Register'!$P39,'Input Data'!$A$10:$G$21,7,FALSE),"")</f>
        <v/>
      </c>
      <c r="U39" s="50"/>
      <c r="V39" s="48" t="str">
        <f>IF($B39&lt;&gt;"",IFERROR(VLOOKUP('Risk Register'!$U39,'Input Data'!$A$10:$G$21,2,FALSE),"Please select Risk ID"),"")</f>
        <v/>
      </c>
      <c r="W39" s="45" t="str">
        <f>IFERROR(VLOOKUP('Risk Register'!$U39,'Input Data'!$A$10:$G$21,5,FALSE),"")</f>
        <v/>
      </c>
      <c r="X39" s="45" t="str">
        <f>IFERROR(VLOOKUP('Risk Register'!$U39,'Input Data'!$A$10:$G$21,6,FALSE),"")</f>
        <v/>
      </c>
      <c r="Y39" s="45" t="str">
        <f>IFERROR(VLOOKUP('Risk Register'!$U39,'Input Data'!$A$10:$G$21,7,FALSE),"")</f>
        <v/>
      </c>
      <c r="Z39" s="45" t="str">
        <f>IF(B39&lt;&gt;"",IF(C39="Yes",IFERROR(SUM(VLOOKUP($F39,'Risk Rating'!$A$3:$E$14,5,FALSE),VLOOKUP($K39,'Risk Rating'!$A$3:$E$14,5,FALSE),VLOOKUP($P39,'Risk Rating'!$A$3:$E$14,5,FALSE),VLOOKUP($U39,'Risk Rating'!$A$3:$E$14,5,FALSE)),""),20),"")</f>
        <v/>
      </c>
      <c r="AA39" s="48" t="str">
        <f>_xlfn.XLOOKUP($Z39,'Risk Rating'!$A$17:$A$20,'Risk Rating'!$B$17:$B$20," ",1)</f>
        <v xml:space="preserve"> </v>
      </c>
      <c r="AB39" s="48" t="str">
        <f>_xlfn.XLOOKUP($Z39,'Risk Rating'!$A$17:$A$20,'Risk Rating'!$C$17:$C$20," ",1)</f>
        <v xml:space="preserve"> </v>
      </c>
      <c r="AC39" s="48" t="str">
        <f>_xlfn.XLOOKUP($Z39,'Risk Rating'!$A$17:$A$20,'Risk Rating'!$D$17:$D$20," ",1)</f>
        <v xml:space="preserve"> </v>
      </c>
      <c r="AD39" s="60"/>
      <c r="AE39" s="53"/>
    </row>
    <row r="40" spans="1:31" x14ac:dyDescent="0.2">
      <c r="A40" s="42" t="str">
        <f t="shared" si="1"/>
        <v/>
      </c>
      <c r="B40" s="53"/>
      <c r="C40" s="50"/>
      <c r="D40" s="56"/>
      <c r="E40" s="53"/>
      <c r="F40" s="50"/>
      <c r="G40" s="48" t="str">
        <f>IF($B40&lt;&gt;"",IFERROR(VLOOKUP('Risk Register'!$F40,'Input Data'!$A$10:$G$21,2,FALSE),"Please select Risk ID"),"")</f>
        <v/>
      </c>
      <c r="H40" s="45" t="str">
        <f>IFERROR(VLOOKUP('Risk Register'!$F40,'Input Data'!$A$10:$G$21,5,FALSE),"")</f>
        <v/>
      </c>
      <c r="I40" s="45" t="str">
        <f>IFERROR(VLOOKUP('Risk Register'!$F40,'Input Data'!$A$10:$G$21,6,FALSE),"")</f>
        <v/>
      </c>
      <c r="J40" s="45" t="str">
        <f>IFERROR(VLOOKUP('Risk Register'!$F40,'Input Data'!$A$10:$G$21,7,FALSE),"")</f>
        <v/>
      </c>
      <c r="K40" s="50"/>
      <c r="L40" s="48" t="str">
        <f>IF($B40&lt;&gt;"",IFERROR(VLOOKUP('Risk Register'!$K40,'Input Data'!$A$10:$G$21,2,FALSE),"Please select Risk ID"),"")</f>
        <v/>
      </c>
      <c r="M40" s="45" t="str">
        <f>IFERROR(VLOOKUP('Risk Register'!$K40,'Input Data'!$A$10:$G$21,5,FALSE),"")</f>
        <v/>
      </c>
      <c r="N40" s="45" t="str">
        <f>IFERROR(VLOOKUP('Risk Register'!$K40,'Input Data'!$A$10:$G$21,6,FALSE),"")</f>
        <v/>
      </c>
      <c r="O40" s="45" t="str">
        <f>IFERROR(VLOOKUP('Risk Register'!$K40,'Input Data'!$A$10:$G$21,7,FALSE),"")</f>
        <v/>
      </c>
      <c r="P40" s="50"/>
      <c r="Q40" s="48" t="str">
        <f>IF($B40&lt;&gt;"",IFERROR(VLOOKUP('Risk Register'!$P40,'Input Data'!$A$10:$G$21,2,FALSE),"Please select Risk ID"),"")</f>
        <v/>
      </c>
      <c r="R40" s="45" t="str">
        <f>IFERROR(VLOOKUP('Risk Register'!$P40,'Input Data'!$A$10:$G$21,5,FALSE),"")</f>
        <v/>
      </c>
      <c r="S40" s="45" t="str">
        <f>IFERROR(VLOOKUP('Risk Register'!$P40,'Input Data'!$A$10:$G$21,6,FALSE),"")</f>
        <v/>
      </c>
      <c r="T40" s="45" t="str">
        <f>IFERROR(VLOOKUP('Risk Register'!$P40,'Input Data'!$A$10:$G$21,7,FALSE),"")</f>
        <v/>
      </c>
      <c r="U40" s="50"/>
      <c r="V40" s="48" t="str">
        <f>IF($B40&lt;&gt;"",IFERROR(VLOOKUP('Risk Register'!$U40,'Input Data'!$A$10:$G$21,2,FALSE),"Please select Risk ID"),"")</f>
        <v/>
      </c>
      <c r="W40" s="45" t="str">
        <f>IFERROR(VLOOKUP('Risk Register'!$U40,'Input Data'!$A$10:$G$21,5,FALSE),"")</f>
        <v/>
      </c>
      <c r="X40" s="45" t="str">
        <f>IFERROR(VLOOKUP('Risk Register'!$U40,'Input Data'!$A$10:$G$21,6,FALSE),"")</f>
        <v/>
      </c>
      <c r="Y40" s="45" t="str">
        <f>IFERROR(VLOOKUP('Risk Register'!$U40,'Input Data'!$A$10:$G$21,7,FALSE),"")</f>
        <v/>
      </c>
      <c r="Z40" s="45" t="str">
        <f>IF(B40&lt;&gt;"",IF(C40="Yes",IFERROR(SUM(VLOOKUP($F40,'Risk Rating'!$A$3:$E$14,5,FALSE),VLOOKUP($K40,'Risk Rating'!$A$3:$E$14,5,FALSE),VLOOKUP($P40,'Risk Rating'!$A$3:$E$14,5,FALSE),VLOOKUP($U40,'Risk Rating'!$A$3:$E$14,5,FALSE)),""),20),"")</f>
        <v/>
      </c>
      <c r="AA40" s="48" t="str">
        <f>_xlfn.XLOOKUP($Z40,'Risk Rating'!$A$17:$A$20,'Risk Rating'!$B$17:$B$20," ",1)</f>
        <v xml:space="preserve"> </v>
      </c>
      <c r="AB40" s="48" t="str">
        <f>_xlfn.XLOOKUP($Z40,'Risk Rating'!$A$17:$A$20,'Risk Rating'!$C$17:$C$20," ",1)</f>
        <v xml:space="preserve"> </v>
      </c>
      <c r="AC40" s="48" t="str">
        <f>_xlfn.XLOOKUP($Z40,'Risk Rating'!$A$17:$A$20,'Risk Rating'!$D$17:$D$20," ",1)</f>
        <v xml:space="preserve"> </v>
      </c>
      <c r="AD40" s="60"/>
      <c r="AE40" s="53"/>
    </row>
    <row r="41" spans="1:31" x14ac:dyDescent="0.2">
      <c r="A41" s="42" t="str">
        <f t="shared" si="1"/>
        <v/>
      </c>
      <c r="B41" s="53"/>
      <c r="C41" s="50"/>
      <c r="D41" s="56"/>
      <c r="E41" s="53"/>
      <c r="F41" s="50"/>
      <c r="G41" s="48" t="str">
        <f>IF($B41&lt;&gt;"",IFERROR(VLOOKUP('Risk Register'!$F41,'Input Data'!$A$10:$G$21,2,FALSE),"Please select Risk ID"),"")</f>
        <v/>
      </c>
      <c r="H41" s="45" t="str">
        <f>IFERROR(VLOOKUP('Risk Register'!$F41,'Input Data'!$A$10:$G$21,5,FALSE),"")</f>
        <v/>
      </c>
      <c r="I41" s="45" t="str">
        <f>IFERROR(VLOOKUP('Risk Register'!$F41,'Input Data'!$A$10:$G$21,6,FALSE),"")</f>
        <v/>
      </c>
      <c r="J41" s="45" t="str">
        <f>IFERROR(VLOOKUP('Risk Register'!$F41,'Input Data'!$A$10:$G$21,7,FALSE),"")</f>
        <v/>
      </c>
      <c r="K41" s="50"/>
      <c r="L41" s="48" t="str">
        <f>IF($B41&lt;&gt;"",IFERROR(VLOOKUP('Risk Register'!$K41,'Input Data'!$A$10:$G$21,2,FALSE),"Please select Risk ID"),"")</f>
        <v/>
      </c>
      <c r="M41" s="45" t="str">
        <f>IFERROR(VLOOKUP('Risk Register'!$K41,'Input Data'!$A$10:$G$21,5,FALSE),"")</f>
        <v/>
      </c>
      <c r="N41" s="45" t="str">
        <f>IFERROR(VLOOKUP('Risk Register'!$K41,'Input Data'!$A$10:$G$21,6,FALSE),"")</f>
        <v/>
      </c>
      <c r="O41" s="45" t="str">
        <f>IFERROR(VLOOKUP('Risk Register'!$K41,'Input Data'!$A$10:$G$21,7,FALSE),"")</f>
        <v/>
      </c>
      <c r="P41" s="50"/>
      <c r="Q41" s="48" t="str">
        <f>IF($B41&lt;&gt;"",IFERROR(VLOOKUP('Risk Register'!$P41,'Input Data'!$A$10:$G$21,2,FALSE),"Please select Risk ID"),"")</f>
        <v/>
      </c>
      <c r="R41" s="45" t="str">
        <f>IFERROR(VLOOKUP('Risk Register'!$P41,'Input Data'!$A$10:$G$21,5,FALSE),"")</f>
        <v/>
      </c>
      <c r="S41" s="45" t="str">
        <f>IFERROR(VLOOKUP('Risk Register'!$P41,'Input Data'!$A$10:$G$21,6,FALSE),"")</f>
        <v/>
      </c>
      <c r="T41" s="45" t="str">
        <f>IFERROR(VLOOKUP('Risk Register'!$P41,'Input Data'!$A$10:$G$21,7,FALSE),"")</f>
        <v/>
      </c>
      <c r="U41" s="50"/>
      <c r="V41" s="48" t="str">
        <f>IF($B41&lt;&gt;"",IFERROR(VLOOKUP('Risk Register'!$U41,'Input Data'!$A$10:$G$21,2,FALSE),"Please select Risk ID"),"")</f>
        <v/>
      </c>
      <c r="W41" s="45" t="str">
        <f>IFERROR(VLOOKUP('Risk Register'!$U41,'Input Data'!$A$10:$G$21,5,FALSE),"")</f>
        <v/>
      </c>
      <c r="X41" s="45" t="str">
        <f>IFERROR(VLOOKUP('Risk Register'!$U41,'Input Data'!$A$10:$G$21,6,FALSE),"")</f>
        <v/>
      </c>
      <c r="Y41" s="45" t="str">
        <f>IFERROR(VLOOKUP('Risk Register'!$U41,'Input Data'!$A$10:$G$21,7,FALSE),"")</f>
        <v/>
      </c>
      <c r="Z41" s="45" t="str">
        <f>IF(B41&lt;&gt;"",IF(C41="Yes",IFERROR(SUM(VLOOKUP($F41,'Risk Rating'!$A$3:$E$14,5,FALSE),VLOOKUP($K41,'Risk Rating'!$A$3:$E$14,5,FALSE),VLOOKUP($P41,'Risk Rating'!$A$3:$E$14,5,FALSE),VLOOKUP($U41,'Risk Rating'!$A$3:$E$14,5,FALSE)),""),20),"")</f>
        <v/>
      </c>
      <c r="AA41" s="48" t="str">
        <f>_xlfn.XLOOKUP($Z41,'Risk Rating'!$A$17:$A$20,'Risk Rating'!$B$17:$B$20," ",1)</f>
        <v xml:space="preserve"> </v>
      </c>
      <c r="AB41" s="48" t="str">
        <f>_xlfn.XLOOKUP($Z41,'Risk Rating'!$A$17:$A$20,'Risk Rating'!$C$17:$C$20," ",1)</f>
        <v xml:space="preserve"> </v>
      </c>
      <c r="AC41" s="48" t="str">
        <f>_xlfn.XLOOKUP($Z41,'Risk Rating'!$A$17:$A$20,'Risk Rating'!$D$17:$D$20," ",1)</f>
        <v xml:space="preserve"> </v>
      </c>
      <c r="AD41" s="60"/>
      <c r="AE41" s="53"/>
    </row>
    <row r="42" spans="1:31" x14ac:dyDescent="0.2">
      <c r="A42" s="42" t="str">
        <f t="shared" si="1"/>
        <v/>
      </c>
      <c r="B42" s="53"/>
      <c r="C42" s="50"/>
      <c r="D42" s="56"/>
      <c r="E42" s="53"/>
      <c r="F42" s="50"/>
      <c r="G42" s="48" t="str">
        <f>IF($B42&lt;&gt;"",IFERROR(VLOOKUP('Risk Register'!$F42,'Input Data'!$A$10:$G$21,2,FALSE),"Please select Risk ID"),"")</f>
        <v/>
      </c>
      <c r="H42" s="45" t="str">
        <f>IFERROR(VLOOKUP('Risk Register'!$F42,'Input Data'!$A$10:$G$21,5,FALSE),"")</f>
        <v/>
      </c>
      <c r="I42" s="45" t="str">
        <f>IFERROR(VLOOKUP('Risk Register'!$F42,'Input Data'!$A$10:$G$21,6,FALSE),"")</f>
        <v/>
      </c>
      <c r="J42" s="45" t="str">
        <f>IFERROR(VLOOKUP('Risk Register'!$F42,'Input Data'!$A$10:$G$21,7,FALSE),"")</f>
        <v/>
      </c>
      <c r="K42" s="50"/>
      <c r="L42" s="48" t="str">
        <f>IF($B42&lt;&gt;"",IFERROR(VLOOKUP('Risk Register'!$K42,'Input Data'!$A$10:$G$21,2,FALSE),"Please select Risk ID"),"")</f>
        <v/>
      </c>
      <c r="M42" s="45" t="str">
        <f>IFERROR(VLOOKUP('Risk Register'!$K42,'Input Data'!$A$10:$G$21,5,FALSE),"")</f>
        <v/>
      </c>
      <c r="N42" s="45" t="str">
        <f>IFERROR(VLOOKUP('Risk Register'!$K42,'Input Data'!$A$10:$G$21,6,FALSE),"")</f>
        <v/>
      </c>
      <c r="O42" s="45" t="str">
        <f>IFERROR(VLOOKUP('Risk Register'!$K42,'Input Data'!$A$10:$G$21,7,FALSE),"")</f>
        <v/>
      </c>
      <c r="P42" s="50"/>
      <c r="Q42" s="48" t="str">
        <f>IF($B42&lt;&gt;"",IFERROR(VLOOKUP('Risk Register'!$P42,'Input Data'!$A$10:$G$21,2,FALSE),"Please select Risk ID"),"")</f>
        <v/>
      </c>
      <c r="R42" s="45" t="str">
        <f>IFERROR(VLOOKUP('Risk Register'!$P42,'Input Data'!$A$10:$G$21,5,FALSE),"")</f>
        <v/>
      </c>
      <c r="S42" s="45" t="str">
        <f>IFERROR(VLOOKUP('Risk Register'!$P42,'Input Data'!$A$10:$G$21,6,FALSE),"")</f>
        <v/>
      </c>
      <c r="T42" s="45" t="str">
        <f>IFERROR(VLOOKUP('Risk Register'!$P42,'Input Data'!$A$10:$G$21,7,FALSE),"")</f>
        <v/>
      </c>
      <c r="U42" s="50"/>
      <c r="V42" s="48" t="str">
        <f>IF($B42&lt;&gt;"",IFERROR(VLOOKUP('Risk Register'!$U42,'Input Data'!$A$10:$G$21,2,FALSE),"Please select Risk ID"),"")</f>
        <v/>
      </c>
      <c r="W42" s="45" t="str">
        <f>IFERROR(VLOOKUP('Risk Register'!$U42,'Input Data'!$A$10:$G$21,5,FALSE),"")</f>
        <v/>
      </c>
      <c r="X42" s="45" t="str">
        <f>IFERROR(VLOOKUP('Risk Register'!$U42,'Input Data'!$A$10:$G$21,6,FALSE),"")</f>
        <v/>
      </c>
      <c r="Y42" s="45" t="str">
        <f>IFERROR(VLOOKUP('Risk Register'!$U42,'Input Data'!$A$10:$G$21,7,FALSE),"")</f>
        <v/>
      </c>
      <c r="Z42" s="45" t="str">
        <f>IF(B42&lt;&gt;"",IF(C42="Yes",IFERROR(SUM(VLOOKUP($F42,'Risk Rating'!$A$3:$E$14,5,FALSE),VLOOKUP($K42,'Risk Rating'!$A$3:$E$14,5,FALSE),VLOOKUP($P42,'Risk Rating'!$A$3:$E$14,5,FALSE),VLOOKUP($U42,'Risk Rating'!$A$3:$E$14,5,FALSE)),""),20),"")</f>
        <v/>
      </c>
      <c r="AA42" s="48" t="str">
        <f>_xlfn.XLOOKUP($Z42,'Risk Rating'!$A$17:$A$20,'Risk Rating'!$B$17:$B$20," ",1)</f>
        <v xml:space="preserve"> </v>
      </c>
      <c r="AB42" s="48" t="str">
        <f>_xlfn.XLOOKUP($Z42,'Risk Rating'!$A$17:$A$20,'Risk Rating'!$C$17:$C$20," ",1)</f>
        <v xml:space="preserve"> </v>
      </c>
      <c r="AC42" s="48" t="str">
        <f>_xlfn.XLOOKUP($Z42,'Risk Rating'!$A$17:$A$20,'Risk Rating'!$D$17:$D$20," ",1)</f>
        <v xml:space="preserve"> </v>
      </c>
      <c r="AD42" s="60"/>
      <c r="AE42" s="53"/>
    </row>
    <row r="43" spans="1:31" x14ac:dyDescent="0.2">
      <c r="A43" s="42" t="str">
        <f t="shared" si="1"/>
        <v/>
      </c>
      <c r="B43" s="53"/>
      <c r="C43" s="50"/>
      <c r="D43" s="56"/>
      <c r="E43" s="53"/>
      <c r="F43" s="50"/>
      <c r="G43" s="48" t="str">
        <f>IF($B43&lt;&gt;"",IFERROR(VLOOKUP('Risk Register'!$F43,'Input Data'!$A$10:$G$21,2,FALSE),"Please select Risk ID"),"")</f>
        <v/>
      </c>
      <c r="H43" s="45" t="str">
        <f>IFERROR(VLOOKUP('Risk Register'!$F43,'Input Data'!$A$10:$G$21,5,FALSE),"")</f>
        <v/>
      </c>
      <c r="I43" s="45" t="str">
        <f>IFERROR(VLOOKUP('Risk Register'!$F43,'Input Data'!$A$10:$G$21,6,FALSE),"")</f>
        <v/>
      </c>
      <c r="J43" s="45" t="str">
        <f>IFERROR(VLOOKUP('Risk Register'!$F43,'Input Data'!$A$10:$G$21,7,FALSE),"")</f>
        <v/>
      </c>
      <c r="K43" s="50"/>
      <c r="L43" s="48" t="str">
        <f>IF($B43&lt;&gt;"",IFERROR(VLOOKUP('Risk Register'!$K43,'Input Data'!$A$10:$G$21,2,FALSE),"Please select Risk ID"),"")</f>
        <v/>
      </c>
      <c r="M43" s="45" t="str">
        <f>IFERROR(VLOOKUP('Risk Register'!$K43,'Input Data'!$A$10:$G$21,5,FALSE),"")</f>
        <v/>
      </c>
      <c r="N43" s="45" t="str">
        <f>IFERROR(VLOOKUP('Risk Register'!$K43,'Input Data'!$A$10:$G$21,6,FALSE),"")</f>
        <v/>
      </c>
      <c r="O43" s="45" t="str">
        <f>IFERROR(VLOOKUP('Risk Register'!$K43,'Input Data'!$A$10:$G$21,7,FALSE),"")</f>
        <v/>
      </c>
      <c r="P43" s="50"/>
      <c r="Q43" s="48" t="str">
        <f>IF($B43&lt;&gt;"",IFERROR(VLOOKUP('Risk Register'!$P43,'Input Data'!$A$10:$G$21,2,FALSE),"Please select Risk ID"),"")</f>
        <v/>
      </c>
      <c r="R43" s="45" t="str">
        <f>IFERROR(VLOOKUP('Risk Register'!$P43,'Input Data'!$A$10:$G$21,5,FALSE),"")</f>
        <v/>
      </c>
      <c r="S43" s="45" t="str">
        <f>IFERROR(VLOOKUP('Risk Register'!$P43,'Input Data'!$A$10:$G$21,6,FALSE),"")</f>
        <v/>
      </c>
      <c r="T43" s="45" t="str">
        <f>IFERROR(VLOOKUP('Risk Register'!$P43,'Input Data'!$A$10:$G$21,7,FALSE),"")</f>
        <v/>
      </c>
      <c r="U43" s="50"/>
      <c r="V43" s="48" t="str">
        <f>IF($B43&lt;&gt;"",IFERROR(VLOOKUP('Risk Register'!$U43,'Input Data'!$A$10:$G$21,2,FALSE),"Please select Risk ID"),"")</f>
        <v/>
      </c>
      <c r="W43" s="45" t="str">
        <f>IFERROR(VLOOKUP('Risk Register'!$U43,'Input Data'!$A$10:$G$21,5,FALSE),"")</f>
        <v/>
      </c>
      <c r="X43" s="45" t="str">
        <f>IFERROR(VLOOKUP('Risk Register'!$U43,'Input Data'!$A$10:$G$21,6,FALSE),"")</f>
        <v/>
      </c>
      <c r="Y43" s="45" t="str">
        <f>IFERROR(VLOOKUP('Risk Register'!$U43,'Input Data'!$A$10:$G$21,7,FALSE),"")</f>
        <v/>
      </c>
      <c r="Z43" s="45" t="str">
        <f>IF(B43&lt;&gt;"",IF(C43="Yes",IFERROR(SUM(VLOOKUP($F43,'Risk Rating'!$A$3:$E$14,5,FALSE),VLOOKUP($K43,'Risk Rating'!$A$3:$E$14,5,FALSE),VLOOKUP($P43,'Risk Rating'!$A$3:$E$14,5,FALSE),VLOOKUP($U43,'Risk Rating'!$A$3:$E$14,5,FALSE)),""),20),"")</f>
        <v/>
      </c>
      <c r="AA43" s="48" t="str">
        <f>_xlfn.XLOOKUP($Z43,'Risk Rating'!$A$17:$A$20,'Risk Rating'!$B$17:$B$20," ",1)</f>
        <v xml:space="preserve"> </v>
      </c>
      <c r="AB43" s="48" t="str">
        <f>_xlfn.XLOOKUP($Z43,'Risk Rating'!$A$17:$A$20,'Risk Rating'!$C$17:$C$20," ",1)</f>
        <v xml:space="preserve"> </v>
      </c>
      <c r="AC43" s="48" t="str">
        <f>_xlfn.XLOOKUP($Z43,'Risk Rating'!$A$17:$A$20,'Risk Rating'!$D$17:$D$20," ",1)</f>
        <v xml:space="preserve"> </v>
      </c>
      <c r="AD43" s="60"/>
      <c r="AE43" s="53"/>
    </row>
    <row r="44" spans="1:31" x14ac:dyDescent="0.2">
      <c r="A44" s="42" t="str">
        <f t="shared" si="1"/>
        <v/>
      </c>
      <c r="B44" s="53"/>
      <c r="C44" s="50"/>
      <c r="D44" s="56"/>
      <c r="E44" s="53"/>
      <c r="F44" s="50"/>
      <c r="G44" s="48" t="str">
        <f>IF($B44&lt;&gt;"",IFERROR(VLOOKUP('Risk Register'!$F44,'Input Data'!$A$10:$G$21,2,FALSE),"Please select Risk ID"),"")</f>
        <v/>
      </c>
      <c r="H44" s="45" t="str">
        <f>IFERROR(VLOOKUP('Risk Register'!$F44,'Input Data'!$A$10:$G$21,5,FALSE),"")</f>
        <v/>
      </c>
      <c r="I44" s="45" t="str">
        <f>IFERROR(VLOOKUP('Risk Register'!$F44,'Input Data'!$A$10:$G$21,6,FALSE),"")</f>
        <v/>
      </c>
      <c r="J44" s="45" t="str">
        <f>IFERROR(VLOOKUP('Risk Register'!$F44,'Input Data'!$A$10:$G$21,7,FALSE),"")</f>
        <v/>
      </c>
      <c r="K44" s="50"/>
      <c r="L44" s="48" t="str">
        <f>IF($B44&lt;&gt;"",IFERROR(VLOOKUP('Risk Register'!$K44,'Input Data'!$A$10:$G$21,2,FALSE),"Please select Risk ID"),"")</f>
        <v/>
      </c>
      <c r="M44" s="45" t="str">
        <f>IFERROR(VLOOKUP('Risk Register'!$K44,'Input Data'!$A$10:$G$21,5,FALSE),"")</f>
        <v/>
      </c>
      <c r="N44" s="45" t="str">
        <f>IFERROR(VLOOKUP('Risk Register'!$K44,'Input Data'!$A$10:$G$21,6,FALSE),"")</f>
        <v/>
      </c>
      <c r="O44" s="45" t="str">
        <f>IFERROR(VLOOKUP('Risk Register'!$K44,'Input Data'!$A$10:$G$21,7,FALSE),"")</f>
        <v/>
      </c>
      <c r="P44" s="50"/>
      <c r="Q44" s="48" t="str">
        <f>IF($B44&lt;&gt;"",IFERROR(VLOOKUP('Risk Register'!$P44,'Input Data'!$A$10:$G$21,2,FALSE),"Please select Risk ID"),"")</f>
        <v/>
      </c>
      <c r="R44" s="45" t="str">
        <f>IFERROR(VLOOKUP('Risk Register'!$P44,'Input Data'!$A$10:$G$21,5,FALSE),"")</f>
        <v/>
      </c>
      <c r="S44" s="45" t="str">
        <f>IFERROR(VLOOKUP('Risk Register'!$P44,'Input Data'!$A$10:$G$21,6,FALSE),"")</f>
        <v/>
      </c>
      <c r="T44" s="45" t="str">
        <f>IFERROR(VLOOKUP('Risk Register'!$P44,'Input Data'!$A$10:$G$21,7,FALSE),"")</f>
        <v/>
      </c>
      <c r="U44" s="50"/>
      <c r="V44" s="48" t="str">
        <f>IF($B44&lt;&gt;"",IFERROR(VLOOKUP('Risk Register'!$U44,'Input Data'!$A$10:$G$21,2,FALSE),"Please select Risk ID"),"")</f>
        <v/>
      </c>
      <c r="W44" s="45" t="str">
        <f>IFERROR(VLOOKUP('Risk Register'!$U44,'Input Data'!$A$10:$G$21,5,FALSE),"")</f>
        <v/>
      </c>
      <c r="X44" s="45" t="str">
        <f>IFERROR(VLOOKUP('Risk Register'!$U44,'Input Data'!$A$10:$G$21,6,FALSE),"")</f>
        <v/>
      </c>
      <c r="Y44" s="45" t="str">
        <f>IFERROR(VLOOKUP('Risk Register'!$U44,'Input Data'!$A$10:$G$21,7,FALSE),"")</f>
        <v/>
      </c>
      <c r="Z44" s="45" t="str">
        <f>IF(B44&lt;&gt;"",IF(C44="Yes",IFERROR(SUM(VLOOKUP($F44,'Risk Rating'!$A$3:$E$14,5,FALSE),VLOOKUP($K44,'Risk Rating'!$A$3:$E$14,5,FALSE),VLOOKUP($P44,'Risk Rating'!$A$3:$E$14,5,FALSE),VLOOKUP($U44,'Risk Rating'!$A$3:$E$14,5,FALSE)),""),20),"")</f>
        <v/>
      </c>
      <c r="AA44" s="48" t="str">
        <f>_xlfn.XLOOKUP($Z44,'Risk Rating'!$A$17:$A$20,'Risk Rating'!$B$17:$B$20," ",1)</f>
        <v xml:space="preserve"> </v>
      </c>
      <c r="AB44" s="48" t="str">
        <f>_xlfn.XLOOKUP($Z44,'Risk Rating'!$A$17:$A$20,'Risk Rating'!$C$17:$C$20," ",1)</f>
        <v xml:space="preserve"> </v>
      </c>
      <c r="AC44" s="48" t="str">
        <f>_xlfn.XLOOKUP($Z44,'Risk Rating'!$A$17:$A$20,'Risk Rating'!$D$17:$D$20," ",1)</f>
        <v xml:space="preserve"> </v>
      </c>
      <c r="AD44" s="60"/>
      <c r="AE44" s="53"/>
    </row>
    <row r="45" spans="1:31" x14ac:dyDescent="0.2">
      <c r="A45" s="42" t="str">
        <f t="shared" si="1"/>
        <v/>
      </c>
      <c r="B45" s="53"/>
      <c r="C45" s="50"/>
      <c r="D45" s="56"/>
      <c r="E45" s="53"/>
      <c r="F45" s="50"/>
      <c r="G45" s="48" t="str">
        <f>IF($B45&lt;&gt;"",IFERROR(VLOOKUP('Risk Register'!$F45,'Input Data'!$A$10:$G$21,2,FALSE),"Please select Risk ID"),"")</f>
        <v/>
      </c>
      <c r="H45" s="45" t="str">
        <f>IFERROR(VLOOKUP('Risk Register'!$F45,'Input Data'!$A$10:$G$21,5,FALSE),"")</f>
        <v/>
      </c>
      <c r="I45" s="45" t="str">
        <f>IFERROR(VLOOKUP('Risk Register'!$F45,'Input Data'!$A$10:$G$21,6,FALSE),"")</f>
        <v/>
      </c>
      <c r="J45" s="45" t="str">
        <f>IFERROR(VLOOKUP('Risk Register'!$F45,'Input Data'!$A$10:$G$21,7,FALSE),"")</f>
        <v/>
      </c>
      <c r="K45" s="50"/>
      <c r="L45" s="48" t="str">
        <f>IF($B45&lt;&gt;"",IFERROR(VLOOKUP('Risk Register'!$K45,'Input Data'!$A$10:$G$21,2,FALSE),"Please select Risk ID"),"")</f>
        <v/>
      </c>
      <c r="M45" s="45" t="str">
        <f>IFERROR(VLOOKUP('Risk Register'!$K45,'Input Data'!$A$10:$G$21,5,FALSE),"")</f>
        <v/>
      </c>
      <c r="N45" s="45" t="str">
        <f>IFERROR(VLOOKUP('Risk Register'!$K45,'Input Data'!$A$10:$G$21,6,FALSE),"")</f>
        <v/>
      </c>
      <c r="O45" s="45" t="str">
        <f>IFERROR(VLOOKUP('Risk Register'!$K45,'Input Data'!$A$10:$G$21,7,FALSE),"")</f>
        <v/>
      </c>
      <c r="P45" s="50"/>
      <c r="Q45" s="48" t="str">
        <f>IF($B45&lt;&gt;"",IFERROR(VLOOKUP('Risk Register'!$P45,'Input Data'!$A$10:$G$21,2,FALSE),"Please select Risk ID"),"")</f>
        <v/>
      </c>
      <c r="R45" s="45" t="str">
        <f>IFERROR(VLOOKUP('Risk Register'!$P45,'Input Data'!$A$10:$G$21,5,FALSE),"")</f>
        <v/>
      </c>
      <c r="S45" s="45" t="str">
        <f>IFERROR(VLOOKUP('Risk Register'!$P45,'Input Data'!$A$10:$G$21,6,FALSE),"")</f>
        <v/>
      </c>
      <c r="T45" s="45" t="str">
        <f>IFERROR(VLOOKUP('Risk Register'!$P45,'Input Data'!$A$10:$G$21,7,FALSE),"")</f>
        <v/>
      </c>
      <c r="U45" s="50"/>
      <c r="V45" s="48" t="str">
        <f>IF($B45&lt;&gt;"",IFERROR(VLOOKUP('Risk Register'!$U45,'Input Data'!$A$10:$G$21,2,FALSE),"Please select Risk ID"),"")</f>
        <v/>
      </c>
      <c r="W45" s="45" t="str">
        <f>IFERROR(VLOOKUP('Risk Register'!$U45,'Input Data'!$A$10:$G$21,5,FALSE),"")</f>
        <v/>
      </c>
      <c r="X45" s="45" t="str">
        <f>IFERROR(VLOOKUP('Risk Register'!$U45,'Input Data'!$A$10:$G$21,6,FALSE),"")</f>
        <v/>
      </c>
      <c r="Y45" s="45" t="str">
        <f>IFERROR(VLOOKUP('Risk Register'!$U45,'Input Data'!$A$10:$G$21,7,FALSE),"")</f>
        <v/>
      </c>
      <c r="Z45" s="45" t="str">
        <f>IF(B45&lt;&gt;"",IF(C45="Yes",IFERROR(SUM(VLOOKUP($F45,'Risk Rating'!$A$3:$E$14,5,FALSE),VLOOKUP($K45,'Risk Rating'!$A$3:$E$14,5,FALSE),VLOOKUP($P45,'Risk Rating'!$A$3:$E$14,5,FALSE),VLOOKUP($U45,'Risk Rating'!$A$3:$E$14,5,FALSE)),""),20),"")</f>
        <v/>
      </c>
      <c r="AA45" s="48" t="str">
        <f>_xlfn.XLOOKUP($Z45,'Risk Rating'!$A$17:$A$20,'Risk Rating'!$B$17:$B$20," ",1)</f>
        <v xml:space="preserve"> </v>
      </c>
      <c r="AB45" s="48" t="str">
        <f>_xlfn.XLOOKUP($Z45,'Risk Rating'!$A$17:$A$20,'Risk Rating'!$C$17:$C$20," ",1)</f>
        <v xml:space="preserve"> </v>
      </c>
      <c r="AC45" s="48" t="str">
        <f>_xlfn.XLOOKUP($Z45,'Risk Rating'!$A$17:$A$20,'Risk Rating'!$D$17:$D$20," ",1)</f>
        <v xml:space="preserve"> </v>
      </c>
      <c r="AD45" s="60"/>
      <c r="AE45" s="53"/>
    </row>
    <row r="46" spans="1:31" x14ac:dyDescent="0.2">
      <c r="A46" s="42" t="str">
        <f t="shared" si="1"/>
        <v/>
      </c>
      <c r="B46" s="53"/>
      <c r="C46" s="50"/>
      <c r="D46" s="56"/>
      <c r="E46" s="53"/>
      <c r="F46" s="50"/>
      <c r="G46" s="48" t="str">
        <f>IF($B46&lt;&gt;"",IFERROR(VLOOKUP('Risk Register'!$F46,'Input Data'!$A$10:$G$21,2,FALSE),"Please select Risk ID"),"")</f>
        <v/>
      </c>
      <c r="H46" s="45" t="str">
        <f>IFERROR(VLOOKUP('Risk Register'!$F46,'Input Data'!$A$10:$G$21,5,FALSE),"")</f>
        <v/>
      </c>
      <c r="I46" s="45" t="str">
        <f>IFERROR(VLOOKUP('Risk Register'!$F46,'Input Data'!$A$10:$G$21,6,FALSE),"")</f>
        <v/>
      </c>
      <c r="J46" s="45" t="str">
        <f>IFERROR(VLOOKUP('Risk Register'!$F46,'Input Data'!$A$10:$G$21,7,FALSE),"")</f>
        <v/>
      </c>
      <c r="K46" s="50"/>
      <c r="L46" s="48" t="str">
        <f>IF($B46&lt;&gt;"",IFERROR(VLOOKUP('Risk Register'!$K46,'Input Data'!$A$10:$G$21,2,FALSE),"Please select Risk ID"),"")</f>
        <v/>
      </c>
      <c r="M46" s="45" t="str">
        <f>IFERROR(VLOOKUP('Risk Register'!$K46,'Input Data'!$A$10:$G$21,5,FALSE),"")</f>
        <v/>
      </c>
      <c r="N46" s="45" t="str">
        <f>IFERROR(VLOOKUP('Risk Register'!$K46,'Input Data'!$A$10:$G$21,6,FALSE),"")</f>
        <v/>
      </c>
      <c r="O46" s="45" t="str">
        <f>IFERROR(VLOOKUP('Risk Register'!$K46,'Input Data'!$A$10:$G$21,7,FALSE),"")</f>
        <v/>
      </c>
      <c r="P46" s="50"/>
      <c r="Q46" s="48" t="str">
        <f>IF($B46&lt;&gt;"",IFERROR(VLOOKUP('Risk Register'!$P46,'Input Data'!$A$10:$G$21,2,FALSE),"Please select Risk ID"),"")</f>
        <v/>
      </c>
      <c r="R46" s="45" t="str">
        <f>IFERROR(VLOOKUP('Risk Register'!$P46,'Input Data'!$A$10:$G$21,5,FALSE),"")</f>
        <v/>
      </c>
      <c r="S46" s="45" t="str">
        <f>IFERROR(VLOOKUP('Risk Register'!$P46,'Input Data'!$A$10:$G$21,6,FALSE),"")</f>
        <v/>
      </c>
      <c r="T46" s="45" t="str">
        <f>IFERROR(VLOOKUP('Risk Register'!$P46,'Input Data'!$A$10:$G$21,7,FALSE),"")</f>
        <v/>
      </c>
      <c r="U46" s="50"/>
      <c r="V46" s="48" t="str">
        <f>IF($B46&lt;&gt;"",IFERROR(VLOOKUP('Risk Register'!$U46,'Input Data'!$A$10:$G$21,2,FALSE),"Please select Risk ID"),"")</f>
        <v/>
      </c>
      <c r="W46" s="45" t="str">
        <f>IFERROR(VLOOKUP('Risk Register'!$U46,'Input Data'!$A$10:$G$21,5,FALSE),"")</f>
        <v/>
      </c>
      <c r="X46" s="45" t="str">
        <f>IFERROR(VLOOKUP('Risk Register'!$U46,'Input Data'!$A$10:$G$21,6,FALSE),"")</f>
        <v/>
      </c>
      <c r="Y46" s="45" t="str">
        <f>IFERROR(VLOOKUP('Risk Register'!$U46,'Input Data'!$A$10:$G$21,7,FALSE),"")</f>
        <v/>
      </c>
      <c r="Z46" s="45" t="str">
        <f>IF(B46&lt;&gt;"",IF(C46="Yes",IFERROR(SUM(VLOOKUP($F46,'Risk Rating'!$A$3:$E$14,5,FALSE),VLOOKUP($K46,'Risk Rating'!$A$3:$E$14,5,FALSE),VLOOKUP($P46,'Risk Rating'!$A$3:$E$14,5,FALSE),VLOOKUP($U46,'Risk Rating'!$A$3:$E$14,5,FALSE)),""),20),"")</f>
        <v/>
      </c>
      <c r="AA46" s="48" t="str">
        <f>_xlfn.XLOOKUP($Z46,'Risk Rating'!$A$17:$A$20,'Risk Rating'!$B$17:$B$20," ",1)</f>
        <v xml:space="preserve"> </v>
      </c>
      <c r="AB46" s="48" t="str">
        <f>_xlfn.XLOOKUP($Z46,'Risk Rating'!$A$17:$A$20,'Risk Rating'!$C$17:$C$20," ",1)</f>
        <v xml:space="preserve"> </v>
      </c>
      <c r="AC46" s="48" t="str">
        <f>_xlfn.XLOOKUP($Z46,'Risk Rating'!$A$17:$A$20,'Risk Rating'!$D$17:$D$20," ",1)</f>
        <v xml:space="preserve"> </v>
      </c>
      <c r="AD46" s="60"/>
      <c r="AE46" s="53"/>
    </row>
    <row r="47" spans="1:31" x14ac:dyDescent="0.2">
      <c r="A47" s="42" t="str">
        <f t="shared" si="1"/>
        <v/>
      </c>
      <c r="B47" s="53"/>
      <c r="C47" s="50"/>
      <c r="D47" s="56"/>
      <c r="E47" s="53"/>
      <c r="F47" s="50"/>
      <c r="G47" s="48" t="str">
        <f>IF($B47&lt;&gt;"",IFERROR(VLOOKUP('Risk Register'!$F47,'Input Data'!$A$10:$G$21,2,FALSE),"Please select Risk ID"),"")</f>
        <v/>
      </c>
      <c r="H47" s="45" t="str">
        <f>IFERROR(VLOOKUP('Risk Register'!$F47,'Input Data'!$A$10:$G$21,5,FALSE),"")</f>
        <v/>
      </c>
      <c r="I47" s="45" t="str">
        <f>IFERROR(VLOOKUP('Risk Register'!$F47,'Input Data'!$A$10:$G$21,6,FALSE),"")</f>
        <v/>
      </c>
      <c r="J47" s="45" t="str">
        <f>IFERROR(VLOOKUP('Risk Register'!$F47,'Input Data'!$A$10:$G$21,7,FALSE),"")</f>
        <v/>
      </c>
      <c r="K47" s="50"/>
      <c r="L47" s="48" t="str">
        <f>IF($B47&lt;&gt;"",IFERROR(VLOOKUP('Risk Register'!$K47,'Input Data'!$A$10:$G$21,2,FALSE),"Please select Risk ID"),"")</f>
        <v/>
      </c>
      <c r="M47" s="45" t="str">
        <f>IFERROR(VLOOKUP('Risk Register'!$K47,'Input Data'!$A$10:$G$21,5,FALSE),"")</f>
        <v/>
      </c>
      <c r="N47" s="45" t="str">
        <f>IFERROR(VLOOKUP('Risk Register'!$K47,'Input Data'!$A$10:$G$21,6,FALSE),"")</f>
        <v/>
      </c>
      <c r="O47" s="45" t="str">
        <f>IFERROR(VLOOKUP('Risk Register'!$K47,'Input Data'!$A$10:$G$21,7,FALSE),"")</f>
        <v/>
      </c>
      <c r="P47" s="50"/>
      <c r="Q47" s="48" t="str">
        <f>IF($B47&lt;&gt;"",IFERROR(VLOOKUP('Risk Register'!$P47,'Input Data'!$A$10:$G$21,2,FALSE),"Please select Risk ID"),"")</f>
        <v/>
      </c>
      <c r="R47" s="45" t="str">
        <f>IFERROR(VLOOKUP('Risk Register'!$P47,'Input Data'!$A$10:$G$21,5,FALSE),"")</f>
        <v/>
      </c>
      <c r="S47" s="45" t="str">
        <f>IFERROR(VLOOKUP('Risk Register'!$P47,'Input Data'!$A$10:$G$21,6,FALSE),"")</f>
        <v/>
      </c>
      <c r="T47" s="45" t="str">
        <f>IFERROR(VLOOKUP('Risk Register'!$P47,'Input Data'!$A$10:$G$21,7,FALSE),"")</f>
        <v/>
      </c>
      <c r="U47" s="50"/>
      <c r="V47" s="48" t="str">
        <f>IF($B47&lt;&gt;"",IFERROR(VLOOKUP('Risk Register'!$U47,'Input Data'!$A$10:$G$21,2,FALSE),"Please select Risk ID"),"")</f>
        <v/>
      </c>
      <c r="W47" s="45" t="str">
        <f>IFERROR(VLOOKUP('Risk Register'!$U47,'Input Data'!$A$10:$G$21,5,FALSE),"")</f>
        <v/>
      </c>
      <c r="X47" s="45" t="str">
        <f>IFERROR(VLOOKUP('Risk Register'!$U47,'Input Data'!$A$10:$G$21,6,FALSE),"")</f>
        <v/>
      </c>
      <c r="Y47" s="45" t="str">
        <f>IFERROR(VLOOKUP('Risk Register'!$U47,'Input Data'!$A$10:$G$21,7,FALSE),"")</f>
        <v/>
      </c>
      <c r="Z47" s="45" t="str">
        <f>IF(B47&lt;&gt;"",IF(C47="Yes",IFERROR(SUM(VLOOKUP($F47,'Risk Rating'!$A$3:$E$14,5,FALSE),VLOOKUP($K47,'Risk Rating'!$A$3:$E$14,5,FALSE),VLOOKUP($P47,'Risk Rating'!$A$3:$E$14,5,FALSE),VLOOKUP($U47,'Risk Rating'!$A$3:$E$14,5,FALSE)),""),20),"")</f>
        <v/>
      </c>
      <c r="AA47" s="48" t="str">
        <f>_xlfn.XLOOKUP($Z47,'Risk Rating'!$A$17:$A$20,'Risk Rating'!$B$17:$B$20," ",1)</f>
        <v xml:space="preserve"> </v>
      </c>
      <c r="AB47" s="48" t="str">
        <f>_xlfn.XLOOKUP($Z47,'Risk Rating'!$A$17:$A$20,'Risk Rating'!$C$17:$C$20," ",1)</f>
        <v xml:space="preserve"> </v>
      </c>
      <c r="AC47" s="48" t="str">
        <f>_xlfn.XLOOKUP($Z47,'Risk Rating'!$A$17:$A$20,'Risk Rating'!$D$17:$D$20," ",1)</f>
        <v xml:space="preserve"> </v>
      </c>
      <c r="AD47" s="60"/>
      <c r="AE47" s="53"/>
    </row>
    <row r="48" spans="1:31" x14ac:dyDescent="0.2">
      <c r="A48" s="42" t="str">
        <f t="shared" si="1"/>
        <v/>
      </c>
      <c r="B48" s="53"/>
      <c r="C48" s="50"/>
      <c r="D48" s="56"/>
      <c r="E48" s="53"/>
      <c r="F48" s="50"/>
      <c r="G48" s="48" t="str">
        <f>IF($B48&lt;&gt;"",IFERROR(VLOOKUP('Risk Register'!$F48,'Input Data'!$A$10:$G$21,2,FALSE),"Please select Risk ID"),"")</f>
        <v/>
      </c>
      <c r="H48" s="45" t="str">
        <f>IFERROR(VLOOKUP('Risk Register'!$F48,'Input Data'!$A$10:$G$21,5,FALSE),"")</f>
        <v/>
      </c>
      <c r="I48" s="45" t="str">
        <f>IFERROR(VLOOKUP('Risk Register'!$F48,'Input Data'!$A$10:$G$21,6,FALSE),"")</f>
        <v/>
      </c>
      <c r="J48" s="45" t="str">
        <f>IFERROR(VLOOKUP('Risk Register'!$F48,'Input Data'!$A$10:$G$21,7,FALSE),"")</f>
        <v/>
      </c>
      <c r="K48" s="50"/>
      <c r="L48" s="48" t="str">
        <f>IF($B48&lt;&gt;"",IFERROR(VLOOKUP('Risk Register'!$K48,'Input Data'!$A$10:$G$21,2,FALSE),"Please select Risk ID"),"")</f>
        <v/>
      </c>
      <c r="M48" s="45" t="str">
        <f>IFERROR(VLOOKUP('Risk Register'!$K48,'Input Data'!$A$10:$G$21,5,FALSE),"")</f>
        <v/>
      </c>
      <c r="N48" s="45" t="str">
        <f>IFERROR(VLOOKUP('Risk Register'!$K48,'Input Data'!$A$10:$G$21,6,FALSE),"")</f>
        <v/>
      </c>
      <c r="O48" s="45" t="str">
        <f>IFERROR(VLOOKUP('Risk Register'!$K48,'Input Data'!$A$10:$G$21,7,FALSE),"")</f>
        <v/>
      </c>
      <c r="P48" s="50"/>
      <c r="Q48" s="48" t="str">
        <f>IF($B48&lt;&gt;"",IFERROR(VLOOKUP('Risk Register'!$P48,'Input Data'!$A$10:$G$21,2,FALSE),"Please select Risk ID"),"")</f>
        <v/>
      </c>
      <c r="R48" s="45" t="str">
        <f>IFERROR(VLOOKUP('Risk Register'!$P48,'Input Data'!$A$10:$G$21,5,FALSE),"")</f>
        <v/>
      </c>
      <c r="S48" s="45" t="str">
        <f>IFERROR(VLOOKUP('Risk Register'!$P48,'Input Data'!$A$10:$G$21,6,FALSE),"")</f>
        <v/>
      </c>
      <c r="T48" s="45" t="str">
        <f>IFERROR(VLOOKUP('Risk Register'!$P48,'Input Data'!$A$10:$G$21,7,FALSE),"")</f>
        <v/>
      </c>
      <c r="U48" s="50"/>
      <c r="V48" s="48" t="str">
        <f>IF($B48&lt;&gt;"",IFERROR(VLOOKUP('Risk Register'!$U48,'Input Data'!$A$10:$G$21,2,FALSE),"Please select Risk ID"),"")</f>
        <v/>
      </c>
      <c r="W48" s="45" t="str">
        <f>IFERROR(VLOOKUP('Risk Register'!$U48,'Input Data'!$A$10:$G$21,5,FALSE),"")</f>
        <v/>
      </c>
      <c r="X48" s="45" t="str">
        <f>IFERROR(VLOOKUP('Risk Register'!$U48,'Input Data'!$A$10:$G$21,6,FALSE),"")</f>
        <v/>
      </c>
      <c r="Y48" s="45" t="str">
        <f>IFERROR(VLOOKUP('Risk Register'!$U48,'Input Data'!$A$10:$G$21,7,FALSE),"")</f>
        <v/>
      </c>
      <c r="Z48" s="45" t="str">
        <f>IF(B48&lt;&gt;"",IF(C48="Yes",IFERROR(SUM(VLOOKUP($F48,'Risk Rating'!$A$3:$E$14,5,FALSE),VLOOKUP($K48,'Risk Rating'!$A$3:$E$14,5,FALSE),VLOOKUP($P48,'Risk Rating'!$A$3:$E$14,5,FALSE),VLOOKUP($U48,'Risk Rating'!$A$3:$E$14,5,FALSE)),""),20),"")</f>
        <v/>
      </c>
      <c r="AA48" s="48" t="str">
        <f>_xlfn.XLOOKUP($Z48,'Risk Rating'!$A$17:$A$20,'Risk Rating'!$B$17:$B$20," ",1)</f>
        <v xml:space="preserve"> </v>
      </c>
      <c r="AB48" s="48" t="str">
        <f>_xlfn.XLOOKUP($Z48,'Risk Rating'!$A$17:$A$20,'Risk Rating'!$C$17:$C$20," ",1)</f>
        <v xml:space="preserve"> </v>
      </c>
      <c r="AC48" s="48" t="str">
        <f>_xlfn.XLOOKUP($Z48,'Risk Rating'!$A$17:$A$20,'Risk Rating'!$D$17:$D$20," ",1)</f>
        <v xml:space="preserve"> </v>
      </c>
      <c r="AD48" s="60"/>
      <c r="AE48" s="53"/>
    </row>
    <row r="49" spans="1:31" x14ac:dyDescent="0.2">
      <c r="A49" s="42" t="str">
        <f t="shared" si="1"/>
        <v/>
      </c>
      <c r="B49" s="53"/>
      <c r="C49" s="50"/>
      <c r="D49" s="56"/>
      <c r="E49" s="53"/>
      <c r="F49" s="50"/>
      <c r="G49" s="48" t="str">
        <f>IF($B49&lt;&gt;"",IFERROR(VLOOKUP('Risk Register'!$F49,'Input Data'!$A$10:$G$21,2,FALSE),"Please select Risk ID"),"")</f>
        <v/>
      </c>
      <c r="H49" s="45" t="str">
        <f>IFERROR(VLOOKUP('Risk Register'!$F49,'Input Data'!$A$10:$G$21,5,FALSE),"")</f>
        <v/>
      </c>
      <c r="I49" s="45" t="str">
        <f>IFERROR(VLOOKUP('Risk Register'!$F49,'Input Data'!$A$10:$G$21,6,FALSE),"")</f>
        <v/>
      </c>
      <c r="J49" s="45" t="str">
        <f>IFERROR(VLOOKUP('Risk Register'!$F49,'Input Data'!$A$10:$G$21,7,FALSE),"")</f>
        <v/>
      </c>
      <c r="K49" s="50"/>
      <c r="L49" s="48" t="str">
        <f>IF($B49&lt;&gt;"",IFERROR(VLOOKUP('Risk Register'!$K49,'Input Data'!$A$10:$G$21,2,FALSE),"Please select Risk ID"),"")</f>
        <v/>
      </c>
      <c r="M49" s="45" t="str">
        <f>IFERROR(VLOOKUP('Risk Register'!$K49,'Input Data'!$A$10:$G$21,5,FALSE),"")</f>
        <v/>
      </c>
      <c r="N49" s="45" t="str">
        <f>IFERROR(VLOOKUP('Risk Register'!$K49,'Input Data'!$A$10:$G$21,6,FALSE),"")</f>
        <v/>
      </c>
      <c r="O49" s="45" t="str">
        <f>IFERROR(VLOOKUP('Risk Register'!$K49,'Input Data'!$A$10:$G$21,7,FALSE),"")</f>
        <v/>
      </c>
      <c r="P49" s="50"/>
      <c r="Q49" s="48" t="str">
        <f>IF($B49&lt;&gt;"",IFERROR(VLOOKUP('Risk Register'!$P49,'Input Data'!$A$10:$G$21,2,FALSE),"Please select Risk ID"),"")</f>
        <v/>
      </c>
      <c r="R49" s="45" t="str">
        <f>IFERROR(VLOOKUP('Risk Register'!$P49,'Input Data'!$A$10:$G$21,5,FALSE),"")</f>
        <v/>
      </c>
      <c r="S49" s="45" t="str">
        <f>IFERROR(VLOOKUP('Risk Register'!$P49,'Input Data'!$A$10:$G$21,6,FALSE),"")</f>
        <v/>
      </c>
      <c r="T49" s="45" t="str">
        <f>IFERROR(VLOOKUP('Risk Register'!$P49,'Input Data'!$A$10:$G$21,7,FALSE),"")</f>
        <v/>
      </c>
      <c r="U49" s="50"/>
      <c r="V49" s="48" t="str">
        <f>IF($B49&lt;&gt;"",IFERROR(VLOOKUP('Risk Register'!$U49,'Input Data'!$A$10:$G$21,2,FALSE),"Please select Risk ID"),"")</f>
        <v/>
      </c>
      <c r="W49" s="45" t="str">
        <f>IFERROR(VLOOKUP('Risk Register'!$U49,'Input Data'!$A$10:$G$21,5,FALSE),"")</f>
        <v/>
      </c>
      <c r="X49" s="45" t="str">
        <f>IFERROR(VLOOKUP('Risk Register'!$U49,'Input Data'!$A$10:$G$21,6,FALSE),"")</f>
        <v/>
      </c>
      <c r="Y49" s="45" t="str">
        <f>IFERROR(VLOOKUP('Risk Register'!$U49,'Input Data'!$A$10:$G$21,7,FALSE),"")</f>
        <v/>
      </c>
      <c r="Z49" s="45" t="str">
        <f>IF(B49&lt;&gt;"",IF(C49="Yes",IFERROR(SUM(VLOOKUP($F49,'Risk Rating'!$A$3:$E$14,5,FALSE),VLOOKUP($K49,'Risk Rating'!$A$3:$E$14,5,FALSE),VLOOKUP($P49,'Risk Rating'!$A$3:$E$14,5,FALSE),VLOOKUP($U49,'Risk Rating'!$A$3:$E$14,5,FALSE)),""),20),"")</f>
        <v/>
      </c>
      <c r="AA49" s="48" t="str">
        <f>_xlfn.XLOOKUP($Z49,'Risk Rating'!$A$17:$A$20,'Risk Rating'!$B$17:$B$20," ",1)</f>
        <v xml:space="preserve"> </v>
      </c>
      <c r="AB49" s="48" t="str">
        <f>_xlfn.XLOOKUP($Z49,'Risk Rating'!$A$17:$A$20,'Risk Rating'!$C$17:$C$20," ",1)</f>
        <v xml:space="preserve"> </v>
      </c>
      <c r="AC49" s="48" t="str">
        <f>_xlfn.XLOOKUP($Z49,'Risk Rating'!$A$17:$A$20,'Risk Rating'!$D$17:$D$20," ",1)</f>
        <v xml:space="preserve"> </v>
      </c>
      <c r="AD49" s="60"/>
      <c r="AE49" s="53"/>
    </row>
    <row r="50" spans="1:31" x14ac:dyDescent="0.2">
      <c r="A50" s="42" t="str">
        <f t="shared" si="1"/>
        <v/>
      </c>
      <c r="B50" s="53"/>
      <c r="C50" s="50"/>
      <c r="D50" s="56"/>
      <c r="E50" s="53"/>
      <c r="F50" s="50"/>
      <c r="G50" s="48" t="str">
        <f>IF($B50&lt;&gt;"",IFERROR(VLOOKUP('Risk Register'!$F50,'Input Data'!$A$10:$G$21,2,FALSE),"Please select Risk ID"),"")</f>
        <v/>
      </c>
      <c r="H50" s="45" t="str">
        <f>IFERROR(VLOOKUP('Risk Register'!$F50,'Input Data'!$A$10:$G$21,5,FALSE),"")</f>
        <v/>
      </c>
      <c r="I50" s="45" t="str">
        <f>IFERROR(VLOOKUP('Risk Register'!$F50,'Input Data'!$A$10:$G$21,6,FALSE),"")</f>
        <v/>
      </c>
      <c r="J50" s="45" t="str">
        <f>IFERROR(VLOOKUP('Risk Register'!$F50,'Input Data'!$A$10:$G$21,7,FALSE),"")</f>
        <v/>
      </c>
      <c r="K50" s="50"/>
      <c r="L50" s="48" t="str">
        <f>IF($B50&lt;&gt;"",IFERROR(VLOOKUP('Risk Register'!$K50,'Input Data'!$A$10:$G$21,2,FALSE),"Please select Risk ID"),"")</f>
        <v/>
      </c>
      <c r="M50" s="45" t="str">
        <f>IFERROR(VLOOKUP('Risk Register'!$K50,'Input Data'!$A$10:$G$21,5,FALSE),"")</f>
        <v/>
      </c>
      <c r="N50" s="45" t="str">
        <f>IFERROR(VLOOKUP('Risk Register'!$K50,'Input Data'!$A$10:$G$21,6,FALSE),"")</f>
        <v/>
      </c>
      <c r="O50" s="45" t="str">
        <f>IFERROR(VLOOKUP('Risk Register'!$K50,'Input Data'!$A$10:$G$21,7,FALSE),"")</f>
        <v/>
      </c>
      <c r="P50" s="50"/>
      <c r="Q50" s="48" t="str">
        <f>IF($B50&lt;&gt;"",IFERROR(VLOOKUP('Risk Register'!$P50,'Input Data'!$A$10:$G$21,2,FALSE),"Please select Risk ID"),"")</f>
        <v/>
      </c>
      <c r="R50" s="45" t="str">
        <f>IFERROR(VLOOKUP('Risk Register'!$P50,'Input Data'!$A$10:$G$21,5,FALSE),"")</f>
        <v/>
      </c>
      <c r="S50" s="45" t="str">
        <f>IFERROR(VLOOKUP('Risk Register'!$P50,'Input Data'!$A$10:$G$21,6,FALSE),"")</f>
        <v/>
      </c>
      <c r="T50" s="45" t="str">
        <f>IFERROR(VLOOKUP('Risk Register'!$P50,'Input Data'!$A$10:$G$21,7,FALSE),"")</f>
        <v/>
      </c>
      <c r="U50" s="50"/>
      <c r="V50" s="48" t="str">
        <f>IF($B50&lt;&gt;"",IFERROR(VLOOKUP('Risk Register'!$U50,'Input Data'!$A$10:$G$21,2,FALSE),"Please select Risk ID"),"")</f>
        <v/>
      </c>
      <c r="W50" s="45" t="str">
        <f>IFERROR(VLOOKUP('Risk Register'!$U50,'Input Data'!$A$10:$G$21,5,FALSE),"")</f>
        <v/>
      </c>
      <c r="X50" s="45" t="str">
        <f>IFERROR(VLOOKUP('Risk Register'!$U50,'Input Data'!$A$10:$G$21,6,FALSE),"")</f>
        <v/>
      </c>
      <c r="Y50" s="45" t="str">
        <f>IFERROR(VLOOKUP('Risk Register'!$U50,'Input Data'!$A$10:$G$21,7,FALSE),"")</f>
        <v/>
      </c>
      <c r="Z50" s="45" t="str">
        <f>IF(B50&lt;&gt;"",IF(C50="Yes",IFERROR(SUM(VLOOKUP($F50,'Risk Rating'!$A$3:$E$14,5,FALSE),VLOOKUP($K50,'Risk Rating'!$A$3:$E$14,5,FALSE),VLOOKUP($P50,'Risk Rating'!$A$3:$E$14,5,FALSE),VLOOKUP($U50,'Risk Rating'!$A$3:$E$14,5,FALSE)),""),20),"")</f>
        <v/>
      </c>
      <c r="AA50" s="48" t="str">
        <f>_xlfn.XLOOKUP($Z50,'Risk Rating'!$A$17:$A$20,'Risk Rating'!$B$17:$B$20," ",1)</f>
        <v xml:space="preserve"> </v>
      </c>
      <c r="AB50" s="48" t="str">
        <f>_xlfn.XLOOKUP($Z50,'Risk Rating'!$A$17:$A$20,'Risk Rating'!$C$17:$C$20," ",1)</f>
        <v xml:space="preserve"> </v>
      </c>
      <c r="AC50" s="48" t="str">
        <f>_xlfn.XLOOKUP($Z50,'Risk Rating'!$A$17:$A$20,'Risk Rating'!$D$17:$D$20," ",1)</f>
        <v xml:space="preserve"> </v>
      </c>
      <c r="AD50" s="60"/>
      <c r="AE50" s="53"/>
    </row>
    <row r="51" spans="1:31" x14ac:dyDescent="0.2">
      <c r="A51" s="42" t="str">
        <f t="shared" si="1"/>
        <v/>
      </c>
      <c r="B51" s="53"/>
      <c r="C51" s="50"/>
      <c r="D51" s="56"/>
      <c r="E51" s="53"/>
      <c r="F51" s="50"/>
      <c r="G51" s="48" t="str">
        <f>IF($B51&lt;&gt;"",IFERROR(VLOOKUP('Risk Register'!$F51,'Input Data'!$A$10:$G$21,2,FALSE),"Please select Risk ID"),"")</f>
        <v/>
      </c>
      <c r="H51" s="45" t="str">
        <f>IFERROR(VLOOKUP('Risk Register'!$F51,'Input Data'!$A$10:$G$21,5,FALSE),"")</f>
        <v/>
      </c>
      <c r="I51" s="45" t="str">
        <f>IFERROR(VLOOKUP('Risk Register'!$F51,'Input Data'!$A$10:$G$21,6,FALSE),"")</f>
        <v/>
      </c>
      <c r="J51" s="45" t="str">
        <f>IFERROR(VLOOKUP('Risk Register'!$F51,'Input Data'!$A$10:$G$21,7,FALSE),"")</f>
        <v/>
      </c>
      <c r="K51" s="50"/>
      <c r="L51" s="48" t="str">
        <f>IF($B51&lt;&gt;"",IFERROR(VLOOKUP('Risk Register'!$K51,'Input Data'!$A$10:$G$21,2,FALSE),"Please select Risk ID"),"")</f>
        <v/>
      </c>
      <c r="M51" s="45" t="str">
        <f>IFERROR(VLOOKUP('Risk Register'!$K51,'Input Data'!$A$10:$G$21,5,FALSE),"")</f>
        <v/>
      </c>
      <c r="N51" s="45" t="str">
        <f>IFERROR(VLOOKUP('Risk Register'!$K51,'Input Data'!$A$10:$G$21,6,FALSE),"")</f>
        <v/>
      </c>
      <c r="O51" s="45" t="str">
        <f>IFERROR(VLOOKUP('Risk Register'!$K51,'Input Data'!$A$10:$G$21,7,FALSE),"")</f>
        <v/>
      </c>
      <c r="P51" s="50"/>
      <c r="Q51" s="48" t="str">
        <f>IF($B51&lt;&gt;"",IFERROR(VLOOKUP('Risk Register'!$P51,'Input Data'!$A$10:$G$21,2,FALSE),"Please select Risk ID"),"")</f>
        <v/>
      </c>
      <c r="R51" s="45" t="str">
        <f>IFERROR(VLOOKUP('Risk Register'!$P51,'Input Data'!$A$10:$G$21,5,FALSE),"")</f>
        <v/>
      </c>
      <c r="S51" s="45" t="str">
        <f>IFERROR(VLOOKUP('Risk Register'!$P51,'Input Data'!$A$10:$G$21,6,FALSE),"")</f>
        <v/>
      </c>
      <c r="T51" s="45" t="str">
        <f>IFERROR(VLOOKUP('Risk Register'!$P51,'Input Data'!$A$10:$G$21,7,FALSE),"")</f>
        <v/>
      </c>
      <c r="U51" s="50"/>
      <c r="V51" s="48" t="str">
        <f>IF($B51&lt;&gt;"",IFERROR(VLOOKUP('Risk Register'!$U51,'Input Data'!$A$10:$G$21,2,FALSE),"Please select Risk ID"),"")</f>
        <v/>
      </c>
      <c r="W51" s="45" t="str">
        <f>IFERROR(VLOOKUP('Risk Register'!$U51,'Input Data'!$A$10:$G$21,5,FALSE),"")</f>
        <v/>
      </c>
      <c r="X51" s="45" t="str">
        <f>IFERROR(VLOOKUP('Risk Register'!$U51,'Input Data'!$A$10:$G$21,6,FALSE),"")</f>
        <v/>
      </c>
      <c r="Y51" s="45" t="str">
        <f>IFERROR(VLOOKUP('Risk Register'!$U51,'Input Data'!$A$10:$G$21,7,FALSE),"")</f>
        <v/>
      </c>
      <c r="Z51" s="45" t="str">
        <f>IF(B51&lt;&gt;"",IF(C51="Yes",IFERROR(SUM(VLOOKUP($F51,'Risk Rating'!$A$3:$E$14,5,FALSE),VLOOKUP($K51,'Risk Rating'!$A$3:$E$14,5,FALSE),VLOOKUP($P51,'Risk Rating'!$A$3:$E$14,5,FALSE),VLOOKUP($U51,'Risk Rating'!$A$3:$E$14,5,FALSE)),""),20),"")</f>
        <v/>
      </c>
      <c r="AA51" s="48" t="str">
        <f>_xlfn.XLOOKUP($Z51,'Risk Rating'!$A$17:$A$20,'Risk Rating'!$B$17:$B$20," ",1)</f>
        <v xml:space="preserve"> </v>
      </c>
      <c r="AB51" s="48" t="str">
        <f>_xlfn.XLOOKUP($Z51,'Risk Rating'!$A$17:$A$20,'Risk Rating'!$C$17:$C$20," ",1)</f>
        <v xml:space="preserve"> </v>
      </c>
      <c r="AC51" s="48" t="str">
        <f>_xlfn.XLOOKUP($Z51,'Risk Rating'!$A$17:$A$20,'Risk Rating'!$D$17:$D$20," ",1)</f>
        <v xml:space="preserve"> </v>
      </c>
      <c r="AD51" s="60"/>
      <c r="AE51" s="53"/>
    </row>
    <row r="52" spans="1:31" x14ac:dyDescent="0.2">
      <c r="A52" s="42" t="str">
        <f t="shared" si="1"/>
        <v/>
      </c>
      <c r="B52" s="53"/>
      <c r="C52" s="50"/>
      <c r="D52" s="56"/>
      <c r="E52" s="53"/>
      <c r="F52" s="50"/>
      <c r="G52" s="48" t="str">
        <f>IF($B52&lt;&gt;"",IFERROR(VLOOKUP('Risk Register'!$F52,'Input Data'!$A$10:$G$21,2,FALSE),"Please select Risk ID"),"")</f>
        <v/>
      </c>
      <c r="H52" s="45" t="str">
        <f>IFERROR(VLOOKUP('Risk Register'!$F52,'Input Data'!$A$10:$G$21,5,FALSE),"")</f>
        <v/>
      </c>
      <c r="I52" s="45" t="str">
        <f>IFERROR(VLOOKUP('Risk Register'!$F52,'Input Data'!$A$10:$G$21,6,FALSE),"")</f>
        <v/>
      </c>
      <c r="J52" s="45" t="str">
        <f>IFERROR(VLOOKUP('Risk Register'!$F52,'Input Data'!$A$10:$G$21,7,FALSE),"")</f>
        <v/>
      </c>
      <c r="K52" s="50"/>
      <c r="L52" s="48" t="str">
        <f>IF($B52&lt;&gt;"",IFERROR(VLOOKUP('Risk Register'!$K52,'Input Data'!$A$10:$G$21,2,FALSE),"Please select Risk ID"),"")</f>
        <v/>
      </c>
      <c r="M52" s="45" t="str">
        <f>IFERROR(VLOOKUP('Risk Register'!$K52,'Input Data'!$A$10:$G$21,5,FALSE),"")</f>
        <v/>
      </c>
      <c r="N52" s="45" t="str">
        <f>IFERROR(VLOOKUP('Risk Register'!$K52,'Input Data'!$A$10:$G$21,6,FALSE),"")</f>
        <v/>
      </c>
      <c r="O52" s="45" t="str">
        <f>IFERROR(VLOOKUP('Risk Register'!$K52,'Input Data'!$A$10:$G$21,7,FALSE),"")</f>
        <v/>
      </c>
      <c r="P52" s="50"/>
      <c r="Q52" s="48" t="str">
        <f>IF($B52&lt;&gt;"",IFERROR(VLOOKUP('Risk Register'!$P52,'Input Data'!$A$10:$G$21,2,FALSE),"Please select Risk ID"),"")</f>
        <v/>
      </c>
      <c r="R52" s="45" t="str">
        <f>IFERROR(VLOOKUP('Risk Register'!$P52,'Input Data'!$A$10:$G$21,5,FALSE),"")</f>
        <v/>
      </c>
      <c r="S52" s="45" t="str">
        <f>IFERROR(VLOOKUP('Risk Register'!$P52,'Input Data'!$A$10:$G$21,6,FALSE),"")</f>
        <v/>
      </c>
      <c r="T52" s="45" t="str">
        <f>IFERROR(VLOOKUP('Risk Register'!$P52,'Input Data'!$A$10:$G$21,7,FALSE),"")</f>
        <v/>
      </c>
      <c r="U52" s="50"/>
      <c r="V52" s="48" t="str">
        <f>IF($B52&lt;&gt;"",IFERROR(VLOOKUP('Risk Register'!$U52,'Input Data'!$A$10:$G$21,2,FALSE),"Please select Risk ID"),"")</f>
        <v/>
      </c>
      <c r="W52" s="45" t="str">
        <f>IFERROR(VLOOKUP('Risk Register'!$U52,'Input Data'!$A$10:$G$21,5,FALSE),"")</f>
        <v/>
      </c>
      <c r="X52" s="45" t="str">
        <f>IFERROR(VLOOKUP('Risk Register'!$U52,'Input Data'!$A$10:$G$21,6,FALSE),"")</f>
        <v/>
      </c>
      <c r="Y52" s="45" t="str">
        <f>IFERROR(VLOOKUP('Risk Register'!$U52,'Input Data'!$A$10:$G$21,7,FALSE),"")</f>
        <v/>
      </c>
      <c r="Z52" s="45" t="str">
        <f>IF(B52&lt;&gt;"",IF(C52="Yes",IFERROR(SUM(VLOOKUP($F52,'Risk Rating'!$A$3:$E$14,5,FALSE),VLOOKUP($K52,'Risk Rating'!$A$3:$E$14,5,FALSE),VLOOKUP($P52,'Risk Rating'!$A$3:$E$14,5,FALSE),VLOOKUP($U52,'Risk Rating'!$A$3:$E$14,5,FALSE)),""),20),"")</f>
        <v/>
      </c>
      <c r="AA52" s="48" t="str">
        <f>_xlfn.XLOOKUP($Z52,'Risk Rating'!$A$17:$A$20,'Risk Rating'!$B$17:$B$20," ",1)</f>
        <v xml:space="preserve"> </v>
      </c>
      <c r="AB52" s="48" t="str">
        <f>_xlfn.XLOOKUP($Z52,'Risk Rating'!$A$17:$A$20,'Risk Rating'!$C$17:$C$20," ",1)</f>
        <v xml:space="preserve"> </v>
      </c>
      <c r="AC52" s="48" t="str">
        <f>_xlfn.XLOOKUP($Z52,'Risk Rating'!$A$17:$A$20,'Risk Rating'!$D$17:$D$20," ",1)</f>
        <v xml:space="preserve"> </v>
      </c>
      <c r="AD52" s="60"/>
      <c r="AE52" s="53"/>
    </row>
    <row r="53" spans="1:31" x14ac:dyDescent="0.2">
      <c r="A53" s="42" t="str">
        <f t="shared" si="1"/>
        <v/>
      </c>
      <c r="B53" s="53"/>
      <c r="C53" s="50"/>
      <c r="D53" s="56"/>
      <c r="E53" s="53"/>
      <c r="F53" s="50"/>
      <c r="G53" s="48" t="str">
        <f>IF($B53&lt;&gt;"",IFERROR(VLOOKUP('Risk Register'!$F53,'Input Data'!$A$10:$G$21,2,FALSE),"Please select Risk ID"),"")</f>
        <v/>
      </c>
      <c r="H53" s="45" t="str">
        <f>IFERROR(VLOOKUP('Risk Register'!$F53,'Input Data'!$A$10:$G$21,5,FALSE),"")</f>
        <v/>
      </c>
      <c r="I53" s="45" t="str">
        <f>IFERROR(VLOOKUP('Risk Register'!$F53,'Input Data'!$A$10:$G$21,6,FALSE),"")</f>
        <v/>
      </c>
      <c r="J53" s="45" t="str">
        <f>IFERROR(VLOOKUP('Risk Register'!$F53,'Input Data'!$A$10:$G$21,7,FALSE),"")</f>
        <v/>
      </c>
      <c r="K53" s="50"/>
      <c r="L53" s="48" t="str">
        <f>IF($B53&lt;&gt;"",IFERROR(VLOOKUP('Risk Register'!$K53,'Input Data'!$A$10:$G$21,2,FALSE),"Please select Risk ID"),"")</f>
        <v/>
      </c>
      <c r="M53" s="45" t="str">
        <f>IFERROR(VLOOKUP('Risk Register'!$K53,'Input Data'!$A$10:$G$21,5,FALSE),"")</f>
        <v/>
      </c>
      <c r="N53" s="45" t="str">
        <f>IFERROR(VLOOKUP('Risk Register'!$K53,'Input Data'!$A$10:$G$21,6,FALSE),"")</f>
        <v/>
      </c>
      <c r="O53" s="45" t="str">
        <f>IFERROR(VLOOKUP('Risk Register'!$K53,'Input Data'!$A$10:$G$21,7,FALSE),"")</f>
        <v/>
      </c>
      <c r="P53" s="50"/>
      <c r="Q53" s="48" t="str">
        <f>IF($B53&lt;&gt;"",IFERROR(VLOOKUP('Risk Register'!$P53,'Input Data'!$A$10:$G$21,2,FALSE),"Please select Risk ID"),"")</f>
        <v/>
      </c>
      <c r="R53" s="45" t="str">
        <f>IFERROR(VLOOKUP('Risk Register'!$P53,'Input Data'!$A$10:$G$21,5,FALSE),"")</f>
        <v/>
      </c>
      <c r="S53" s="45" t="str">
        <f>IFERROR(VLOOKUP('Risk Register'!$P53,'Input Data'!$A$10:$G$21,6,FALSE),"")</f>
        <v/>
      </c>
      <c r="T53" s="45" t="str">
        <f>IFERROR(VLOOKUP('Risk Register'!$P53,'Input Data'!$A$10:$G$21,7,FALSE),"")</f>
        <v/>
      </c>
      <c r="U53" s="50"/>
      <c r="V53" s="48" t="str">
        <f>IF($B53&lt;&gt;"",IFERROR(VLOOKUP('Risk Register'!$U53,'Input Data'!$A$10:$G$21,2,FALSE),"Please select Risk ID"),"")</f>
        <v/>
      </c>
      <c r="W53" s="45" t="str">
        <f>IFERROR(VLOOKUP('Risk Register'!$U53,'Input Data'!$A$10:$G$21,5,FALSE),"")</f>
        <v/>
      </c>
      <c r="X53" s="45" t="str">
        <f>IFERROR(VLOOKUP('Risk Register'!$U53,'Input Data'!$A$10:$G$21,6,FALSE),"")</f>
        <v/>
      </c>
      <c r="Y53" s="45" t="str">
        <f>IFERROR(VLOOKUP('Risk Register'!$U53,'Input Data'!$A$10:$G$21,7,FALSE),"")</f>
        <v/>
      </c>
      <c r="Z53" s="45" t="str">
        <f>IF(B53&lt;&gt;"",IF(C53="Yes",IFERROR(SUM(VLOOKUP($F53,'Risk Rating'!$A$3:$E$14,5,FALSE),VLOOKUP($K53,'Risk Rating'!$A$3:$E$14,5,FALSE),VLOOKUP($P53,'Risk Rating'!$A$3:$E$14,5,FALSE),VLOOKUP($U53,'Risk Rating'!$A$3:$E$14,5,FALSE)),""),20),"")</f>
        <v/>
      </c>
      <c r="AA53" s="48" t="str">
        <f>_xlfn.XLOOKUP($Z53,'Risk Rating'!$A$17:$A$20,'Risk Rating'!$B$17:$B$20," ",1)</f>
        <v xml:space="preserve"> </v>
      </c>
      <c r="AB53" s="48" t="str">
        <f>_xlfn.XLOOKUP($Z53,'Risk Rating'!$A$17:$A$20,'Risk Rating'!$C$17:$C$20," ",1)</f>
        <v xml:space="preserve"> </v>
      </c>
      <c r="AC53" s="48" t="str">
        <f>_xlfn.XLOOKUP($Z53,'Risk Rating'!$A$17:$A$20,'Risk Rating'!$D$17:$D$20," ",1)</f>
        <v xml:space="preserve"> </v>
      </c>
      <c r="AD53" s="60"/>
      <c r="AE53" s="53"/>
    </row>
    <row r="54" spans="1:31" x14ac:dyDescent="0.2">
      <c r="A54" s="42" t="str">
        <f t="shared" si="1"/>
        <v/>
      </c>
      <c r="B54" s="53"/>
      <c r="C54" s="50"/>
      <c r="D54" s="56"/>
      <c r="E54" s="53"/>
      <c r="F54" s="50"/>
      <c r="G54" s="48" t="str">
        <f>IF($B54&lt;&gt;"",IFERROR(VLOOKUP('Risk Register'!$F54,'Input Data'!$A$10:$G$21,2,FALSE),"Please select Risk ID"),"")</f>
        <v/>
      </c>
      <c r="H54" s="45" t="str">
        <f>IFERROR(VLOOKUP('Risk Register'!$F54,'Input Data'!$A$10:$G$21,5,FALSE),"")</f>
        <v/>
      </c>
      <c r="I54" s="45" t="str">
        <f>IFERROR(VLOOKUP('Risk Register'!$F54,'Input Data'!$A$10:$G$21,6,FALSE),"")</f>
        <v/>
      </c>
      <c r="J54" s="45" t="str">
        <f>IFERROR(VLOOKUP('Risk Register'!$F54,'Input Data'!$A$10:$G$21,7,FALSE),"")</f>
        <v/>
      </c>
      <c r="K54" s="50"/>
      <c r="L54" s="48" t="str">
        <f>IF($B54&lt;&gt;"",IFERROR(VLOOKUP('Risk Register'!$K54,'Input Data'!$A$10:$G$21,2,FALSE),"Please select Risk ID"),"")</f>
        <v/>
      </c>
      <c r="M54" s="45" t="str">
        <f>IFERROR(VLOOKUP('Risk Register'!$K54,'Input Data'!$A$10:$G$21,5,FALSE),"")</f>
        <v/>
      </c>
      <c r="N54" s="45" t="str">
        <f>IFERROR(VLOOKUP('Risk Register'!$K54,'Input Data'!$A$10:$G$21,6,FALSE),"")</f>
        <v/>
      </c>
      <c r="O54" s="45" t="str">
        <f>IFERROR(VLOOKUP('Risk Register'!$K54,'Input Data'!$A$10:$G$21,7,FALSE),"")</f>
        <v/>
      </c>
      <c r="P54" s="50"/>
      <c r="Q54" s="48" t="str">
        <f>IF($B54&lt;&gt;"",IFERROR(VLOOKUP('Risk Register'!$P54,'Input Data'!$A$10:$G$21,2,FALSE),"Please select Risk ID"),"")</f>
        <v/>
      </c>
      <c r="R54" s="45" t="str">
        <f>IFERROR(VLOOKUP('Risk Register'!$P54,'Input Data'!$A$10:$G$21,5,FALSE),"")</f>
        <v/>
      </c>
      <c r="S54" s="45" t="str">
        <f>IFERROR(VLOOKUP('Risk Register'!$P54,'Input Data'!$A$10:$G$21,6,FALSE),"")</f>
        <v/>
      </c>
      <c r="T54" s="45" t="str">
        <f>IFERROR(VLOOKUP('Risk Register'!$P54,'Input Data'!$A$10:$G$21,7,FALSE),"")</f>
        <v/>
      </c>
      <c r="U54" s="50"/>
      <c r="V54" s="48" t="str">
        <f>IF($B54&lt;&gt;"",IFERROR(VLOOKUP('Risk Register'!$U54,'Input Data'!$A$10:$G$21,2,FALSE),"Please select Risk ID"),"")</f>
        <v/>
      </c>
      <c r="W54" s="45" t="str">
        <f>IFERROR(VLOOKUP('Risk Register'!$U54,'Input Data'!$A$10:$G$21,5,FALSE),"")</f>
        <v/>
      </c>
      <c r="X54" s="45" t="str">
        <f>IFERROR(VLOOKUP('Risk Register'!$U54,'Input Data'!$A$10:$G$21,6,FALSE),"")</f>
        <v/>
      </c>
      <c r="Y54" s="45" t="str">
        <f>IFERROR(VLOOKUP('Risk Register'!$U54,'Input Data'!$A$10:$G$21,7,FALSE),"")</f>
        <v/>
      </c>
      <c r="Z54" s="45" t="str">
        <f>IF(B54&lt;&gt;"",IF(C54="Yes",IFERROR(SUM(VLOOKUP($F54,'Risk Rating'!$A$3:$E$14,5,FALSE),VLOOKUP($K54,'Risk Rating'!$A$3:$E$14,5,FALSE),VLOOKUP($P54,'Risk Rating'!$A$3:$E$14,5,FALSE),VLOOKUP($U54,'Risk Rating'!$A$3:$E$14,5,FALSE)),""),20),"")</f>
        <v/>
      </c>
      <c r="AA54" s="48" t="str">
        <f>_xlfn.XLOOKUP($Z54,'Risk Rating'!$A$17:$A$20,'Risk Rating'!$B$17:$B$20," ",1)</f>
        <v xml:space="preserve"> </v>
      </c>
      <c r="AB54" s="48" t="str">
        <f>_xlfn.XLOOKUP($Z54,'Risk Rating'!$A$17:$A$20,'Risk Rating'!$C$17:$C$20," ",1)</f>
        <v xml:space="preserve"> </v>
      </c>
      <c r="AC54" s="48" t="str">
        <f>_xlfn.XLOOKUP($Z54,'Risk Rating'!$A$17:$A$20,'Risk Rating'!$D$17:$D$20," ",1)</f>
        <v xml:space="preserve"> </v>
      </c>
      <c r="AD54" s="60"/>
      <c r="AE54" s="53"/>
    </row>
    <row r="55" spans="1:31" x14ac:dyDescent="0.2">
      <c r="A55" s="42" t="str">
        <f t="shared" si="1"/>
        <v/>
      </c>
      <c r="B55" s="53"/>
      <c r="C55" s="50"/>
      <c r="D55" s="56"/>
      <c r="E55" s="53"/>
      <c r="F55" s="50"/>
      <c r="G55" s="48" t="str">
        <f>IF($B55&lt;&gt;"",IFERROR(VLOOKUP('Risk Register'!$F55,'Input Data'!$A$10:$G$21,2,FALSE),"Please select Risk ID"),"")</f>
        <v/>
      </c>
      <c r="H55" s="45" t="str">
        <f>IFERROR(VLOOKUP('Risk Register'!$F55,'Input Data'!$A$10:$G$21,5,FALSE),"")</f>
        <v/>
      </c>
      <c r="I55" s="45" t="str">
        <f>IFERROR(VLOOKUP('Risk Register'!$F55,'Input Data'!$A$10:$G$21,6,FALSE),"")</f>
        <v/>
      </c>
      <c r="J55" s="45" t="str">
        <f>IFERROR(VLOOKUP('Risk Register'!$F55,'Input Data'!$A$10:$G$21,7,FALSE),"")</f>
        <v/>
      </c>
      <c r="K55" s="50"/>
      <c r="L55" s="48" t="str">
        <f>IF($B55&lt;&gt;"",IFERROR(VLOOKUP('Risk Register'!$K55,'Input Data'!$A$10:$G$21,2,FALSE),"Please select Risk ID"),"")</f>
        <v/>
      </c>
      <c r="M55" s="45" t="str">
        <f>IFERROR(VLOOKUP('Risk Register'!$K55,'Input Data'!$A$10:$G$21,5,FALSE),"")</f>
        <v/>
      </c>
      <c r="N55" s="45" t="str">
        <f>IFERROR(VLOOKUP('Risk Register'!$K55,'Input Data'!$A$10:$G$21,6,FALSE),"")</f>
        <v/>
      </c>
      <c r="O55" s="45" t="str">
        <f>IFERROR(VLOOKUP('Risk Register'!$K55,'Input Data'!$A$10:$G$21,7,FALSE),"")</f>
        <v/>
      </c>
      <c r="P55" s="50"/>
      <c r="Q55" s="48" t="str">
        <f>IF($B55&lt;&gt;"",IFERROR(VLOOKUP('Risk Register'!$P55,'Input Data'!$A$10:$G$21,2,FALSE),"Please select Risk ID"),"")</f>
        <v/>
      </c>
      <c r="R55" s="45" t="str">
        <f>IFERROR(VLOOKUP('Risk Register'!$P55,'Input Data'!$A$10:$G$21,5,FALSE),"")</f>
        <v/>
      </c>
      <c r="S55" s="45" t="str">
        <f>IFERROR(VLOOKUP('Risk Register'!$P55,'Input Data'!$A$10:$G$21,6,FALSE),"")</f>
        <v/>
      </c>
      <c r="T55" s="45" t="str">
        <f>IFERROR(VLOOKUP('Risk Register'!$P55,'Input Data'!$A$10:$G$21,7,FALSE),"")</f>
        <v/>
      </c>
      <c r="U55" s="50"/>
      <c r="V55" s="48" t="str">
        <f>IF($B55&lt;&gt;"",IFERROR(VLOOKUP('Risk Register'!$U55,'Input Data'!$A$10:$G$21,2,FALSE),"Please select Risk ID"),"")</f>
        <v/>
      </c>
      <c r="W55" s="45" t="str">
        <f>IFERROR(VLOOKUP('Risk Register'!$U55,'Input Data'!$A$10:$G$21,5,FALSE),"")</f>
        <v/>
      </c>
      <c r="X55" s="45" t="str">
        <f>IFERROR(VLOOKUP('Risk Register'!$U55,'Input Data'!$A$10:$G$21,6,FALSE),"")</f>
        <v/>
      </c>
      <c r="Y55" s="45" t="str">
        <f>IFERROR(VLOOKUP('Risk Register'!$U55,'Input Data'!$A$10:$G$21,7,FALSE),"")</f>
        <v/>
      </c>
      <c r="Z55" s="45" t="str">
        <f>IF(B55&lt;&gt;"",IF(C55="Yes",IFERROR(SUM(VLOOKUP($F55,'Risk Rating'!$A$3:$E$14,5,FALSE),VLOOKUP($K55,'Risk Rating'!$A$3:$E$14,5,FALSE),VLOOKUP($P55,'Risk Rating'!$A$3:$E$14,5,FALSE),VLOOKUP($U55,'Risk Rating'!$A$3:$E$14,5,FALSE)),""),20),"")</f>
        <v/>
      </c>
      <c r="AA55" s="48" t="str">
        <f>_xlfn.XLOOKUP($Z55,'Risk Rating'!$A$17:$A$20,'Risk Rating'!$B$17:$B$20," ",1)</f>
        <v xml:space="preserve"> </v>
      </c>
      <c r="AB55" s="48" t="str">
        <f>_xlfn.XLOOKUP($Z55,'Risk Rating'!$A$17:$A$20,'Risk Rating'!$C$17:$C$20," ",1)</f>
        <v xml:space="preserve"> </v>
      </c>
      <c r="AC55" s="48" t="str">
        <f>_xlfn.XLOOKUP($Z55,'Risk Rating'!$A$17:$A$20,'Risk Rating'!$D$17:$D$20," ",1)</f>
        <v xml:space="preserve"> </v>
      </c>
      <c r="AD55" s="60"/>
      <c r="AE55" s="53"/>
    </row>
    <row r="56" spans="1:31" x14ac:dyDescent="0.2">
      <c r="A56" s="42" t="str">
        <f t="shared" si="1"/>
        <v/>
      </c>
      <c r="B56" s="53"/>
      <c r="C56" s="50"/>
      <c r="D56" s="56"/>
      <c r="E56" s="53"/>
      <c r="F56" s="50"/>
      <c r="G56" s="48" t="str">
        <f>IF($B56&lt;&gt;"",IFERROR(VLOOKUP('Risk Register'!$F56,'Input Data'!$A$10:$G$21,2,FALSE),"Please select Risk ID"),"")</f>
        <v/>
      </c>
      <c r="H56" s="45" t="str">
        <f>IFERROR(VLOOKUP('Risk Register'!$F56,'Input Data'!$A$10:$G$21,5,FALSE),"")</f>
        <v/>
      </c>
      <c r="I56" s="45" t="str">
        <f>IFERROR(VLOOKUP('Risk Register'!$F56,'Input Data'!$A$10:$G$21,6,FALSE),"")</f>
        <v/>
      </c>
      <c r="J56" s="45" t="str">
        <f>IFERROR(VLOOKUP('Risk Register'!$F56,'Input Data'!$A$10:$G$21,7,FALSE),"")</f>
        <v/>
      </c>
      <c r="K56" s="50"/>
      <c r="L56" s="48" t="str">
        <f>IF($B56&lt;&gt;"",IFERROR(VLOOKUP('Risk Register'!$K56,'Input Data'!$A$10:$G$21,2,FALSE),"Please select Risk ID"),"")</f>
        <v/>
      </c>
      <c r="M56" s="45" t="str">
        <f>IFERROR(VLOOKUP('Risk Register'!$K56,'Input Data'!$A$10:$G$21,5,FALSE),"")</f>
        <v/>
      </c>
      <c r="N56" s="45" t="str">
        <f>IFERROR(VLOOKUP('Risk Register'!$K56,'Input Data'!$A$10:$G$21,6,FALSE),"")</f>
        <v/>
      </c>
      <c r="O56" s="45" t="str">
        <f>IFERROR(VLOOKUP('Risk Register'!$K56,'Input Data'!$A$10:$G$21,7,FALSE),"")</f>
        <v/>
      </c>
      <c r="P56" s="50"/>
      <c r="Q56" s="48" t="str">
        <f>IF($B56&lt;&gt;"",IFERROR(VLOOKUP('Risk Register'!$P56,'Input Data'!$A$10:$G$21,2,FALSE),"Please select Risk ID"),"")</f>
        <v/>
      </c>
      <c r="R56" s="45" t="str">
        <f>IFERROR(VLOOKUP('Risk Register'!$P56,'Input Data'!$A$10:$G$21,5,FALSE),"")</f>
        <v/>
      </c>
      <c r="S56" s="45" t="str">
        <f>IFERROR(VLOOKUP('Risk Register'!$P56,'Input Data'!$A$10:$G$21,6,FALSE),"")</f>
        <v/>
      </c>
      <c r="T56" s="45" t="str">
        <f>IFERROR(VLOOKUP('Risk Register'!$P56,'Input Data'!$A$10:$G$21,7,FALSE),"")</f>
        <v/>
      </c>
      <c r="U56" s="50"/>
      <c r="V56" s="48" t="str">
        <f>IF($B56&lt;&gt;"",IFERROR(VLOOKUP('Risk Register'!$U56,'Input Data'!$A$10:$G$21,2,FALSE),"Please select Risk ID"),"")</f>
        <v/>
      </c>
      <c r="W56" s="45" t="str">
        <f>IFERROR(VLOOKUP('Risk Register'!$U56,'Input Data'!$A$10:$G$21,5,FALSE),"")</f>
        <v/>
      </c>
      <c r="X56" s="45" t="str">
        <f>IFERROR(VLOOKUP('Risk Register'!$U56,'Input Data'!$A$10:$G$21,6,FALSE),"")</f>
        <v/>
      </c>
      <c r="Y56" s="45" t="str">
        <f>IFERROR(VLOOKUP('Risk Register'!$U56,'Input Data'!$A$10:$G$21,7,FALSE),"")</f>
        <v/>
      </c>
      <c r="Z56" s="45" t="str">
        <f>IF(B56&lt;&gt;"",IF(C56="Yes",IFERROR(SUM(VLOOKUP($F56,'Risk Rating'!$A$3:$E$14,5,FALSE),VLOOKUP($K56,'Risk Rating'!$A$3:$E$14,5,FALSE),VLOOKUP($P56,'Risk Rating'!$A$3:$E$14,5,FALSE),VLOOKUP($U56,'Risk Rating'!$A$3:$E$14,5,FALSE)),""),20),"")</f>
        <v/>
      </c>
      <c r="AA56" s="48" t="str">
        <f>_xlfn.XLOOKUP($Z56,'Risk Rating'!$A$17:$A$20,'Risk Rating'!$B$17:$B$20," ",1)</f>
        <v xml:space="preserve"> </v>
      </c>
      <c r="AB56" s="48" t="str">
        <f>_xlfn.XLOOKUP($Z56,'Risk Rating'!$A$17:$A$20,'Risk Rating'!$C$17:$C$20," ",1)</f>
        <v xml:space="preserve"> </v>
      </c>
      <c r="AC56" s="48" t="str">
        <f>_xlfn.XLOOKUP($Z56,'Risk Rating'!$A$17:$A$20,'Risk Rating'!$D$17:$D$20," ",1)</f>
        <v xml:space="preserve"> </v>
      </c>
      <c r="AD56" s="60"/>
      <c r="AE56" s="53"/>
    </row>
    <row r="57" spans="1:31" x14ac:dyDescent="0.2">
      <c r="A57" s="42" t="str">
        <f t="shared" si="1"/>
        <v/>
      </c>
      <c r="B57" s="53"/>
      <c r="C57" s="50"/>
      <c r="D57" s="56"/>
      <c r="E57" s="53"/>
      <c r="F57" s="50"/>
      <c r="G57" s="48" t="str">
        <f>IF($B57&lt;&gt;"",IFERROR(VLOOKUP('Risk Register'!$F57,'Input Data'!$A$10:$G$21,2,FALSE),"Please select Risk ID"),"")</f>
        <v/>
      </c>
      <c r="H57" s="45" t="str">
        <f>IFERROR(VLOOKUP('Risk Register'!$F57,'Input Data'!$A$10:$G$21,5,FALSE),"")</f>
        <v/>
      </c>
      <c r="I57" s="45" t="str">
        <f>IFERROR(VLOOKUP('Risk Register'!$F57,'Input Data'!$A$10:$G$21,6,FALSE),"")</f>
        <v/>
      </c>
      <c r="J57" s="45" t="str">
        <f>IFERROR(VLOOKUP('Risk Register'!$F57,'Input Data'!$A$10:$G$21,7,FALSE),"")</f>
        <v/>
      </c>
      <c r="K57" s="50"/>
      <c r="L57" s="48" t="str">
        <f>IF($B57&lt;&gt;"",IFERROR(VLOOKUP('Risk Register'!$K57,'Input Data'!$A$10:$G$21,2,FALSE),"Please select Risk ID"),"")</f>
        <v/>
      </c>
      <c r="M57" s="45" t="str">
        <f>IFERROR(VLOOKUP('Risk Register'!$K57,'Input Data'!$A$10:$G$21,5,FALSE),"")</f>
        <v/>
      </c>
      <c r="N57" s="45" t="str">
        <f>IFERROR(VLOOKUP('Risk Register'!$K57,'Input Data'!$A$10:$G$21,6,FALSE),"")</f>
        <v/>
      </c>
      <c r="O57" s="45" t="str">
        <f>IFERROR(VLOOKUP('Risk Register'!$K57,'Input Data'!$A$10:$G$21,7,FALSE),"")</f>
        <v/>
      </c>
      <c r="P57" s="50"/>
      <c r="Q57" s="48" t="str">
        <f>IF($B57&lt;&gt;"",IFERROR(VLOOKUP('Risk Register'!$P57,'Input Data'!$A$10:$G$21,2,FALSE),"Please select Risk ID"),"")</f>
        <v/>
      </c>
      <c r="R57" s="45" t="str">
        <f>IFERROR(VLOOKUP('Risk Register'!$P57,'Input Data'!$A$10:$G$21,5,FALSE),"")</f>
        <v/>
      </c>
      <c r="S57" s="45" t="str">
        <f>IFERROR(VLOOKUP('Risk Register'!$P57,'Input Data'!$A$10:$G$21,6,FALSE),"")</f>
        <v/>
      </c>
      <c r="T57" s="45" t="str">
        <f>IFERROR(VLOOKUP('Risk Register'!$P57,'Input Data'!$A$10:$G$21,7,FALSE),"")</f>
        <v/>
      </c>
      <c r="U57" s="50"/>
      <c r="V57" s="48" t="str">
        <f>IF($B57&lt;&gt;"",IFERROR(VLOOKUP('Risk Register'!$U57,'Input Data'!$A$10:$G$21,2,FALSE),"Please select Risk ID"),"")</f>
        <v/>
      </c>
      <c r="W57" s="45" t="str">
        <f>IFERROR(VLOOKUP('Risk Register'!$U57,'Input Data'!$A$10:$G$21,5,FALSE),"")</f>
        <v/>
      </c>
      <c r="X57" s="45" t="str">
        <f>IFERROR(VLOOKUP('Risk Register'!$U57,'Input Data'!$A$10:$G$21,6,FALSE),"")</f>
        <v/>
      </c>
      <c r="Y57" s="45" t="str">
        <f>IFERROR(VLOOKUP('Risk Register'!$U57,'Input Data'!$A$10:$G$21,7,FALSE),"")</f>
        <v/>
      </c>
      <c r="Z57" s="45" t="str">
        <f>IF(B57&lt;&gt;"",IF(C57="Yes",IFERROR(SUM(VLOOKUP($F57,'Risk Rating'!$A$3:$E$14,5,FALSE),VLOOKUP($K57,'Risk Rating'!$A$3:$E$14,5,FALSE),VLOOKUP($P57,'Risk Rating'!$A$3:$E$14,5,FALSE),VLOOKUP($U57,'Risk Rating'!$A$3:$E$14,5,FALSE)),""),20),"")</f>
        <v/>
      </c>
      <c r="AA57" s="48" t="str">
        <f>_xlfn.XLOOKUP($Z57,'Risk Rating'!$A$17:$A$20,'Risk Rating'!$B$17:$B$20," ",1)</f>
        <v xml:space="preserve"> </v>
      </c>
      <c r="AB57" s="48" t="str">
        <f>_xlfn.XLOOKUP($Z57,'Risk Rating'!$A$17:$A$20,'Risk Rating'!$C$17:$C$20," ",1)</f>
        <v xml:space="preserve"> </v>
      </c>
      <c r="AC57" s="48" t="str">
        <f>_xlfn.XLOOKUP($Z57,'Risk Rating'!$A$17:$A$20,'Risk Rating'!$D$17:$D$20," ",1)</f>
        <v xml:space="preserve"> </v>
      </c>
      <c r="AD57" s="60"/>
      <c r="AE57" s="53"/>
    </row>
    <row r="58" spans="1:31" x14ac:dyDescent="0.2">
      <c r="A58" s="43"/>
      <c r="B58" s="54"/>
      <c r="C58" s="51"/>
      <c r="D58" s="57"/>
      <c r="E58" s="54"/>
      <c r="F58" s="51"/>
      <c r="G58" s="43" t="str">
        <f>IF($B58&lt;&gt;"",IFERROR(VLOOKUP('Risk Register'!$F58,'Input Data'!$A$10:$G$21,2,FALSE),"Please select Risk ID"),"")</f>
        <v/>
      </c>
      <c r="H58" s="46" t="str">
        <f>IFERROR(VLOOKUP('Risk Register'!$F58,'Input Data'!$A$10:$G$21,5,FALSE),"")</f>
        <v/>
      </c>
      <c r="I58" s="46" t="str">
        <f>IFERROR(VLOOKUP('Risk Register'!$F58,'Input Data'!$A$10:$G$21,6,FALSE),"")</f>
        <v/>
      </c>
      <c r="J58" s="46" t="str">
        <f>IFERROR(VLOOKUP('Risk Register'!$F58,'Input Data'!$A$10:$G$21,7,FALSE),"")</f>
        <v/>
      </c>
      <c r="K58" s="51"/>
      <c r="L58" s="43" t="str">
        <f>IF($B58&lt;&gt;"",IFERROR(VLOOKUP('Risk Register'!$K58,'Input Data'!$A$10:$G$21,2,FALSE),"Please select Risk ID"),"")</f>
        <v/>
      </c>
      <c r="M58" s="46" t="str">
        <f>IFERROR(VLOOKUP('Risk Register'!$K58,'Input Data'!$A$10:$G$21,5,FALSE),"")</f>
        <v/>
      </c>
      <c r="N58" s="46" t="str">
        <f>IFERROR(VLOOKUP('Risk Register'!$K58,'Input Data'!$A$10:$G$21,6,FALSE),"")</f>
        <v/>
      </c>
      <c r="O58" s="46" t="str">
        <f>IFERROR(VLOOKUP('Risk Register'!$K58,'Input Data'!$A$10:$G$21,7,FALSE),"")</f>
        <v/>
      </c>
      <c r="P58" s="51"/>
      <c r="Q58" s="43" t="str">
        <f>IF($B58&lt;&gt;"",IFERROR(VLOOKUP('Risk Register'!$P58,'Input Data'!$A$10:$G$21,2,FALSE),"Please select Risk ID"),"")</f>
        <v/>
      </c>
      <c r="R58" s="46" t="str">
        <f>IFERROR(VLOOKUP('Risk Register'!$P58,'Input Data'!$A$10:$G$21,5,FALSE),"")</f>
        <v/>
      </c>
      <c r="S58" s="46" t="str">
        <f>IFERROR(VLOOKUP('Risk Register'!$P58,'Input Data'!$A$10:$G$21,6,FALSE),"")</f>
        <v/>
      </c>
      <c r="T58" s="46" t="str">
        <f>IFERROR(VLOOKUP('Risk Register'!$P58,'Input Data'!$A$10:$G$21,7,FALSE),"")</f>
        <v/>
      </c>
      <c r="U58" s="51"/>
      <c r="V58" s="43" t="str">
        <f>IF($B58&lt;&gt;"",IFERROR(VLOOKUP('Risk Register'!$U58,'Input Data'!$A$10:$G$21,2,FALSE),"Please select Risk ID"),"")</f>
        <v/>
      </c>
      <c r="W58" s="46" t="str">
        <f>IFERROR(VLOOKUP('Risk Register'!$U58,'Input Data'!$A$10:$G$21,5,FALSE),"")</f>
        <v/>
      </c>
      <c r="X58" s="46" t="str">
        <f>IFERROR(VLOOKUP('Risk Register'!$U58,'Input Data'!$A$10:$G$21,6,FALSE),"")</f>
        <v/>
      </c>
      <c r="Y58" s="46" t="str">
        <f>IFERROR(VLOOKUP('Risk Register'!$U58,'Input Data'!$A$10:$G$21,7,FALSE),"")</f>
        <v/>
      </c>
      <c r="Z58" s="46" t="str">
        <f>IF(B58&lt;&gt;"",IF(C58="Yes",IFERROR(SUM(VLOOKUP($F58,'Risk Rating'!$A$3:$E$14,5,FALSE),VLOOKUP($K58,'Risk Rating'!$A$3:$E$14,5,FALSE),VLOOKUP($P58,'Risk Rating'!$A$3:$E$14,5,FALSE),VLOOKUP($U58,'Risk Rating'!$A$3:$E$14,5,FALSE)),""),20),"")</f>
        <v/>
      </c>
      <c r="AA58" s="43" t="str">
        <f>_xlfn.XLOOKUP($Z58,'Risk Rating'!$A$17:$A$20,'Risk Rating'!$B$17:$B$20," ",1)</f>
        <v xml:space="preserve"> </v>
      </c>
      <c r="AB58" s="43" t="str">
        <f>_xlfn.XLOOKUP($Z58,'Risk Rating'!$A$17:$A$20,'Risk Rating'!$C$17:$C$20," ",1)</f>
        <v xml:space="preserve"> </v>
      </c>
      <c r="AC58" s="43" t="str">
        <f>_xlfn.XLOOKUP($Z58,'Risk Rating'!$A$17:$A$20,'Risk Rating'!$D$17:$D$20," ",1)</f>
        <v xml:space="preserve"> </v>
      </c>
      <c r="AD58" s="61"/>
      <c r="AE58" s="54"/>
    </row>
  </sheetData>
  <sheetProtection insertRows="0" selectLockedCells="1"/>
  <mergeCells count="14">
    <mergeCell ref="AE2:AE3"/>
    <mergeCell ref="B2:B3"/>
    <mergeCell ref="A2:A3"/>
    <mergeCell ref="F2:J2"/>
    <mergeCell ref="K2:O2"/>
    <mergeCell ref="P2:T2"/>
    <mergeCell ref="C2:C3"/>
    <mergeCell ref="D2:E2"/>
    <mergeCell ref="U2:Y2"/>
    <mergeCell ref="Z2:Z3"/>
    <mergeCell ref="AA2:AA3"/>
    <mergeCell ref="AC2:AC3"/>
    <mergeCell ref="AB2:AB3"/>
    <mergeCell ref="AD2:AD3"/>
  </mergeCells>
  <conditionalFormatting sqref="Z4:Z58 AD4:AD5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C4:C58" xr:uid="{DD95BA25-3EAA-4AD1-AD4F-A536E20D9224}">
      <formula1>"In-progress,Yes,No"</formula1>
    </dataValidation>
    <dataValidation type="list" allowBlank="1" showInputMessage="1" showErrorMessage="1" sqref="AD4:AD58" xr:uid="{9C7435F0-0B0F-428F-8034-FFA2DAB5FEAB}">
      <formula1>"DCS Accepts Client, DCS Rejects Client"</formula1>
    </dataValidation>
  </dataValidations>
  <pageMargins left="0.7" right="0.7" top="0.75" bottom="0.75" header="0.3" footer="0.3"/>
  <pageSetup paperSize="9" orientation="landscape" horizontalDpi="4294967293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97608312-1FDD-45EA-9085-DAB47E40DE54}">
          <x14:formula1>
            <xm:f>'Input Data'!$A$10:$A$12</xm:f>
          </x14:formula1>
          <xm:sqref>F4:F58</xm:sqref>
        </x14:dataValidation>
        <x14:dataValidation type="list" allowBlank="1" showInputMessage="1" showErrorMessage="1" xr:uid="{F7CBB421-DACE-432D-A6F7-2FE96BE72F98}">
          <x14:formula1>
            <xm:f>'Input Data'!$A$13:$A$16</xm:f>
          </x14:formula1>
          <xm:sqref>K4:K58</xm:sqref>
        </x14:dataValidation>
        <x14:dataValidation type="list" allowBlank="1" showInputMessage="1" showErrorMessage="1" xr:uid="{4B00768F-53AB-4BAD-834D-991330E26EAB}">
          <x14:formula1>
            <xm:f>'Input Data'!$A$17:$A$19</xm:f>
          </x14:formula1>
          <xm:sqref>P4:P58</xm:sqref>
        </x14:dataValidation>
        <x14:dataValidation type="list" allowBlank="1" showInputMessage="1" showErrorMessage="1" xr:uid="{400D6E30-90BF-4EC4-849E-3989DBF8AEB7}">
          <x14:formula1>
            <xm:f>'Input Data'!$A$20:$A$21</xm:f>
          </x14:formula1>
          <xm:sqref>U4:U58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FB4ED-8BD2-4CBE-9866-807C11F30215}">
  <dimension ref="A1:J83"/>
  <sheetViews>
    <sheetView tabSelected="1" topLeftCell="A7" zoomScale="70" zoomScaleNormal="70" workbookViewId="0">
      <selection activeCell="C23" sqref="C23"/>
    </sheetView>
  </sheetViews>
  <sheetFormatPr defaultRowHeight="12.75" x14ac:dyDescent="0.2"/>
  <cols>
    <col min="1" max="1" width="17" customWidth="1"/>
    <col min="2" max="2" width="31.85546875" bestFit="1" customWidth="1"/>
    <col min="3" max="3" width="56.28515625" customWidth="1"/>
    <col min="4" max="4" width="13.42578125" bestFit="1" customWidth="1"/>
    <col min="5" max="5" width="8.85546875" style="2"/>
    <col min="6" max="6" width="10.140625" style="2" customWidth="1"/>
    <col min="7" max="7" width="11.5703125" style="2" customWidth="1"/>
    <col min="8" max="8" width="28.28515625" customWidth="1"/>
    <col min="9" max="9" width="17.140625" customWidth="1"/>
    <col min="10" max="10" width="8.85546875" style="3"/>
  </cols>
  <sheetData>
    <row r="1" spans="1:10" ht="35.25" x14ac:dyDescent="0.2">
      <c r="A1" s="1" t="s">
        <v>27</v>
      </c>
      <c r="B1" s="1"/>
    </row>
    <row r="3" spans="1:10" x14ac:dyDescent="0.2">
      <c r="A3" s="77" t="s">
        <v>28</v>
      </c>
      <c r="B3" s="77"/>
      <c r="C3" s="77"/>
      <c r="D3" s="77"/>
      <c r="E3" s="77"/>
      <c r="F3" s="77"/>
      <c r="G3" s="77"/>
      <c r="H3" s="77"/>
      <c r="I3" s="77"/>
    </row>
    <row r="4" spans="1:10" x14ac:dyDescent="0.2">
      <c r="A4" s="77"/>
      <c r="B4" s="77"/>
      <c r="C4" s="77"/>
      <c r="D4" s="77"/>
      <c r="E4" s="77"/>
      <c r="F4" s="77"/>
      <c r="G4" s="77"/>
      <c r="H4" s="77"/>
      <c r="I4" s="77"/>
    </row>
    <row r="7" spans="1:10" ht="17.25" x14ac:dyDescent="0.2">
      <c r="A7" s="4" t="s">
        <v>29</v>
      </c>
      <c r="B7" s="4"/>
    </row>
    <row r="9" spans="1:10" ht="25.5" x14ac:dyDescent="0.2">
      <c r="A9" s="19" t="s">
        <v>16</v>
      </c>
      <c r="B9" s="35" t="s">
        <v>30</v>
      </c>
      <c r="C9" s="36" t="s">
        <v>31</v>
      </c>
      <c r="D9" s="19" t="s">
        <v>32</v>
      </c>
      <c r="E9" s="19" t="s">
        <v>33</v>
      </c>
      <c r="F9" s="19" t="s">
        <v>34</v>
      </c>
      <c r="G9" s="19" t="s">
        <v>35</v>
      </c>
      <c r="H9" s="35" t="s">
        <v>36</v>
      </c>
      <c r="I9" s="35" t="s">
        <v>37</v>
      </c>
      <c r="J9" s="19" t="s">
        <v>38</v>
      </c>
    </row>
    <row r="10" spans="1:10" ht="25.5" x14ac:dyDescent="0.2">
      <c r="A10" s="32" t="s">
        <v>23</v>
      </c>
      <c r="B10" s="26" t="s">
        <v>39</v>
      </c>
      <c r="C10" s="26" t="s">
        <v>40</v>
      </c>
      <c r="D10" s="27" t="s">
        <v>41</v>
      </c>
      <c r="E10" s="20" t="s">
        <v>42</v>
      </c>
      <c r="F10" s="20" t="s">
        <v>43</v>
      </c>
      <c r="G10" s="20" t="s">
        <v>42</v>
      </c>
      <c r="H10" s="26" t="s">
        <v>44</v>
      </c>
      <c r="I10" s="26" t="s">
        <v>45</v>
      </c>
      <c r="J10" s="20" t="s">
        <v>46</v>
      </c>
    </row>
    <row r="11" spans="1:10" ht="38.25" x14ac:dyDescent="0.2">
      <c r="A11" s="33" t="s">
        <v>47</v>
      </c>
      <c r="B11" s="28" t="s">
        <v>48</v>
      </c>
      <c r="C11" s="28" t="s">
        <v>49</v>
      </c>
      <c r="D11" s="29" t="s">
        <v>41</v>
      </c>
      <c r="E11" s="21" t="s">
        <v>43</v>
      </c>
      <c r="F11" s="21" t="s">
        <v>42</v>
      </c>
      <c r="G11" s="21" t="s">
        <v>43</v>
      </c>
      <c r="H11" s="28" t="s">
        <v>50</v>
      </c>
      <c r="I11" s="28" t="s">
        <v>45</v>
      </c>
      <c r="J11" s="21" t="s">
        <v>46</v>
      </c>
    </row>
    <row r="12" spans="1:10" ht="25.5" x14ac:dyDescent="0.2">
      <c r="A12" s="33" t="s">
        <v>51</v>
      </c>
      <c r="B12" s="28" t="s">
        <v>52</v>
      </c>
      <c r="C12" s="28" t="s">
        <v>53</v>
      </c>
      <c r="D12" s="29" t="s">
        <v>41</v>
      </c>
      <c r="E12" s="21" t="s">
        <v>43</v>
      </c>
      <c r="F12" s="21" t="s">
        <v>43</v>
      </c>
      <c r="G12" s="21" t="s">
        <v>43</v>
      </c>
      <c r="H12" s="28" t="s">
        <v>54</v>
      </c>
      <c r="I12" s="28" t="s">
        <v>45</v>
      </c>
      <c r="J12" s="21" t="s">
        <v>46</v>
      </c>
    </row>
    <row r="13" spans="1:10" ht="25.5" x14ac:dyDescent="0.2">
      <c r="A13" s="33" t="s">
        <v>55</v>
      </c>
      <c r="B13" s="28" t="s">
        <v>56</v>
      </c>
      <c r="C13" s="28" t="s">
        <v>57</v>
      </c>
      <c r="D13" s="29" t="s">
        <v>58</v>
      </c>
      <c r="E13" s="21" t="s">
        <v>42</v>
      </c>
      <c r="F13" s="21" t="s">
        <v>42</v>
      </c>
      <c r="G13" s="21" t="s">
        <v>42</v>
      </c>
      <c r="H13" s="28" t="s">
        <v>59</v>
      </c>
      <c r="I13" s="28" t="s">
        <v>60</v>
      </c>
      <c r="J13" s="21" t="s">
        <v>46</v>
      </c>
    </row>
    <row r="14" spans="1:10" ht="25.5" x14ac:dyDescent="0.2">
      <c r="A14" s="33" t="s">
        <v>24</v>
      </c>
      <c r="B14" s="28" t="s">
        <v>61</v>
      </c>
      <c r="C14" s="28" t="s">
        <v>62</v>
      </c>
      <c r="D14" s="29" t="s">
        <v>58</v>
      </c>
      <c r="E14" s="21" t="s">
        <v>43</v>
      </c>
      <c r="F14" s="21" t="s">
        <v>43</v>
      </c>
      <c r="G14" s="21" t="s">
        <v>43</v>
      </c>
      <c r="H14" s="28" t="s">
        <v>63</v>
      </c>
      <c r="I14" s="28" t="s">
        <v>64</v>
      </c>
      <c r="J14" s="21" t="s">
        <v>65</v>
      </c>
    </row>
    <row r="15" spans="1:10" ht="25.5" x14ac:dyDescent="0.2">
      <c r="A15" s="33" t="s">
        <v>66</v>
      </c>
      <c r="B15" s="28" t="s">
        <v>67</v>
      </c>
      <c r="C15" s="28" t="s">
        <v>68</v>
      </c>
      <c r="D15" s="29" t="s">
        <v>58</v>
      </c>
      <c r="E15" s="21" t="s">
        <v>69</v>
      </c>
      <c r="F15" s="21" t="s">
        <v>43</v>
      </c>
      <c r="G15" s="21" t="s">
        <v>69</v>
      </c>
      <c r="H15" s="28" t="s">
        <v>63</v>
      </c>
      <c r="I15" s="28" t="s">
        <v>64</v>
      </c>
      <c r="J15" s="21" t="s">
        <v>65</v>
      </c>
    </row>
    <row r="16" spans="1:10" ht="25.5" x14ac:dyDescent="0.2">
      <c r="A16" s="33" t="s">
        <v>70</v>
      </c>
      <c r="B16" s="28" t="s">
        <v>71</v>
      </c>
      <c r="C16" s="28" t="s">
        <v>72</v>
      </c>
      <c r="D16" s="29" t="s">
        <v>58</v>
      </c>
      <c r="E16" s="21" t="s">
        <v>43</v>
      </c>
      <c r="F16" s="21" t="s">
        <v>43</v>
      </c>
      <c r="G16" s="21" t="s">
        <v>43</v>
      </c>
      <c r="H16" s="28" t="s">
        <v>59</v>
      </c>
      <c r="I16" s="28" t="s">
        <v>45</v>
      </c>
      <c r="J16" s="21" t="s">
        <v>46</v>
      </c>
    </row>
    <row r="17" spans="1:10" ht="38.25" x14ac:dyDescent="0.2">
      <c r="A17" s="33" t="s">
        <v>73</v>
      </c>
      <c r="B17" s="28" t="s">
        <v>74</v>
      </c>
      <c r="C17" s="28" t="s">
        <v>75</v>
      </c>
      <c r="D17" s="29" t="s">
        <v>76</v>
      </c>
      <c r="E17" s="21" t="s">
        <v>42</v>
      </c>
      <c r="F17" s="21" t="s">
        <v>42</v>
      </c>
      <c r="G17" s="21" t="s">
        <v>42</v>
      </c>
      <c r="H17" s="28" t="s">
        <v>77</v>
      </c>
      <c r="I17" s="28" t="s">
        <v>78</v>
      </c>
      <c r="J17" s="21" t="s">
        <v>46</v>
      </c>
    </row>
    <row r="18" spans="1:10" ht="25.5" x14ac:dyDescent="0.2">
      <c r="A18" s="33" t="s">
        <v>25</v>
      </c>
      <c r="B18" s="28" t="s">
        <v>79</v>
      </c>
      <c r="C18" s="28" t="s">
        <v>80</v>
      </c>
      <c r="D18" s="29" t="s">
        <v>76</v>
      </c>
      <c r="E18" s="21" t="s">
        <v>43</v>
      </c>
      <c r="F18" s="21" t="s">
        <v>43</v>
      </c>
      <c r="G18" s="21" t="s">
        <v>43</v>
      </c>
      <c r="H18" s="28" t="s">
        <v>81</v>
      </c>
      <c r="I18" s="28" t="s">
        <v>78</v>
      </c>
      <c r="J18" s="21" t="s">
        <v>46</v>
      </c>
    </row>
    <row r="19" spans="1:10" ht="25.5" x14ac:dyDescent="0.2">
      <c r="A19" s="33" t="s">
        <v>82</v>
      </c>
      <c r="B19" s="28" t="s">
        <v>83</v>
      </c>
      <c r="C19" s="28" t="s">
        <v>84</v>
      </c>
      <c r="D19" s="29" t="s">
        <v>76</v>
      </c>
      <c r="E19" s="21" t="s">
        <v>69</v>
      </c>
      <c r="F19" s="21" t="s">
        <v>43</v>
      </c>
      <c r="G19" s="21" t="s">
        <v>69</v>
      </c>
      <c r="H19" s="28" t="s">
        <v>85</v>
      </c>
      <c r="I19" s="28" t="s">
        <v>78</v>
      </c>
      <c r="J19" s="21" t="s">
        <v>65</v>
      </c>
    </row>
    <row r="20" spans="1:10" ht="25.5" x14ac:dyDescent="0.2">
      <c r="A20" s="33" t="s">
        <v>26</v>
      </c>
      <c r="B20" s="28" t="s">
        <v>86</v>
      </c>
      <c r="C20" s="28" t="s">
        <v>87</v>
      </c>
      <c r="D20" s="29" t="s">
        <v>88</v>
      </c>
      <c r="E20" s="21" t="s">
        <v>42</v>
      </c>
      <c r="F20" s="21" t="s">
        <v>43</v>
      </c>
      <c r="G20" s="21" t="s">
        <v>42</v>
      </c>
      <c r="H20" s="28" t="s">
        <v>89</v>
      </c>
      <c r="I20" s="28" t="s">
        <v>90</v>
      </c>
      <c r="J20" s="21" t="s">
        <v>46</v>
      </c>
    </row>
    <row r="21" spans="1:10" ht="25.5" x14ac:dyDescent="0.2">
      <c r="A21" s="34" t="s">
        <v>91</v>
      </c>
      <c r="B21" s="30" t="s">
        <v>92</v>
      </c>
      <c r="C21" s="30" t="s">
        <v>93</v>
      </c>
      <c r="D21" s="31" t="s">
        <v>88</v>
      </c>
      <c r="E21" s="22" t="s">
        <v>43</v>
      </c>
      <c r="F21" s="22" t="s">
        <v>69</v>
      </c>
      <c r="G21" s="22" t="s">
        <v>43</v>
      </c>
      <c r="H21" s="30" t="s">
        <v>94</v>
      </c>
      <c r="I21" s="30" t="s">
        <v>95</v>
      </c>
      <c r="J21" s="22" t="s">
        <v>46</v>
      </c>
    </row>
    <row r="24" spans="1:10" ht="17.25" x14ac:dyDescent="0.2">
      <c r="A24" s="4" t="s">
        <v>96</v>
      </c>
      <c r="B24" s="4"/>
    </row>
    <row r="25" spans="1:10" x14ac:dyDescent="0.2">
      <c r="A25" s="5"/>
      <c r="B25" s="5"/>
    </row>
    <row r="26" spans="1:10" x14ac:dyDescent="0.2">
      <c r="A26" s="6" t="s">
        <v>97</v>
      </c>
      <c r="B26" s="6"/>
    </row>
    <row r="27" spans="1:10" x14ac:dyDescent="0.2">
      <c r="A27" s="7" t="s">
        <v>42</v>
      </c>
      <c r="B27" s="7"/>
      <c r="C27" t="s">
        <v>98</v>
      </c>
    </row>
    <row r="28" spans="1:10" x14ac:dyDescent="0.2">
      <c r="A28" s="7" t="s">
        <v>43</v>
      </c>
      <c r="B28" s="7"/>
      <c r="C28" t="s">
        <v>99</v>
      </c>
    </row>
    <row r="29" spans="1:10" x14ac:dyDescent="0.2">
      <c r="A29" s="7" t="s">
        <v>69</v>
      </c>
      <c r="B29" s="7"/>
      <c r="C29" t="s">
        <v>100</v>
      </c>
    </row>
    <row r="31" spans="1:10" x14ac:dyDescent="0.2">
      <c r="A31" s="6" t="s">
        <v>101</v>
      </c>
      <c r="B31" s="6"/>
    </row>
    <row r="32" spans="1:10" x14ac:dyDescent="0.2">
      <c r="A32" s="7" t="s">
        <v>42</v>
      </c>
      <c r="B32" s="7"/>
      <c r="C32" t="s">
        <v>102</v>
      </c>
    </row>
    <row r="33" spans="1:3" x14ac:dyDescent="0.2">
      <c r="A33" s="7" t="s">
        <v>43</v>
      </c>
      <c r="B33" s="7"/>
      <c r="C33" t="s">
        <v>103</v>
      </c>
    </row>
    <row r="34" spans="1:3" x14ac:dyDescent="0.2">
      <c r="A34" s="7" t="s">
        <v>69</v>
      </c>
      <c r="B34" s="7"/>
      <c r="C34" t="s">
        <v>104</v>
      </c>
    </row>
    <row r="35" spans="1:3" x14ac:dyDescent="0.2">
      <c r="A35" s="8"/>
      <c r="B35" s="8"/>
    </row>
    <row r="36" spans="1:3" x14ac:dyDescent="0.2">
      <c r="A36" s="6" t="s">
        <v>105</v>
      </c>
      <c r="B36" s="6"/>
    </row>
    <row r="37" spans="1:3" x14ac:dyDescent="0.2">
      <c r="A37" s="7" t="s">
        <v>42</v>
      </c>
      <c r="B37" s="7"/>
      <c r="C37" t="s">
        <v>106</v>
      </c>
    </row>
    <row r="38" spans="1:3" x14ac:dyDescent="0.2">
      <c r="A38" s="7" t="s">
        <v>43</v>
      </c>
      <c r="B38" s="7"/>
      <c r="C38" t="s">
        <v>107</v>
      </c>
    </row>
    <row r="39" spans="1:3" x14ac:dyDescent="0.2">
      <c r="A39" s="7" t="s">
        <v>69</v>
      </c>
      <c r="B39" s="7"/>
      <c r="C39" t="s">
        <v>108</v>
      </c>
    </row>
    <row r="40" spans="1:3" x14ac:dyDescent="0.2">
      <c r="A40" s="8"/>
      <c r="B40" s="8"/>
    </row>
    <row r="42" spans="1:3" ht="17.25" x14ac:dyDescent="0.2">
      <c r="A42" s="4" t="s">
        <v>109</v>
      </c>
      <c r="B42" s="4"/>
    </row>
    <row r="43" spans="1:3" x14ac:dyDescent="0.2">
      <c r="A43" s="5"/>
      <c r="B43" s="5"/>
    </row>
    <row r="44" spans="1:3" x14ac:dyDescent="0.2">
      <c r="A44" s="9" t="s">
        <v>110</v>
      </c>
      <c r="B44" s="9"/>
    </row>
    <row r="45" spans="1:3" ht="25.5" x14ac:dyDescent="0.2">
      <c r="A45" s="10" t="s">
        <v>111</v>
      </c>
      <c r="B45" s="10"/>
      <c r="C45" s="11" t="s">
        <v>112</v>
      </c>
    </row>
    <row r="46" spans="1:3" x14ac:dyDescent="0.2">
      <c r="A46" s="10"/>
      <c r="B46" s="10"/>
      <c r="C46" s="11" t="s">
        <v>113</v>
      </c>
    </row>
    <row r="47" spans="1:3" x14ac:dyDescent="0.2">
      <c r="A47" s="10"/>
      <c r="B47" s="10"/>
      <c r="C47" s="11" t="s">
        <v>114</v>
      </c>
    </row>
    <row r="48" spans="1:3" x14ac:dyDescent="0.2">
      <c r="A48" s="5"/>
      <c r="B48" s="5"/>
      <c r="C48" s="11" t="s">
        <v>115</v>
      </c>
    </row>
    <row r="49" spans="1:3" x14ac:dyDescent="0.2">
      <c r="A49" s="5"/>
      <c r="B49" s="5"/>
      <c r="C49" t="s">
        <v>116</v>
      </c>
    </row>
    <row r="50" spans="1:3" x14ac:dyDescent="0.2">
      <c r="A50" s="12" t="s">
        <v>117</v>
      </c>
      <c r="B50" s="12"/>
      <c r="C50" s="11" t="s">
        <v>118</v>
      </c>
    </row>
    <row r="51" spans="1:3" x14ac:dyDescent="0.2">
      <c r="C51" s="11" t="s">
        <v>119</v>
      </c>
    </row>
    <row r="52" spans="1:3" x14ac:dyDescent="0.2">
      <c r="A52" s="8"/>
      <c r="B52" s="8"/>
      <c r="C52" s="11" t="s">
        <v>115</v>
      </c>
    </row>
    <row r="53" spans="1:3" x14ac:dyDescent="0.2">
      <c r="C53" s="11" t="s">
        <v>116</v>
      </c>
    </row>
    <row r="54" spans="1:3" x14ac:dyDescent="0.2">
      <c r="A54" s="5"/>
      <c r="B54" s="5"/>
    </row>
    <row r="55" spans="1:3" x14ac:dyDescent="0.2">
      <c r="A55" s="9" t="s">
        <v>120</v>
      </c>
      <c r="B55" s="9"/>
    </row>
    <row r="56" spans="1:3" x14ac:dyDescent="0.2">
      <c r="A56" s="12" t="s">
        <v>121</v>
      </c>
      <c r="B56" s="12"/>
      <c r="C56" s="11" t="s">
        <v>122</v>
      </c>
    </row>
    <row r="57" spans="1:3" x14ac:dyDescent="0.2">
      <c r="A57" s="5"/>
      <c r="B57" s="5"/>
      <c r="C57" s="11" t="s">
        <v>123</v>
      </c>
    </row>
    <row r="58" spans="1:3" x14ac:dyDescent="0.2">
      <c r="A58" s="8"/>
      <c r="B58" s="8"/>
      <c r="C58" s="11" t="s">
        <v>124</v>
      </c>
    </row>
    <row r="59" spans="1:3" x14ac:dyDescent="0.2">
      <c r="A59" s="12" t="s">
        <v>125</v>
      </c>
      <c r="B59" s="12"/>
      <c r="C59" s="11" t="s">
        <v>126</v>
      </c>
    </row>
    <row r="60" spans="1:3" x14ac:dyDescent="0.2">
      <c r="A60" s="8"/>
      <c r="B60" s="8"/>
      <c r="C60" s="11" t="s">
        <v>127</v>
      </c>
    </row>
    <row r="62" spans="1:3" x14ac:dyDescent="0.2">
      <c r="A62" s="9" t="s">
        <v>128</v>
      </c>
      <c r="B62" s="9"/>
    </row>
    <row r="63" spans="1:3" x14ac:dyDescent="0.2">
      <c r="A63" s="12" t="s">
        <v>129</v>
      </c>
      <c r="B63" s="12"/>
    </row>
    <row r="64" spans="1:3" x14ac:dyDescent="0.2">
      <c r="A64" s="12" t="s">
        <v>130</v>
      </c>
      <c r="B64" s="12"/>
    </row>
    <row r="65" spans="1:2" x14ac:dyDescent="0.2">
      <c r="A65" s="12" t="s">
        <v>131</v>
      </c>
      <c r="B65" s="12"/>
    </row>
    <row r="66" spans="1:2" x14ac:dyDescent="0.2">
      <c r="A66" s="8"/>
      <c r="B66" s="8"/>
    </row>
    <row r="67" spans="1:2" x14ac:dyDescent="0.2">
      <c r="A67" s="9" t="s">
        <v>132</v>
      </c>
      <c r="B67" s="9"/>
    </row>
    <row r="68" spans="1:2" x14ac:dyDescent="0.2">
      <c r="A68" s="13" t="s">
        <v>133</v>
      </c>
      <c r="B68" s="13"/>
    </row>
    <row r="69" spans="1:2" x14ac:dyDescent="0.2">
      <c r="A69" s="13" t="s">
        <v>134</v>
      </c>
      <c r="B69" s="13"/>
    </row>
    <row r="71" spans="1:2" ht="17.25" x14ac:dyDescent="0.2">
      <c r="A71" s="4" t="s">
        <v>135</v>
      </c>
      <c r="B71" s="4"/>
    </row>
    <row r="73" spans="1:2" x14ac:dyDescent="0.2">
      <c r="A73" s="14" t="s">
        <v>136</v>
      </c>
      <c r="B73" s="14"/>
    </row>
    <row r="74" spans="1:2" x14ac:dyDescent="0.2">
      <c r="A74" s="5"/>
      <c r="B74" s="5"/>
    </row>
    <row r="75" spans="1:2" x14ac:dyDescent="0.2">
      <c r="A75" s="14" t="s">
        <v>137</v>
      </c>
      <c r="B75" s="14"/>
    </row>
    <row r="76" spans="1:2" x14ac:dyDescent="0.2">
      <c r="A76" s="5"/>
      <c r="B76" s="5"/>
    </row>
    <row r="77" spans="1:2" x14ac:dyDescent="0.2">
      <c r="A77" s="14" t="s">
        <v>138</v>
      </c>
      <c r="B77" s="14"/>
    </row>
    <row r="80" spans="1:2" x14ac:dyDescent="0.2">
      <c r="A80" t="s">
        <v>139</v>
      </c>
    </row>
    <row r="83" spans="1:2" x14ac:dyDescent="0.2">
      <c r="A83" s="5"/>
      <c r="B83" s="5"/>
    </row>
  </sheetData>
  <mergeCells count="1">
    <mergeCell ref="A3:I4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DDD28-1387-4E12-AF4B-204F932C7435}">
  <dimension ref="A2:F22"/>
  <sheetViews>
    <sheetView zoomScale="145" zoomScaleNormal="145" workbookViewId="0">
      <selection activeCell="A2" sqref="A2:E20"/>
    </sheetView>
  </sheetViews>
  <sheetFormatPr defaultRowHeight="12.75" x14ac:dyDescent="0.2"/>
  <cols>
    <col min="2" max="2" width="12.7109375" bestFit="1" customWidth="1"/>
    <col min="3" max="3" width="17.28515625" bestFit="1" customWidth="1"/>
    <col min="4" max="4" width="14.28515625" bestFit="1" customWidth="1"/>
  </cols>
  <sheetData>
    <row r="2" spans="1:6" ht="25.5" x14ac:dyDescent="0.2">
      <c r="A2" s="19" t="s">
        <v>16</v>
      </c>
      <c r="B2" s="19" t="s">
        <v>33</v>
      </c>
      <c r="C2" s="19" t="s">
        <v>34</v>
      </c>
      <c r="D2" s="19" t="s">
        <v>35</v>
      </c>
      <c r="E2" s="19" t="s">
        <v>140</v>
      </c>
      <c r="F2" s="69"/>
    </row>
    <row r="3" spans="1:6" x14ac:dyDescent="0.2">
      <c r="A3" s="32" t="s">
        <v>23</v>
      </c>
      <c r="B3" s="20" t="str">
        <f>VLOOKUP($A3,'Input Data'!$A$10:$G$21,5,FALSE)</f>
        <v>High</v>
      </c>
      <c r="C3" s="20" t="str">
        <f>VLOOKUP($A3,'Input Data'!$A$10:$G$21,6,FALSE)</f>
        <v>Medium</v>
      </c>
      <c r="D3" s="20" t="str">
        <f>VLOOKUP($A3,'Input Data'!$A$10:$G$21,7,FALSE)</f>
        <v>High</v>
      </c>
      <c r="E3" s="71">
        <v>5</v>
      </c>
      <c r="F3" s="78"/>
    </row>
    <row r="4" spans="1:6" x14ac:dyDescent="0.2">
      <c r="A4" s="33" t="s">
        <v>47</v>
      </c>
      <c r="B4" s="21" t="str">
        <f>VLOOKUP($A4,'Input Data'!$A$10:$G$21,5,FALSE)</f>
        <v>Medium</v>
      </c>
      <c r="C4" s="21" t="str">
        <f>VLOOKUP($A4,'Input Data'!$A$10:$G$21,6,FALSE)</f>
        <v>High</v>
      </c>
      <c r="D4" s="21" t="str">
        <f>VLOOKUP($A4,'Input Data'!$A$10:$G$21,7,FALSE)</f>
        <v>Medium</v>
      </c>
      <c r="E4" s="21">
        <v>4</v>
      </c>
      <c r="F4" s="78"/>
    </row>
    <row r="5" spans="1:6" x14ac:dyDescent="0.2">
      <c r="A5" s="33" t="s">
        <v>51</v>
      </c>
      <c r="B5" s="21" t="str">
        <f>VLOOKUP($A5,'Input Data'!$A$10:$G$21,5,FALSE)</f>
        <v>Medium</v>
      </c>
      <c r="C5" s="21" t="str">
        <f>VLOOKUP($A5,'Input Data'!$A$10:$G$21,6,FALSE)</f>
        <v>Medium</v>
      </c>
      <c r="D5" s="21" t="str">
        <f>VLOOKUP($A5,'Input Data'!$A$10:$G$21,7,FALSE)</f>
        <v>Medium</v>
      </c>
      <c r="E5" s="21">
        <v>3</v>
      </c>
      <c r="F5" s="78"/>
    </row>
    <row r="6" spans="1:6" x14ac:dyDescent="0.2">
      <c r="A6" s="33" t="s">
        <v>55</v>
      </c>
      <c r="B6" s="21" t="str">
        <f>VLOOKUP($A6,'Input Data'!$A$10:$G$21,5,FALSE)</f>
        <v>High</v>
      </c>
      <c r="C6" s="21" t="str">
        <f>VLOOKUP($A6,'Input Data'!$A$10:$G$21,6,FALSE)</f>
        <v>High</v>
      </c>
      <c r="D6" s="21" t="str">
        <f>VLOOKUP($A6,'Input Data'!$A$10:$G$21,7,FALSE)</f>
        <v>High</v>
      </c>
      <c r="E6" s="21">
        <v>5</v>
      </c>
      <c r="F6" s="78"/>
    </row>
    <row r="7" spans="1:6" x14ac:dyDescent="0.2">
      <c r="A7" s="33" t="s">
        <v>24</v>
      </c>
      <c r="B7" s="21" t="str">
        <f>VLOOKUP($A7,'Input Data'!$A$10:$G$21,5,FALSE)</f>
        <v>Medium</v>
      </c>
      <c r="C7" s="21" t="str">
        <f>VLOOKUP($A7,'Input Data'!$A$10:$G$21,6,FALSE)</f>
        <v>Medium</v>
      </c>
      <c r="D7" s="21" t="str">
        <f>VLOOKUP($A7,'Input Data'!$A$10:$G$21,7,FALSE)</f>
        <v>Medium</v>
      </c>
      <c r="E7" s="72">
        <v>3</v>
      </c>
      <c r="F7" s="78"/>
    </row>
    <row r="8" spans="1:6" x14ac:dyDescent="0.2">
      <c r="A8" s="33" t="s">
        <v>66</v>
      </c>
      <c r="B8" s="21" t="str">
        <f>VLOOKUP($A8,'Input Data'!$A$10:$G$21,5,FALSE)</f>
        <v>Low</v>
      </c>
      <c r="C8" s="21" t="str">
        <f>VLOOKUP($A8,'Input Data'!$A$10:$G$21,6,FALSE)</f>
        <v>Medium</v>
      </c>
      <c r="D8" s="21" t="str">
        <f>VLOOKUP($A8,'Input Data'!$A$10:$G$21,7,FALSE)</f>
        <v>Low</v>
      </c>
      <c r="E8" s="21">
        <v>1</v>
      </c>
      <c r="F8" s="78"/>
    </row>
    <row r="9" spans="1:6" x14ac:dyDescent="0.2">
      <c r="A9" s="33" t="s">
        <v>70</v>
      </c>
      <c r="B9" s="21" t="str">
        <f>VLOOKUP($A9,'Input Data'!$A$10:$G$21,5,FALSE)</f>
        <v>Medium</v>
      </c>
      <c r="C9" s="21" t="str">
        <f>VLOOKUP($A9,'Input Data'!$A$10:$G$21,6,FALSE)</f>
        <v>Medium</v>
      </c>
      <c r="D9" s="21" t="str">
        <f>VLOOKUP($A9,'Input Data'!$A$10:$G$21,7,FALSE)</f>
        <v>Medium</v>
      </c>
      <c r="E9" s="21">
        <v>3</v>
      </c>
      <c r="F9" s="78"/>
    </row>
    <row r="10" spans="1:6" x14ac:dyDescent="0.2">
      <c r="A10" s="33" t="s">
        <v>73</v>
      </c>
      <c r="B10" s="21" t="str">
        <f>VLOOKUP($A10,'Input Data'!$A$10:$G$21,5,FALSE)</f>
        <v>High</v>
      </c>
      <c r="C10" s="21" t="str">
        <f>VLOOKUP($A10,'Input Data'!$A$10:$G$21,6,FALSE)</f>
        <v>High</v>
      </c>
      <c r="D10" s="21" t="str">
        <f>VLOOKUP($A10,'Input Data'!$A$10:$G$21,7,FALSE)</f>
        <v>High</v>
      </c>
      <c r="E10" s="21">
        <v>5</v>
      </c>
      <c r="F10" s="78"/>
    </row>
    <row r="11" spans="1:6" x14ac:dyDescent="0.2">
      <c r="A11" s="33" t="s">
        <v>25</v>
      </c>
      <c r="B11" s="21" t="str">
        <f>VLOOKUP($A11,'Input Data'!$A$10:$G$21,5,FALSE)</f>
        <v>Medium</v>
      </c>
      <c r="C11" s="21" t="str">
        <f>VLOOKUP($A11,'Input Data'!$A$10:$G$21,6,FALSE)</f>
        <v>Medium</v>
      </c>
      <c r="D11" s="21" t="str">
        <f>VLOOKUP($A11,'Input Data'!$A$10:$G$21,7,FALSE)</f>
        <v>Medium</v>
      </c>
      <c r="E11" s="72">
        <v>3</v>
      </c>
      <c r="F11" s="78"/>
    </row>
    <row r="12" spans="1:6" x14ac:dyDescent="0.2">
      <c r="A12" s="33" t="s">
        <v>82</v>
      </c>
      <c r="B12" s="21" t="str">
        <f>VLOOKUP($A12,'Input Data'!$A$10:$G$21,5,FALSE)</f>
        <v>Low</v>
      </c>
      <c r="C12" s="21" t="str">
        <f>VLOOKUP($A12,'Input Data'!$A$10:$G$21,6,FALSE)</f>
        <v>Medium</v>
      </c>
      <c r="D12" s="21" t="str">
        <f>VLOOKUP($A12,'Input Data'!$A$10:$G$21,7,FALSE)</f>
        <v>Low</v>
      </c>
      <c r="E12" s="21">
        <v>1</v>
      </c>
      <c r="F12" s="78"/>
    </row>
    <row r="13" spans="1:6" x14ac:dyDescent="0.2">
      <c r="A13" s="33" t="s">
        <v>26</v>
      </c>
      <c r="B13" s="21" t="str">
        <f>VLOOKUP($A13,'Input Data'!$A$10:$G$21,5,FALSE)</f>
        <v>High</v>
      </c>
      <c r="C13" s="21" t="str">
        <f>VLOOKUP($A13,'Input Data'!$A$10:$G$21,6,FALSE)</f>
        <v>Medium</v>
      </c>
      <c r="D13" s="21" t="str">
        <f>VLOOKUP($A13,'Input Data'!$A$10:$G$21,7,FALSE)</f>
        <v>High</v>
      </c>
      <c r="E13" s="72">
        <v>4</v>
      </c>
      <c r="F13" s="78"/>
    </row>
    <row r="14" spans="1:6" x14ac:dyDescent="0.2">
      <c r="A14" s="34" t="s">
        <v>91</v>
      </c>
      <c r="B14" s="22" t="str">
        <f>VLOOKUP($A14,'Input Data'!$A$10:$G$21,5,FALSE)</f>
        <v>Medium</v>
      </c>
      <c r="C14" s="22" t="str">
        <f>VLOOKUP($A14,'Input Data'!$A$10:$G$21,6,FALSE)</f>
        <v>Low</v>
      </c>
      <c r="D14" s="22" t="str">
        <f>VLOOKUP($A14,'Input Data'!$A$10:$G$21,7,FALSE)</f>
        <v>Medium</v>
      </c>
      <c r="E14" s="22">
        <v>2</v>
      </c>
      <c r="F14" s="78"/>
    </row>
    <row r="15" spans="1:6" ht="13.5" thickBot="1" x14ac:dyDescent="0.25">
      <c r="F15" s="70"/>
    </row>
    <row r="16" spans="1:6" ht="25.5" x14ac:dyDescent="0.2">
      <c r="A16" s="19" t="s">
        <v>141</v>
      </c>
      <c r="B16" s="19" t="s">
        <v>9</v>
      </c>
      <c r="C16" s="19" t="s">
        <v>142</v>
      </c>
      <c r="D16" s="19" t="s">
        <v>11</v>
      </c>
    </row>
    <row r="17" spans="1:6" x14ac:dyDescent="0.2">
      <c r="A17" s="15">
        <v>20</v>
      </c>
      <c r="B17" s="23" t="s">
        <v>143</v>
      </c>
      <c r="C17" s="23" t="s">
        <v>144</v>
      </c>
      <c r="D17" s="23" t="s">
        <v>145</v>
      </c>
    </row>
    <row r="18" spans="1:6" x14ac:dyDescent="0.2">
      <c r="A18" s="16">
        <v>17</v>
      </c>
      <c r="B18" s="24" t="s">
        <v>146</v>
      </c>
      <c r="C18" s="24" t="s">
        <v>147</v>
      </c>
      <c r="D18" s="24" t="s">
        <v>148</v>
      </c>
      <c r="F18">
        <f>5*4</f>
        <v>20</v>
      </c>
    </row>
    <row r="19" spans="1:6" x14ac:dyDescent="0.2">
      <c r="A19" s="16">
        <v>15</v>
      </c>
      <c r="B19" s="24" t="s">
        <v>149</v>
      </c>
      <c r="C19" s="24" t="s">
        <v>147</v>
      </c>
      <c r="D19" s="24" t="s">
        <v>150</v>
      </c>
      <c r="F19">
        <f>4*4</f>
        <v>16</v>
      </c>
    </row>
    <row r="20" spans="1:6" x14ac:dyDescent="0.2">
      <c r="A20" s="17">
        <v>10</v>
      </c>
      <c r="B20" s="25" t="s">
        <v>151</v>
      </c>
      <c r="C20" s="25" t="s">
        <v>147</v>
      </c>
      <c r="D20" s="25" t="s">
        <v>152</v>
      </c>
      <c r="F20" s="58">
        <f>3*4</f>
        <v>12</v>
      </c>
    </row>
    <row r="21" spans="1:6" x14ac:dyDescent="0.2">
      <c r="F21">
        <f>2*4</f>
        <v>8</v>
      </c>
    </row>
    <row r="22" spans="1:6" x14ac:dyDescent="0.2">
      <c r="F22">
        <f>1*1</f>
        <v>1</v>
      </c>
    </row>
  </sheetData>
  <mergeCells count="4">
    <mergeCell ref="F3:F5"/>
    <mergeCell ref="F6:F9"/>
    <mergeCell ref="F10:F12"/>
    <mergeCell ref="F13:F14"/>
  </mergeCells>
  <conditionalFormatting sqref="A17:A2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7:D20 F2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Risk Register</vt:lpstr>
      <vt:lpstr>Input Data</vt:lpstr>
      <vt:lpstr>Risk Rating</vt:lpstr>
      <vt:lpstr>Client_No</vt:lpstr>
      <vt:lpstr>DCS_Risk_Appetite</vt:lpstr>
      <vt:lpstr>Input_Data</vt:lpstr>
      <vt:lpstr>Risk_Rating</vt:lpstr>
      <vt:lpstr>Selection_Data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Faizel Uaendere</dc:creator>
  <cp:keywords/>
  <dc:description/>
  <cp:lastModifiedBy>Festus Alpheus</cp:lastModifiedBy>
  <cp:revision/>
  <dcterms:created xsi:type="dcterms:W3CDTF">2025-06-30T04:31:57Z</dcterms:created>
  <dcterms:modified xsi:type="dcterms:W3CDTF">2025-09-25T15:15:03Z</dcterms:modified>
  <cp:category/>
  <cp:contentStatus/>
</cp:coreProperties>
</file>