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1/"/>
    </mc:Choice>
  </mc:AlternateContent>
  <xr:revisionPtr revIDLastSave="32" documentId="8_{3278ABD5-FB2F-49DC-8456-72790FC23CE2}" xr6:coauthVersionLast="47" xr6:coauthVersionMax="47" xr10:uidLastSave="{3954C16E-A5F1-4DF5-AD75-950B1896E9DB}"/>
  <bookViews>
    <workbookView xWindow="-108" yWindow="-108" windowWidth="23256" windowHeight="13176" tabRatio="869" xr2:uid="{00000000-000D-0000-FFFF-FFFF00000000}"/>
  </bookViews>
  <sheets>
    <sheet name="Jobs-Data" sheetId="7" r:id="rId1"/>
  </sheets>
  <definedNames>
    <definedName name="_xlnm._FilterDatabase" localSheetId="0" hidden="1">'Jobs-Data'!$B$1:$J$65</definedName>
    <definedName name="Job_number">'Jobs-Data'!$B$6:$B$65</definedName>
    <definedName name="State">'Jobs-Data'!$J$6:$J$65</definedName>
    <definedName name="States">'Jobs-Data'!$R$7:$R$9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7" l="1"/>
  <c r="O10" i="7"/>
  <c r="O6" i="7"/>
  <c r="N10" i="7"/>
  <c r="N6" i="7"/>
  <c r="H22" i="7"/>
  <c r="H33" i="7"/>
  <c r="H54" i="7"/>
  <c r="H15" i="7"/>
  <c r="H39" i="7"/>
  <c r="H28" i="7"/>
  <c r="H57" i="7"/>
  <c r="H32" i="7"/>
  <c r="H45" i="7"/>
  <c r="H65" i="7"/>
  <c r="H25" i="7"/>
  <c r="H23" i="7"/>
  <c r="H36" i="7"/>
  <c r="H46" i="7"/>
  <c r="H56" i="7"/>
  <c r="H18" i="7"/>
  <c r="H53" i="7"/>
  <c r="H35" i="7"/>
  <c r="H8" i="7"/>
  <c r="H9" i="7"/>
  <c r="H42" i="7"/>
  <c r="H26" i="7"/>
  <c r="H43" i="7"/>
  <c r="H61" i="7"/>
  <c r="H20" i="7"/>
  <c r="H38" i="7"/>
  <c r="H21" i="7"/>
  <c r="H63" i="7"/>
  <c r="H10" i="7"/>
  <c r="H13" i="7"/>
  <c r="H62" i="7"/>
  <c r="H14" i="7"/>
  <c r="H12" i="7"/>
  <c r="H11" i="7"/>
  <c r="H44" i="7"/>
  <c r="H58" i="7"/>
  <c r="H27" i="7"/>
  <c r="H17" i="7"/>
  <c r="H24" i="7"/>
  <c r="H48" i="7"/>
  <c r="H49" i="7"/>
  <c r="H52" i="7"/>
  <c r="H55" i="7"/>
  <c r="H16" i="7"/>
  <c r="H51" i="7"/>
  <c r="H29" i="7"/>
  <c r="H7" i="7"/>
  <c r="H34" i="7"/>
  <c r="H31" i="7"/>
  <c r="H6" i="7"/>
  <c r="H50" i="7"/>
  <c r="H30" i="7"/>
  <c r="H37" i="7"/>
  <c r="H40" i="7"/>
  <c r="H60" i="7"/>
  <c r="H41" i="7"/>
  <c r="H47" i="7"/>
  <c r="H19" i="7"/>
  <c r="H64" i="7"/>
  <c r="H59" i="7"/>
</calcChain>
</file>

<file path=xl/sharedStrings.xml><?xml version="1.0" encoding="utf-8"?>
<sst xmlns="http://schemas.openxmlformats.org/spreadsheetml/2006/main" count="199" uniqueCount="90">
  <si>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</si>
  <si>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</si>
  <si>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</si>
  <si>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</si>
  <si>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</si>
  <si>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</si>
  <si>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</si>
  <si>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</si>
  <si>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</si>
  <si>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</si>
  <si>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</si>
  <si>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</si>
  <si>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</si>
  <si>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</si>
  <si>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</si>
  <si>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</si>
  <si>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</si>
  <si>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</si>
  <si>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</si>
  <si>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</si>
  <si>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</si>
  <si>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</si>
  <si>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</si>
  <si>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</si>
  <si>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</si>
  <si>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</si>
  <si>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</si>
  <si>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</si>
  <si>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</si>
  <si>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</si>
  <si>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</si>
  <si>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</si>
  <si>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</si>
  <si>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</si>
  <si>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</si>
  <si>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</si>
  <si>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</si>
  <si>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</si>
  <si>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</si>
  <si>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</si>
  <si>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</si>
  <si>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</si>
  <si>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</si>
  <si>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</si>
  <si>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</si>
  <si>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</si>
  <si>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</si>
  <si>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</si>
  <si>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</si>
  <si>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</si>
  <si>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</si>
  <si>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</si>
  <si>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</si>
  <si>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</si>
  <si>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</si>
  <si>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</si>
  <si>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</si>
  <si>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</si>
  <si>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</si>
  <si>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</si>
  <si>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</si>
  <si>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</si>
  <si>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</si>
  <si>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</si>
  <si>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</si>
  <si>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</si>
  <si>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</si>
  <si>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</si>
  <si>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</si>
  <si>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</si>
  <si>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</si>
  <si>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</si>
  <si>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</si>
  <si>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</si>
  <si>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</si>
  <si>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</si>
  <si>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</si>
  <si>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</si>
  <si>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</si>
  <si>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</si>
  <si>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</si>
  <si>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</si>
  <si>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</si>
  <si>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</si>
  <si>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</si>
  <si>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</si>
  <si>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</si>
  <si>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</si>
  <si>
    <t>States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</si>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</sst>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 wrapText="1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/>
    <xf numFmtId="0" fontId="4" fillId="4" borderId="7" xfId="0" applyFont="1" applyFill="1" applyBorder="1" applyAlignment="1">
      <alignment vertical="center"/>
    </xf>
    <xf numFmtId="0" fontId="4" fillId="4" borderId="15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14" fontId="0" fillId="0" borderId="0" xfId="0" applyNumberFormat="1"/>
    <xf numFmtId="0" fontId="0" fillId="0" borderId="14" xfId="0" applyBorder="1" applyAlignment="1">
      <alignment horizontal="left"/>
    </xf>
    <xf numFmtId="165" fontId="0" fillId="0" borderId="18" xfId="0" applyNumberFormat="1" applyBorder="1" applyAlignment="1" applyProtection="1">
      <alignment horizontal="center"/>
      <protection hidden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  <protection hidden="1"/>
    </xf>
    <xf numFmtId="0" fontId="4" fillId="4" borderId="16" xfId="0" applyFont="1" applyFill="1" applyBorder="1" applyAlignment="1" applyProtection="1">
      <alignment horizontal="center" vertical="center" wrapText="1"/>
      <protection hidden="1"/>
    </xf>
    <xf numFmtId="0" fontId="4" fillId="4" borderId="20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Alignment="1">
      <alignment horizontal="left"/>
    </xf>
    <xf numFmtId="14" fontId="0" fillId="0" borderId="2" xfId="0" applyNumberFormat="1" applyBorder="1" applyAlignment="1" applyProtection="1">
      <alignment horizontal="center"/>
      <protection hidden="1"/>
    </xf>
    <xf numFmtId="165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3" fontId="0" fillId="0" borderId="2" xfId="0" applyNumberFormat="1" applyBorder="1" applyAlignment="1" applyProtection="1">
      <alignment horizontal="center"/>
      <protection hidden="1"/>
    </xf>
    <xf numFmtId="165" fontId="0" fillId="0" borderId="22" xfId="0" applyNumberFormat="1" applyBorder="1" applyAlignment="1" applyProtection="1">
      <alignment horizontal="center"/>
      <protection hidden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" fontId="0" fillId="3" borderId="12" xfId="1" applyNumberFormat="1" applyFont="1" applyFill="1" applyBorder="1" applyAlignment="1" applyProtection="1">
      <alignment horizontal="center" vertical="center"/>
      <protection locked="0"/>
    </xf>
    <xf numFmtId="1" fontId="0" fillId="3" borderId="13" xfId="1" applyNumberFormat="1" applyFont="1" applyFill="1" applyBorder="1" applyAlignment="1" applyProtection="1">
      <alignment horizontal="center" vertical="center"/>
      <protection locked="0"/>
    </xf>
    <xf numFmtId="166" fontId="0" fillId="3" borderId="9" xfId="1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14" fontId="0" fillId="3" borderId="9" xfId="1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19">
    <dxf>
      <fill>
        <patternFill>
          <bgColor theme="5" tint="-0.24994659260841701"/>
        </patternFill>
      </fill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#,##0_ ;\-#,##0\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  <protection locked="0" hidden="0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8" formatCode="d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8" formatCode="d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5A2B3-75B3-4474-BF0D-B16B06CA8F96}" name="Table1" displayName="Table1" ref="R6:R9" totalsRowShown="0" headerRowDxfId="18" dataDxfId="1" headerRowBorderDxfId="17" tableBorderDxfId="16" totalsRowBorderDxfId="15" dataCellStyle="Currency">
  <autoFilter ref="R6:R9" xr:uid="{DB65A2B3-75B3-4474-BF0D-B16B06CA8F96}"/>
  <sortState xmlns:xlrd2="http://schemas.microsoft.com/office/spreadsheetml/2017/richdata2" ref="R7:R9">
    <sortCondition ref="R6:R9"/>
  </sortState>
  <tableColumns count="1">
    <tableColumn id="1" xr3:uid="{02C74546-A8F1-45F9-804B-92B5AFF28F24}" name="States" dataDxfId="2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686D2-0396-4B65-A794-780138F35B0F}" name="Table2" displayName="Table2" ref="B5:J65" totalsRowShown="0" headerRowDxfId="14" dataDxfId="13" tableBorderDxfId="12">
  <autoFilter ref="B5:J65" xr:uid="{F9B686D2-0396-4B65-A794-780138F35B0F}"/>
  <sortState xmlns:xlrd2="http://schemas.microsoft.com/office/spreadsheetml/2017/richdata2" ref="B6:J65">
    <sortCondition descending="1" ref="E5:E65"/>
  </sortState>
  <tableColumns count="9">
    <tableColumn id="1" xr3:uid="{C74BEBF1-CEFB-4103-8554-B3C7911BBEA8}" name="Job number" dataDxfId="11"/>
    <tableColumn id="2" xr3:uid="{5310EE3F-E7D2-4489-8919-94473BFCE9BF}" name="Customer company name" dataDxfId="10"/>
    <tableColumn id="3" xr3:uid="{953E6AB9-D40C-4304-9714-70D3D1B787D9}" name="Job start date" dataDxfId="9"/>
    <tableColumn id="4" xr3:uid="{14EBC9EA-3998-4AA7-BCB8-D34E2FD712ED}" name="Estimated finish date" dataDxfId="8"/>
    <tableColumn id="5" xr3:uid="{ED7516EA-B237-4E18-AA44-1A7C15C02F00}" name="Project cost" dataDxfId="7"/>
    <tableColumn id="6" xr3:uid="{CC54FC1A-1471-4C57-988E-68DD8C677989}" name="Markup percentage" dataDxfId="6"/>
    <tableColumn id="7" xr3:uid="{C5D6FFB4-FD56-4E5A-A121-35558C57D47E}" name="Quoted price to the customer" dataDxfId="5">
      <calculatedColumnFormula>F6*(1+G6)</calculatedColumnFormula>
    </tableColumn>
    <tableColumn id="8" xr3:uid="{1D083085-08FF-426F-8812-E703D45D558C}" name="Number of people" dataDxfId="4"/>
    <tableColumn id="9" xr3:uid="{04147599-05B3-4761-9721-858DB095E2C5}" name="State 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S65"/>
  <sheetViews>
    <sheetView tabSelected="1" topLeftCell="B55" zoomScale="70" zoomScaleNormal="70" workbookViewId="0">
      <selection activeCell="R15" sqref="R15"/>
    </sheetView>
  </sheetViews>
  <sheetFormatPr defaultColWidth="9.21875" defaultRowHeight="14.4" x14ac:dyDescent="0.3"/>
  <cols>
    <col min="1" max="1" width="3.33203125" style="1" customWidth="1"/>
    <col min="2" max="2" width="13.6640625" style="17" customWidth="1"/>
    <col min="3" max="3" width="25.77734375" style="1" customWidth="1"/>
    <col min="4" max="4" width="15" style="3" customWidth="1"/>
    <col min="5" max="5" width="21.77734375" style="3" customWidth="1"/>
    <col min="6" max="6" width="13.6640625" style="3" customWidth="1"/>
    <col min="7" max="7" width="20.6640625" style="3" customWidth="1"/>
    <col min="8" max="8" width="29.88671875" style="3" customWidth="1"/>
    <col min="9" max="9" width="19.21875" style="3" customWidth="1"/>
    <col min="10" max="10" width="13.21875" style="3" customWidth="1"/>
    <col min="11" max="11" width="3.77734375" style="1" customWidth="1"/>
    <col min="12" max="12" width="15" style="1" customWidth="1"/>
    <col min="13" max="13" width="6.44140625" style="1" customWidth="1"/>
    <col min="14" max="14" width="24" style="1" customWidth="1"/>
    <col min="15" max="15" width="15" style="1" customWidth="1"/>
    <col min="16" max="17" width="9.21875" style="1"/>
    <col min="18" max="18" width="11.44140625" style="1" customWidth="1"/>
    <col min="19" max="16384" width="9.21875" style="1"/>
  </cols>
  <sheetData>
    <row r="1" spans="2:19" s="10" customFormat="1" ht="15" customHeight="1" x14ac:dyDescent="0.3">
      <c r="B1" s="16"/>
      <c r="C1" s="8"/>
      <c r="D1" s="9"/>
      <c r="E1" s="9"/>
      <c r="F1" s="9"/>
      <c r="G1" s="9"/>
      <c r="H1" s="9"/>
      <c r="I1" s="9"/>
      <c r="J1" s="9"/>
      <c r="K1" s="11"/>
    </row>
    <row r="2" spans="2:19" s="10" customFormat="1" ht="15" customHeight="1" x14ac:dyDescent="0.3">
      <c r="B2" s="16"/>
      <c r="C2" s="8"/>
      <c r="D2" s="9"/>
      <c r="E2" s="9"/>
      <c r="F2" s="9"/>
      <c r="G2" s="9"/>
      <c r="H2" s="9"/>
      <c r="I2" s="9"/>
      <c r="J2" s="9"/>
      <c r="K2" s="11"/>
    </row>
    <row r="3" spans="2:19" s="10" customFormat="1" ht="15" customHeight="1" x14ac:dyDescent="0.3">
      <c r="B3" s="16"/>
      <c r="C3"/>
      <c r="D3" s="9"/>
      <c r="E3" s="9"/>
      <c r="F3" s="9"/>
      <c r="G3" s="9"/>
      <c r="H3" s="9"/>
      <c r="I3" s="9"/>
      <c r="J3" s="9"/>
      <c r="K3" s="11"/>
    </row>
    <row r="4" spans="2:19" s="2" customFormat="1" ht="12" customHeight="1" thickBot="1" x14ac:dyDescent="0.35">
      <c r="B4"/>
      <c r="C4"/>
      <c r="D4"/>
      <c r="E4"/>
      <c r="F4"/>
      <c r="G4"/>
      <c r="H4"/>
      <c r="I4"/>
      <c r="J4"/>
      <c r="K4" s="12"/>
      <c r="L4" s="6"/>
      <c r="M4" s="6"/>
      <c r="N4" s="1"/>
      <c r="P4" s="1"/>
    </row>
    <row r="5" spans="2:19" s="2" customFormat="1" ht="60" customHeight="1" thickBot="1" x14ac:dyDescent="0.4">
      <c r="B5" s="37" t="s">
        <v>19</v>
      </c>
      <c r="C5" s="38" t="s">
        <v>81</v>
      </c>
      <c r="D5" s="39" t="s">
        <v>83</v>
      </c>
      <c r="E5" s="39" t="s">
        <v>0</v>
      </c>
      <c r="F5" s="39" t="s">
        <v>84</v>
      </c>
      <c r="G5" s="39" t="s">
        <v>79</v>
      </c>
      <c r="H5" s="39" t="s">
        <v>85</v>
      </c>
      <c r="I5" s="40" t="s">
        <v>86</v>
      </c>
      <c r="J5" s="41" t="s">
        <v>82</v>
      </c>
      <c r="K5" s="13"/>
      <c r="L5" s="56" t="s">
        <v>80</v>
      </c>
      <c r="M5" s="7"/>
      <c r="N5" s="7"/>
      <c r="O5"/>
      <c r="P5" s="1"/>
      <c r="Q5"/>
      <c r="S5"/>
    </row>
    <row r="6" spans="2:19" ht="15.75" customHeight="1" thickBot="1" x14ac:dyDescent="0.35">
      <c r="B6" s="35" t="s">
        <v>52</v>
      </c>
      <c r="C6" s="30" t="s">
        <v>13</v>
      </c>
      <c r="D6" s="4">
        <v>42445</v>
      </c>
      <c r="E6" s="4">
        <v>42445</v>
      </c>
      <c r="F6" s="5">
        <v>67500</v>
      </c>
      <c r="G6" s="29">
        <v>0.3</v>
      </c>
      <c r="H6" s="5">
        <f t="shared" ref="H6:H37" si="0">F6*(1+G6)</f>
        <v>87750</v>
      </c>
      <c r="I6" s="25">
        <v>7</v>
      </c>
      <c r="J6" s="36" t="s">
        <v>18</v>
      </c>
      <c r="K6" s="14"/>
      <c r="L6" s="57"/>
      <c r="M6" s="26" t="s">
        <v>16</v>
      </c>
      <c r="N6" s="31" t="str">
        <f>"Number of jobs in "&amp;M6</f>
        <v>Number of jobs in QLD</v>
      </c>
      <c r="O6" s="27">
        <f>COUNTIFS(State,M6)</f>
        <v>16</v>
      </c>
      <c r="Q6"/>
      <c r="R6" s="32" t="s">
        <v>88</v>
      </c>
      <c r="S6"/>
    </row>
    <row r="7" spans="2:19" ht="15" customHeight="1" thickBot="1" x14ac:dyDescent="0.35">
      <c r="B7" s="35" t="s">
        <v>37</v>
      </c>
      <c r="C7" s="30" t="s">
        <v>5</v>
      </c>
      <c r="D7" s="4">
        <v>42440</v>
      </c>
      <c r="E7" s="4">
        <v>42440</v>
      </c>
      <c r="F7" s="5">
        <v>92700</v>
      </c>
      <c r="G7" s="28">
        <v>0.1</v>
      </c>
      <c r="H7" s="5">
        <f t="shared" si="0"/>
        <v>101970.00000000001</v>
      </c>
      <c r="I7" s="25">
        <v>9</v>
      </c>
      <c r="J7" s="36" t="s">
        <v>18</v>
      </c>
      <c r="K7" s="14"/>
      <c r="L7" s="22"/>
      <c r="M7" s="23"/>
      <c r="N7" s="23"/>
      <c r="O7" s="24"/>
      <c r="Q7"/>
      <c r="R7" s="64" t="s">
        <v>18</v>
      </c>
      <c r="S7"/>
    </row>
    <row r="8" spans="2:19" ht="15.75" customHeight="1" thickBot="1" x14ac:dyDescent="0.35">
      <c r="B8" s="35" t="s">
        <v>56</v>
      </c>
      <c r="C8" s="30" t="s">
        <v>15</v>
      </c>
      <c r="D8" s="4">
        <v>42439</v>
      </c>
      <c r="E8" s="4">
        <v>42439</v>
      </c>
      <c r="F8" s="5">
        <v>9000</v>
      </c>
      <c r="G8" s="29">
        <v>0.5</v>
      </c>
      <c r="H8" s="5">
        <f t="shared" si="0"/>
        <v>13500</v>
      </c>
      <c r="I8" s="25">
        <v>1</v>
      </c>
      <c r="J8" s="36" t="s">
        <v>17</v>
      </c>
      <c r="K8" s="14"/>
      <c r="L8" s="18"/>
      <c r="M8" s="19"/>
      <c r="N8" s="19"/>
      <c r="O8"/>
      <c r="Q8"/>
      <c r="R8" s="64" t="s">
        <v>16</v>
      </c>
      <c r="S8"/>
    </row>
    <row r="9" spans="2:19" ht="15.75" customHeight="1" thickBot="1" x14ac:dyDescent="0.35">
      <c r="B9" s="35" t="s">
        <v>62</v>
      </c>
      <c r="C9" s="30" t="s">
        <v>15</v>
      </c>
      <c r="D9" s="4">
        <v>42437</v>
      </c>
      <c r="E9" s="4">
        <v>42437</v>
      </c>
      <c r="F9" s="5">
        <v>9000</v>
      </c>
      <c r="G9" s="29">
        <v>0.5</v>
      </c>
      <c r="H9" s="5">
        <f t="shared" si="0"/>
        <v>13500</v>
      </c>
      <c r="I9" s="25">
        <v>1</v>
      </c>
      <c r="J9" s="36" t="s">
        <v>17</v>
      </c>
      <c r="K9" s="14"/>
      <c r="L9" s="20"/>
      <c r="M9" s="21"/>
      <c r="N9" s="21"/>
      <c r="O9"/>
      <c r="Q9"/>
      <c r="R9" s="64" t="s">
        <v>17</v>
      </c>
      <c r="S9"/>
    </row>
    <row r="10" spans="2:19" ht="15" customHeight="1" x14ac:dyDescent="0.3">
      <c r="B10" s="35" t="s">
        <v>32</v>
      </c>
      <c r="C10" s="30" t="s">
        <v>10</v>
      </c>
      <c r="D10" s="4">
        <v>42434</v>
      </c>
      <c r="E10" s="4">
        <v>42434</v>
      </c>
      <c r="F10" s="5">
        <v>47700</v>
      </c>
      <c r="G10" s="29">
        <v>0.3</v>
      </c>
      <c r="H10" s="5">
        <f t="shared" si="0"/>
        <v>62010</v>
      </c>
      <c r="I10" s="25">
        <v>5</v>
      </c>
      <c r="J10" s="36" t="s">
        <v>16</v>
      </c>
      <c r="K10" s="14"/>
      <c r="L10" s="56" t="s">
        <v>80</v>
      </c>
      <c r="M10" s="58" t="s">
        <v>17</v>
      </c>
      <c r="N10" s="60" t="str">
        <f>"Total profit from the jobs in "&amp;M10</f>
        <v>Total profit from the jobs in VIC</v>
      </c>
      <c r="O10" s="48">
        <f>SUMIFS(F6:F65,State,M10)</f>
        <v>988200</v>
      </c>
      <c r="Q10"/>
      <c r="S10"/>
    </row>
    <row r="11" spans="2:19" ht="15" customHeight="1" thickBot="1" x14ac:dyDescent="0.35">
      <c r="B11" s="35" t="s">
        <v>33</v>
      </c>
      <c r="C11" s="30" t="s">
        <v>3</v>
      </c>
      <c r="D11" s="4">
        <v>42434</v>
      </c>
      <c r="E11" s="4">
        <v>42434</v>
      </c>
      <c r="F11" s="5">
        <v>79200</v>
      </c>
      <c r="G11" s="29">
        <v>0.3</v>
      </c>
      <c r="H11" s="5">
        <f t="shared" si="0"/>
        <v>102960</v>
      </c>
      <c r="I11" s="25">
        <v>8</v>
      </c>
      <c r="J11" s="36" t="s">
        <v>18</v>
      </c>
      <c r="K11" s="15"/>
      <c r="L11" s="57"/>
      <c r="M11" s="59"/>
      <c r="N11" s="61"/>
      <c r="O11" s="49"/>
      <c r="Q11"/>
      <c r="R11"/>
      <c r="S11"/>
    </row>
    <row r="12" spans="2:19" ht="15" customHeight="1" x14ac:dyDescent="0.3">
      <c r="B12" s="35" t="s">
        <v>77</v>
      </c>
      <c r="C12" s="30" t="s">
        <v>10</v>
      </c>
      <c r="D12" s="4">
        <v>42430</v>
      </c>
      <c r="E12" s="4">
        <v>42430</v>
      </c>
      <c r="F12" s="5">
        <v>47700</v>
      </c>
      <c r="G12" s="29">
        <v>0.3</v>
      </c>
      <c r="H12" s="5">
        <f t="shared" si="0"/>
        <v>62010</v>
      </c>
      <c r="I12" s="25">
        <v>5</v>
      </c>
      <c r="J12" s="36" t="s">
        <v>18</v>
      </c>
      <c r="K12" s="15"/>
      <c r="L12"/>
      <c r="M12"/>
      <c r="N12"/>
      <c r="O12"/>
      <c r="Q12"/>
      <c r="R12"/>
      <c r="S12"/>
    </row>
    <row r="13" spans="2:19" ht="15" thickBot="1" x14ac:dyDescent="0.35">
      <c r="B13" s="35" t="s">
        <v>72</v>
      </c>
      <c r="C13" s="30" t="s">
        <v>3</v>
      </c>
      <c r="D13" s="4">
        <v>42427</v>
      </c>
      <c r="E13" s="4">
        <v>42427</v>
      </c>
      <c r="F13" s="5">
        <v>79200</v>
      </c>
      <c r="G13" s="29">
        <v>0.3</v>
      </c>
      <c r="H13" s="5">
        <f t="shared" si="0"/>
        <v>102960</v>
      </c>
      <c r="I13" s="25">
        <v>8</v>
      </c>
      <c r="J13" s="36" t="s">
        <v>18</v>
      </c>
      <c r="K13" s="14"/>
      <c r="O13"/>
      <c r="Q13"/>
      <c r="R13"/>
    </row>
    <row r="14" spans="2:19" ht="16.2" thickBot="1" x14ac:dyDescent="0.35">
      <c r="B14" s="35" t="s">
        <v>75</v>
      </c>
      <c r="C14" s="30" t="s">
        <v>8</v>
      </c>
      <c r="D14" s="4">
        <v>42424</v>
      </c>
      <c r="E14" s="4">
        <v>42424</v>
      </c>
      <c r="F14" s="5">
        <v>27900</v>
      </c>
      <c r="G14" s="29">
        <v>0.4</v>
      </c>
      <c r="H14" s="5">
        <f t="shared" si="0"/>
        <v>39060</v>
      </c>
      <c r="I14" s="25">
        <v>3</v>
      </c>
      <c r="J14" s="36" t="s">
        <v>17</v>
      </c>
      <c r="K14" s="14"/>
      <c r="L14" s="50" t="s">
        <v>87</v>
      </c>
      <c r="M14" s="51"/>
      <c r="N14" s="54">
        <v>1</v>
      </c>
      <c r="O14" s="62">
        <f>COUNTIFS(I6:I65,N14)</f>
        <v>20</v>
      </c>
      <c r="Q14"/>
      <c r="R14" s="65" t="s">
        <v>89</v>
      </c>
    </row>
    <row r="15" spans="2:19" ht="15" thickBot="1" x14ac:dyDescent="0.35">
      <c r="B15" s="35" t="s">
        <v>27</v>
      </c>
      <c r="C15" s="30" t="s">
        <v>14</v>
      </c>
      <c r="D15" s="4">
        <v>42415</v>
      </c>
      <c r="E15" s="4">
        <v>42415</v>
      </c>
      <c r="F15" s="5">
        <v>6300</v>
      </c>
      <c r="G15" s="29">
        <v>0.5</v>
      </c>
      <c r="H15" s="5">
        <f t="shared" si="0"/>
        <v>9450</v>
      </c>
      <c r="I15" s="25">
        <v>1</v>
      </c>
      <c r="J15" s="36" t="s">
        <v>17</v>
      </c>
      <c r="K15" s="14"/>
      <c r="L15" s="52"/>
      <c r="M15" s="53"/>
      <c r="N15" s="55"/>
      <c r="O15" s="63"/>
      <c r="Q15"/>
      <c r="R15" s="66">
        <v>42186</v>
      </c>
    </row>
    <row r="16" spans="2:19" x14ac:dyDescent="0.3">
      <c r="B16" s="35" t="s">
        <v>50</v>
      </c>
      <c r="C16" s="30" t="s">
        <v>2</v>
      </c>
      <c r="D16" s="4">
        <v>42415</v>
      </c>
      <c r="E16" s="4">
        <v>42415</v>
      </c>
      <c r="F16" s="5">
        <v>63000</v>
      </c>
      <c r="G16" s="29">
        <v>0.3</v>
      </c>
      <c r="H16" s="5">
        <f t="shared" si="0"/>
        <v>81900</v>
      </c>
      <c r="I16" s="25">
        <v>6</v>
      </c>
      <c r="J16" s="36" t="s">
        <v>18</v>
      </c>
      <c r="K16" s="14"/>
      <c r="Q16"/>
      <c r="R16"/>
    </row>
    <row r="17" spans="2:19" x14ac:dyDescent="0.3">
      <c r="B17" s="35" t="s">
        <v>29</v>
      </c>
      <c r="C17" s="30" t="s">
        <v>10</v>
      </c>
      <c r="D17" s="4">
        <v>42403</v>
      </c>
      <c r="E17" s="4">
        <v>42403</v>
      </c>
      <c r="F17" s="5">
        <v>47700</v>
      </c>
      <c r="G17" s="29">
        <v>0.3</v>
      </c>
      <c r="H17" s="5">
        <f t="shared" si="0"/>
        <v>62010</v>
      </c>
      <c r="I17" s="25">
        <v>5</v>
      </c>
      <c r="J17" s="36" t="s">
        <v>18</v>
      </c>
      <c r="K17" s="14"/>
      <c r="Q17"/>
      <c r="R17"/>
    </row>
    <row r="18" spans="2:19" x14ac:dyDescent="0.3">
      <c r="B18" s="35" t="s">
        <v>46</v>
      </c>
      <c r="C18" s="30" t="s">
        <v>11</v>
      </c>
      <c r="D18" s="4">
        <v>42399</v>
      </c>
      <c r="E18" s="4">
        <v>42399</v>
      </c>
      <c r="F18" s="5">
        <v>8100</v>
      </c>
      <c r="G18" s="29">
        <v>0.5</v>
      </c>
      <c r="H18" s="5">
        <f t="shared" si="0"/>
        <v>12150</v>
      </c>
      <c r="I18" s="25">
        <v>1</v>
      </c>
      <c r="J18" s="36" t="s">
        <v>18</v>
      </c>
      <c r="K18" s="14"/>
      <c r="Q18"/>
      <c r="R18"/>
      <c r="S18" s="34"/>
    </row>
    <row r="19" spans="2:19" x14ac:dyDescent="0.3">
      <c r="B19" s="35" t="s">
        <v>59</v>
      </c>
      <c r="C19" s="30" t="s">
        <v>1</v>
      </c>
      <c r="D19" s="4">
        <v>42398</v>
      </c>
      <c r="E19" s="4">
        <v>42398</v>
      </c>
      <c r="F19" s="5">
        <v>54900</v>
      </c>
      <c r="G19" s="29">
        <v>0.3</v>
      </c>
      <c r="H19" s="5">
        <f t="shared" si="0"/>
        <v>71370</v>
      </c>
      <c r="I19" s="25">
        <v>5</v>
      </c>
      <c r="J19" s="36" t="s">
        <v>17</v>
      </c>
      <c r="K19" s="14"/>
      <c r="Q19"/>
      <c r="R19"/>
    </row>
    <row r="20" spans="2:19" x14ac:dyDescent="0.3">
      <c r="B20" s="35" t="s">
        <v>25</v>
      </c>
      <c r="C20" s="30" t="s">
        <v>8</v>
      </c>
      <c r="D20" s="4">
        <v>42395</v>
      </c>
      <c r="E20" s="4">
        <v>42395</v>
      </c>
      <c r="F20" s="5">
        <v>27900</v>
      </c>
      <c r="G20" s="28">
        <v>0.4</v>
      </c>
      <c r="H20" s="5">
        <f t="shared" si="0"/>
        <v>39060</v>
      </c>
      <c r="I20" s="25">
        <v>3</v>
      </c>
      <c r="J20" s="36" t="s">
        <v>18</v>
      </c>
      <c r="K20" s="14"/>
      <c r="Q20"/>
      <c r="R20"/>
    </row>
    <row r="21" spans="2:19" x14ac:dyDescent="0.3">
      <c r="B21" s="35" t="s">
        <v>74</v>
      </c>
      <c r="C21" s="30" t="s">
        <v>2</v>
      </c>
      <c r="D21" s="4">
        <v>42393</v>
      </c>
      <c r="E21" s="4">
        <v>42393</v>
      </c>
      <c r="F21" s="5">
        <v>63000</v>
      </c>
      <c r="G21" s="29">
        <v>0.3</v>
      </c>
      <c r="H21" s="5">
        <f t="shared" si="0"/>
        <v>81900</v>
      </c>
      <c r="I21" s="25">
        <v>6</v>
      </c>
      <c r="J21" s="36" t="s">
        <v>17</v>
      </c>
      <c r="K21" s="14"/>
      <c r="Q21"/>
      <c r="R21"/>
    </row>
    <row r="22" spans="2:19" x14ac:dyDescent="0.3">
      <c r="B22" s="35" t="s">
        <v>76</v>
      </c>
      <c r="C22" s="30" t="s">
        <v>9</v>
      </c>
      <c r="D22" s="4">
        <v>42392</v>
      </c>
      <c r="E22" s="4">
        <v>42392</v>
      </c>
      <c r="F22" s="5">
        <v>18900</v>
      </c>
      <c r="G22" s="29">
        <v>0.5</v>
      </c>
      <c r="H22" s="5">
        <f t="shared" si="0"/>
        <v>28350</v>
      </c>
      <c r="I22" s="25">
        <v>2</v>
      </c>
      <c r="J22" s="36" t="s">
        <v>16</v>
      </c>
      <c r="K22" s="14"/>
      <c r="Q22"/>
      <c r="R22"/>
    </row>
    <row r="23" spans="2:19" x14ac:dyDescent="0.3">
      <c r="B23" s="35" t="s">
        <v>24</v>
      </c>
      <c r="C23" s="30" t="s">
        <v>14</v>
      </c>
      <c r="D23" s="4">
        <v>42391</v>
      </c>
      <c r="E23" s="4">
        <v>42391</v>
      </c>
      <c r="F23" s="5">
        <v>6300</v>
      </c>
      <c r="G23" s="29">
        <v>0.5</v>
      </c>
      <c r="H23" s="5">
        <f t="shared" si="0"/>
        <v>9450</v>
      </c>
      <c r="I23" s="25">
        <v>1</v>
      </c>
      <c r="J23" s="36" t="s">
        <v>18</v>
      </c>
      <c r="K23" s="14"/>
      <c r="Q23"/>
      <c r="R23"/>
    </row>
    <row r="24" spans="2:19" x14ac:dyDescent="0.3">
      <c r="B24" s="35" t="s">
        <v>28</v>
      </c>
      <c r="C24" s="30" t="s">
        <v>5</v>
      </c>
      <c r="D24" s="4">
        <v>42389</v>
      </c>
      <c r="E24" s="4">
        <v>42389</v>
      </c>
      <c r="F24" s="5">
        <v>92700</v>
      </c>
      <c r="G24" s="28">
        <v>0.1</v>
      </c>
      <c r="H24" s="5">
        <f t="shared" si="0"/>
        <v>101970.00000000001</v>
      </c>
      <c r="I24" s="25">
        <v>9</v>
      </c>
      <c r="J24" s="36" t="s">
        <v>17</v>
      </c>
      <c r="K24" s="14"/>
      <c r="Q24"/>
      <c r="R24"/>
    </row>
    <row r="25" spans="2:19" x14ac:dyDescent="0.3">
      <c r="B25" s="35" t="s">
        <v>74</v>
      </c>
      <c r="C25" s="30" t="s">
        <v>11</v>
      </c>
      <c r="D25" s="4">
        <v>42385</v>
      </c>
      <c r="E25" s="4">
        <v>42385</v>
      </c>
      <c r="F25" s="5">
        <v>8100</v>
      </c>
      <c r="G25" s="29">
        <v>0.5</v>
      </c>
      <c r="H25" s="5">
        <f t="shared" si="0"/>
        <v>12150</v>
      </c>
      <c r="I25" s="25">
        <v>1</v>
      </c>
      <c r="J25" s="36" t="s">
        <v>17</v>
      </c>
      <c r="K25" s="14"/>
      <c r="Q25"/>
      <c r="R25"/>
    </row>
    <row r="26" spans="2:19" x14ac:dyDescent="0.3">
      <c r="B26" s="35" t="s">
        <v>20</v>
      </c>
      <c r="C26" s="30" t="s">
        <v>9</v>
      </c>
      <c r="D26" s="4">
        <v>42384</v>
      </c>
      <c r="E26" s="4">
        <v>42384</v>
      </c>
      <c r="F26" s="5">
        <v>18900</v>
      </c>
      <c r="G26" s="29">
        <v>0.5</v>
      </c>
      <c r="H26" s="5">
        <f t="shared" si="0"/>
        <v>28350</v>
      </c>
      <c r="I26" s="25">
        <v>2</v>
      </c>
      <c r="J26" s="36" t="s">
        <v>18</v>
      </c>
      <c r="K26" s="14"/>
      <c r="Q26"/>
      <c r="R26"/>
    </row>
    <row r="27" spans="2:19" x14ac:dyDescent="0.3">
      <c r="B27" s="35" t="s">
        <v>36</v>
      </c>
      <c r="C27" s="30" t="s">
        <v>4</v>
      </c>
      <c r="D27" s="4">
        <v>42382</v>
      </c>
      <c r="E27" s="4">
        <v>42382</v>
      </c>
      <c r="F27" s="5">
        <v>86400</v>
      </c>
      <c r="G27" s="29">
        <v>0.3</v>
      </c>
      <c r="H27" s="5">
        <f t="shared" si="0"/>
        <v>112320</v>
      </c>
      <c r="I27" s="25">
        <v>9</v>
      </c>
      <c r="J27" s="36" t="s">
        <v>16</v>
      </c>
      <c r="K27" s="14"/>
      <c r="Q27"/>
      <c r="R27"/>
    </row>
    <row r="28" spans="2:19" x14ac:dyDescent="0.3">
      <c r="B28" s="35" t="s">
        <v>49</v>
      </c>
      <c r="C28" s="30" t="s">
        <v>14</v>
      </c>
      <c r="D28" s="4">
        <v>42380</v>
      </c>
      <c r="E28" s="4">
        <v>42380</v>
      </c>
      <c r="F28" s="5">
        <v>6300</v>
      </c>
      <c r="G28" s="29">
        <v>0.5</v>
      </c>
      <c r="H28" s="5">
        <f t="shared" si="0"/>
        <v>9450</v>
      </c>
      <c r="I28" s="25">
        <v>1</v>
      </c>
      <c r="J28" s="36" t="s">
        <v>18</v>
      </c>
      <c r="K28" s="14"/>
      <c r="Q28"/>
      <c r="R28"/>
    </row>
    <row r="29" spans="2:19" x14ac:dyDescent="0.3">
      <c r="B29" s="35" t="s">
        <v>48</v>
      </c>
      <c r="C29" s="30" t="s">
        <v>1</v>
      </c>
      <c r="D29" s="4">
        <v>42377</v>
      </c>
      <c r="E29" s="4">
        <v>42377</v>
      </c>
      <c r="F29" s="5">
        <v>54900</v>
      </c>
      <c r="G29" s="29">
        <v>0.3</v>
      </c>
      <c r="H29" s="5">
        <f t="shared" si="0"/>
        <v>71370</v>
      </c>
      <c r="I29" s="25">
        <v>5</v>
      </c>
      <c r="J29" s="36" t="s">
        <v>17</v>
      </c>
      <c r="K29" s="14"/>
      <c r="Q29"/>
      <c r="R29"/>
    </row>
    <row r="30" spans="2:19" x14ac:dyDescent="0.3">
      <c r="B30" s="35" t="s">
        <v>53</v>
      </c>
      <c r="C30" s="30" t="s">
        <v>6</v>
      </c>
      <c r="D30" s="4">
        <v>42375</v>
      </c>
      <c r="E30" s="4">
        <v>42375</v>
      </c>
      <c r="F30" s="5">
        <v>37800</v>
      </c>
      <c r="G30" s="29">
        <v>0.4</v>
      </c>
      <c r="H30" s="5">
        <f t="shared" si="0"/>
        <v>52920</v>
      </c>
      <c r="I30" s="25">
        <v>4</v>
      </c>
      <c r="J30" s="36" t="s">
        <v>17</v>
      </c>
      <c r="K30" s="14"/>
      <c r="Q30"/>
      <c r="R30"/>
    </row>
    <row r="31" spans="2:19" x14ac:dyDescent="0.3">
      <c r="B31" s="35" t="s">
        <v>43</v>
      </c>
      <c r="C31" s="30" t="s">
        <v>4</v>
      </c>
      <c r="D31" s="4">
        <v>42369</v>
      </c>
      <c r="E31" s="4">
        <v>42369</v>
      </c>
      <c r="F31" s="5">
        <v>86400</v>
      </c>
      <c r="G31" s="29">
        <v>0.3</v>
      </c>
      <c r="H31" s="5">
        <f t="shared" si="0"/>
        <v>112320</v>
      </c>
      <c r="I31" s="25">
        <v>9</v>
      </c>
      <c r="J31" s="36" t="s">
        <v>18</v>
      </c>
      <c r="K31" s="14"/>
      <c r="Q31"/>
      <c r="R31"/>
    </row>
    <row r="32" spans="2:19" x14ac:dyDescent="0.3">
      <c r="B32" s="35" t="s">
        <v>60</v>
      </c>
      <c r="C32" s="30" t="s">
        <v>12</v>
      </c>
      <c r="D32" s="4">
        <v>42367</v>
      </c>
      <c r="E32" s="4">
        <v>42367</v>
      </c>
      <c r="F32" s="5">
        <v>14400</v>
      </c>
      <c r="G32" s="29">
        <v>0.5</v>
      </c>
      <c r="H32" s="5">
        <f t="shared" si="0"/>
        <v>21600</v>
      </c>
      <c r="I32" s="25">
        <v>1</v>
      </c>
      <c r="J32" s="36" t="s">
        <v>17</v>
      </c>
      <c r="K32" s="14"/>
      <c r="Q32"/>
      <c r="R32"/>
    </row>
    <row r="33" spans="2:18" x14ac:dyDescent="0.3">
      <c r="B33" s="35" t="s">
        <v>21</v>
      </c>
      <c r="C33" s="30" t="s">
        <v>11</v>
      </c>
      <c r="D33" s="4">
        <v>42358</v>
      </c>
      <c r="E33" s="4">
        <v>42358</v>
      </c>
      <c r="F33" s="5">
        <v>8100</v>
      </c>
      <c r="G33" s="28">
        <v>0.5</v>
      </c>
      <c r="H33" s="5">
        <f t="shared" si="0"/>
        <v>12150</v>
      </c>
      <c r="I33" s="25">
        <v>1</v>
      </c>
      <c r="J33" s="36" t="s">
        <v>18</v>
      </c>
      <c r="K33" s="14"/>
      <c r="Q33"/>
      <c r="R33"/>
    </row>
    <row r="34" spans="2:18" x14ac:dyDescent="0.3">
      <c r="B34" s="35" t="s">
        <v>42</v>
      </c>
      <c r="C34" s="30" t="s">
        <v>6</v>
      </c>
      <c r="D34" s="4">
        <v>42358</v>
      </c>
      <c r="E34" s="4">
        <v>42358</v>
      </c>
      <c r="F34" s="5">
        <v>37800</v>
      </c>
      <c r="G34" s="29">
        <v>0.4</v>
      </c>
      <c r="H34" s="5">
        <f t="shared" si="0"/>
        <v>52920</v>
      </c>
      <c r="I34" s="25">
        <v>4</v>
      </c>
      <c r="J34" s="36" t="s">
        <v>16</v>
      </c>
      <c r="K34" s="14"/>
      <c r="Q34"/>
      <c r="R34"/>
    </row>
    <row r="35" spans="2:18" x14ac:dyDescent="0.3">
      <c r="B35" s="35" t="s">
        <v>51</v>
      </c>
      <c r="C35" s="30" t="s">
        <v>11</v>
      </c>
      <c r="D35" s="4">
        <v>42358</v>
      </c>
      <c r="E35" s="4">
        <v>42358</v>
      </c>
      <c r="F35" s="5">
        <v>8100</v>
      </c>
      <c r="G35" s="29">
        <v>0.5</v>
      </c>
      <c r="H35" s="5">
        <f t="shared" si="0"/>
        <v>12150</v>
      </c>
      <c r="I35" s="25">
        <v>1</v>
      </c>
      <c r="J35" s="36" t="s">
        <v>18</v>
      </c>
      <c r="K35" s="14"/>
      <c r="Q35"/>
      <c r="R35"/>
    </row>
    <row r="36" spans="2:18" x14ac:dyDescent="0.3">
      <c r="B36" s="35" t="s">
        <v>34</v>
      </c>
      <c r="C36" s="30" t="s">
        <v>15</v>
      </c>
      <c r="D36" s="4">
        <v>42354</v>
      </c>
      <c r="E36" s="4">
        <v>42354</v>
      </c>
      <c r="F36" s="5">
        <v>9000</v>
      </c>
      <c r="G36" s="29">
        <v>0.5</v>
      </c>
      <c r="H36" s="5">
        <f t="shared" si="0"/>
        <v>13500</v>
      </c>
      <c r="I36" s="25">
        <v>1</v>
      </c>
      <c r="J36" s="36" t="s">
        <v>16</v>
      </c>
      <c r="K36" s="14"/>
      <c r="Q36"/>
      <c r="R36"/>
    </row>
    <row r="37" spans="2:18" x14ac:dyDescent="0.3">
      <c r="B37" s="35" t="s">
        <v>58</v>
      </c>
      <c r="C37" s="30" t="s">
        <v>13</v>
      </c>
      <c r="D37" s="4">
        <v>42343</v>
      </c>
      <c r="E37" s="4">
        <v>42343</v>
      </c>
      <c r="F37" s="5">
        <v>67500</v>
      </c>
      <c r="G37" s="29">
        <v>0.3</v>
      </c>
      <c r="H37" s="5">
        <f t="shared" si="0"/>
        <v>87750</v>
      </c>
      <c r="I37" s="25">
        <v>7</v>
      </c>
      <c r="J37" s="36" t="s">
        <v>16</v>
      </c>
      <c r="K37" s="14"/>
      <c r="Q37"/>
      <c r="R37"/>
    </row>
    <row r="38" spans="2:18" x14ac:dyDescent="0.3">
      <c r="B38" s="35" t="s">
        <v>23</v>
      </c>
      <c r="C38" s="30" t="s">
        <v>13</v>
      </c>
      <c r="D38" s="4">
        <v>42325</v>
      </c>
      <c r="E38" s="4">
        <v>42325</v>
      </c>
      <c r="F38" s="5">
        <v>67500</v>
      </c>
      <c r="G38" s="29">
        <v>0.3</v>
      </c>
      <c r="H38" s="5">
        <f t="shared" ref="H38:H69" si="1">F38*(1+G38)</f>
        <v>87750</v>
      </c>
      <c r="I38" s="25">
        <v>7</v>
      </c>
      <c r="J38" s="36" t="s">
        <v>18</v>
      </c>
      <c r="K38" s="14"/>
      <c r="Q38"/>
      <c r="R38"/>
    </row>
    <row r="39" spans="2:18" x14ac:dyDescent="0.3">
      <c r="B39" s="35" t="s">
        <v>31</v>
      </c>
      <c r="C39" s="30" t="s">
        <v>12</v>
      </c>
      <c r="D39" s="4">
        <v>42324</v>
      </c>
      <c r="E39" s="4">
        <v>42324</v>
      </c>
      <c r="F39" s="5">
        <v>14400</v>
      </c>
      <c r="G39" s="29">
        <v>0.5</v>
      </c>
      <c r="H39" s="5">
        <f t="shared" si="1"/>
        <v>21600</v>
      </c>
      <c r="I39" s="25">
        <v>1</v>
      </c>
      <c r="J39" s="36" t="s">
        <v>17</v>
      </c>
      <c r="K39" s="14"/>
      <c r="Q39"/>
      <c r="R39"/>
    </row>
    <row r="40" spans="2:18" x14ac:dyDescent="0.3">
      <c r="B40" s="35" t="s">
        <v>55</v>
      </c>
      <c r="C40" s="30" t="s">
        <v>1</v>
      </c>
      <c r="D40" s="4">
        <v>42324</v>
      </c>
      <c r="E40" s="4">
        <v>42324</v>
      </c>
      <c r="F40" s="5">
        <v>54900</v>
      </c>
      <c r="G40" s="29">
        <v>0.3</v>
      </c>
      <c r="H40" s="5">
        <f t="shared" si="1"/>
        <v>71370</v>
      </c>
      <c r="I40" s="25">
        <v>5</v>
      </c>
      <c r="J40" s="36" t="s">
        <v>17</v>
      </c>
      <c r="K40" s="14"/>
      <c r="Q40"/>
      <c r="R40"/>
    </row>
    <row r="41" spans="2:18" x14ac:dyDescent="0.3">
      <c r="B41" s="35" t="s">
        <v>45</v>
      </c>
      <c r="C41" s="30" t="s">
        <v>3</v>
      </c>
      <c r="D41" s="4">
        <v>42319</v>
      </c>
      <c r="E41" s="4">
        <v>42319</v>
      </c>
      <c r="F41" s="5">
        <v>79200</v>
      </c>
      <c r="G41" s="29">
        <v>0.3</v>
      </c>
      <c r="H41" s="5">
        <f t="shared" si="1"/>
        <v>102960</v>
      </c>
      <c r="I41" s="25">
        <v>8</v>
      </c>
      <c r="J41" s="36" t="s">
        <v>17</v>
      </c>
      <c r="K41" s="14"/>
      <c r="Q41"/>
      <c r="R41"/>
    </row>
    <row r="42" spans="2:18" x14ac:dyDescent="0.3">
      <c r="B42" s="35" t="s">
        <v>63</v>
      </c>
      <c r="C42" s="30" t="s">
        <v>9</v>
      </c>
      <c r="D42" s="4">
        <v>42319</v>
      </c>
      <c r="E42" s="4">
        <v>42319</v>
      </c>
      <c r="F42" s="5">
        <v>18900</v>
      </c>
      <c r="G42" s="29">
        <v>0.5</v>
      </c>
      <c r="H42" s="5">
        <f t="shared" si="1"/>
        <v>28350</v>
      </c>
      <c r="I42" s="25">
        <v>2</v>
      </c>
      <c r="J42" s="36" t="s">
        <v>17</v>
      </c>
      <c r="K42" s="14"/>
      <c r="Q42"/>
      <c r="R42"/>
    </row>
    <row r="43" spans="2:18" x14ac:dyDescent="0.3">
      <c r="B43" s="35" t="s">
        <v>30</v>
      </c>
      <c r="C43" s="30" t="s">
        <v>12</v>
      </c>
      <c r="D43" s="4">
        <v>42311</v>
      </c>
      <c r="E43" s="4">
        <v>42311</v>
      </c>
      <c r="F43" s="5">
        <v>14400</v>
      </c>
      <c r="G43" s="29">
        <v>0.5</v>
      </c>
      <c r="H43" s="5">
        <f t="shared" si="1"/>
        <v>21600</v>
      </c>
      <c r="I43" s="25">
        <v>1</v>
      </c>
      <c r="J43" s="36" t="s">
        <v>18</v>
      </c>
      <c r="K43" s="14"/>
      <c r="Q43"/>
      <c r="R43"/>
    </row>
    <row r="44" spans="2:18" x14ac:dyDescent="0.3">
      <c r="B44" s="35" t="s">
        <v>38</v>
      </c>
      <c r="C44" s="30" t="s">
        <v>8</v>
      </c>
      <c r="D44" s="4">
        <v>42299</v>
      </c>
      <c r="E44" s="4">
        <v>42299</v>
      </c>
      <c r="F44" s="5">
        <v>27900</v>
      </c>
      <c r="G44" s="29">
        <v>0.4</v>
      </c>
      <c r="H44" s="5">
        <f t="shared" si="1"/>
        <v>39060</v>
      </c>
      <c r="I44" s="25">
        <v>3</v>
      </c>
      <c r="J44" s="36" t="s">
        <v>16</v>
      </c>
      <c r="K44" s="14"/>
      <c r="Q44"/>
      <c r="R44"/>
    </row>
    <row r="45" spans="2:18" x14ac:dyDescent="0.3">
      <c r="B45" s="35" t="s">
        <v>61</v>
      </c>
      <c r="C45" s="30" t="s">
        <v>11</v>
      </c>
      <c r="D45" s="4">
        <v>42292</v>
      </c>
      <c r="E45" s="4">
        <v>42292</v>
      </c>
      <c r="F45" s="5">
        <v>8100</v>
      </c>
      <c r="G45" s="29">
        <v>0.5</v>
      </c>
      <c r="H45" s="5">
        <f t="shared" si="1"/>
        <v>12150</v>
      </c>
      <c r="I45" s="25">
        <v>1</v>
      </c>
      <c r="J45" s="36" t="s">
        <v>18</v>
      </c>
      <c r="K45" s="14"/>
      <c r="Q45"/>
      <c r="R45"/>
    </row>
    <row r="46" spans="2:18" x14ac:dyDescent="0.3">
      <c r="B46" s="35" t="s">
        <v>39</v>
      </c>
      <c r="C46" s="30" t="s">
        <v>15</v>
      </c>
      <c r="D46" s="4">
        <v>42291</v>
      </c>
      <c r="E46" s="4">
        <v>42291</v>
      </c>
      <c r="F46" s="5">
        <v>9000</v>
      </c>
      <c r="G46" s="29">
        <v>0.5</v>
      </c>
      <c r="H46" s="5">
        <f t="shared" si="1"/>
        <v>13500</v>
      </c>
      <c r="I46" s="25">
        <v>1</v>
      </c>
      <c r="J46" s="36" t="s">
        <v>16</v>
      </c>
      <c r="K46" s="14"/>
      <c r="Q46"/>
      <c r="R46"/>
    </row>
    <row r="47" spans="2:18" x14ac:dyDescent="0.3">
      <c r="B47" s="35" t="s">
        <v>54</v>
      </c>
      <c r="C47" s="30" t="s">
        <v>2</v>
      </c>
      <c r="D47" s="4">
        <v>42291</v>
      </c>
      <c r="E47" s="4">
        <v>42291</v>
      </c>
      <c r="F47" s="5">
        <v>63000</v>
      </c>
      <c r="G47" s="29">
        <v>0.3</v>
      </c>
      <c r="H47" s="5">
        <f t="shared" si="1"/>
        <v>81900</v>
      </c>
      <c r="I47" s="25">
        <v>6</v>
      </c>
      <c r="J47" s="36" t="s">
        <v>17</v>
      </c>
      <c r="K47" s="14"/>
      <c r="Q47"/>
      <c r="R47"/>
    </row>
    <row r="48" spans="2:18" x14ac:dyDescent="0.3">
      <c r="B48" s="35" t="s">
        <v>78</v>
      </c>
      <c r="C48" s="30" t="s">
        <v>2</v>
      </c>
      <c r="D48" s="4">
        <v>42290</v>
      </c>
      <c r="E48" s="4">
        <v>42290</v>
      </c>
      <c r="F48" s="5">
        <v>63000</v>
      </c>
      <c r="G48" s="29">
        <v>0.3</v>
      </c>
      <c r="H48" s="5">
        <f t="shared" si="1"/>
        <v>81900</v>
      </c>
      <c r="I48" s="25">
        <v>6</v>
      </c>
      <c r="J48" s="36" t="s">
        <v>16</v>
      </c>
      <c r="K48" s="14"/>
      <c r="Q48"/>
      <c r="R48"/>
    </row>
    <row r="49" spans="2:18" x14ac:dyDescent="0.3">
      <c r="B49" s="35" t="s">
        <v>40</v>
      </c>
      <c r="C49" s="30" t="s">
        <v>6</v>
      </c>
      <c r="D49" s="4">
        <v>42290</v>
      </c>
      <c r="E49" s="4">
        <v>42290</v>
      </c>
      <c r="F49" s="5">
        <v>37800</v>
      </c>
      <c r="G49" s="29">
        <v>0.4</v>
      </c>
      <c r="H49" s="5">
        <f t="shared" si="1"/>
        <v>52920</v>
      </c>
      <c r="I49" s="25">
        <v>4</v>
      </c>
      <c r="J49" s="36" t="s">
        <v>17</v>
      </c>
      <c r="K49" s="14"/>
      <c r="Q49"/>
      <c r="R49"/>
    </row>
    <row r="50" spans="2:18" x14ac:dyDescent="0.3">
      <c r="B50" s="35" t="s">
        <v>73</v>
      </c>
      <c r="C50" s="30" t="s">
        <v>7</v>
      </c>
      <c r="D50" s="4">
        <v>42277</v>
      </c>
      <c r="E50" s="4">
        <v>42277</v>
      </c>
      <c r="F50" s="5">
        <v>36900</v>
      </c>
      <c r="G50" s="29">
        <v>0.4</v>
      </c>
      <c r="H50" s="5">
        <f t="shared" si="1"/>
        <v>51660</v>
      </c>
      <c r="I50" s="25">
        <v>4</v>
      </c>
      <c r="J50" s="36" t="s">
        <v>16</v>
      </c>
      <c r="K50" s="14"/>
      <c r="Q50"/>
      <c r="R50"/>
    </row>
    <row r="51" spans="2:18" x14ac:dyDescent="0.3">
      <c r="B51" s="35" t="s">
        <v>35</v>
      </c>
      <c r="C51" s="30" t="s">
        <v>13</v>
      </c>
      <c r="D51" s="4">
        <v>42277</v>
      </c>
      <c r="E51" s="4">
        <v>42277</v>
      </c>
      <c r="F51" s="5">
        <v>67500</v>
      </c>
      <c r="G51" s="29">
        <v>0.3</v>
      </c>
      <c r="H51" s="5">
        <f t="shared" si="1"/>
        <v>87750</v>
      </c>
      <c r="I51" s="25">
        <v>7</v>
      </c>
      <c r="J51" s="36" t="s">
        <v>18</v>
      </c>
      <c r="K51" s="14"/>
      <c r="Q51"/>
      <c r="R51"/>
    </row>
    <row r="52" spans="2:18" x14ac:dyDescent="0.3">
      <c r="B52" s="35" t="s">
        <v>71</v>
      </c>
      <c r="C52" s="30" t="s">
        <v>6</v>
      </c>
      <c r="D52" s="4">
        <v>42275</v>
      </c>
      <c r="E52" s="4">
        <v>42275</v>
      </c>
      <c r="F52" s="5">
        <v>37800</v>
      </c>
      <c r="G52" s="29">
        <v>0.4</v>
      </c>
      <c r="H52" s="5">
        <f t="shared" si="1"/>
        <v>52920</v>
      </c>
      <c r="I52" s="25">
        <v>4</v>
      </c>
      <c r="J52" s="36" t="s">
        <v>17</v>
      </c>
      <c r="K52" s="14"/>
      <c r="Q52"/>
      <c r="R52"/>
    </row>
    <row r="53" spans="2:18" x14ac:dyDescent="0.3">
      <c r="B53" s="35" t="s">
        <v>47</v>
      </c>
      <c r="C53" s="30" t="s">
        <v>11</v>
      </c>
      <c r="D53" s="4">
        <v>42275</v>
      </c>
      <c r="E53" s="4">
        <v>42275</v>
      </c>
      <c r="F53" s="5">
        <v>8100</v>
      </c>
      <c r="G53" s="29">
        <v>0.5</v>
      </c>
      <c r="H53" s="5">
        <f t="shared" si="1"/>
        <v>12150</v>
      </c>
      <c r="I53" s="25">
        <v>1</v>
      </c>
      <c r="J53" s="36" t="s">
        <v>17</v>
      </c>
      <c r="K53" s="14"/>
      <c r="Q53"/>
      <c r="R53"/>
    </row>
    <row r="54" spans="2:18" x14ac:dyDescent="0.3">
      <c r="B54" s="35" t="s">
        <v>22</v>
      </c>
      <c r="C54" s="30" t="s">
        <v>12</v>
      </c>
      <c r="D54" s="4">
        <v>42269</v>
      </c>
      <c r="E54" s="4">
        <v>42269</v>
      </c>
      <c r="F54" s="5">
        <v>14400</v>
      </c>
      <c r="G54" s="29">
        <v>0.5</v>
      </c>
      <c r="H54" s="5">
        <f t="shared" si="1"/>
        <v>21600</v>
      </c>
      <c r="I54" s="25">
        <v>1</v>
      </c>
      <c r="J54" s="36" t="s">
        <v>18</v>
      </c>
      <c r="K54" s="14"/>
      <c r="Q54"/>
      <c r="R54"/>
    </row>
    <row r="55" spans="2:18" x14ac:dyDescent="0.3">
      <c r="B55" s="35" t="s">
        <v>41</v>
      </c>
      <c r="C55" s="30" t="s">
        <v>8</v>
      </c>
      <c r="D55" s="4">
        <v>42269</v>
      </c>
      <c r="E55" s="4">
        <v>42269</v>
      </c>
      <c r="F55" s="5">
        <v>27900</v>
      </c>
      <c r="G55" s="29">
        <v>0.4</v>
      </c>
      <c r="H55" s="5">
        <f t="shared" si="1"/>
        <v>39060</v>
      </c>
      <c r="I55" s="25">
        <v>3</v>
      </c>
      <c r="J55" s="36" t="s">
        <v>16</v>
      </c>
      <c r="K55" s="14"/>
      <c r="Q55"/>
      <c r="R55"/>
    </row>
    <row r="56" spans="2:18" x14ac:dyDescent="0.3">
      <c r="B56" s="35" t="s">
        <v>44</v>
      </c>
      <c r="C56" s="30" t="s">
        <v>14</v>
      </c>
      <c r="D56" s="4">
        <v>42264</v>
      </c>
      <c r="E56" s="4">
        <v>42264</v>
      </c>
      <c r="F56" s="5">
        <v>6300</v>
      </c>
      <c r="G56" s="29">
        <v>0.5</v>
      </c>
      <c r="H56" s="5">
        <f t="shared" si="1"/>
        <v>9450</v>
      </c>
      <c r="I56" s="25">
        <v>1</v>
      </c>
      <c r="J56" s="36" t="s">
        <v>16</v>
      </c>
      <c r="K56" s="14"/>
      <c r="Q56"/>
      <c r="R56"/>
    </row>
    <row r="57" spans="2:18" x14ac:dyDescent="0.3">
      <c r="B57" s="35" t="s">
        <v>57</v>
      </c>
      <c r="C57" s="30" t="s">
        <v>11</v>
      </c>
      <c r="D57" s="4">
        <v>42263</v>
      </c>
      <c r="E57" s="4">
        <v>42263</v>
      </c>
      <c r="F57" s="5">
        <v>8100</v>
      </c>
      <c r="G57" s="29">
        <v>0.5</v>
      </c>
      <c r="H57" s="5">
        <f t="shared" si="1"/>
        <v>12150</v>
      </c>
      <c r="I57" s="25">
        <v>1</v>
      </c>
      <c r="J57" s="36" t="s">
        <v>17</v>
      </c>
      <c r="K57" s="14"/>
      <c r="Q57"/>
      <c r="R57"/>
    </row>
    <row r="58" spans="2:18" x14ac:dyDescent="0.3">
      <c r="B58" s="35" t="s">
        <v>26</v>
      </c>
      <c r="C58" s="30" t="s">
        <v>5</v>
      </c>
      <c r="D58" s="4">
        <v>42258</v>
      </c>
      <c r="E58" s="4">
        <v>42258</v>
      </c>
      <c r="F58" s="5">
        <v>92700</v>
      </c>
      <c r="G58" s="29">
        <v>0.3</v>
      </c>
      <c r="H58" s="5">
        <f t="shared" si="1"/>
        <v>120510</v>
      </c>
      <c r="I58" s="25">
        <v>9</v>
      </c>
      <c r="J58" s="36" t="s">
        <v>17</v>
      </c>
      <c r="K58" s="14"/>
      <c r="Q58"/>
      <c r="R58"/>
    </row>
    <row r="59" spans="2:18" x14ac:dyDescent="0.3">
      <c r="B59" s="35" t="s">
        <v>70</v>
      </c>
      <c r="C59" s="30" t="s">
        <v>4</v>
      </c>
      <c r="D59" s="4">
        <v>42248</v>
      </c>
      <c r="E59" s="4">
        <v>42248</v>
      </c>
      <c r="F59" s="5">
        <v>90000</v>
      </c>
      <c r="G59" s="28">
        <v>0.1</v>
      </c>
      <c r="H59" s="5">
        <f t="shared" si="1"/>
        <v>99000.000000000015</v>
      </c>
      <c r="I59" s="25">
        <v>9</v>
      </c>
      <c r="J59" s="36" t="s">
        <v>16</v>
      </c>
      <c r="K59" s="14"/>
      <c r="Q59"/>
      <c r="R59"/>
    </row>
    <row r="60" spans="2:18" x14ac:dyDescent="0.3">
      <c r="B60" s="35" t="s">
        <v>64</v>
      </c>
      <c r="C60" s="30" t="s">
        <v>10</v>
      </c>
      <c r="D60" s="4">
        <v>42248</v>
      </c>
      <c r="E60" s="4">
        <v>42248</v>
      </c>
      <c r="F60" s="5">
        <v>47700</v>
      </c>
      <c r="G60" s="29">
        <v>0.3</v>
      </c>
      <c r="H60" s="5">
        <f t="shared" si="1"/>
        <v>62010</v>
      </c>
      <c r="I60" s="25">
        <v>5</v>
      </c>
      <c r="J60" s="36" t="s">
        <v>17</v>
      </c>
      <c r="K60" s="14"/>
      <c r="Q60"/>
      <c r="R60"/>
    </row>
    <row r="61" spans="2:18" x14ac:dyDescent="0.3">
      <c r="B61" s="35" t="s">
        <v>65</v>
      </c>
      <c r="C61" s="30" t="s">
        <v>11</v>
      </c>
      <c r="D61" s="4">
        <v>42248</v>
      </c>
      <c r="E61" s="4">
        <v>42248</v>
      </c>
      <c r="F61" s="5">
        <v>8100</v>
      </c>
      <c r="G61" s="29">
        <v>0.5</v>
      </c>
      <c r="H61" s="5">
        <f t="shared" si="1"/>
        <v>12150</v>
      </c>
      <c r="I61" s="25">
        <v>1</v>
      </c>
      <c r="J61" s="36" t="s">
        <v>16</v>
      </c>
      <c r="K61" s="14"/>
      <c r="Q61"/>
      <c r="R61"/>
    </row>
    <row r="62" spans="2:18" x14ac:dyDescent="0.3">
      <c r="B62" s="35" t="s">
        <v>66</v>
      </c>
      <c r="C62" s="30" t="s">
        <v>1</v>
      </c>
      <c r="D62" s="4">
        <v>42248</v>
      </c>
      <c r="E62" s="4">
        <v>42248</v>
      </c>
      <c r="F62" s="5">
        <v>54900</v>
      </c>
      <c r="G62" s="29">
        <v>0.3</v>
      </c>
      <c r="H62" s="5">
        <f t="shared" si="1"/>
        <v>71370</v>
      </c>
      <c r="I62" s="25">
        <v>5</v>
      </c>
      <c r="J62" s="36" t="s">
        <v>17</v>
      </c>
      <c r="K62" s="14"/>
      <c r="Q62"/>
      <c r="R62"/>
    </row>
    <row r="63" spans="2:18" x14ac:dyDescent="0.3">
      <c r="B63" s="35" t="s">
        <v>67</v>
      </c>
      <c r="C63" s="30" t="s">
        <v>5</v>
      </c>
      <c r="D63" s="4">
        <v>42248</v>
      </c>
      <c r="E63" s="4">
        <v>42248</v>
      </c>
      <c r="F63" s="5">
        <v>92700</v>
      </c>
      <c r="G63" s="29">
        <v>0.3</v>
      </c>
      <c r="H63" s="5">
        <f t="shared" si="1"/>
        <v>120510</v>
      </c>
      <c r="I63" s="25">
        <v>9</v>
      </c>
      <c r="J63" s="36" t="s">
        <v>17</v>
      </c>
      <c r="K63" s="14"/>
      <c r="Q63"/>
      <c r="R63"/>
    </row>
    <row r="64" spans="2:18" x14ac:dyDescent="0.3">
      <c r="B64" s="35" t="s">
        <v>68</v>
      </c>
      <c r="C64" s="30" t="s">
        <v>3</v>
      </c>
      <c r="D64" s="4">
        <v>42248</v>
      </c>
      <c r="E64" s="4">
        <v>42248</v>
      </c>
      <c r="F64" s="5">
        <v>79200</v>
      </c>
      <c r="G64" s="29">
        <v>0.3</v>
      </c>
      <c r="H64" s="5">
        <f t="shared" si="1"/>
        <v>102960</v>
      </c>
      <c r="I64" s="25">
        <v>8</v>
      </c>
      <c r="J64" s="36" t="s">
        <v>16</v>
      </c>
      <c r="K64" s="14"/>
      <c r="Q64"/>
      <c r="R64"/>
    </row>
    <row r="65" spans="2:18" x14ac:dyDescent="0.3">
      <c r="B65" s="42" t="s">
        <v>69</v>
      </c>
      <c r="C65" s="33" t="s">
        <v>9</v>
      </c>
      <c r="D65" s="43">
        <v>42248</v>
      </c>
      <c r="E65" s="43">
        <v>42248</v>
      </c>
      <c r="F65" s="44">
        <v>18900</v>
      </c>
      <c r="G65" s="45">
        <v>0.5</v>
      </c>
      <c r="H65" s="44">
        <f t="shared" si="1"/>
        <v>28350</v>
      </c>
      <c r="I65" s="46">
        <v>2</v>
      </c>
      <c r="J65" s="47" t="s">
        <v>16</v>
      </c>
      <c r="K65" s="14"/>
      <c r="Q65"/>
      <c r="R65"/>
    </row>
  </sheetData>
  <sortState xmlns:xlrd2="http://schemas.microsoft.com/office/spreadsheetml/2017/richdata2" ref="C6:D65">
    <sortCondition ref="C6:C65"/>
  </sortState>
  <mergeCells count="8">
    <mergeCell ref="O10:O11"/>
    <mergeCell ref="L14:M15"/>
    <mergeCell ref="N14:N15"/>
    <mergeCell ref="L5:L6"/>
    <mergeCell ref="L10:L11"/>
    <mergeCell ref="M10:M11"/>
    <mergeCell ref="N10:N11"/>
    <mergeCell ref="O14:O15"/>
  </mergeCells>
  <conditionalFormatting sqref="I6:I65">
    <cfRule type="expression" dxfId="0" priority="1">
      <formula>$I6=$N$14</formula>
    </cfRule>
  </conditionalFormatting>
  <dataValidations count="7">
    <dataValidation type="list" allowBlank="1" showInputMessage="1" showErrorMessage="1" sqref="J6:J65 R7:R9" xr:uid="{00000000-0002-0000-0000-000000000000}">
      <formula1>"QLD,VIC,NSW"</formula1>
    </dataValidation>
    <dataValidation type="list" allowBlank="1" showInputMessage="1" showErrorMessage="1" sqref="M6 M10:M11" xr:uid="{37AB6D39-B0A4-4260-A174-0B809E1B62C6}">
      <formula1>States</formula1>
    </dataValidation>
    <dataValidation type="list" allowBlank="1" showInputMessage="1" showErrorMessage="1" sqref="N14:N15" xr:uid="{C0A987C0-0BE9-4F9F-9723-D6FAD9C5183B}">
      <formula1>"1,2,3,4,5,6,7,8,9"</formula1>
    </dataValidation>
    <dataValidation type="whole" allowBlank="1" showInputMessage="1" showErrorMessage="1" sqref="I6:I65" xr:uid="{32ACE7A8-A513-420A-8E23-E90B327ACE65}">
      <formula1>1</formula1>
      <formula2>9</formula2>
    </dataValidation>
    <dataValidation type="custom" allowBlank="1" showInputMessage="1" showErrorMessage="1" sqref="B6:B65" xr:uid="{4992C9D7-4D99-4A04-BCA3-E7CD942E9EBD}">
      <formula1>COUNTIFS(Job_number,B6)&lt;=1</formula1>
    </dataValidation>
    <dataValidation type="decimal" allowBlank="1" showInputMessage="1" showErrorMessage="1" sqref="G6:G65" xr:uid="{51156890-8E13-422A-AF42-54F13E58BB92}">
      <formula1>0.1</formula1>
      <formula2>0.5</formula2>
    </dataValidation>
    <dataValidation type="date" operator="greaterThan" allowBlank="1" showInputMessage="1" showErrorMessage="1" sqref="D6:E65" xr:uid="{93162D37-4424-4293-9A12-66FABCFA3BD1}">
      <formula1>$S$18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Jobs-Data</vt:lpstr>
      <vt:lpstr>Job_number</vt:lpstr>
      <vt:lpstr>State</vt:lpstr>
      <vt:lpstr>States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2025-10-08T15:12:39Z</dcterms:modified>
</cp:coreProperties>
</file>