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hahdm\Workspace\Konguitos_Casino\Documentación\"/>
    </mc:Choice>
  </mc:AlternateContent>
  <xr:revisionPtr revIDLastSave="0" documentId="13_ncr:1_{40BAEF17-F9FF-400D-8450-AA093F1ADFF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lanificador" sheetId="1" r:id="rId1"/>
    <sheet name="Cuentos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4" i="1" l="1"/>
  <c r="J135" i="1"/>
  <c r="K15" i="1"/>
  <c r="J132" i="1"/>
  <c r="K132" i="1"/>
  <c r="J130" i="1"/>
  <c r="J133" i="1"/>
  <c r="K133" i="1"/>
  <c r="J51" i="1"/>
  <c r="K131" i="1"/>
  <c r="J131" i="1"/>
  <c r="K130" i="1"/>
  <c r="J78" i="1"/>
  <c r="K18" i="1" s="1"/>
  <c r="J73" i="1"/>
  <c r="K75" i="1"/>
  <c r="J75" i="1"/>
  <c r="J76" i="1"/>
  <c r="J74" i="1"/>
  <c r="K78" i="1"/>
  <c r="K77" i="1"/>
  <c r="K76" i="1"/>
  <c r="K73" i="1"/>
  <c r="J77" i="1"/>
  <c r="K74" i="1"/>
  <c r="C66" i="1"/>
  <c r="K64" i="1"/>
  <c r="J64" i="1"/>
  <c r="K63" i="1"/>
  <c r="J63" i="1"/>
  <c r="K62" i="1"/>
  <c r="J62" i="1"/>
  <c r="K61" i="1"/>
  <c r="J61" i="1"/>
  <c r="K60" i="1"/>
  <c r="J60" i="1"/>
  <c r="K59" i="1"/>
  <c r="J59" i="1"/>
  <c r="K55" i="1"/>
  <c r="J55" i="1"/>
  <c r="K54" i="1"/>
  <c r="J54" i="1"/>
  <c r="K53" i="1"/>
  <c r="J53" i="1"/>
  <c r="K52" i="1"/>
  <c r="J52" i="1"/>
  <c r="K51" i="1"/>
  <c r="K50" i="1"/>
  <c r="J50" i="1"/>
  <c r="C19" i="1"/>
  <c r="F3" i="1"/>
  <c r="E3" i="1"/>
  <c r="K1" i="2"/>
  <c r="K12" i="1" l="1"/>
  <c r="K3" i="1"/>
  <c r="K6" i="1"/>
  <c r="K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tc={9371C6CE-05AE-48D9-9CC4-7BBBBF016020}</author>
    <author>tc={779B0B16-BA1A-4FB6-BFB9-BA670422C61C}</author>
  </authors>
  <commentList>
    <comment ref="C98" authorId="0" shapeId="0" xr:uid="{9371C6CE-05AE-48D9-9CC4-7BBBBF01602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  <comment ref="C99" authorId="1" shapeId="0" xr:uid="{779B0B16-BA1A-4FB6-BFB9-BA670422C61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</commentList>
</comments>
</file>

<file path=xl/sharedStrings.xml><?xml version="1.0" encoding="utf-8"?>
<sst xmlns="http://schemas.openxmlformats.org/spreadsheetml/2006/main" count="510" uniqueCount="187">
  <si>
    <t>Nombre</t>
  </si>
  <si>
    <t>Tarea</t>
  </si>
  <si>
    <t>Nº Historia</t>
  </si>
  <si>
    <t>Horas Esperadas</t>
  </si>
  <si>
    <t>Horas Reales</t>
  </si>
  <si>
    <t>Completado (Verde)
En proceso (Naranja)
No iniciado (Blanco)</t>
  </si>
  <si>
    <t>Horas de trabajo Real</t>
  </si>
  <si>
    <t>Total:</t>
  </si>
  <si>
    <t>DEMO1</t>
  </si>
  <si>
    <t>Hugo</t>
  </si>
  <si>
    <t>Framework</t>
  </si>
  <si>
    <t>NULL</t>
  </si>
  <si>
    <t>Daniel</t>
  </si>
  <si>
    <t>Tomás</t>
  </si>
  <si>
    <t>Álvaro</t>
  </si>
  <si>
    <t>Germán</t>
  </si>
  <si>
    <t>Juan</t>
  </si>
  <si>
    <t>BBDD</t>
  </si>
  <si>
    <t>Conexion BBDD</t>
  </si>
  <si>
    <t>Tragaperras</t>
  </si>
  <si>
    <t>Konguito run</t>
  </si>
  <si>
    <t>Ingresar/retirar dinero</t>
  </si>
  <si>
    <t>RECORDAR SUMAR ARRIBA LAS HORAS REALES HECHAS</t>
  </si>
  <si>
    <t>Inicio de sesion usuario registrado</t>
  </si>
  <si>
    <t>Registro de cuentas de Admin</t>
  </si>
  <si>
    <t>Usuario de nuevo ingreso</t>
  </si>
  <si>
    <t>Carta más alta</t>
  </si>
  <si>
    <t>Interfaz Inicio Usuario(Implementación del método BBDD)</t>
  </si>
  <si>
    <t>Interfaz Inicio Admin(Implementación del método BBDD)</t>
  </si>
  <si>
    <t>Interfaz Registro Usuario(Implementación del método BBDD)</t>
  </si>
  <si>
    <t>Interfaz Registro admin(Implementación del método BBDD)</t>
  </si>
  <si>
    <t>Interfaz de Funciones de amin(Implementación del método BBDD)</t>
  </si>
  <si>
    <t>Interfaz principal</t>
  </si>
  <si>
    <t>Ventana de términos y condiciones</t>
  </si>
  <si>
    <t>Dados Craps</t>
  </si>
  <si>
    <t>Blackjack</t>
  </si>
  <si>
    <t>DEMO2</t>
  </si>
  <si>
    <t>ToolBar</t>
  </si>
  <si>
    <t>Mejora Excel</t>
  </si>
  <si>
    <t>Compra KonguitoCoins</t>
  </si>
  <si>
    <t>Ruleta Europea</t>
  </si>
  <si>
    <t>Ventana Avatares</t>
  </si>
  <si>
    <t>Avatares</t>
  </si>
  <si>
    <t>Diseño de Moneda</t>
  </si>
  <si>
    <t>Demo 2</t>
  </si>
  <si>
    <t>Horas trabajadas</t>
  </si>
  <si>
    <t>Horas estimadas</t>
  </si>
  <si>
    <t>Contenidos excel</t>
  </si>
  <si>
    <t>Interfaz de otros juegos</t>
  </si>
  <si>
    <t>IA Imagenes</t>
  </si>
  <si>
    <t>Suspendida</t>
  </si>
  <si>
    <t>Interfaz de indices de juegos</t>
  </si>
  <si>
    <t>Ajustes</t>
  </si>
  <si>
    <t>Conexion e inserccion de datos en la BBDD</t>
  </si>
  <si>
    <t>Administrar la BBDD</t>
  </si>
  <si>
    <t>Encriptacion de contraseñas y cc de la tarjeta</t>
  </si>
  <si>
    <t>Verificar existencia de mails en registro</t>
  </si>
  <si>
    <t>Página no encontrada</t>
  </si>
  <si>
    <t>Animación tragaperras</t>
  </si>
  <si>
    <t>Cartel Tragaperras</t>
  </si>
  <si>
    <t>Diseño de carteles: bingo, plinko, tragaperras</t>
  </si>
  <si>
    <t>Implementar en carta más alta saldo cuenta</t>
  </si>
  <si>
    <t>Poner la foto en la BBDD</t>
  </si>
  <si>
    <t>Interfaz Funciones Admin</t>
  </si>
  <si>
    <t>Añadir fotos usuario a la bbdd</t>
  </si>
  <si>
    <t>Investigacion imágenes en BBDD</t>
  </si>
  <si>
    <t>Animación moneda ventana dinero</t>
  </si>
  <si>
    <t>DEMO3</t>
  </si>
  <si>
    <t>Demo 3</t>
  </si>
  <si>
    <t>Refactorizar código konguitorun</t>
  </si>
  <si>
    <t>Integrar saldo Tragaperras</t>
  </si>
  <si>
    <t>Integrar saldo Dados Craps</t>
  </si>
  <si>
    <t>Integrar saldo Blackjack</t>
  </si>
  <si>
    <t>Integrar ventana de avatares y terminarla</t>
  </si>
  <si>
    <t>Musica</t>
  </si>
  <si>
    <t>Mejora Toolbar</t>
  </si>
  <si>
    <t>Tablas nueva Gashapon</t>
  </si>
  <si>
    <t>Confirmación Email</t>
  </si>
  <si>
    <t>Refactorizar codigo ventana juegos extra</t>
  </si>
  <si>
    <t>Refactorizar, Alertas y Mejora visual registro usuario</t>
  </si>
  <si>
    <t>Refactorizar y Alertas registro admin</t>
  </si>
  <si>
    <t>Refactorizar y Alertas inicio</t>
  </si>
  <si>
    <t>Funciones Admin</t>
  </si>
  <si>
    <t>Mejora visual Blackjack</t>
  </si>
  <si>
    <t>Refactorizar CompraMonedas</t>
  </si>
  <si>
    <t>Refactorizar Tragaperras</t>
  </si>
  <si>
    <t>Cambiar alertas juego konguitorun</t>
  </si>
  <si>
    <t>Hacer un contador multijugador (investigación)</t>
  </si>
  <si>
    <t>Hacer cartel carta más alta</t>
  </si>
  <si>
    <t>Hacer cartel ruleta</t>
  </si>
  <si>
    <t>Implementar terminos y condiciones</t>
  </si>
  <si>
    <t>Nº historia usuario</t>
  </si>
  <si>
    <t>Completado (Verde) | No Completado (Blanco)</t>
  </si>
  <si>
    <t>Nombre de cuento</t>
  </si>
  <si>
    <t>Estimadores</t>
  </si>
  <si>
    <t>Prioridades</t>
  </si>
  <si>
    <t>Riesgo</t>
  </si>
  <si>
    <t>Fecha de compromiso</t>
  </si>
  <si>
    <t>Total tareas completadas:</t>
  </si>
  <si>
    <t>Registro (usuario)</t>
  </si>
  <si>
    <t>Alta</t>
  </si>
  <si>
    <t>Bajo</t>
  </si>
  <si>
    <t>Total tareas:</t>
  </si>
  <si>
    <t>Registro (Admin)</t>
  </si>
  <si>
    <t>Inicio de sesion (usuario)</t>
  </si>
  <si>
    <t>Recuperacion de cuenta</t>
  </si>
  <si>
    <t>Media</t>
  </si>
  <si>
    <t>IA comparar imagenes</t>
  </si>
  <si>
    <t>Alto</t>
  </si>
  <si>
    <t>Medio</t>
  </si>
  <si>
    <t>Agregar/retirar usuarios</t>
  </si>
  <si>
    <t>Rankings</t>
  </si>
  <si>
    <t>Baja</t>
  </si>
  <si>
    <t>Desafios y recompensas</t>
  </si>
  <si>
    <t>Terminos y condiciones</t>
  </si>
  <si>
    <t>Idiomas</t>
  </si>
  <si>
    <t>Matchmaking</t>
  </si>
  <si>
    <t>Texas Hold´em Poker</t>
  </si>
  <si>
    <t>Seven Stud Poker</t>
  </si>
  <si>
    <t>Blackjack clásico</t>
  </si>
  <si>
    <t>Cartas de elección</t>
  </si>
  <si>
    <t>Poker con dados</t>
  </si>
  <si>
    <t>Poker mentiroso</t>
  </si>
  <si>
    <t>Ruleta europea</t>
  </si>
  <si>
    <t>Bingo de 90 bolas</t>
  </si>
  <si>
    <t>Plinko</t>
  </si>
  <si>
    <t>Dinosaurio: Konguito Run</t>
  </si>
  <si>
    <t>Gashapon</t>
  </si>
  <si>
    <t>Ruleta rusa</t>
  </si>
  <si>
    <t>Interfaz Inicio de sesion</t>
  </si>
  <si>
    <t>Interfaz de registro (usuario)</t>
  </si>
  <si>
    <t>Interfaz de registro (admin)</t>
  </si>
  <si>
    <t>Interfaz de juegos de cartas</t>
  </si>
  <si>
    <t>Interfaz de juegos de dados</t>
  </si>
  <si>
    <t>Interfaz de eventos especiales</t>
  </si>
  <si>
    <t>Interfaz de perfil de usuario</t>
  </si>
  <si>
    <t>Interfaz de ajustes</t>
  </si>
  <si>
    <t>Ventana de terminos y condiciones</t>
  </si>
  <si>
    <t>Encriptacion de contraseñas y CVV</t>
  </si>
  <si>
    <t>Compra de monedas</t>
  </si>
  <si>
    <t>Diseño de moneda</t>
  </si>
  <si>
    <t>Funciones de adminsitrador</t>
  </si>
  <si>
    <t>Contacto cliente-casino</t>
  </si>
  <si>
    <t>Toolbar</t>
  </si>
  <si>
    <t>Interfaz de ingreso/retiro monedas</t>
  </si>
  <si>
    <t>Mejora Compra Monedas Visual</t>
  </si>
  <si>
    <t>Arrancar la aplicación por cmd en una máquina vacía</t>
  </si>
  <si>
    <t>;Mejora Interfaz venta/compra monedas</t>
  </si>
  <si>
    <t>Demo 1</t>
  </si>
  <si>
    <t>Desplegar aplicación</t>
  </si>
  <si>
    <t>NombreTrabajador</t>
  </si>
  <si>
    <t>Refactorizar codigo carta mas alta</t>
  </si>
  <si>
    <t>Refactor blackjack y dados craps</t>
  </si>
  <si>
    <t>herencia html toolbar</t>
  </si>
  <si>
    <t>Ajustes (pt. 2)</t>
  </si>
  <si>
    <t>Hacer un juego multijugador (continuación)</t>
  </si>
  <si>
    <t>Rediseñar interfaz de cartas</t>
  </si>
  <si>
    <t>Animación ruleta europea</t>
  </si>
  <si>
    <t>Apuestas Ruleta</t>
  </si>
  <si>
    <t>Terminar alertas interfaces</t>
  </si>
  <si>
    <t>Interfaz cambio de contraseña</t>
  </si>
  <si>
    <t>Ruleta Rusa</t>
  </si>
  <si>
    <t>contacto cliente-casino</t>
  </si>
  <si>
    <t xml:space="preserve">Desafios y recompensa (BASE) </t>
  </si>
  <si>
    <t>interfaz eventos especiales</t>
  </si>
  <si>
    <t xml:space="preserve">idiomas </t>
  </si>
  <si>
    <t>Hacer cartel + frontal blackjack</t>
  </si>
  <si>
    <t>TDD konguitorun</t>
  </si>
  <si>
    <t>Investigar /Ver tutoriales de hosting</t>
  </si>
  <si>
    <t>Investigar sobre AJAX</t>
  </si>
  <si>
    <t>Investigar/Ver tutoriales sobre socket programming</t>
  </si>
  <si>
    <t>boton de volumen (mutear)</t>
  </si>
  <si>
    <t>Arrancar la aplicación con render</t>
  </si>
  <si>
    <t>varios metodos de bbdd</t>
  </si>
  <si>
    <t>Docker</t>
  </si>
  <si>
    <t>Mensajes de victoria/Derrota/empate</t>
  </si>
  <si>
    <t>DEMO4</t>
  </si>
  <si>
    <t>Dados Craps Mejora Visual</t>
  </si>
  <si>
    <t>Apoyo</t>
  </si>
  <si>
    <t>Arreglar Toolbar</t>
  </si>
  <si>
    <t>Ruleta</t>
  </si>
  <si>
    <t>Cartel + frontal ruleta rusa</t>
  </si>
  <si>
    <t>Interfaz ventana principal</t>
  </si>
  <si>
    <t>bajo demanda</t>
  </si>
  <si>
    <t>apoyo toolbar</t>
  </si>
  <si>
    <t>Demo 4</t>
  </si>
  <si>
    <t>Cartel juegos cartas, juegos dados, juegos extra, eventos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</si>
</sst>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"/>
      <color theme="1"/>
      <name val="Arial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6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sz val="11"/>
      <color rgb="FF444444"/>
      <name val="Calibri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6"/>
      </patternFill>
    </fill>
    <fill>
      <patternFill patternType="solid">
        <fgColor theme="0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8" tint="0.59999389629810485"/>
        <bgColor rgb="FFFF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theme="7"/>
      </patternFill>
    </fill>
    <fill>
      <patternFill patternType="solid">
        <fgColor rgb="FFC0000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10" borderId="1" xfId="0" applyFont="1" applyFill="1" applyBorder="1"/>
    <xf numFmtId="0" fontId="1" fillId="0" borderId="0" xfId="0" applyFont="1" applyAlignment="1">
      <alignment horizontal="right"/>
    </xf>
    <xf numFmtId="0" fontId="0" fillId="0" borderId="4" xfId="0" applyBorder="1"/>
    <xf numFmtId="0" fontId="3" fillId="0" borderId="1" xfId="0" applyFont="1" applyBorder="1"/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0" fontId="5" fillId="5" borderId="4" xfId="0" applyFont="1" applyFill="1" applyBorder="1"/>
    <xf numFmtId="0" fontId="5" fillId="0" borderId="4" xfId="0" applyFont="1" applyBorder="1"/>
    <xf numFmtId="0" fontId="6" fillId="0" borderId="4" xfId="0" applyFont="1" applyBorder="1"/>
    <xf numFmtId="0" fontId="5" fillId="0" borderId="4" xfId="0" applyFont="1" applyBorder="1" applyAlignment="1">
      <alignment horizontal="center"/>
    </xf>
    <xf numFmtId="0" fontId="5" fillId="11" borderId="4" xfId="0" applyFont="1" applyFill="1" applyBorder="1"/>
    <xf numFmtId="0" fontId="8" fillId="2" borderId="3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9" fillId="0" borderId="1" xfId="0" applyFont="1" applyBorder="1"/>
    <xf numFmtId="0" fontId="1" fillId="12" borderId="1" xfId="0" applyFont="1" applyFill="1" applyBorder="1"/>
    <xf numFmtId="164" fontId="7" fillId="13" borderId="4" xfId="0" applyNumberFormat="1" applyFont="1" applyFill="1" applyBorder="1" applyAlignment="1">
      <alignment horizontal="center"/>
    </xf>
    <xf numFmtId="14" fontId="4" fillId="14" borderId="4" xfId="0" applyNumberFormat="1" applyFont="1" applyFill="1" applyBorder="1" applyAlignment="1">
      <alignment horizontal="center"/>
    </xf>
    <xf numFmtId="14" fontId="7" fillId="15" borderId="4" xfId="0" applyNumberFormat="1" applyFont="1" applyFill="1" applyBorder="1" applyAlignment="1">
      <alignment horizontal="center"/>
    </xf>
    <xf numFmtId="164" fontId="7" fillId="16" borderId="4" xfId="0" applyNumberFormat="1" applyFont="1" applyFill="1" applyBorder="1" applyAlignment="1">
      <alignment horizontal="center"/>
    </xf>
    <xf numFmtId="164" fontId="4" fillId="17" borderId="4" xfId="0" applyNumberFormat="1" applyFont="1" applyFill="1" applyBorder="1" applyAlignment="1">
      <alignment horizontal="center"/>
    </xf>
    <xf numFmtId="164" fontId="7" fillId="18" borderId="4" xfId="0" applyNumberFormat="1" applyFont="1" applyFill="1" applyBorder="1" applyAlignment="1">
      <alignment horizontal="center"/>
    </xf>
    <xf numFmtId="0" fontId="0" fillId="19" borderId="0" xfId="0" applyFill="1"/>
    <xf numFmtId="0" fontId="0" fillId="0" borderId="1" xfId="0" applyBorder="1"/>
    <xf numFmtId="0" fontId="10" fillId="0" borderId="0" xfId="0" applyFont="1"/>
    <xf numFmtId="0" fontId="1" fillId="6" borderId="5" xfId="0" applyFont="1" applyFill="1" applyBorder="1"/>
    <xf numFmtId="0" fontId="0" fillId="0" borderId="5" xfId="0" applyBorder="1"/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1" fillId="7" borderId="5" xfId="0" applyFont="1" applyFill="1" applyBorder="1"/>
    <xf numFmtId="0" fontId="1" fillId="20" borderId="1" xfId="0" applyFont="1" applyFill="1" applyBorder="1"/>
    <xf numFmtId="0" fontId="0" fillId="2" borderId="1" xfId="0" applyFill="1" applyBorder="1"/>
    <xf numFmtId="0" fontId="0" fillId="6" borderId="1" xfId="0" applyFill="1" applyBorder="1"/>
    <xf numFmtId="0" fontId="0" fillId="6" borderId="5" xfId="0" applyFill="1" applyBorder="1"/>
    <xf numFmtId="0" fontId="0" fillId="4" borderId="1" xfId="0" applyFill="1" applyBorder="1"/>
    <xf numFmtId="0" fontId="0" fillId="0" borderId="7" xfId="0" applyBorder="1"/>
    <xf numFmtId="0" fontId="0" fillId="0" borderId="8" xfId="0" applyBorder="1"/>
    <xf numFmtId="0" fontId="1" fillId="21" borderId="1" xfId="0" applyFont="1" applyFill="1" applyBorder="1"/>
    <xf numFmtId="0" fontId="0" fillId="20" borderId="1" xfId="0" applyFill="1" applyBorder="1"/>
    <xf numFmtId="0" fontId="0" fillId="22" borderId="0" xfId="0" applyFill="1"/>
    <xf numFmtId="0" fontId="1" fillId="7" borderId="4" xfId="0" applyFont="1" applyFill="1" applyBorder="1"/>
    <xf numFmtId="0" fontId="0" fillId="4" borderId="4" xfId="0" applyFill="1" applyBorder="1"/>
    <xf numFmtId="0" fontId="1" fillId="8" borderId="4" xfId="0" applyFont="1" applyFill="1" applyBorder="1"/>
    <xf numFmtId="0" fontId="1" fillId="2" borderId="4" xfId="0" applyFont="1" applyFill="1" applyBorder="1"/>
    <xf numFmtId="0" fontId="1" fillId="3" borderId="4" xfId="0" applyFont="1" applyFill="1" applyBorder="1"/>
    <xf numFmtId="0" fontId="0" fillId="6" borderId="4" xfId="0" applyFill="1" applyBorder="1"/>
    <xf numFmtId="0" fontId="1" fillId="2" borderId="12" xfId="0" applyFont="1" applyFill="1" applyBorder="1"/>
    <xf numFmtId="0" fontId="0" fillId="19" borderId="4" xfId="0" applyFill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264093" y="4385497"/>
          <a:ext cx="6006981" cy="3469688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348722</xdr:colOff>
      <xdr:row>16</xdr:row>
      <xdr:rowOff>197039</xdr:rowOff>
    </xdr:from>
    <xdr:to>
      <xdr:col>9</xdr:col>
      <xdr:colOff>16770</xdr:colOff>
      <xdr:row>20</xdr:row>
      <xdr:rowOff>15758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2DF292-7CEF-325E-4C11-C97A8357D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6536" y="3357928"/>
          <a:ext cx="568502" cy="564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11</xdr:row>
      <xdr:rowOff>4704</xdr:rowOff>
    </xdr:from>
    <xdr:to>
      <xdr:col>9</xdr:col>
      <xdr:colOff>1</xdr:colOff>
      <xdr:row>14</xdr:row>
      <xdr:rowOff>20133</xdr:rowOff>
    </xdr:to>
    <xdr:pic>
      <xdr:nvPicPr>
        <xdr:cNvPr id="4" name="Imagen 3" descr="View alvaro-sanzc's full-sized avatar">
          <a:extLst>
            <a:ext uri="{FF2B5EF4-FFF2-40B4-BE49-F238E27FC236}">
              <a16:creationId xmlns:a16="http://schemas.microsoft.com/office/drawing/2014/main" id="{DF308DED-D277-28C3-DE43-D57BFD50A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2177815"/>
          <a:ext cx="602075" cy="597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301038</xdr:colOff>
      <xdr:row>1</xdr:row>
      <xdr:rowOff>192851</xdr:rowOff>
    </xdr:from>
    <xdr:to>
      <xdr:col>9</xdr:col>
      <xdr:colOff>16769</xdr:colOff>
      <xdr:row>5</xdr:row>
      <xdr:rowOff>20040</xdr:rowOff>
    </xdr:to>
    <xdr:pic>
      <xdr:nvPicPr>
        <xdr:cNvPr id="5" name="Imagen 4" descr="View HugoAHerrera's full-sized avatar">
          <a:extLst>
            <a:ext uri="{FF2B5EF4-FFF2-40B4-BE49-F238E27FC236}">
              <a16:creationId xmlns:a16="http://schemas.microsoft.com/office/drawing/2014/main" id="{1811989C-F9ED-13EF-6844-7FF9C7723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8852" y="390407"/>
          <a:ext cx="616185" cy="611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319852</xdr:colOff>
      <xdr:row>5</xdr:row>
      <xdr:rowOff>4703</xdr:rowOff>
    </xdr:from>
    <xdr:to>
      <xdr:col>9</xdr:col>
      <xdr:colOff>16769</xdr:colOff>
      <xdr:row>8</xdr:row>
      <xdr:rowOff>19275</xdr:rowOff>
    </xdr:to>
    <xdr:pic>
      <xdr:nvPicPr>
        <xdr:cNvPr id="6" name="Imagen 5" descr="View DanielEscribanoIssacovitch's full-sized avatar">
          <a:extLst>
            <a:ext uri="{FF2B5EF4-FFF2-40B4-BE49-F238E27FC236}">
              <a16:creationId xmlns:a16="http://schemas.microsoft.com/office/drawing/2014/main" id="{7CCC2217-A454-F5BD-F11C-164E5FFFB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7666" y="992481"/>
          <a:ext cx="597371" cy="593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315148</xdr:colOff>
      <xdr:row>13</xdr:row>
      <xdr:rowOff>192852</xdr:rowOff>
    </xdr:from>
    <xdr:to>
      <xdr:col>9</xdr:col>
      <xdr:colOff>3025</xdr:colOff>
      <xdr:row>17</xdr:row>
      <xdr:rowOff>3004</xdr:rowOff>
    </xdr:to>
    <xdr:pic>
      <xdr:nvPicPr>
        <xdr:cNvPr id="7" name="Imagen 6" descr="View German0077's full-sized avatar">
          <a:extLst>
            <a:ext uri="{FF2B5EF4-FFF2-40B4-BE49-F238E27FC236}">
              <a16:creationId xmlns:a16="http://schemas.microsoft.com/office/drawing/2014/main" id="{A1821964-996B-D4A7-BCD1-C34359377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2962" y="2761074"/>
          <a:ext cx="597371" cy="593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8</xdr:row>
      <xdr:rowOff>4703</xdr:rowOff>
    </xdr:from>
    <xdr:to>
      <xdr:col>9</xdr:col>
      <xdr:colOff>1</xdr:colOff>
      <xdr:row>11</xdr:row>
      <xdr:rowOff>15801</xdr:rowOff>
    </xdr:to>
    <xdr:pic>
      <xdr:nvPicPr>
        <xdr:cNvPr id="8" name="Imagen 7" descr="View tomasmachin's full-sized avatar">
          <a:extLst>
            <a:ext uri="{FF2B5EF4-FFF2-40B4-BE49-F238E27FC236}">
              <a16:creationId xmlns:a16="http://schemas.microsoft.com/office/drawing/2014/main" id="{5854FEFC-0D98-DECF-005D-F82E8861C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1585147"/>
          <a:ext cx="602075" cy="597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9" name="image1.jpg" title="Imagen">
          <a:extLst>
            <a:ext uri="{FF2B5EF4-FFF2-40B4-BE49-F238E27FC236}">
              <a16:creationId xmlns:a16="http://schemas.microsoft.com/office/drawing/2014/main" id="{982E88AE-C192-48FF-BC98-D11E7C37DED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647720" y="4466989"/>
          <a:ext cx="6006981" cy="3469688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348722</xdr:colOff>
      <xdr:row>17</xdr:row>
      <xdr:rowOff>1096</xdr:rowOff>
    </xdr:from>
    <xdr:ext cx="522304" cy="577453"/>
    <xdr:pic>
      <xdr:nvPicPr>
        <xdr:cNvPr id="10" name="Imagen 9">
          <a:extLst>
            <a:ext uri="{FF2B5EF4-FFF2-40B4-BE49-F238E27FC236}">
              <a16:creationId xmlns:a16="http://schemas.microsoft.com/office/drawing/2014/main" id="{9A209F1D-30A2-4E6A-BA04-511637F5A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3527" y="3399344"/>
          <a:ext cx="523393" cy="5883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11</xdr:row>
      <xdr:rowOff>4704</xdr:rowOff>
    </xdr:from>
    <xdr:ext cx="544901" cy="607068"/>
    <xdr:pic>
      <xdr:nvPicPr>
        <xdr:cNvPr id="11" name="Imagen 10" descr="View alvaro-sanzc's full-sized avatar">
          <a:extLst>
            <a:ext uri="{FF2B5EF4-FFF2-40B4-BE49-F238E27FC236}">
              <a16:creationId xmlns:a16="http://schemas.microsoft.com/office/drawing/2014/main" id="{640D6558-003B-4E53-9439-6FED6B07F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2206884"/>
          <a:ext cx="544901" cy="613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301038</xdr:colOff>
      <xdr:row>1</xdr:row>
      <xdr:rowOff>192851</xdr:rowOff>
    </xdr:from>
    <xdr:ext cx="571892" cy="610960"/>
    <xdr:pic>
      <xdr:nvPicPr>
        <xdr:cNvPr id="12" name="Imagen 11" descr="View HugoAHerrera's full-sized avatar">
          <a:extLst>
            <a:ext uri="{FF2B5EF4-FFF2-40B4-BE49-F238E27FC236}">
              <a16:creationId xmlns:a16="http://schemas.microsoft.com/office/drawing/2014/main" id="{D4FC41EB-A611-458F-90BB-5B00AB163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73938" y="392876"/>
          <a:ext cx="572981" cy="6196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319852</xdr:colOff>
      <xdr:row>5</xdr:row>
      <xdr:rowOff>4703</xdr:rowOff>
    </xdr:from>
    <xdr:ext cx="549268" cy="606211"/>
    <xdr:pic>
      <xdr:nvPicPr>
        <xdr:cNvPr id="13" name="Imagen 12" descr="View DanielEscribanoIssacovitch's full-sized avatar">
          <a:extLst>
            <a:ext uri="{FF2B5EF4-FFF2-40B4-BE49-F238E27FC236}">
              <a16:creationId xmlns:a16="http://schemas.microsoft.com/office/drawing/2014/main" id="{DBDBE120-7168-40C3-9437-DE362C847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562" y="1006733"/>
          <a:ext cx="550357" cy="6127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315148</xdr:colOff>
      <xdr:row>13</xdr:row>
      <xdr:rowOff>192852</xdr:rowOff>
    </xdr:from>
    <xdr:ext cx="543222" cy="592019"/>
    <xdr:pic>
      <xdr:nvPicPr>
        <xdr:cNvPr id="14" name="Imagen 13" descr="View German0077's full-sized avatar">
          <a:extLst>
            <a:ext uri="{FF2B5EF4-FFF2-40B4-BE49-F238E27FC236}">
              <a16:creationId xmlns:a16="http://schemas.microsoft.com/office/drawing/2014/main" id="{8BEBD1DE-1B4C-436B-9EAD-2A00B0715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9953" y="2793177"/>
          <a:ext cx="543222" cy="600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8</xdr:row>
      <xdr:rowOff>4703</xdr:rowOff>
    </xdr:from>
    <xdr:ext cx="544901" cy="602736"/>
    <xdr:pic>
      <xdr:nvPicPr>
        <xdr:cNvPr id="15" name="Imagen 14" descr="View tomasmachin's full-sized avatar">
          <a:extLst>
            <a:ext uri="{FF2B5EF4-FFF2-40B4-BE49-F238E27FC236}">
              <a16:creationId xmlns:a16="http://schemas.microsoft.com/office/drawing/2014/main" id="{8FAC99F4-F6DE-4230-ABCA-A782845EC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1606808"/>
          <a:ext cx="544901" cy="609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Álvaro Sanz Cortés" id="{9E3B25B0-60DB-4849-A9FC-31D877943E05}" userId="S::alvaro.sanzcortes@usp.ceu.es::3d7bb3fb-3dc1-4592-8414-b5a9d69b5279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98" dT="2023-10-19T08:57:35.81" personId="{9E3B25B0-60DB-4849-A9FC-31D877943E05}" id="{9371C6CE-05AE-48D9-9CC4-7BBBBF016020}">
    <text xml:space="preserve"> (Un comando para instalar y otro para arrancar)</text>
  </threadedComment>
  <threadedComment ref="C99" dT="2023-10-19T08:57:35.81" personId="{9E3B25B0-60DB-4849-A9FC-31D877943E05}" id="{779B0B16-BA1A-4FB6-BFB9-BA670422C61C}">
    <text xml:space="preserve"> (Un comando para instalar y otro para arrancar)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141"/>
  <sheetViews>
    <sheetView tabSelected="1" topLeftCell="A120" zoomScale="60" zoomScaleNormal="85" workbookViewId="0">
      <selection activeCell="B140" sqref="B140:G140"/>
    </sheetView>
  </sheetViews>
  <sheetFormatPr baseColWidth="10" defaultColWidth="12.54296875" defaultRowHeight="15.75" customHeight="1" x14ac:dyDescent="0.25"/>
  <cols>
    <col min="1" max="1" width="5.6328125" bestFit="1" customWidth="1"/>
    <col min="3" max="3" width="48.54296875" customWidth="1"/>
    <col min="5" max="5" width="13.6328125" customWidth="1"/>
    <col min="7" max="7" width="53.453125" bestFit="1" customWidth="1"/>
    <col min="10" max="10" width="21.36328125" customWidth="1"/>
    <col min="11" max="11" width="35.453125" customWidth="1"/>
    <col min="12" max="12" width="26.6328125" customWidth="1"/>
    <col min="16" max="16" width="17.453125" customWidth="1"/>
  </cols>
  <sheetData>
    <row r="2" spans="1:16" ht="15.7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 t="s">
        <v>0</v>
      </c>
      <c r="K2" s="2" t="s">
        <v>6</v>
      </c>
    </row>
    <row r="3" spans="1:16" ht="15.75" customHeight="1" x14ac:dyDescent="0.4">
      <c r="A3" s="1" t="s">
        <v>7</v>
      </c>
      <c r="B3" s="1"/>
      <c r="C3" s="1"/>
      <c r="D3" s="1"/>
      <c r="E3" s="1">
        <f t="shared" ref="E3:F3" si="0">SUM(E6:E996)</f>
        <v>306.2</v>
      </c>
      <c r="F3" s="3">
        <f t="shared" si="0"/>
        <v>378.46000000000004</v>
      </c>
      <c r="G3" s="1"/>
      <c r="J3" s="22"/>
      <c r="K3" s="65">
        <f>F6+F12+F22+F21+F52+F53+F54+F62+F63+F64+F65+F71+J73+J130</f>
        <v>103</v>
      </c>
    </row>
    <row r="4" spans="1:16" ht="15.75" customHeight="1" x14ac:dyDescent="0.4">
      <c r="B4" s="59" t="s">
        <v>8</v>
      </c>
      <c r="C4" s="60"/>
      <c r="D4" s="60"/>
      <c r="E4" s="60"/>
      <c r="F4" s="60"/>
      <c r="G4" s="60"/>
      <c r="J4" s="23" t="s">
        <v>9</v>
      </c>
      <c r="K4" s="65"/>
    </row>
    <row r="5" spans="1:16" ht="15.75" customHeight="1" x14ac:dyDescent="0.4">
      <c r="B5" s="63"/>
      <c r="C5" s="64"/>
      <c r="D5" s="64"/>
      <c r="E5" s="64"/>
      <c r="F5" s="64"/>
      <c r="G5" s="64"/>
      <c r="J5" s="24"/>
      <c r="K5" s="65"/>
      <c r="L5" s="2"/>
      <c r="M5" s="2"/>
      <c r="P5" s="2"/>
    </row>
    <row r="6" spans="1:16" ht="15.75" customHeight="1" x14ac:dyDescent="0.25">
      <c r="B6" s="4" t="s">
        <v>9</v>
      </c>
      <c r="C6" s="1" t="s">
        <v>10</v>
      </c>
      <c r="D6" s="1" t="s">
        <v>11</v>
      </c>
      <c r="E6" s="1"/>
      <c r="F6" s="1">
        <v>6</v>
      </c>
      <c r="G6" s="7"/>
      <c r="J6" s="66" t="s">
        <v>12</v>
      </c>
      <c r="K6" s="69">
        <f>F7+F13+F20+F43+F45+F47+F46+J76+F75+F89+F90+F99+F100+F115+F116+F117+J133</f>
        <v>75.2</v>
      </c>
      <c r="L6" s="2"/>
      <c r="M6" s="2"/>
      <c r="P6" s="2"/>
    </row>
    <row r="7" spans="1:16" ht="15.75" customHeight="1" x14ac:dyDescent="0.25">
      <c r="B7" s="5" t="s">
        <v>12</v>
      </c>
      <c r="C7" s="1" t="s">
        <v>10</v>
      </c>
      <c r="D7" s="1" t="s">
        <v>11</v>
      </c>
      <c r="E7" s="1"/>
      <c r="F7" s="1">
        <v>4</v>
      </c>
      <c r="G7" s="7"/>
      <c r="J7" s="67"/>
      <c r="K7" s="69"/>
      <c r="L7" s="2"/>
      <c r="M7" s="2"/>
      <c r="P7" s="2"/>
    </row>
    <row r="8" spans="1:16" ht="15.75" customHeight="1" x14ac:dyDescent="0.25">
      <c r="B8" s="6" t="s">
        <v>13</v>
      </c>
      <c r="C8" s="1" t="s">
        <v>10</v>
      </c>
      <c r="D8" s="1" t="s">
        <v>11</v>
      </c>
      <c r="E8" s="1"/>
      <c r="F8" s="1">
        <v>4.5</v>
      </c>
      <c r="G8" s="7"/>
      <c r="J8" s="68"/>
      <c r="K8" s="69"/>
      <c r="L8" s="2"/>
      <c r="M8" s="2"/>
      <c r="O8" s="2"/>
    </row>
    <row r="9" spans="1:16" ht="15.75" customHeight="1" x14ac:dyDescent="0.25">
      <c r="B9" s="8" t="s">
        <v>14</v>
      </c>
      <c r="C9" s="1" t="s">
        <v>10</v>
      </c>
      <c r="D9" s="1" t="s">
        <v>11</v>
      </c>
      <c r="E9" s="1"/>
      <c r="F9" s="1">
        <v>5</v>
      </c>
      <c r="G9" s="7"/>
      <c r="J9" s="70" t="s">
        <v>13</v>
      </c>
      <c r="K9" s="69">
        <f>F8+F14+F19+F24+F26+F28+F30+F44+F55+F56+F61+F66+J74+J131</f>
        <v>89.76</v>
      </c>
      <c r="L9" s="2"/>
      <c r="M9" s="2"/>
    </row>
    <row r="10" spans="1:16" ht="15.75" customHeight="1" x14ac:dyDescent="0.25">
      <c r="B10" s="9" t="s">
        <v>15</v>
      </c>
      <c r="C10" s="1" t="s">
        <v>10</v>
      </c>
      <c r="D10" s="1" t="s">
        <v>11</v>
      </c>
      <c r="E10" s="1"/>
      <c r="F10" s="1">
        <v>3</v>
      </c>
      <c r="G10" s="7"/>
      <c r="J10" s="71"/>
      <c r="K10" s="69"/>
    </row>
    <row r="11" spans="1:16" ht="15.75" customHeight="1" x14ac:dyDescent="0.25">
      <c r="B11" s="10" t="s">
        <v>16</v>
      </c>
      <c r="C11" s="1" t="s">
        <v>10</v>
      </c>
      <c r="D11" s="1" t="s">
        <v>11</v>
      </c>
      <c r="E11" s="1"/>
      <c r="F11" s="1">
        <v>1.5</v>
      </c>
      <c r="G11" s="7"/>
      <c r="J11" s="72"/>
      <c r="K11" s="69"/>
      <c r="L11" s="2"/>
      <c r="M11" s="2"/>
    </row>
    <row r="12" spans="1:16" ht="15.75" customHeight="1" x14ac:dyDescent="0.25">
      <c r="B12" s="4" t="s">
        <v>9</v>
      </c>
      <c r="C12" s="1" t="s">
        <v>17</v>
      </c>
      <c r="D12" s="1" t="s">
        <v>11</v>
      </c>
      <c r="E12" s="1"/>
      <c r="F12" s="1">
        <v>3</v>
      </c>
      <c r="G12" s="7"/>
      <c r="J12" s="73" t="s">
        <v>14</v>
      </c>
      <c r="K12" s="69">
        <f>F9+F15+F32+F33+F34+F35+F36+F37+F38+F48+F67+F68+J77+J134</f>
        <v>60.85</v>
      </c>
    </row>
    <row r="13" spans="1:16" ht="15.75" customHeight="1" x14ac:dyDescent="0.25">
      <c r="B13" s="5" t="s">
        <v>12</v>
      </c>
      <c r="C13" s="1" t="s">
        <v>17</v>
      </c>
      <c r="D13" s="1" t="s">
        <v>11</v>
      </c>
      <c r="E13" s="1"/>
      <c r="F13" s="1">
        <v>2.5</v>
      </c>
      <c r="G13" s="7"/>
      <c r="J13" s="74"/>
      <c r="K13" s="69"/>
    </row>
    <row r="14" spans="1:16" ht="15.75" customHeight="1" x14ac:dyDescent="0.25">
      <c r="B14" s="6" t="s">
        <v>13</v>
      </c>
      <c r="C14" s="1" t="s">
        <v>17</v>
      </c>
      <c r="D14" s="1" t="s">
        <v>11</v>
      </c>
      <c r="E14" s="1"/>
      <c r="F14" s="1">
        <v>0</v>
      </c>
      <c r="G14" s="7"/>
      <c r="J14" s="75"/>
      <c r="K14" s="69"/>
    </row>
    <row r="15" spans="1:16" ht="15.75" customHeight="1" x14ac:dyDescent="0.25">
      <c r="B15" s="8" t="s">
        <v>14</v>
      </c>
      <c r="C15" s="1" t="s">
        <v>17</v>
      </c>
      <c r="D15" s="1" t="s">
        <v>11</v>
      </c>
      <c r="E15" s="1"/>
      <c r="F15" s="1">
        <v>1.5</v>
      </c>
      <c r="G15" s="7"/>
      <c r="J15" s="76" t="s">
        <v>15</v>
      </c>
      <c r="K15" s="69">
        <f>F10+F16+F39+F40+F49+F50+F51+J75+J132</f>
        <v>42</v>
      </c>
    </row>
    <row r="16" spans="1:16" ht="15.75" customHeight="1" x14ac:dyDescent="0.25">
      <c r="B16" s="9" t="s">
        <v>15</v>
      </c>
      <c r="C16" s="1" t="s">
        <v>17</v>
      </c>
      <c r="D16" s="1" t="s">
        <v>11</v>
      </c>
      <c r="E16" s="1"/>
      <c r="F16" s="1">
        <v>0.5</v>
      </c>
      <c r="G16" s="7"/>
      <c r="J16" s="77"/>
      <c r="K16" s="69"/>
    </row>
    <row r="17" spans="2:12" ht="15.75" customHeight="1" x14ac:dyDescent="0.25">
      <c r="B17" s="10" t="s">
        <v>16</v>
      </c>
      <c r="C17" s="1" t="s">
        <v>17</v>
      </c>
      <c r="D17" s="1" t="s">
        <v>11</v>
      </c>
      <c r="E17" s="1"/>
      <c r="F17" s="1">
        <v>0.5</v>
      </c>
      <c r="G17" s="7"/>
      <c r="J17" s="78"/>
      <c r="K17" s="69"/>
    </row>
    <row r="18" spans="2:12" ht="15.75" customHeight="1" x14ac:dyDescent="0.25">
      <c r="B18" s="10" t="s">
        <v>16</v>
      </c>
      <c r="C18" s="1" t="s">
        <v>18</v>
      </c>
      <c r="D18" s="1" t="s">
        <v>11</v>
      </c>
      <c r="E18" s="1">
        <v>2</v>
      </c>
      <c r="F18" s="1">
        <v>2</v>
      </c>
      <c r="G18" s="7"/>
      <c r="J18" s="79" t="s">
        <v>16</v>
      </c>
      <c r="K18" s="69">
        <f>F11+F23+F25+F27+F29+F31+F57+F58+F59+F60+F69+F70+F79+F82+F81+J78</f>
        <v>35.75</v>
      </c>
    </row>
    <row r="19" spans="2:12" ht="15.75" customHeight="1" x14ac:dyDescent="0.25">
      <c r="B19" s="6" t="s">
        <v>13</v>
      </c>
      <c r="C19" s="1" t="str">
        <f>C18</f>
        <v>Conexion BBDD</v>
      </c>
      <c r="D19" s="1" t="s">
        <v>11</v>
      </c>
      <c r="E19" s="1">
        <v>2</v>
      </c>
      <c r="F19" s="1">
        <v>1.5</v>
      </c>
      <c r="G19" s="7"/>
      <c r="J19" s="80"/>
      <c r="K19" s="69"/>
    </row>
    <row r="20" spans="2:12" ht="12.5" x14ac:dyDescent="0.25">
      <c r="B20" s="5" t="s">
        <v>12</v>
      </c>
      <c r="C20" s="1" t="s">
        <v>19</v>
      </c>
      <c r="D20" s="1">
        <v>25</v>
      </c>
      <c r="E20" s="1">
        <v>5</v>
      </c>
      <c r="F20" s="1">
        <v>20</v>
      </c>
      <c r="G20" s="41"/>
      <c r="J20" s="80"/>
      <c r="K20" s="69"/>
    </row>
    <row r="21" spans="2:12" ht="12.5" x14ac:dyDescent="0.25">
      <c r="B21" s="4" t="s">
        <v>9</v>
      </c>
      <c r="C21" s="1" t="s">
        <v>20</v>
      </c>
      <c r="D21" s="1">
        <v>27</v>
      </c>
      <c r="E21" s="1">
        <v>3</v>
      </c>
      <c r="F21" s="1">
        <v>29</v>
      </c>
      <c r="G21" s="7"/>
    </row>
    <row r="22" spans="2:12" ht="12.5" x14ac:dyDescent="0.25">
      <c r="B22" s="4" t="s">
        <v>9</v>
      </c>
      <c r="C22" s="1" t="s">
        <v>21</v>
      </c>
      <c r="D22" s="1">
        <v>6</v>
      </c>
      <c r="E22" s="1">
        <v>5</v>
      </c>
      <c r="F22" s="1">
        <v>5</v>
      </c>
      <c r="G22" s="7"/>
      <c r="J22" s="81" t="s">
        <v>22</v>
      </c>
      <c r="K22" s="81"/>
      <c r="L22" s="81"/>
    </row>
    <row r="23" spans="2:12" ht="12.5" x14ac:dyDescent="0.25">
      <c r="B23" s="10" t="s">
        <v>16</v>
      </c>
      <c r="C23" s="1" t="s">
        <v>21</v>
      </c>
      <c r="D23" s="1">
        <v>6</v>
      </c>
      <c r="E23" s="1">
        <v>1</v>
      </c>
      <c r="F23" s="1">
        <v>0.5</v>
      </c>
      <c r="G23" s="7"/>
    </row>
    <row r="24" spans="2:12" ht="12.5" x14ac:dyDescent="0.25">
      <c r="B24" s="6" t="s">
        <v>13</v>
      </c>
      <c r="C24" s="1" t="s">
        <v>23</v>
      </c>
      <c r="D24" s="1">
        <v>3</v>
      </c>
      <c r="E24" s="1">
        <v>5</v>
      </c>
      <c r="F24" s="1">
        <v>0.5</v>
      </c>
      <c r="G24" s="7"/>
    </row>
    <row r="25" spans="2:12" ht="12.5" x14ac:dyDescent="0.25">
      <c r="B25" s="10" t="s">
        <v>16</v>
      </c>
      <c r="C25" s="1" t="s">
        <v>23</v>
      </c>
      <c r="D25" s="1">
        <v>3</v>
      </c>
      <c r="E25" s="1">
        <v>5</v>
      </c>
      <c r="F25" s="1">
        <v>1</v>
      </c>
      <c r="G25" s="7"/>
    </row>
    <row r="26" spans="2:12" ht="12.5" x14ac:dyDescent="0.25">
      <c r="B26" s="6" t="s">
        <v>13</v>
      </c>
      <c r="C26" s="1" t="s">
        <v>24</v>
      </c>
      <c r="D26" s="1">
        <v>2</v>
      </c>
      <c r="E26" s="1">
        <v>1.5</v>
      </c>
      <c r="F26" s="1">
        <v>0</v>
      </c>
      <c r="G26" s="7"/>
    </row>
    <row r="27" spans="2:12" ht="12.5" x14ac:dyDescent="0.25">
      <c r="B27" s="10" t="s">
        <v>16</v>
      </c>
      <c r="C27" s="1" t="s">
        <v>24</v>
      </c>
      <c r="D27" s="1">
        <v>2</v>
      </c>
      <c r="E27" s="1">
        <v>1.5</v>
      </c>
      <c r="F27" s="1">
        <v>1</v>
      </c>
      <c r="G27" s="7"/>
    </row>
    <row r="28" spans="2:12" ht="12.5" x14ac:dyDescent="0.25">
      <c r="B28" s="6" t="s">
        <v>13</v>
      </c>
      <c r="C28" s="1" t="s">
        <v>25</v>
      </c>
      <c r="D28" s="1">
        <v>1</v>
      </c>
      <c r="E28" s="1">
        <v>1.5</v>
      </c>
      <c r="F28" s="1">
        <v>0.55000000000000004</v>
      </c>
      <c r="G28" s="7"/>
    </row>
    <row r="29" spans="2:12" ht="12.5" x14ac:dyDescent="0.25">
      <c r="B29" s="10" t="s">
        <v>16</v>
      </c>
      <c r="C29" s="1" t="s">
        <v>25</v>
      </c>
      <c r="D29" s="1">
        <v>1</v>
      </c>
      <c r="E29" s="1">
        <v>1.5</v>
      </c>
      <c r="F29" s="1">
        <v>0.55000000000000004</v>
      </c>
      <c r="G29" s="7"/>
    </row>
    <row r="30" spans="2:12" ht="12.5" x14ac:dyDescent="0.25">
      <c r="B30" s="6" t="s">
        <v>13</v>
      </c>
      <c r="C30" s="1" t="s">
        <v>26</v>
      </c>
      <c r="D30" s="1">
        <v>18</v>
      </c>
      <c r="E30" s="1">
        <v>3</v>
      </c>
      <c r="F30" s="1">
        <v>24.07</v>
      </c>
      <c r="G30" s="7"/>
    </row>
    <row r="31" spans="2:12" ht="12.5" x14ac:dyDescent="0.25">
      <c r="B31" s="10" t="s">
        <v>16</v>
      </c>
      <c r="C31" s="1" t="s">
        <v>26</v>
      </c>
      <c r="D31" s="1">
        <v>18</v>
      </c>
      <c r="E31" s="1"/>
      <c r="F31" s="1">
        <v>1.5</v>
      </c>
      <c r="G31" s="7"/>
      <c r="H31" s="2"/>
    </row>
    <row r="32" spans="2:12" ht="12.5" x14ac:dyDescent="0.25">
      <c r="B32" s="8" t="s">
        <v>14</v>
      </c>
      <c r="C32" s="1" t="s">
        <v>27</v>
      </c>
      <c r="D32" s="1">
        <v>30</v>
      </c>
      <c r="E32" s="1">
        <v>1</v>
      </c>
      <c r="F32" s="1">
        <v>4</v>
      </c>
      <c r="G32" s="7"/>
    </row>
    <row r="33" spans="2:7" ht="12.5" x14ac:dyDescent="0.25">
      <c r="B33" s="8" t="s">
        <v>14</v>
      </c>
      <c r="C33" s="1" t="s">
        <v>28</v>
      </c>
      <c r="D33" s="1">
        <v>30</v>
      </c>
      <c r="E33" s="1"/>
      <c r="F33" s="1">
        <v>0.25</v>
      </c>
      <c r="G33" s="7"/>
    </row>
    <row r="34" spans="2:7" ht="12.5" x14ac:dyDescent="0.25">
      <c r="B34" s="8" t="s">
        <v>14</v>
      </c>
      <c r="C34" s="1" t="s">
        <v>29</v>
      </c>
      <c r="D34" s="1">
        <v>31</v>
      </c>
      <c r="E34" s="1">
        <v>7</v>
      </c>
      <c r="F34" s="1">
        <v>14.6</v>
      </c>
      <c r="G34" s="7"/>
    </row>
    <row r="35" spans="2:7" ht="12.5" x14ac:dyDescent="0.25">
      <c r="B35" s="8" t="s">
        <v>14</v>
      </c>
      <c r="C35" s="1" t="s">
        <v>30</v>
      </c>
      <c r="D35" s="1">
        <v>32</v>
      </c>
      <c r="E35" s="1">
        <v>0.5</v>
      </c>
      <c r="F35" s="1">
        <v>1.5</v>
      </c>
      <c r="G35" s="7"/>
    </row>
    <row r="36" spans="2:7" ht="12.5" x14ac:dyDescent="0.25">
      <c r="B36" s="8" t="s">
        <v>14</v>
      </c>
      <c r="C36" s="1" t="s">
        <v>31</v>
      </c>
      <c r="D36" s="1">
        <v>44</v>
      </c>
      <c r="E36" s="1">
        <v>1.5</v>
      </c>
      <c r="F36" s="1">
        <v>0.5</v>
      </c>
      <c r="G36" s="7"/>
    </row>
    <row r="37" spans="2:7" ht="12.5" x14ac:dyDescent="0.25">
      <c r="B37" s="8" t="s">
        <v>14</v>
      </c>
      <c r="C37" s="1" t="s">
        <v>32</v>
      </c>
      <c r="D37" s="1">
        <v>33</v>
      </c>
      <c r="E37" s="25">
        <v>1.5</v>
      </c>
      <c r="F37" s="1">
        <v>2</v>
      </c>
      <c r="G37" s="7"/>
    </row>
    <row r="38" spans="2:7" ht="12.5" x14ac:dyDescent="0.25">
      <c r="B38" s="8" t="s">
        <v>14</v>
      </c>
      <c r="C38" s="1" t="s">
        <v>33</v>
      </c>
      <c r="D38" s="1">
        <v>40</v>
      </c>
      <c r="E38" s="1">
        <v>2</v>
      </c>
      <c r="F38" s="1">
        <v>0.5</v>
      </c>
      <c r="G38" s="7"/>
    </row>
    <row r="39" spans="2:7" ht="12.5" x14ac:dyDescent="0.25">
      <c r="B39" s="9" t="s">
        <v>15</v>
      </c>
      <c r="C39" s="1" t="s">
        <v>34</v>
      </c>
      <c r="D39" s="1">
        <v>20</v>
      </c>
      <c r="E39" s="1">
        <v>2</v>
      </c>
      <c r="F39" s="1">
        <v>6.5</v>
      </c>
      <c r="G39" s="7"/>
    </row>
    <row r="40" spans="2:7" ht="12.5" x14ac:dyDescent="0.25">
      <c r="B40" s="9" t="s">
        <v>15</v>
      </c>
      <c r="C40" s="1" t="s">
        <v>35</v>
      </c>
      <c r="D40" s="1">
        <v>17</v>
      </c>
      <c r="E40" s="1">
        <v>3</v>
      </c>
      <c r="F40" s="1">
        <v>5.5</v>
      </c>
      <c r="G40" s="7"/>
    </row>
    <row r="41" spans="2:7" ht="12.5" x14ac:dyDescent="0.25">
      <c r="B41" s="59" t="s">
        <v>36</v>
      </c>
      <c r="C41" s="60"/>
      <c r="D41" s="60"/>
      <c r="E41" s="60"/>
      <c r="F41" s="60"/>
      <c r="G41" s="60"/>
    </row>
    <row r="42" spans="2:7" ht="12.5" x14ac:dyDescent="0.25">
      <c r="B42" s="63"/>
      <c r="C42" s="64"/>
      <c r="D42" s="64"/>
      <c r="E42" s="64"/>
      <c r="F42" s="64"/>
      <c r="G42" s="64"/>
    </row>
    <row r="43" spans="2:7" ht="12.5" x14ac:dyDescent="0.25">
      <c r="B43" s="5" t="s">
        <v>12</v>
      </c>
      <c r="C43" s="1" t="s">
        <v>37</v>
      </c>
      <c r="D43" s="1" t="s">
        <v>11</v>
      </c>
      <c r="E43" s="1">
        <v>2</v>
      </c>
      <c r="F43" s="1">
        <v>3</v>
      </c>
      <c r="G43" s="7"/>
    </row>
    <row r="44" spans="2:7" ht="12.5" x14ac:dyDescent="0.25">
      <c r="B44" s="6" t="s">
        <v>13</v>
      </c>
      <c r="C44" s="1" t="s">
        <v>37</v>
      </c>
      <c r="D44" s="1" t="s">
        <v>11</v>
      </c>
      <c r="E44" s="1">
        <v>3</v>
      </c>
      <c r="F44" s="1">
        <v>6.8</v>
      </c>
      <c r="G44" s="7"/>
    </row>
    <row r="45" spans="2:7" ht="12.5" x14ac:dyDescent="0.25">
      <c r="B45" s="5" t="s">
        <v>12</v>
      </c>
      <c r="C45" s="1" t="s">
        <v>38</v>
      </c>
      <c r="D45" s="1" t="s">
        <v>11</v>
      </c>
      <c r="E45" s="1">
        <v>0.5</v>
      </c>
      <c r="F45" s="1">
        <v>0.5</v>
      </c>
      <c r="G45" s="7"/>
    </row>
    <row r="46" spans="2:7" ht="12.5" x14ac:dyDescent="0.25">
      <c r="B46" s="5" t="s">
        <v>12</v>
      </c>
      <c r="C46" s="1" t="s">
        <v>147</v>
      </c>
      <c r="D46" s="1">
        <v>47</v>
      </c>
      <c r="E46" s="1">
        <v>2</v>
      </c>
      <c r="F46" s="1">
        <v>0.5</v>
      </c>
      <c r="G46" s="7"/>
    </row>
    <row r="47" spans="2:7" ht="12.5" x14ac:dyDescent="0.25">
      <c r="B47" s="5" t="s">
        <v>12</v>
      </c>
      <c r="C47" s="1" t="s">
        <v>39</v>
      </c>
      <c r="D47" s="1">
        <v>42</v>
      </c>
      <c r="E47" s="1">
        <v>3</v>
      </c>
      <c r="F47" s="1">
        <v>1</v>
      </c>
      <c r="G47" s="7"/>
    </row>
    <row r="48" spans="2:7" ht="12.5" x14ac:dyDescent="0.25">
      <c r="B48" s="8" t="s">
        <v>14</v>
      </c>
      <c r="C48" s="1" t="s">
        <v>40</v>
      </c>
      <c r="D48" s="1">
        <v>23</v>
      </c>
      <c r="E48" s="1">
        <v>3</v>
      </c>
      <c r="F48" s="1">
        <v>4</v>
      </c>
      <c r="G48" s="11"/>
    </row>
    <row r="49" spans="2:11" ht="12.5" x14ac:dyDescent="0.25">
      <c r="B49" s="9" t="s">
        <v>15</v>
      </c>
      <c r="C49" s="1" t="s">
        <v>41</v>
      </c>
      <c r="D49" s="1" t="s">
        <v>11</v>
      </c>
      <c r="E49" s="1">
        <v>3</v>
      </c>
      <c r="F49" s="1">
        <v>6</v>
      </c>
      <c r="G49" s="7"/>
      <c r="I49" s="33" t="s">
        <v>148</v>
      </c>
      <c r="J49" s="33" t="s">
        <v>45</v>
      </c>
      <c r="K49" s="33" t="s">
        <v>46</v>
      </c>
    </row>
    <row r="50" spans="2:11" ht="12.5" x14ac:dyDescent="0.25">
      <c r="B50" s="9" t="s">
        <v>15</v>
      </c>
      <c r="C50" s="1" t="s">
        <v>42</v>
      </c>
      <c r="D50" s="1">
        <v>8</v>
      </c>
      <c r="E50" s="1">
        <v>1.5</v>
      </c>
      <c r="F50" s="1">
        <v>4.5</v>
      </c>
      <c r="G50" s="7"/>
      <c r="I50" s="4" t="s">
        <v>9</v>
      </c>
      <c r="J50">
        <f>F6+F12+F21+F22-5.5</f>
        <v>37.5</v>
      </c>
      <c r="K50">
        <f>E6+E12+E21+E22</f>
        <v>8</v>
      </c>
    </row>
    <row r="51" spans="2:11" ht="12.5" x14ac:dyDescent="0.25">
      <c r="B51" s="9" t="s">
        <v>15</v>
      </c>
      <c r="C51" s="1" t="s">
        <v>43</v>
      </c>
      <c r="D51" s="1">
        <v>43</v>
      </c>
      <c r="E51" s="1">
        <v>0.5</v>
      </c>
      <c r="F51" s="1">
        <v>1</v>
      </c>
      <c r="G51" s="7"/>
      <c r="I51" s="6" t="s">
        <v>13</v>
      </c>
      <c r="J51">
        <f>F14+F24+F26+F28+F30+F8-15.17</f>
        <v>14.450000000000001</v>
      </c>
      <c r="K51">
        <f>E8+E19+E24+E26+E28+E30</f>
        <v>13</v>
      </c>
    </row>
    <row r="52" spans="2:11" ht="12.5" x14ac:dyDescent="0.25">
      <c r="B52" s="4" t="s">
        <v>9</v>
      </c>
      <c r="C52" s="1" t="s">
        <v>47</v>
      </c>
      <c r="D52" s="1" t="s">
        <v>11</v>
      </c>
      <c r="E52" s="1">
        <v>0</v>
      </c>
      <c r="F52" s="1">
        <v>0.5</v>
      </c>
      <c r="G52" s="7"/>
      <c r="I52" s="10" t="s">
        <v>16</v>
      </c>
      <c r="J52">
        <f>F11+F17+F18+F23+F25+F27+F29+F31-0.2-1</f>
        <v>7.3500000000000014</v>
      </c>
      <c r="K52">
        <f>E17+E18+E23+E25+E27+E29+E31</f>
        <v>11</v>
      </c>
    </row>
    <row r="53" spans="2:11" ht="12.5" x14ac:dyDescent="0.25">
      <c r="B53" s="4" t="s">
        <v>9</v>
      </c>
      <c r="C53" s="1" t="s">
        <v>48</v>
      </c>
      <c r="D53" s="1">
        <v>36</v>
      </c>
      <c r="E53" s="1">
        <v>1</v>
      </c>
      <c r="F53" s="1">
        <v>1</v>
      </c>
      <c r="G53" s="7"/>
      <c r="I53" s="9" t="s">
        <v>15</v>
      </c>
      <c r="J53">
        <f>F40+F39+F16+F10</f>
        <v>15.5</v>
      </c>
      <c r="K53">
        <f>E39+E16+E10+E40</f>
        <v>5</v>
      </c>
    </row>
    <row r="54" spans="2:11" ht="12.5" x14ac:dyDescent="0.25">
      <c r="B54" s="4" t="s">
        <v>9</v>
      </c>
      <c r="C54" s="1" t="s">
        <v>49</v>
      </c>
      <c r="D54" s="1">
        <v>5</v>
      </c>
      <c r="E54" s="1">
        <v>40</v>
      </c>
      <c r="F54" s="1"/>
      <c r="G54" s="14" t="s">
        <v>50</v>
      </c>
      <c r="I54" s="5" t="s">
        <v>12</v>
      </c>
      <c r="J54">
        <f>F7+F13+F20-5</f>
        <v>21.5</v>
      </c>
      <c r="K54">
        <f>E7+E13+E20</f>
        <v>5</v>
      </c>
    </row>
    <row r="55" spans="2:11" ht="12.5" x14ac:dyDescent="0.25">
      <c r="B55" s="6" t="s">
        <v>13</v>
      </c>
      <c r="C55" s="1" t="s">
        <v>51</v>
      </c>
      <c r="D55" s="1"/>
      <c r="E55" s="1">
        <v>3</v>
      </c>
      <c r="F55" s="1">
        <v>6.5</v>
      </c>
      <c r="G55" s="7"/>
      <c r="I55" s="8" t="s">
        <v>14</v>
      </c>
      <c r="J55">
        <f>F9+F15+F32+F33+F34+F35+F36+F37+F38</f>
        <v>29.85</v>
      </c>
      <c r="K55">
        <f>SUM(E32:E38)</f>
        <v>13.5</v>
      </c>
    </row>
    <row r="56" spans="2:11" ht="12.5" x14ac:dyDescent="0.25">
      <c r="B56" s="6" t="s">
        <v>13</v>
      </c>
      <c r="C56" s="1" t="s">
        <v>52</v>
      </c>
      <c r="D56" s="1">
        <v>39</v>
      </c>
      <c r="E56" s="1">
        <v>3</v>
      </c>
      <c r="F56" s="1">
        <v>0.1</v>
      </c>
      <c r="G56" s="11"/>
    </row>
    <row r="57" spans="2:11" ht="12.5" x14ac:dyDescent="0.25">
      <c r="B57" s="10" t="s">
        <v>16</v>
      </c>
      <c r="C57" s="1" t="s">
        <v>53</v>
      </c>
      <c r="D57" s="1" t="s">
        <v>11</v>
      </c>
      <c r="E57" s="1">
        <v>2</v>
      </c>
      <c r="F57" s="1">
        <v>4</v>
      </c>
      <c r="G57" s="7"/>
    </row>
    <row r="58" spans="2:11" ht="12.5" x14ac:dyDescent="0.25">
      <c r="B58" s="10" t="s">
        <v>16</v>
      </c>
      <c r="C58" s="1" t="s">
        <v>54</v>
      </c>
      <c r="D58" s="1" t="s">
        <v>11</v>
      </c>
      <c r="E58" s="1">
        <v>3</v>
      </c>
      <c r="F58" s="1">
        <v>3</v>
      </c>
      <c r="G58" s="7"/>
      <c r="I58" s="33" t="s">
        <v>44</v>
      </c>
      <c r="J58" s="33" t="s">
        <v>45</v>
      </c>
      <c r="K58" s="33" t="s">
        <v>46</v>
      </c>
    </row>
    <row r="59" spans="2:11" ht="12.5" x14ac:dyDescent="0.25">
      <c r="B59" s="10" t="s">
        <v>16</v>
      </c>
      <c r="C59" s="1" t="s">
        <v>55</v>
      </c>
      <c r="D59" s="1">
        <v>41</v>
      </c>
      <c r="E59" s="1">
        <v>2</v>
      </c>
      <c r="F59" s="1">
        <v>1.5</v>
      </c>
      <c r="G59" s="7"/>
      <c r="I59" s="4" t="s">
        <v>9</v>
      </c>
      <c r="J59">
        <f>F53+F52+F62+F63+F64+F65+F71+5.5</f>
        <v>11.7</v>
      </c>
      <c r="K59">
        <f>E53+E52+E62+E63+E64+E65+E71</f>
        <v>5.5</v>
      </c>
    </row>
    <row r="60" spans="2:11" ht="12.5" x14ac:dyDescent="0.25">
      <c r="B60" s="10" t="s">
        <v>16</v>
      </c>
      <c r="C60" s="1" t="s">
        <v>56</v>
      </c>
      <c r="D60" s="1" t="s">
        <v>11</v>
      </c>
      <c r="E60" s="1">
        <v>2</v>
      </c>
      <c r="F60" s="1">
        <v>0</v>
      </c>
      <c r="G60" s="7"/>
      <c r="I60" s="6" t="s">
        <v>13</v>
      </c>
      <c r="J60">
        <f>F44+F55+F56+F61+F66+15</f>
        <v>29.6</v>
      </c>
      <c r="K60">
        <f>E44+E55+E56+E61+E66</f>
        <v>10</v>
      </c>
    </row>
    <row r="61" spans="2:11" ht="12.5" x14ac:dyDescent="0.25">
      <c r="B61" s="6" t="s">
        <v>13</v>
      </c>
      <c r="C61" s="1" t="s">
        <v>57</v>
      </c>
      <c r="D61" s="1"/>
      <c r="E61" s="1">
        <v>0.5</v>
      </c>
      <c r="F61" s="1">
        <v>0.2</v>
      </c>
      <c r="G61" s="7"/>
      <c r="I61" s="10" t="s">
        <v>16</v>
      </c>
      <c r="J61">
        <f>F57+F58+F59+F60+F69+F70</f>
        <v>11.2</v>
      </c>
      <c r="K61">
        <f>E57+E58+E59+E60+E69+E70</f>
        <v>14</v>
      </c>
    </row>
    <row r="62" spans="2:11" ht="15.75" customHeight="1" x14ac:dyDescent="0.25">
      <c r="B62" s="4" t="s">
        <v>9</v>
      </c>
      <c r="C62" s="1" t="s">
        <v>58</v>
      </c>
      <c r="D62" s="1" t="s">
        <v>11</v>
      </c>
      <c r="E62" s="1">
        <v>0</v>
      </c>
      <c r="F62" s="1">
        <v>0.5</v>
      </c>
      <c r="G62" s="7"/>
      <c r="I62" s="9" t="s">
        <v>15</v>
      </c>
      <c r="J62">
        <f>F49+F50+F51</f>
        <v>11.5</v>
      </c>
      <c r="K62">
        <f>E49+E50+E51</f>
        <v>5</v>
      </c>
    </row>
    <row r="63" spans="2:11" ht="15.75" customHeight="1" x14ac:dyDescent="0.25">
      <c r="B63" s="4" t="s">
        <v>9</v>
      </c>
      <c r="C63" s="1" t="s">
        <v>59</v>
      </c>
      <c r="D63" s="1" t="s">
        <v>11</v>
      </c>
      <c r="E63" s="1">
        <v>1</v>
      </c>
      <c r="F63" s="1">
        <v>1</v>
      </c>
      <c r="G63" s="7"/>
      <c r="I63" s="5" t="s">
        <v>12</v>
      </c>
      <c r="J63">
        <f>F43+F45+F47+5</f>
        <v>9.5</v>
      </c>
      <c r="K63">
        <f>E43+E45+E47</f>
        <v>5.5</v>
      </c>
    </row>
    <row r="64" spans="2:11" ht="15.75" customHeight="1" x14ac:dyDescent="0.25">
      <c r="B64" s="4" t="s">
        <v>9</v>
      </c>
      <c r="C64" s="1" t="s">
        <v>60</v>
      </c>
      <c r="D64" s="1" t="s">
        <v>11</v>
      </c>
      <c r="E64" s="1">
        <v>2</v>
      </c>
      <c r="F64" s="1">
        <v>1.5</v>
      </c>
      <c r="G64" s="7"/>
      <c r="I64" s="8" t="s">
        <v>14</v>
      </c>
      <c r="J64">
        <f>F67+F48</f>
        <v>7</v>
      </c>
      <c r="K64">
        <f>E67+E48</f>
        <v>5</v>
      </c>
    </row>
    <row r="65" spans="2:11" ht="15.75" customHeight="1" x14ac:dyDescent="0.25">
      <c r="B65" s="4" t="s">
        <v>9</v>
      </c>
      <c r="C65" s="1" t="s">
        <v>61</v>
      </c>
      <c r="D65" s="1" t="s">
        <v>11</v>
      </c>
      <c r="E65" s="1">
        <v>0.5</v>
      </c>
      <c r="F65" s="1">
        <v>1.5</v>
      </c>
      <c r="G65" s="7"/>
    </row>
    <row r="66" spans="2:11" ht="15.75" customHeight="1" x14ac:dyDescent="0.25">
      <c r="B66" s="6" t="s">
        <v>13</v>
      </c>
      <c r="C66" s="1" t="str">
        <f>C65</f>
        <v>Implementar en carta más alta saldo cuenta</v>
      </c>
      <c r="D66" s="1" t="s">
        <v>11</v>
      </c>
      <c r="E66" s="1">
        <v>0.5</v>
      </c>
      <c r="F66" s="1">
        <v>1</v>
      </c>
      <c r="G66" s="7"/>
    </row>
    <row r="67" spans="2:11" ht="15.75" customHeight="1" x14ac:dyDescent="0.25">
      <c r="B67" s="8" t="s">
        <v>14</v>
      </c>
      <c r="C67" s="1" t="s">
        <v>62</v>
      </c>
      <c r="D67" s="1">
        <v>31</v>
      </c>
      <c r="E67" s="1">
        <v>2</v>
      </c>
      <c r="F67" s="1">
        <v>3</v>
      </c>
      <c r="G67" s="7"/>
    </row>
    <row r="68" spans="2:11" ht="15.75" customHeight="1" x14ac:dyDescent="0.25">
      <c r="B68" s="8" t="s">
        <v>14</v>
      </c>
      <c r="C68" s="1" t="s">
        <v>63</v>
      </c>
      <c r="D68" s="1">
        <v>44</v>
      </c>
      <c r="E68" s="1">
        <v>0</v>
      </c>
      <c r="F68" s="1">
        <v>0</v>
      </c>
      <c r="G68" s="26"/>
    </row>
    <row r="69" spans="2:11" ht="15.75" customHeight="1" x14ac:dyDescent="0.25">
      <c r="B69" s="10" t="s">
        <v>16</v>
      </c>
      <c r="C69" s="1" t="s">
        <v>64</v>
      </c>
      <c r="D69" s="1" t="s">
        <v>11</v>
      </c>
      <c r="E69" s="1">
        <v>4</v>
      </c>
      <c r="F69" s="1">
        <v>2</v>
      </c>
      <c r="G69" s="7"/>
    </row>
    <row r="70" spans="2:11" ht="15.75" customHeight="1" x14ac:dyDescent="0.25">
      <c r="B70" s="10" t="s">
        <v>16</v>
      </c>
      <c r="C70" s="1" t="s">
        <v>65</v>
      </c>
      <c r="D70" s="1" t="s">
        <v>11</v>
      </c>
      <c r="E70" s="1">
        <v>1</v>
      </c>
      <c r="F70" s="1">
        <v>0.7</v>
      </c>
      <c r="G70" s="7"/>
    </row>
    <row r="71" spans="2:11" ht="15.75" customHeight="1" x14ac:dyDescent="0.25">
      <c r="B71" s="4" t="s">
        <v>9</v>
      </c>
      <c r="C71" s="1" t="s">
        <v>66</v>
      </c>
      <c r="D71" s="1" t="s">
        <v>11</v>
      </c>
      <c r="E71" s="1">
        <v>1</v>
      </c>
      <c r="F71" s="1">
        <v>0.2</v>
      </c>
      <c r="G71" s="7"/>
    </row>
    <row r="72" spans="2:11" ht="15.75" customHeight="1" x14ac:dyDescent="0.25">
      <c r="B72" s="59" t="s">
        <v>67</v>
      </c>
      <c r="C72" s="60"/>
      <c r="D72" s="60"/>
      <c r="E72" s="60"/>
      <c r="F72" s="60"/>
      <c r="G72" s="60"/>
      <c r="I72" s="33" t="s">
        <v>68</v>
      </c>
      <c r="J72" s="33" t="s">
        <v>45</v>
      </c>
      <c r="K72" s="33" t="s">
        <v>46</v>
      </c>
    </row>
    <row r="73" spans="2:11" ht="15.75" customHeight="1" x14ac:dyDescent="0.25">
      <c r="B73" s="63"/>
      <c r="C73" s="64"/>
      <c r="D73" s="64"/>
      <c r="E73" s="64"/>
      <c r="F73" s="64"/>
      <c r="G73" s="64"/>
      <c r="I73" s="4" t="s">
        <v>9</v>
      </c>
      <c r="J73">
        <f>F74+F83+F92+F93+F94+F95+F108+F109+F110+F111+F122+F123+F105+F106+F107+F124</f>
        <v>38.299999999999997</v>
      </c>
      <c r="K73">
        <f>E74+E83+E92+E93+E94+E95+E105+E106+E107+E108+E109+E110+E111+E122+E122+E122+E123</f>
        <v>45</v>
      </c>
    </row>
    <row r="74" spans="2:11" ht="15.75" customHeight="1" x14ac:dyDescent="0.25">
      <c r="B74" s="4" t="s">
        <v>9</v>
      </c>
      <c r="C74" s="1" t="s">
        <v>69</v>
      </c>
      <c r="D74" s="1" t="s">
        <v>11</v>
      </c>
      <c r="E74" s="1">
        <v>2</v>
      </c>
      <c r="F74" s="1">
        <v>3</v>
      </c>
      <c r="G74" s="7"/>
      <c r="I74" s="6" t="s">
        <v>13</v>
      </c>
      <c r="J74">
        <f>F80+F91+F102+F104+F103+F118+F119+F120</f>
        <v>36.870000000000005</v>
      </c>
      <c r="K74">
        <f>E80+E91+E102+E103+E104+E118+E119+E120</f>
        <v>26</v>
      </c>
    </row>
    <row r="75" spans="2:11" ht="15.75" customHeight="1" x14ac:dyDescent="0.25">
      <c r="B75" s="5" t="s">
        <v>12</v>
      </c>
      <c r="C75" s="34" t="s">
        <v>70</v>
      </c>
      <c r="D75" s="34" t="s">
        <v>11</v>
      </c>
      <c r="E75" s="34">
        <v>0.5</v>
      </c>
      <c r="F75" s="34">
        <v>2</v>
      </c>
      <c r="G75" s="7"/>
      <c r="I75" s="9" t="s">
        <v>15</v>
      </c>
      <c r="J75">
        <f>F76+F77+F78+F88+F96+F101</f>
        <v>9.5</v>
      </c>
      <c r="K75">
        <f>E76+E77+E78+E88+E96+E101</f>
        <v>5.2</v>
      </c>
    </row>
    <row r="76" spans="2:11" ht="15.75" customHeight="1" x14ac:dyDescent="0.25">
      <c r="B76" s="9" t="s">
        <v>15</v>
      </c>
      <c r="C76" s="34" t="s">
        <v>71</v>
      </c>
      <c r="D76" s="34" t="s">
        <v>11</v>
      </c>
      <c r="E76" s="34">
        <v>1</v>
      </c>
      <c r="F76" s="34"/>
      <c r="G76" s="34"/>
      <c r="I76" s="5" t="s">
        <v>12</v>
      </c>
      <c r="J76">
        <f>F75+F89+F90+F99+F100+F115+F116+F117</f>
        <v>15.6</v>
      </c>
      <c r="K76">
        <f>E75+E89+E90+E99+E100+E115+E116+E117</f>
        <v>20</v>
      </c>
    </row>
    <row r="77" spans="2:11" ht="15.75" customHeight="1" x14ac:dyDescent="0.25">
      <c r="B77" s="9" t="s">
        <v>15</v>
      </c>
      <c r="C77" s="34" t="s">
        <v>72</v>
      </c>
      <c r="D77" s="34" t="s">
        <v>11</v>
      </c>
      <c r="E77" s="34">
        <v>2</v>
      </c>
      <c r="F77" s="34">
        <v>5.5</v>
      </c>
      <c r="G77" s="49"/>
      <c r="I77" s="8" t="s">
        <v>14</v>
      </c>
      <c r="J77">
        <f>F84+F85+F86+F87</f>
        <v>8</v>
      </c>
      <c r="K77">
        <f>E84+E85+E86+E87+E112+E113+E114</f>
        <v>3</v>
      </c>
    </row>
    <row r="78" spans="2:11" ht="15.75" customHeight="1" x14ac:dyDescent="0.25">
      <c r="B78" s="9" t="s">
        <v>15</v>
      </c>
      <c r="C78" s="34" t="s">
        <v>73</v>
      </c>
      <c r="D78" s="34" t="s">
        <v>11</v>
      </c>
      <c r="E78" s="34">
        <v>0.5</v>
      </c>
      <c r="F78" s="34">
        <v>0.5</v>
      </c>
      <c r="G78" s="49"/>
      <c r="I78" s="10" t="s">
        <v>16</v>
      </c>
      <c r="J78">
        <f>F79+F81+F82+F97+F121+F125+F126</f>
        <v>12.5</v>
      </c>
      <c r="K78">
        <f>E79+E82+E81+E97+E121</f>
        <v>12.5</v>
      </c>
    </row>
    <row r="79" spans="2:11" ht="15.75" customHeight="1" x14ac:dyDescent="0.25">
      <c r="B79" s="10" t="s">
        <v>16</v>
      </c>
      <c r="C79" s="34" t="s">
        <v>74</v>
      </c>
      <c r="D79" s="34"/>
      <c r="E79" s="34">
        <v>6</v>
      </c>
      <c r="F79" s="34">
        <v>4</v>
      </c>
      <c r="G79" s="11"/>
    </row>
    <row r="80" spans="2:11" ht="15.75" customHeight="1" x14ac:dyDescent="0.25">
      <c r="B80" s="6" t="s">
        <v>13</v>
      </c>
      <c r="C80" s="34" t="s">
        <v>75</v>
      </c>
      <c r="D80" s="34"/>
      <c r="E80" s="34">
        <v>3</v>
      </c>
      <c r="F80" s="34">
        <v>9</v>
      </c>
      <c r="G80" s="49"/>
    </row>
    <row r="81" spans="2:7" ht="15.75" customHeight="1" x14ac:dyDescent="0.25">
      <c r="B81" s="10" t="s">
        <v>16</v>
      </c>
      <c r="C81" s="34" t="s">
        <v>76</v>
      </c>
      <c r="D81" s="34"/>
      <c r="E81" s="34">
        <v>3</v>
      </c>
      <c r="F81" s="34"/>
      <c r="G81" s="34"/>
    </row>
    <row r="82" spans="2:7" ht="15.75" customHeight="1" x14ac:dyDescent="0.25">
      <c r="B82" s="10" t="s">
        <v>16</v>
      </c>
      <c r="C82" s="34" t="s">
        <v>77</v>
      </c>
      <c r="D82" s="34" t="s">
        <v>11</v>
      </c>
      <c r="E82" s="34">
        <v>3</v>
      </c>
      <c r="F82" s="34">
        <v>2</v>
      </c>
      <c r="G82" s="11"/>
    </row>
    <row r="83" spans="2:7" ht="15.75" customHeight="1" x14ac:dyDescent="0.25">
      <c r="B83" s="4" t="s">
        <v>9</v>
      </c>
      <c r="C83" s="34" t="s">
        <v>78</v>
      </c>
      <c r="D83" s="34" t="s">
        <v>11</v>
      </c>
      <c r="E83" s="34">
        <v>1</v>
      </c>
      <c r="F83" s="34">
        <v>0.3</v>
      </c>
      <c r="G83" s="7"/>
    </row>
    <row r="84" spans="2:7" ht="15.75" customHeight="1" x14ac:dyDescent="0.25">
      <c r="B84" s="8" t="s">
        <v>14</v>
      </c>
      <c r="C84" s="34" t="s">
        <v>79</v>
      </c>
      <c r="D84" s="34" t="s">
        <v>11</v>
      </c>
      <c r="E84" s="34"/>
      <c r="F84" s="34"/>
      <c r="G84" s="34"/>
    </row>
    <row r="85" spans="2:7" ht="15.75" customHeight="1" x14ac:dyDescent="0.35">
      <c r="B85" s="8" t="s">
        <v>14</v>
      </c>
      <c r="C85" s="35" t="s">
        <v>80</v>
      </c>
      <c r="D85" s="34" t="s">
        <v>11</v>
      </c>
      <c r="E85" s="34"/>
      <c r="F85" s="34"/>
      <c r="G85" s="34"/>
    </row>
    <row r="86" spans="2:7" ht="15.75" customHeight="1" x14ac:dyDescent="0.25">
      <c r="B86" s="8" t="s">
        <v>14</v>
      </c>
      <c r="C86" s="34" t="s">
        <v>81</v>
      </c>
      <c r="D86" s="34" t="s">
        <v>11</v>
      </c>
      <c r="E86" s="34"/>
      <c r="F86" s="34"/>
      <c r="G86" s="34"/>
    </row>
    <row r="87" spans="2:7" ht="15.75" customHeight="1" x14ac:dyDescent="0.25">
      <c r="B87" s="36" t="s">
        <v>14</v>
      </c>
      <c r="C87" s="37" t="s">
        <v>82</v>
      </c>
      <c r="D87" s="37">
        <v>44</v>
      </c>
      <c r="E87" s="37">
        <v>3</v>
      </c>
      <c r="F87" s="37">
        <v>8</v>
      </c>
      <c r="G87" s="37"/>
    </row>
    <row r="88" spans="2:7" ht="15.75" customHeight="1" x14ac:dyDescent="0.25">
      <c r="B88" s="9" t="s">
        <v>15</v>
      </c>
      <c r="C88" s="34" t="s">
        <v>83</v>
      </c>
      <c r="D88" s="34" t="s">
        <v>11</v>
      </c>
      <c r="E88" s="34">
        <v>1</v>
      </c>
      <c r="F88" s="34">
        <v>2.5</v>
      </c>
      <c r="G88" s="49"/>
    </row>
    <row r="89" spans="2:7" ht="15.75" customHeight="1" x14ac:dyDescent="0.25">
      <c r="B89" s="5" t="s">
        <v>12</v>
      </c>
      <c r="C89" s="34" t="s">
        <v>84</v>
      </c>
      <c r="D89" s="34" t="s">
        <v>11</v>
      </c>
      <c r="E89" s="34">
        <v>1</v>
      </c>
      <c r="F89" s="34">
        <v>0.5</v>
      </c>
      <c r="G89" s="7"/>
    </row>
    <row r="90" spans="2:7" ht="15.75" customHeight="1" x14ac:dyDescent="0.25">
      <c r="B90" s="5" t="s">
        <v>12</v>
      </c>
      <c r="C90" s="34" t="s">
        <v>85</v>
      </c>
      <c r="D90" s="34" t="s">
        <v>11</v>
      </c>
      <c r="E90" s="34">
        <v>2</v>
      </c>
      <c r="F90" s="34">
        <v>0.5</v>
      </c>
      <c r="G90" s="7"/>
    </row>
    <row r="91" spans="2:7" ht="15.75" customHeight="1" x14ac:dyDescent="0.25">
      <c r="B91" s="6" t="s">
        <v>13</v>
      </c>
      <c r="C91" s="34" t="s">
        <v>151</v>
      </c>
      <c r="D91" s="34" t="s">
        <v>11</v>
      </c>
      <c r="E91" s="34">
        <v>6</v>
      </c>
      <c r="F91" s="34">
        <v>5.7</v>
      </c>
      <c r="G91" s="11"/>
    </row>
    <row r="92" spans="2:7" ht="15.75" customHeight="1" x14ac:dyDescent="0.25">
      <c r="B92" s="4" t="s">
        <v>9</v>
      </c>
      <c r="C92" s="34" t="s">
        <v>87</v>
      </c>
      <c r="D92" s="34" t="s">
        <v>11</v>
      </c>
      <c r="E92" s="34">
        <v>4</v>
      </c>
      <c r="F92">
        <v>2</v>
      </c>
      <c r="G92" s="11"/>
    </row>
    <row r="93" spans="2:7" ht="15.75" customHeight="1" x14ac:dyDescent="0.25">
      <c r="B93" s="4" t="s">
        <v>9</v>
      </c>
      <c r="C93" s="34" t="s">
        <v>88</v>
      </c>
      <c r="D93" s="34" t="s">
        <v>11</v>
      </c>
      <c r="E93" s="34">
        <v>1</v>
      </c>
      <c r="F93" s="34">
        <v>2</v>
      </c>
      <c r="G93" s="7"/>
    </row>
    <row r="94" spans="2:7" ht="15.5" customHeight="1" x14ac:dyDescent="0.25">
      <c r="B94" s="4" t="s">
        <v>9</v>
      </c>
      <c r="C94" s="34" t="s">
        <v>89</v>
      </c>
      <c r="D94" s="34" t="s">
        <v>11</v>
      </c>
      <c r="E94" s="34">
        <v>1</v>
      </c>
      <c r="F94" s="34">
        <v>0.75</v>
      </c>
      <c r="G94" s="7"/>
    </row>
    <row r="95" spans="2:7" ht="15.75" customHeight="1" x14ac:dyDescent="0.25">
      <c r="B95" s="4" t="s">
        <v>9</v>
      </c>
      <c r="C95" s="34" t="s">
        <v>86</v>
      </c>
      <c r="D95" s="34" t="s">
        <v>11</v>
      </c>
      <c r="E95" s="34">
        <v>2</v>
      </c>
      <c r="F95" s="34">
        <v>4</v>
      </c>
      <c r="G95" s="7"/>
    </row>
    <row r="96" spans="2:7" ht="15.75" customHeight="1" x14ac:dyDescent="0.25">
      <c r="B96" s="40" t="s">
        <v>15</v>
      </c>
      <c r="C96" s="37" t="s">
        <v>90</v>
      </c>
      <c r="D96" s="37">
        <v>40</v>
      </c>
      <c r="E96" s="37">
        <v>0.5</v>
      </c>
      <c r="F96" s="37">
        <v>0.5</v>
      </c>
      <c r="G96" s="7"/>
    </row>
    <row r="97" spans="2:7" ht="15.75" customHeight="1" x14ac:dyDescent="0.25">
      <c r="B97" s="10" t="s">
        <v>16</v>
      </c>
      <c r="C97" s="37" t="s">
        <v>90</v>
      </c>
      <c r="D97" s="37">
        <v>40</v>
      </c>
      <c r="E97" s="37">
        <v>0.5</v>
      </c>
      <c r="F97" s="37">
        <v>1</v>
      </c>
      <c r="G97" s="7"/>
    </row>
    <row r="98" spans="2:7" ht="15.75" customHeight="1" x14ac:dyDescent="0.25">
      <c r="B98" s="37" t="s">
        <v>150</v>
      </c>
      <c r="C98" s="37" t="s">
        <v>146</v>
      </c>
      <c r="D98" s="37">
        <v>48</v>
      </c>
      <c r="E98" s="37"/>
      <c r="F98" s="37"/>
      <c r="G98" s="11"/>
    </row>
    <row r="99" spans="2:7" ht="15.75" customHeight="1" x14ac:dyDescent="0.25">
      <c r="B99" s="5" t="s">
        <v>12</v>
      </c>
      <c r="C99" s="37" t="s">
        <v>146</v>
      </c>
      <c r="D99" s="37">
        <v>48</v>
      </c>
      <c r="E99" s="37">
        <v>3</v>
      </c>
      <c r="F99" s="37">
        <v>5</v>
      </c>
      <c r="G99" s="11"/>
    </row>
    <row r="100" spans="2:7" ht="15.75" customHeight="1" x14ac:dyDescent="0.25">
      <c r="B100" s="5" t="s">
        <v>12</v>
      </c>
      <c r="C100" s="34" t="s">
        <v>145</v>
      </c>
      <c r="D100" s="34"/>
      <c r="E100" s="34">
        <v>0.5</v>
      </c>
      <c r="F100" s="34">
        <v>0.1</v>
      </c>
      <c r="G100" s="7"/>
    </row>
    <row r="101" spans="2:7" ht="15.75" customHeight="1" x14ac:dyDescent="0.25">
      <c r="B101" s="40" t="s">
        <v>15</v>
      </c>
      <c r="C101" s="37" t="s">
        <v>152</v>
      </c>
      <c r="D101" s="37" t="s">
        <v>11</v>
      </c>
      <c r="E101" s="37">
        <v>0.2</v>
      </c>
      <c r="F101" s="37">
        <v>0.5</v>
      </c>
      <c r="G101" s="7"/>
    </row>
    <row r="102" spans="2:7" ht="15.75" customHeight="1" x14ac:dyDescent="0.25">
      <c r="B102" s="6" t="s">
        <v>13</v>
      </c>
      <c r="C102" s="34" t="s">
        <v>153</v>
      </c>
      <c r="D102" s="34"/>
      <c r="E102" s="34">
        <v>1</v>
      </c>
      <c r="F102" s="34">
        <v>1.5</v>
      </c>
      <c r="G102" s="7"/>
    </row>
    <row r="103" spans="2:7" ht="15.75" customHeight="1" x14ac:dyDescent="0.25">
      <c r="B103" s="6" t="s">
        <v>13</v>
      </c>
      <c r="C103" s="1" t="s">
        <v>154</v>
      </c>
      <c r="D103" s="1">
        <v>39</v>
      </c>
      <c r="E103" s="1">
        <v>2</v>
      </c>
      <c r="F103" s="1">
        <v>4.5</v>
      </c>
      <c r="G103" s="11"/>
    </row>
    <row r="104" spans="2:7" ht="15.75" customHeight="1" x14ac:dyDescent="0.25">
      <c r="B104" s="6" t="s">
        <v>13</v>
      </c>
      <c r="C104" s="1" t="s">
        <v>175</v>
      </c>
      <c r="D104" s="1" t="s">
        <v>11</v>
      </c>
      <c r="E104" s="1">
        <v>1</v>
      </c>
      <c r="F104" s="1">
        <v>2.5</v>
      </c>
      <c r="G104" s="7"/>
    </row>
    <row r="105" spans="2:7" ht="15.75" customHeight="1" x14ac:dyDescent="0.25">
      <c r="B105" s="42" t="s">
        <v>9</v>
      </c>
      <c r="C105" s="34" t="s">
        <v>155</v>
      </c>
      <c r="D105" s="34" t="s">
        <v>11</v>
      </c>
      <c r="E105" s="34">
        <v>4</v>
      </c>
      <c r="F105" s="34">
        <v>10</v>
      </c>
      <c r="G105" s="7"/>
    </row>
    <row r="106" spans="2:7" ht="15.75" customHeight="1" x14ac:dyDescent="0.25">
      <c r="B106" s="42" t="s">
        <v>9</v>
      </c>
      <c r="C106" s="34" t="s">
        <v>168</v>
      </c>
      <c r="D106" s="34" t="s">
        <v>11</v>
      </c>
      <c r="E106" s="34">
        <v>0</v>
      </c>
      <c r="F106" s="34">
        <v>2.5</v>
      </c>
      <c r="G106" s="7"/>
    </row>
    <row r="107" spans="2:7" ht="15.75" customHeight="1" x14ac:dyDescent="0.25">
      <c r="B107" s="42" t="s">
        <v>9</v>
      </c>
      <c r="C107" s="34" t="s">
        <v>169</v>
      </c>
      <c r="D107" s="34" t="s">
        <v>11</v>
      </c>
      <c r="E107" s="34">
        <v>0</v>
      </c>
      <c r="F107" s="34">
        <v>1</v>
      </c>
      <c r="G107" s="7"/>
    </row>
    <row r="108" spans="2:7" ht="15.75" customHeight="1" x14ac:dyDescent="0.25">
      <c r="B108" s="42" t="s">
        <v>9</v>
      </c>
      <c r="C108" s="34" t="s">
        <v>170</v>
      </c>
      <c r="D108" s="34" t="s">
        <v>11</v>
      </c>
      <c r="E108" s="34">
        <v>0</v>
      </c>
      <c r="F108" s="34">
        <v>3</v>
      </c>
      <c r="G108" s="7"/>
    </row>
    <row r="109" spans="2:7" ht="15.75" customHeight="1" x14ac:dyDescent="0.25">
      <c r="B109" s="42" t="s">
        <v>9</v>
      </c>
      <c r="C109" s="34" t="s">
        <v>124</v>
      </c>
      <c r="D109" s="34">
        <v>24</v>
      </c>
      <c r="E109" s="34">
        <v>15</v>
      </c>
      <c r="F109" s="34">
        <v>6</v>
      </c>
      <c r="G109" s="11"/>
    </row>
    <row r="110" spans="2:7" ht="15.75" customHeight="1" x14ac:dyDescent="0.25">
      <c r="B110" s="42" t="s">
        <v>9</v>
      </c>
      <c r="C110" s="34" t="s">
        <v>156</v>
      </c>
      <c r="D110" s="34" t="s">
        <v>11</v>
      </c>
      <c r="E110" s="34">
        <v>3</v>
      </c>
      <c r="F110" s="34">
        <v>0.5</v>
      </c>
      <c r="G110" s="7"/>
    </row>
    <row r="111" spans="2:7" ht="15.75" customHeight="1" x14ac:dyDescent="0.25">
      <c r="B111" s="42" t="s">
        <v>9</v>
      </c>
      <c r="C111" s="34" t="s">
        <v>157</v>
      </c>
      <c r="D111" s="34" t="s">
        <v>11</v>
      </c>
      <c r="E111" s="34">
        <v>2</v>
      </c>
      <c r="F111" s="34">
        <v>1</v>
      </c>
      <c r="G111" s="7"/>
    </row>
    <row r="112" spans="2:7" ht="15.75" customHeight="1" x14ac:dyDescent="0.25">
      <c r="B112" s="43" t="s">
        <v>14</v>
      </c>
      <c r="C112" s="34" t="s">
        <v>158</v>
      </c>
      <c r="D112" s="34">
        <v>23</v>
      </c>
      <c r="E112" s="34"/>
      <c r="F112" s="34"/>
      <c r="G112" s="34"/>
    </row>
    <row r="113" spans="2:7" ht="15.75" customHeight="1" x14ac:dyDescent="0.25">
      <c r="B113" s="44" t="s">
        <v>14</v>
      </c>
      <c r="C113" s="34" t="s">
        <v>159</v>
      </c>
      <c r="D113" s="34" t="s">
        <v>11</v>
      </c>
      <c r="E113" s="34"/>
      <c r="F113" s="34"/>
      <c r="G113" s="34"/>
    </row>
    <row r="114" spans="2:7" ht="15.75" customHeight="1" x14ac:dyDescent="0.25">
      <c r="B114" s="44" t="s">
        <v>14</v>
      </c>
      <c r="C114" s="34" t="s">
        <v>160</v>
      </c>
      <c r="D114" s="34" t="s">
        <v>11</v>
      </c>
      <c r="E114" s="34"/>
      <c r="F114" s="34"/>
      <c r="G114" s="34"/>
    </row>
    <row r="115" spans="2:7" ht="15.75" customHeight="1" x14ac:dyDescent="0.25">
      <c r="B115" s="5" t="s">
        <v>12</v>
      </c>
      <c r="C115" s="37" t="s">
        <v>161</v>
      </c>
      <c r="D115" s="37">
        <v>29</v>
      </c>
      <c r="E115" s="37">
        <v>10</v>
      </c>
      <c r="F115" s="37">
        <v>6</v>
      </c>
      <c r="G115" s="11"/>
    </row>
    <row r="116" spans="2:7" ht="15.75" customHeight="1" x14ac:dyDescent="0.25">
      <c r="B116" s="5" t="s">
        <v>12</v>
      </c>
      <c r="C116" s="34" t="s">
        <v>162</v>
      </c>
      <c r="D116" s="34">
        <v>45</v>
      </c>
      <c r="E116" s="34">
        <v>2</v>
      </c>
      <c r="F116" s="34">
        <v>1</v>
      </c>
      <c r="G116" s="11"/>
    </row>
    <row r="117" spans="2:7" ht="15.75" customHeight="1" x14ac:dyDescent="0.25">
      <c r="B117" s="5" t="s">
        <v>12</v>
      </c>
      <c r="C117" s="34" t="s">
        <v>163</v>
      </c>
      <c r="D117" s="34">
        <v>10</v>
      </c>
      <c r="E117" s="34">
        <v>1</v>
      </c>
      <c r="F117" s="34">
        <v>0.5</v>
      </c>
      <c r="G117" s="11"/>
    </row>
    <row r="118" spans="2:7" ht="15.75" customHeight="1" x14ac:dyDescent="0.25">
      <c r="B118" s="45" t="s">
        <v>13</v>
      </c>
      <c r="C118" s="34" t="s">
        <v>164</v>
      </c>
      <c r="D118" s="34">
        <v>37</v>
      </c>
      <c r="E118" s="34">
        <v>5</v>
      </c>
      <c r="F118" s="34">
        <v>12</v>
      </c>
      <c r="G118" s="7"/>
    </row>
    <row r="119" spans="2:7" ht="15.75" customHeight="1" x14ac:dyDescent="0.25">
      <c r="B119" s="45" t="s">
        <v>13</v>
      </c>
      <c r="C119" s="34" t="s">
        <v>165</v>
      </c>
      <c r="D119" s="34">
        <v>12</v>
      </c>
      <c r="E119" s="34">
        <v>7</v>
      </c>
      <c r="F119" s="34">
        <v>0.17</v>
      </c>
      <c r="G119" s="11"/>
    </row>
    <row r="120" spans="2:7" ht="15.75" customHeight="1" x14ac:dyDescent="0.25">
      <c r="B120" s="45" t="s">
        <v>13</v>
      </c>
      <c r="C120" s="46" t="s">
        <v>171</v>
      </c>
      <c r="D120" s="46"/>
      <c r="E120" s="46">
        <v>1</v>
      </c>
      <c r="F120" s="46">
        <v>1.5</v>
      </c>
      <c r="G120" s="11"/>
    </row>
    <row r="121" spans="2:7" ht="15.75" customHeight="1" x14ac:dyDescent="0.25">
      <c r="B121" s="10" t="s">
        <v>16</v>
      </c>
      <c r="C121" s="47" t="s">
        <v>125</v>
      </c>
    </row>
    <row r="122" spans="2:7" ht="15.75" customHeight="1" x14ac:dyDescent="0.25">
      <c r="B122" s="4" t="s">
        <v>9</v>
      </c>
      <c r="C122" s="34" t="s">
        <v>166</v>
      </c>
      <c r="D122" s="34" t="s">
        <v>11</v>
      </c>
      <c r="E122" s="34">
        <v>2</v>
      </c>
      <c r="F122" s="34">
        <v>1.5</v>
      </c>
      <c r="G122" s="7"/>
    </row>
    <row r="123" spans="2:7" ht="15.75" customHeight="1" x14ac:dyDescent="0.25">
      <c r="B123" s="4" t="s">
        <v>9</v>
      </c>
      <c r="C123" s="34" t="s">
        <v>167</v>
      </c>
      <c r="D123" s="34" t="s">
        <v>11</v>
      </c>
      <c r="E123" s="34">
        <v>4</v>
      </c>
      <c r="F123" s="34">
        <v>0</v>
      </c>
      <c r="G123" s="48"/>
    </row>
    <row r="124" spans="2:7" ht="15.75" customHeight="1" x14ac:dyDescent="0.25">
      <c r="B124" s="4" t="s">
        <v>9</v>
      </c>
      <c r="C124" s="37" t="s">
        <v>172</v>
      </c>
      <c r="D124" s="37">
        <v>48</v>
      </c>
      <c r="E124" s="37">
        <v>0</v>
      </c>
      <c r="F124" s="37">
        <v>0.75</v>
      </c>
      <c r="G124" s="7"/>
    </row>
    <row r="125" spans="2:7" ht="15.75" customHeight="1" x14ac:dyDescent="0.25">
      <c r="B125" s="10" t="s">
        <v>16</v>
      </c>
      <c r="C125" s="47" t="s">
        <v>173</v>
      </c>
      <c r="F125">
        <v>2</v>
      </c>
      <c r="G125" s="7"/>
    </row>
    <row r="126" spans="2:7" ht="15.75" customHeight="1" x14ac:dyDescent="0.25">
      <c r="B126" s="10" t="s">
        <v>16</v>
      </c>
      <c r="C126" s="47" t="s">
        <v>174</v>
      </c>
      <c r="E126">
        <v>4</v>
      </c>
      <c r="F126">
        <v>3.5</v>
      </c>
      <c r="G126" s="50"/>
    </row>
    <row r="127" spans="2:7" ht="15.75" customHeight="1" x14ac:dyDescent="0.25">
      <c r="B127" s="59" t="s">
        <v>176</v>
      </c>
      <c r="C127" s="60"/>
      <c r="D127" s="60"/>
      <c r="E127" s="60"/>
      <c r="F127" s="60"/>
      <c r="G127" s="60"/>
    </row>
    <row r="128" spans="2:7" ht="15.75" customHeight="1" x14ac:dyDescent="0.25">
      <c r="B128" s="61"/>
      <c r="C128" s="62"/>
      <c r="D128" s="62"/>
      <c r="E128" s="62"/>
      <c r="F128" s="62"/>
      <c r="G128" s="62"/>
    </row>
    <row r="129" spans="2:11" ht="15.75" customHeight="1" x14ac:dyDescent="0.25">
      <c r="B129" s="51" t="s">
        <v>15</v>
      </c>
      <c r="C129" s="13" t="s">
        <v>177</v>
      </c>
      <c r="D129" s="13"/>
      <c r="E129" s="13">
        <v>1</v>
      </c>
      <c r="F129" s="13">
        <v>2</v>
      </c>
      <c r="G129" s="11"/>
      <c r="I129" s="58" t="s">
        <v>185</v>
      </c>
      <c r="J129" s="58" t="s">
        <v>45</v>
      </c>
      <c r="K129" s="58" t="s">
        <v>46</v>
      </c>
    </row>
    <row r="130" spans="2:11" ht="15.75" customHeight="1" x14ac:dyDescent="0.25">
      <c r="B130" s="51" t="s">
        <v>15</v>
      </c>
      <c r="C130" s="13" t="s">
        <v>71</v>
      </c>
      <c r="D130" s="13"/>
      <c r="E130" s="13">
        <v>1</v>
      </c>
      <c r="F130" s="13">
        <v>3.5</v>
      </c>
      <c r="G130" s="7"/>
      <c r="I130" s="57" t="s">
        <v>9</v>
      </c>
      <c r="J130">
        <f>F137+F138+F139+F140</f>
        <v>15.5</v>
      </c>
      <c r="K130">
        <f>E137+E139+E138+E140</f>
        <v>26</v>
      </c>
    </row>
    <row r="131" spans="2:11" ht="15.75" customHeight="1" x14ac:dyDescent="0.25">
      <c r="B131" s="52" t="s">
        <v>13</v>
      </c>
      <c r="C131" s="13" t="s">
        <v>178</v>
      </c>
      <c r="D131" s="13"/>
      <c r="E131" s="13" t="s">
        <v>183</v>
      </c>
      <c r="F131" s="13">
        <v>4.67</v>
      </c>
      <c r="G131" s="11"/>
      <c r="I131" s="6" t="s">
        <v>13</v>
      </c>
      <c r="J131">
        <f>F132+F131</f>
        <v>7.17</v>
      </c>
      <c r="K131">
        <f>E132</f>
        <v>2</v>
      </c>
    </row>
    <row r="132" spans="2:11" ht="15.75" customHeight="1" x14ac:dyDescent="0.25">
      <c r="B132" s="52" t="s">
        <v>13</v>
      </c>
      <c r="C132" s="13" t="s">
        <v>179</v>
      </c>
      <c r="D132" s="13"/>
      <c r="E132" s="13">
        <v>2</v>
      </c>
      <c r="F132" s="13">
        <v>2.5</v>
      </c>
      <c r="G132" s="7"/>
      <c r="I132" s="9" t="s">
        <v>15</v>
      </c>
      <c r="J132">
        <f>F130+F129</f>
        <v>5.5</v>
      </c>
      <c r="K132">
        <f>E129+E130</f>
        <v>2</v>
      </c>
    </row>
    <row r="133" spans="2:11" ht="15.75" customHeight="1" x14ac:dyDescent="0.25">
      <c r="B133" s="53" t="s">
        <v>16</v>
      </c>
      <c r="C133" s="13" t="s">
        <v>125</v>
      </c>
      <c r="D133" s="13"/>
      <c r="E133" s="13"/>
      <c r="F133" s="13">
        <v>6.5</v>
      </c>
      <c r="G133" s="13"/>
      <c r="I133" s="5" t="s">
        <v>12</v>
      </c>
      <c r="J133">
        <f>F134</f>
        <v>12.5</v>
      </c>
      <c r="K133">
        <f>E134</f>
        <v>6</v>
      </c>
    </row>
    <row r="134" spans="2:11" ht="15.75" customHeight="1" x14ac:dyDescent="0.25">
      <c r="B134" s="55" t="s">
        <v>12</v>
      </c>
      <c r="C134" s="13" t="s">
        <v>161</v>
      </c>
      <c r="D134" s="13"/>
      <c r="E134" s="13">
        <v>6</v>
      </c>
      <c r="F134" s="13">
        <v>12.5</v>
      </c>
      <c r="G134" s="11"/>
      <c r="I134" s="8" t="s">
        <v>14</v>
      </c>
      <c r="J134">
        <f>E135 + E136</f>
        <v>16</v>
      </c>
    </row>
    <row r="135" spans="2:11" ht="15.75" customHeight="1" x14ac:dyDescent="0.25">
      <c r="B135" s="56" t="s">
        <v>14</v>
      </c>
      <c r="C135" s="13" t="s">
        <v>180</v>
      </c>
      <c r="D135" s="13"/>
      <c r="E135" s="13">
        <v>16</v>
      </c>
      <c r="F135" s="13"/>
      <c r="G135" s="13"/>
      <c r="I135" s="10" t="s">
        <v>16</v>
      </c>
      <c r="J135">
        <f>F133+F141</f>
        <v>7</v>
      </c>
    </row>
    <row r="136" spans="2:11" ht="15.75" customHeight="1" x14ac:dyDescent="0.25">
      <c r="B136" s="56" t="s">
        <v>14</v>
      </c>
      <c r="C136" s="13" t="s">
        <v>82</v>
      </c>
      <c r="D136" s="13"/>
      <c r="E136" s="13"/>
      <c r="F136" s="13"/>
      <c r="G136" s="13"/>
    </row>
    <row r="137" spans="2:11" ht="15.75" customHeight="1" x14ac:dyDescent="0.25">
      <c r="B137" s="54" t="s">
        <v>9</v>
      </c>
      <c r="C137" s="13" t="s">
        <v>124</v>
      </c>
      <c r="D137" s="13">
        <v>24</v>
      </c>
      <c r="E137" s="13">
        <v>20</v>
      </c>
      <c r="F137" s="13">
        <v>4</v>
      </c>
      <c r="G137" s="11"/>
    </row>
    <row r="138" spans="2:11" ht="15.75" customHeight="1" x14ac:dyDescent="0.25">
      <c r="B138" s="54" t="s">
        <v>9</v>
      </c>
      <c r="C138" s="13" t="s">
        <v>181</v>
      </c>
      <c r="D138" s="13" t="s">
        <v>11</v>
      </c>
      <c r="E138" s="13">
        <v>2</v>
      </c>
      <c r="F138" s="13">
        <v>1.5</v>
      </c>
      <c r="G138" s="7"/>
    </row>
    <row r="139" spans="2:11" ht="15.75" customHeight="1" x14ac:dyDescent="0.25">
      <c r="B139" s="54" t="s">
        <v>9</v>
      </c>
      <c r="C139" s="13" t="s">
        <v>182</v>
      </c>
      <c r="D139" s="13" t="s">
        <v>11</v>
      </c>
      <c r="E139" s="13">
        <v>4</v>
      </c>
      <c r="F139" s="13">
        <v>7</v>
      </c>
      <c r="G139" s="7"/>
    </row>
    <row r="140" spans="2:11" ht="15.75" customHeight="1" x14ac:dyDescent="0.25">
      <c r="B140" s="54" t="s">
        <v>9</v>
      </c>
      <c r="C140" s="13" t="s">
        <v>186</v>
      </c>
      <c r="D140" s="13" t="s">
        <v>11</v>
      </c>
      <c r="E140" s="13">
        <v>0</v>
      </c>
      <c r="F140" s="13">
        <v>3</v>
      </c>
      <c r="G140" s="7"/>
    </row>
    <row r="141" spans="2:11" ht="15.75" customHeight="1" x14ac:dyDescent="0.25">
      <c r="B141" s="53" t="s">
        <v>16</v>
      </c>
      <c r="C141" s="13" t="s">
        <v>184</v>
      </c>
      <c r="D141" s="13"/>
      <c r="E141" s="13">
        <v>0</v>
      </c>
      <c r="F141" s="13">
        <v>0.5</v>
      </c>
      <c r="G141" s="7"/>
    </row>
  </sheetData>
  <mergeCells count="16">
    <mergeCell ref="B127:G128"/>
    <mergeCell ref="B72:G73"/>
    <mergeCell ref="B41:G42"/>
    <mergeCell ref="K3:K5"/>
    <mergeCell ref="J6:J8"/>
    <mergeCell ref="K6:K8"/>
    <mergeCell ref="J9:J11"/>
    <mergeCell ref="K9:K11"/>
    <mergeCell ref="J12:J14"/>
    <mergeCell ref="K12:K14"/>
    <mergeCell ref="J15:J17"/>
    <mergeCell ref="K15:K17"/>
    <mergeCell ref="K18:K20"/>
    <mergeCell ref="J18:J20"/>
    <mergeCell ref="B4:G5"/>
    <mergeCell ref="J22:L22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9"/>
  <sheetViews>
    <sheetView topLeftCell="A23" workbookViewId="0">
      <selection activeCell="B17" sqref="B17"/>
    </sheetView>
  </sheetViews>
  <sheetFormatPr baseColWidth="10" defaultColWidth="12.54296875" defaultRowHeight="15.75" customHeight="1" x14ac:dyDescent="0.25"/>
  <cols>
    <col min="1" max="1" width="14.54296875" customWidth="1"/>
    <col min="2" max="2" width="35.453125" customWidth="1"/>
    <col min="3" max="3" width="27.36328125" customWidth="1"/>
    <col min="4" max="4" width="10.36328125" customWidth="1"/>
    <col min="7" max="7" width="17.453125" customWidth="1"/>
    <col min="10" max="10" width="20" customWidth="1"/>
  </cols>
  <sheetData>
    <row r="1" spans="1:11" ht="15.75" customHeight="1" x14ac:dyDescent="0.25">
      <c r="A1" s="15" t="s">
        <v>91</v>
      </c>
      <c r="B1" s="15" t="s">
        <v>92</v>
      </c>
      <c r="C1" s="16" t="s">
        <v>93</v>
      </c>
      <c r="D1" s="16" t="s">
        <v>94</v>
      </c>
      <c r="E1" s="16" t="s">
        <v>95</v>
      </c>
      <c r="F1" s="16" t="s">
        <v>96</v>
      </c>
      <c r="G1" s="16" t="s">
        <v>97</v>
      </c>
      <c r="J1" s="12" t="s">
        <v>98</v>
      </c>
      <c r="K1" s="2">
        <f>SUM(B2:B1000)</f>
        <v>21</v>
      </c>
    </row>
    <row r="2" spans="1:11" ht="15.75" customHeight="1" x14ac:dyDescent="0.25">
      <c r="A2" s="15">
        <v>1</v>
      </c>
      <c r="B2" s="17">
        <v>1</v>
      </c>
      <c r="C2" s="16" t="s">
        <v>99</v>
      </c>
      <c r="D2" s="16">
        <v>1.5</v>
      </c>
      <c r="E2" s="16" t="s">
        <v>100</v>
      </c>
      <c r="F2" s="16" t="s">
        <v>101</v>
      </c>
      <c r="G2" s="28">
        <v>45202</v>
      </c>
      <c r="J2" s="12" t="s">
        <v>102</v>
      </c>
      <c r="K2" s="2">
        <v>46</v>
      </c>
    </row>
    <row r="3" spans="1:11" ht="14" x14ac:dyDescent="0.3">
      <c r="A3" s="15">
        <v>2</v>
      </c>
      <c r="B3" s="17">
        <v>1</v>
      </c>
      <c r="C3" s="16" t="s">
        <v>103</v>
      </c>
      <c r="D3" s="16">
        <v>1.5</v>
      </c>
      <c r="E3" s="16" t="s">
        <v>100</v>
      </c>
      <c r="F3" s="19" t="s">
        <v>101</v>
      </c>
      <c r="G3" s="29">
        <v>45202</v>
      </c>
    </row>
    <row r="4" spans="1:11" ht="14" x14ac:dyDescent="0.3">
      <c r="A4" s="15">
        <v>3</v>
      </c>
      <c r="B4" s="17">
        <v>1</v>
      </c>
      <c r="C4" s="16" t="s">
        <v>104</v>
      </c>
      <c r="D4" s="16">
        <v>5</v>
      </c>
      <c r="E4" s="16" t="s">
        <v>100</v>
      </c>
      <c r="F4" s="19" t="s">
        <v>101</v>
      </c>
      <c r="G4" s="29">
        <v>45202</v>
      </c>
    </row>
    <row r="5" spans="1:11" ht="15.75" customHeight="1" x14ac:dyDescent="0.25">
      <c r="A5" s="15">
        <v>4</v>
      </c>
      <c r="B5" s="18"/>
      <c r="C5" s="16" t="s">
        <v>105</v>
      </c>
      <c r="D5" s="13"/>
      <c r="E5" s="13" t="s">
        <v>106</v>
      </c>
      <c r="F5" s="13"/>
      <c r="G5" s="15"/>
    </row>
    <row r="6" spans="1:11" ht="15.75" customHeight="1" x14ac:dyDescent="0.25">
      <c r="A6" s="15">
        <v>5</v>
      </c>
      <c r="B6" s="20"/>
      <c r="C6" s="16" t="s">
        <v>107</v>
      </c>
      <c r="D6" s="16">
        <v>40</v>
      </c>
      <c r="E6" s="16" t="s">
        <v>100</v>
      </c>
      <c r="F6" s="16" t="s">
        <v>108</v>
      </c>
      <c r="G6" s="27"/>
    </row>
    <row r="7" spans="1:11" ht="15.75" customHeight="1" x14ac:dyDescent="0.25">
      <c r="A7" s="15">
        <v>6</v>
      </c>
      <c r="B7" s="17">
        <v>1</v>
      </c>
      <c r="C7" s="16" t="s">
        <v>21</v>
      </c>
      <c r="D7" s="16">
        <v>5</v>
      </c>
      <c r="E7" s="16" t="s">
        <v>100</v>
      </c>
      <c r="F7" s="16" t="s">
        <v>109</v>
      </c>
      <c r="G7" s="32">
        <v>45216</v>
      </c>
    </row>
    <row r="8" spans="1:11" ht="15.75" customHeight="1" x14ac:dyDescent="0.25">
      <c r="A8" s="15">
        <v>7</v>
      </c>
      <c r="B8" s="18"/>
      <c r="C8" s="16" t="s">
        <v>110</v>
      </c>
      <c r="D8" s="13"/>
      <c r="E8" s="13" t="s">
        <v>106</v>
      </c>
      <c r="F8" s="13"/>
      <c r="G8" s="15"/>
    </row>
    <row r="9" spans="1:11" ht="15.75" customHeight="1" x14ac:dyDescent="0.25">
      <c r="A9" s="15">
        <v>8</v>
      </c>
      <c r="B9" s="17">
        <v>1</v>
      </c>
      <c r="C9" s="16" t="s">
        <v>42</v>
      </c>
      <c r="D9" s="16">
        <v>1.5</v>
      </c>
      <c r="E9" s="16" t="s">
        <v>106</v>
      </c>
      <c r="F9" s="16" t="s">
        <v>101</v>
      </c>
      <c r="G9" s="32">
        <v>45216</v>
      </c>
    </row>
    <row r="10" spans="1:11" ht="15.75" customHeight="1" x14ac:dyDescent="0.25">
      <c r="A10" s="15">
        <v>9</v>
      </c>
      <c r="B10" s="18"/>
      <c r="C10" s="16" t="s">
        <v>111</v>
      </c>
      <c r="D10" s="13"/>
      <c r="E10" s="13" t="s">
        <v>112</v>
      </c>
      <c r="F10" s="13"/>
      <c r="G10" s="15"/>
    </row>
    <row r="11" spans="1:11" ht="15.75" customHeight="1" x14ac:dyDescent="0.25">
      <c r="A11" s="15">
        <v>10</v>
      </c>
      <c r="B11" s="18"/>
      <c r="C11" s="16" t="s">
        <v>113</v>
      </c>
      <c r="D11" s="13"/>
      <c r="E11" s="13" t="s">
        <v>112</v>
      </c>
      <c r="F11" s="13"/>
      <c r="G11" s="15"/>
    </row>
    <row r="12" spans="1:11" ht="15.75" customHeight="1" x14ac:dyDescent="0.25">
      <c r="A12" s="15">
        <v>11</v>
      </c>
      <c r="B12" s="17">
        <v>1</v>
      </c>
      <c r="C12" s="16" t="s">
        <v>114</v>
      </c>
      <c r="D12" s="13"/>
      <c r="E12" s="13" t="s">
        <v>106</v>
      </c>
      <c r="F12" s="13"/>
      <c r="G12" s="15"/>
    </row>
    <row r="13" spans="1:11" ht="15.75" customHeight="1" x14ac:dyDescent="0.25">
      <c r="A13" s="15">
        <v>12</v>
      </c>
      <c r="B13" s="18"/>
      <c r="C13" s="16" t="s">
        <v>115</v>
      </c>
      <c r="D13" s="13"/>
      <c r="E13" s="13" t="s">
        <v>112</v>
      </c>
      <c r="F13" s="13"/>
      <c r="G13" s="15"/>
    </row>
    <row r="14" spans="1:11" ht="15.75" customHeight="1" x14ac:dyDescent="0.25">
      <c r="A14" s="15">
        <v>13</v>
      </c>
      <c r="B14" s="17">
        <v>1</v>
      </c>
      <c r="C14" s="16" t="s">
        <v>74</v>
      </c>
      <c r="D14" s="13"/>
      <c r="E14" s="13" t="s">
        <v>112</v>
      </c>
      <c r="F14" s="13"/>
      <c r="G14" s="15"/>
    </row>
    <row r="15" spans="1:11" ht="15.75" customHeight="1" x14ac:dyDescent="0.25">
      <c r="A15" s="15">
        <v>14</v>
      </c>
      <c r="B15" s="18"/>
      <c r="C15" s="16" t="s">
        <v>116</v>
      </c>
      <c r="D15" s="13"/>
      <c r="E15" s="13" t="s">
        <v>112</v>
      </c>
      <c r="F15" s="13"/>
      <c r="G15" s="15"/>
    </row>
    <row r="16" spans="1:11" ht="15.75" customHeight="1" x14ac:dyDescent="0.25">
      <c r="A16" s="15">
        <v>15</v>
      </c>
      <c r="B16" s="18"/>
      <c r="C16" s="16" t="s">
        <v>117</v>
      </c>
      <c r="D16" s="13"/>
      <c r="E16" s="13" t="s">
        <v>106</v>
      </c>
      <c r="F16" s="13"/>
      <c r="G16" s="15"/>
    </row>
    <row r="17" spans="1:7" ht="15.75" customHeight="1" x14ac:dyDescent="0.25">
      <c r="A17" s="15">
        <v>16</v>
      </c>
      <c r="B17" s="18"/>
      <c r="C17" s="16" t="s">
        <v>118</v>
      </c>
      <c r="D17" s="13"/>
      <c r="E17" s="13" t="s">
        <v>106</v>
      </c>
      <c r="F17" s="13"/>
      <c r="G17" s="15"/>
    </row>
    <row r="18" spans="1:7" ht="14" x14ac:dyDescent="0.3">
      <c r="A18" s="15">
        <v>17</v>
      </c>
      <c r="B18" s="17">
        <v>1</v>
      </c>
      <c r="C18" s="16" t="s">
        <v>119</v>
      </c>
      <c r="D18" s="16">
        <v>3</v>
      </c>
      <c r="E18" s="16" t="s">
        <v>100</v>
      </c>
      <c r="F18" s="19" t="s">
        <v>101</v>
      </c>
      <c r="G18" s="32">
        <v>45216</v>
      </c>
    </row>
    <row r="19" spans="1:7" ht="14" x14ac:dyDescent="0.3">
      <c r="A19" s="15">
        <v>18</v>
      </c>
      <c r="B19" s="17">
        <v>1</v>
      </c>
      <c r="C19" s="16" t="s">
        <v>26</v>
      </c>
      <c r="D19" s="16">
        <v>3</v>
      </c>
      <c r="E19" s="16" t="s">
        <v>100</v>
      </c>
      <c r="F19" s="19" t="s">
        <v>101</v>
      </c>
      <c r="G19" s="32">
        <v>45216</v>
      </c>
    </row>
    <row r="20" spans="1:7" ht="12.5" x14ac:dyDescent="0.25">
      <c r="A20" s="15">
        <v>19</v>
      </c>
      <c r="C20" s="16" t="s">
        <v>120</v>
      </c>
      <c r="D20" s="13"/>
      <c r="E20" s="13" t="s">
        <v>106</v>
      </c>
      <c r="F20" s="13"/>
      <c r="G20" s="15"/>
    </row>
    <row r="21" spans="1:7" ht="14" x14ac:dyDescent="0.3">
      <c r="A21" s="15">
        <v>20</v>
      </c>
      <c r="B21" s="18"/>
      <c r="C21" s="16" t="s">
        <v>34</v>
      </c>
      <c r="D21" s="16">
        <v>2</v>
      </c>
      <c r="E21" s="16" t="s">
        <v>100</v>
      </c>
      <c r="F21" s="19" t="s">
        <v>101</v>
      </c>
      <c r="G21" s="32">
        <v>45216</v>
      </c>
    </row>
    <row r="22" spans="1:7" ht="12.5" x14ac:dyDescent="0.25">
      <c r="A22" s="15">
        <v>21</v>
      </c>
      <c r="B22" s="18"/>
      <c r="C22" s="16" t="s">
        <v>121</v>
      </c>
      <c r="D22" s="13"/>
      <c r="E22" s="13" t="s">
        <v>106</v>
      </c>
      <c r="F22" s="13"/>
      <c r="G22" s="15"/>
    </row>
    <row r="23" spans="1:7" ht="12.5" x14ac:dyDescent="0.25">
      <c r="A23" s="15">
        <v>22</v>
      </c>
      <c r="B23" s="18"/>
      <c r="C23" s="16" t="s">
        <v>122</v>
      </c>
      <c r="D23" s="13"/>
      <c r="E23" s="13" t="s">
        <v>112</v>
      </c>
      <c r="F23" s="13"/>
      <c r="G23" s="15"/>
    </row>
    <row r="24" spans="1:7" ht="12.5" x14ac:dyDescent="0.25">
      <c r="A24" s="15">
        <v>23</v>
      </c>
      <c r="B24" s="18"/>
      <c r="C24" s="16" t="s">
        <v>123</v>
      </c>
      <c r="D24" s="16">
        <v>8</v>
      </c>
      <c r="E24" s="16" t="s">
        <v>100</v>
      </c>
      <c r="F24" s="16" t="s">
        <v>101</v>
      </c>
      <c r="G24" s="32">
        <v>45216</v>
      </c>
    </row>
    <row r="25" spans="1:7" ht="12.5" x14ac:dyDescent="0.25">
      <c r="A25" s="15">
        <v>24</v>
      </c>
      <c r="B25" s="18"/>
      <c r="C25" s="16" t="s">
        <v>124</v>
      </c>
      <c r="D25" s="13"/>
      <c r="E25" s="13" t="s">
        <v>112</v>
      </c>
      <c r="F25" s="13"/>
      <c r="G25" s="15"/>
    </row>
    <row r="26" spans="1:7" ht="14" x14ac:dyDescent="0.3">
      <c r="A26" s="15">
        <v>25</v>
      </c>
      <c r="B26" s="17">
        <v>1</v>
      </c>
      <c r="C26" s="16" t="s">
        <v>19</v>
      </c>
      <c r="D26" s="16">
        <v>5</v>
      </c>
      <c r="E26" s="16" t="s">
        <v>100</v>
      </c>
      <c r="F26" s="19" t="s">
        <v>101</v>
      </c>
      <c r="G26" s="32">
        <v>45216</v>
      </c>
    </row>
    <row r="27" spans="1:7" ht="12.5" x14ac:dyDescent="0.25">
      <c r="A27" s="15">
        <v>26</v>
      </c>
      <c r="B27" s="18"/>
      <c r="C27" s="16" t="s">
        <v>125</v>
      </c>
      <c r="D27" s="13"/>
      <c r="E27" s="13" t="s">
        <v>112</v>
      </c>
      <c r="F27" s="13"/>
      <c r="G27" s="15"/>
    </row>
    <row r="28" spans="1:7" ht="12.5" x14ac:dyDescent="0.25">
      <c r="A28" s="15">
        <v>27</v>
      </c>
      <c r="B28" s="17">
        <v>1</v>
      </c>
      <c r="C28" s="16" t="s">
        <v>126</v>
      </c>
      <c r="D28" s="16">
        <v>3</v>
      </c>
      <c r="E28" s="16" t="s">
        <v>100</v>
      </c>
      <c r="F28" s="16" t="s">
        <v>109</v>
      </c>
      <c r="G28" s="29">
        <v>45202</v>
      </c>
    </row>
    <row r="29" spans="1:7" ht="12.5" x14ac:dyDescent="0.25">
      <c r="A29" s="15">
        <v>28</v>
      </c>
      <c r="B29" s="18"/>
      <c r="C29" s="16" t="s">
        <v>127</v>
      </c>
      <c r="D29" s="13"/>
      <c r="E29" s="13" t="s">
        <v>112</v>
      </c>
      <c r="F29" s="13"/>
      <c r="G29" s="15"/>
    </row>
    <row r="30" spans="1:7" ht="12.5" x14ac:dyDescent="0.25">
      <c r="A30" s="15">
        <v>29</v>
      </c>
      <c r="B30" s="18"/>
      <c r="C30" s="16" t="s">
        <v>128</v>
      </c>
      <c r="D30" s="13"/>
      <c r="E30" s="13" t="s">
        <v>112</v>
      </c>
      <c r="F30" s="13"/>
      <c r="G30" s="15"/>
    </row>
    <row r="31" spans="1:7" ht="14" x14ac:dyDescent="0.3">
      <c r="A31" s="15">
        <v>30</v>
      </c>
      <c r="B31" s="17">
        <v>1</v>
      </c>
      <c r="C31" s="16" t="s">
        <v>129</v>
      </c>
      <c r="D31" s="16">
        <v>1</v>
      </c>
      <c r="E31" s="16" t="s">
        <v>100</v>
      </c>
      <c r="F31" s="19" t="s">
        <v>101</v>
      </c>
      <c r="G31" s="29">
        <v>45202</v>
      </c>
    </row>
    <row r="32" spans="1:7" ht="14" x14ac:dyDescent="0.3">
      <c r="A32" s="15">
        <v>31</v>
      </c>
      <c r="B32" s="18"/>
      <c r="C32" s="16" t="s">
        <v>130</v>
      </c>
      <c r="D32" s="16">
        <v>7</v>
      </c>
      <c r="E32" s="16" t="s">
        <v>100</v>
      </c>
      <c r="F32" s="19" t="s">
        <v>101</v>
      </c>
      <c r="G32" s="32">
        <v>45216</v>
      </c>
    </row>
    <row r="33" spans="1:7" ht="14" x14ac:dyDescent="0.3">
      <c r="A33" s="15">
        <v>32</v>
      </c>
      <c r="B33" s="21"/>
      <c r="C33" s="16" t="s">
        <v>131</v>
      </c>
      <c r="D33" s="16">
        <v>0.5</v>
      </c>
      <c r="E33" s="16" t="s">
        <v>100</v>
      </c>
      <c r="F33" s="19" t="s">
        <v>101</v>
      </c>
      <c r="G33" s="32">
        <v>45216</v>
      </c>
    </row>
    <row r="34" spans="1:7" ht="14" x14ac:dyDescent="0.3">
      <c r="A34" s="15">
        <v>33</v>
      </c>
      <c r="B34" s="18"/>
      <c r="C34" s="16" t="s">
        <v>32</v>
      </c>
      <c r="D34" s="16">
        <v>1.5</v>
      </c>
      <c r="E34" s="16" t="s">
        <v>100</v>
      </c>
      <c r="F34" s="19" t="s">
        <v>101</v>
      </c>
      <c r="G34" s="32">
        <v>45216</v>
      </c>
    </row>
    <row r="35" spans="1:7" ht="12.5" x14ac:dyDescent="0.25">
      <c r="A35" s="15">
        <v>34</v>
      </c>
      <c r="B35" s="17">
        <v>1</v>
      </c>
      <c r="C35" s="16" t="s">
        <v>132</v>
      </c>
      <c r="D35" s="13"/>
      <c r="E35" s="13" t="s">
        <v>106</v>
      </c>
      <c r="F35" s="13"/>
      <c r="G35" s="15"/>
    </row>
    <row r="36" spans="1:7" ht="12.5" x14ac:dyDescent="0.25">
      <c r="A36" s="15">
        <v>35</v>
      </c>
      <c r="B36" s="18"/>
      <c r="C36" s="16" t="s">
        <v>133</v>
      </c>
      <c r="D36" s="13"/>
      <c r="E36" s="13" t="s">
        <v>106</v>
      </c>
      <c r="F36" s="13"/>
      <c r="G36" s="15"/>
    </row>
    <row r="37" spans="1:7" ht="12.5" x14ac:dyDescent="0.25">
      <c r="A37" s="15">
        <v>36</v>
      </c>
      <c r="B37" s="17">
        <v>1</v>
      </c>
      <c r="C37" s="16" t="s">
        <v>48</v>
      </c>
      <c r="D37" s="16">
        <v>1</v>
      </c>
      <c r="E37" s="16" t="s">
        <v>106</v>
      </c>
      <c r="F37" s="16" t="s">
        <v>101</v>
      </c>
      <c r="G37" s="30">
        <v>45216</v>
      </c>
    </row>
    <row r="38" spans="1:7" ht="12.5" x14ac:dyDescent="0.25">
      <c r="A38" s="15">
        <v>37</v>
      </c>
      <c r="B38" s="17">
        <v>1</v>
      </c>
      <c r="C38" s="16" t="s">
        <v>134</v>
      </c>
      <c r="D38" s="13"/>
      <c r="E38" s="13" t="s">
        <v>112</v>
      </c>
      <c r="F38" s="13"/>
      <c r="G38" s="15"/>
    </row>
    <row r="39" spans="1:7" ht="12.5" x14ac:dyDescent="0.25">
      <c r="A39" s="15">
        <v>38</v>
      </c>
      <c r="B39" s="18"/>
      <c r="C39" s="16" t="s">
        <v>135</v>
      </c>
      <c r="D39" s="13"/>
      <c r="E39" s="13" t="s">
        <v>112</v>
      </c>
      <c r="F39" s="13"/>
      <c r="G39" s="15"/>
    </row>
    <row r="40" spans="1:7" ht="12.5" x14ac:dyDescent="0.25">
      <c r="A40" s="15">
        <v>39</v>
      </c>
      <c r="B40" s="18"/>
      <c r="C40" s="16" t="s">
        <v>136</v>
      </c>
      <c r="D40" s="16">
        <v>3</v>
      </c>
      <c r="E40" s="16" t="s">
        <v>112</v>
      </c>
      <c r="F40" s="16" t="s">
        <v>109</v>
      </c>
      <c r="G40" s="32">
        <v>45216</v>
      </c>
    </row>
    <row r="41" spans="1:7" ht="12.5" x14ac:dyDescent="0.25">
      <c r="A41" s="15">
        <v>40</v>
      </c>
      <c r="B41" s="17">
        <v>1</v>
      </c>
      <c r="C41" s="16" t="s">
        <v>137</v>
      </c>
      <c r="D41" s="16">
        <v>2</v>
      </c>
      <c r="E41" s="16" t="s">
        <v>106</v>
      </c>
      <c r="F41" s="16" t="s">
        <v>101</v>
      </c>
      <c r="G41" s="32">
        <v>45216</v>
      </c>
    </row>
    <row r="42" spans="1:7" ht="12.5" x14ac:dyDescent="0.25">
      <c r="A42" s="15">
        <v>41</v>
      </c>
      <c r="B42" s="17">
        <v>1</v>
      </c>
      <c r="C42" s="16" t="s">
        <v>138</v>
      </c>
      <c r="D42" s="16">
        <v>2</v>
      </c>
      <c r="E42" s="16" t="s">
        <v>106</v>
      </c>
      <c r="F42" s="16" t="s">
        <v>109</v>
      </c>
      <c r="G42" s="32">
        <v>45216</v>
      </c>
    </row>
    <row r="43" spans="1:7" ht="12.5" x14ac:dyDescent="0.25">
      <c r="A43" s="15">
        <v>42</v>
      </c>
      <c r="B43" s="17">
        <v>1</v>
      </c>
      <c r="C43" s="16" t="s">
        <v>139</v>
      </c>
      <c r="D43" s="16">
        <v>3</v>
      </c>
      <c r="E43" s="16" t="s">
        <v>112</v>
      </c>
      <c r="F43" s="16" t="s">
        <v>109</v>
      </c>
      <c r="G43" s="32">
        <v>45216</v>
      </c>
    </row>
    <row r="44" spans="1:7" ht="14" x14ac:dyDescent="0.3">
      <c r="A44" s="15">
        <v>43</v>
      </c>
      <c r="B44" s="17">
        <v>1</v>
      </c>
      <c r="C44" s="16" t="s">
        <v>140</v>
      </c>
      <c r="D44" s="16">
        <v>0.5</v>
      </c>
      <c r="E44" s="16" t="s">
        <v>112</v>
      </c>
      <c r="F44" s="19" t="s">
        <v>101</v>
      </c>
      <c r="G44" s="32">
        <v>45216</v>
      </c>
    </row>
    <row r="45" spans="1:7" ht="12.5" x14ac:dyDescent="0.25">
      <c r="A45" s="15">
        <v>44</v>
      </c>
      <c r="B45" s="21"/>
      <c r="C45" s="16" t="s">
        <v>141</v>
      </c>
      <c r="D45" s="16">
        <v>1.5</v>
      </c>
      <c r="E45" s="16" t="s">
        <v>100</v>
      </c>
      <c r="F45" s="16" t="s">
        <v>109</v>
      </c>
      <c r="G45" s="32">
        <v>45216</v>
      </c>
    </row>
    <row r="46" spans="1:7" ht="12.5" x14ac:dyDescent="0.25">
      <c r="A46" s="15">
        <v>45</v>
      </c>
      <c r="B46" s="18"/>
      <c r="C46" s="16" t="s">
        <v>142</v>
      </c>
      <c r="D46" s="13"/>
      <c r="E46" s="13" t="s">
        <v>112</v>
      </c>
      <c r="F46" s="13"/>
      <c r="G46" s="15"/>
    </row>
    <row r="47" spans="1:7" ht="12.5" x14ac:dyDescent="0.25">
      <c r="A47" s="15">
        <v>46</v>
      </c>
      <c r="B47" s="13"/>
      <c r="C47" s="16" t="s">
        <v>143</v>
      </c>
      <c r="D47" s="16">
        <v>2</v>
      </c>
      <c r="E47" s="16" t="s">
        <v>100</v>
      </c>
      <c r="F47" s="16" t="s">
        <v>109</v>
      </c>
      <c r="G47" s="31">
        <v>45216</v>
      </c>
    </row>
    <row r="48" spans="1:7" ht="15.75" customHeight="1" x14ac:dyDescent="0.25">
      <c r="A48" s="15">
        <v>47</v>
      </c>
      <c r="B48" s="17">
        <v>1</v>
      </c>
      <c r="C48" s="16" t="s">
        <v>144</v>
      </c>
      <c r="D48" s="16">
        <v>2</v>
      </c>
      <c r="E48" s="16" t="s">
        <v>100</v>
      </c>
      <c r="F48" s="16" t="s">
        <v>108</v>
      </c>
      <c r="G48" s="31">
        <v>45216</v>
      </c>
    </row>
    <row r="49" spans="1:6" ht="15.75" customHeight="1" x14ac:dyDescent="0.25">
      <c r="A49" s="38">
        <v>48</v>
      </c>
      <c r="B49" s="17">
        <v>1</v>
      </c>
      <c r="C49" s="39" t="s">
        <v>149</v>
      </c>
      <c r="D49" s="39">
        <v>5</v>
      </c>
      <c r="E49" s="39" t="s">
        <v>106</v>
      </c>
      <c r="F49" s="39" t="s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940eef6-fc62-4b65-9bd8-c66fd5d892a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ACE3BD3BD6E0C4C9762278BB0DF607B" ma:contentTypeVersion="11" ma:contentTypeDescription="Crear nuevo documento." ma:contentTypeScope="" ma:versionID="fab7ba1af23be20b30c2a2672ed67a22">
  <xsd:schema xmlns:xsd="http://www.w3.org/2001/XMLSchema" xmlns:xs="http://www.w3.org/2001/XMLSchema" xmlns:p="http://schemas.microsoft.com/office/2006/metadata/properties" xmlns:ns3="b93fd186-45b2-483c-a5e2-2f5c4e9c14cf" xmlns:ns4="6940eef6-fc62-4b65-9bd8-c66fd5d892a7" targetNamespace="http://schemas.microsoft.com/office/2006/metadata/properties" ma:root="true" ma:fieldsID="531abb56a789977dee09b3cb67363cc8" ns3:_="" ns4:_="">
    <xsd:import namespace="b93fd186-45b2-483c-a5e2-2f5c4e9c14cf"/>
    <xsd:import namespace="6940eef6-fc62-4b65-9bd8-c66fd5d892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fd186-45b2-483c-a5e2-2f5c4e9c14c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40eef6-fc62-4b65-9bd8-c66fd5d89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686506-EA07-42D8-AD05-D46E593ADF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DF5F28B-5105-40F9-976F-62D07B763C33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6940eef6-fc62-4b65-9bd8-c66fd5d892a7"/>
    <ds:schemaRef ds:uri="b93fd186-45b2-483c-a5e2-2f5c4e9c14cf"/>
  </ds:schemaRefs>
</ds:datastoreItem>
</file>

<file path=customXml/itemProps3.xml><?xml version="1.0" encoding="utf-8"?>
<ds:datastoreItem xmlns:ds="http://schemas.openxmlformats.org/officeDocument/2006/customXml" ds:itemID="{B364D9CE-BB59-43E7-813A-8F81412AF9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3fd186-45b2-483c-a5e2-2f5c4e9c14cf"/>
    <ds:schemaRef ds:uri="6940eef6-fc62-4b65-9bd8-c66fd5d892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</vt:lpstr>
      <vt:lpstr>Cuentos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hugo herrera</dc:creator>
  <cp:keywords/>
  <dc:description/>
  <cp:lastModifiedBy>Hugo Andrés Herrera De Miguel</cp:lastModifiedBy>
  <cp:revision/>
  <dcterms:created xsi:type="dcterms:W3CDTF">2023-10-17T10:39:19Z</dcterms:created>
  <dcterms:modified xsi:type="dcterms:W3CDTF">2023-11-24T09:17:53Z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0x0101002ACE3BD3BD6E0C4C9762278BB0DF607B</vt:lpwstr>
  </property>
</Properties>
</file>