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t\Pulpit\StronyWWW\"/>
    </mc:Choice>
  </mc:AlternateContent>
  <xr:revisionPtr revIDLastSave="0" documentId="13_ncr:1_{A51C9265-4635-4FB4-9A54-870B6C526032}" xr6:coauthVersionLast="47" xr6:coauthVersionMax="47" xr10:uidLastSave="{00000000-0000-0000-0000-000000000000}"/>
  <bookViews>
    <workbookView xWindow="3240" yWindow="570" windowWidth="21600" windowHeight="12975" xr2:uid="{00000000-000D-0000-FFFF-FFFF00000000}"/>
  </bookViews>
  <sheets>
    <sheet name="www092drzewo" sheetId="1" r:id="rId1"/>
    <sheet name="Entropia" sheetId="2" r:id="rId2"/>
  </sheets>
  <definedNames>
    <definedName name="_xlnm._FilterDatabase" localSheetId="1" hidden="1">Entropia!$B$2:$F$16</definedName>
    <definedName name="_xlnm._FilterDatabase" localSheetId="0" hidden="1">www092drzewo!$J$3:$N$17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62" i="1"/>
  <c r="O59" i="1"/>
  <c r="O57" i="1"/>
  <c r="O55" i="1"/>
  <c r="O52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O23" i="1"/>
  <c r="G59" i="1"/>
  <c r="H59" i="1" s="1"/>
  <c r="G52" i="1"/>
  <c r="H52" i="1" s="1"/>
  <c r="G49" i="1"/>
  <c r="H49" i="1" s="1"/>
  <c r="Q34" i="1"/>
  <c r="Q33" i="1"/>
  <c r="Q32" i="1"/>
  <c r="Q31" i="1"/>
  <c r="Q30" i="1"/>
  <c r="Q29" i="1"/>
  <c r="Q28" i="1"/>
  <c r="Q27" i="1"/>
  <c r="Q26" i="1"/>
  <c r="Q25" i="1"/>
  <c r="N34" i="1"/>
  <c r="N33" i="1"/>
  <c r="N32" i="1"/>
  <c r="N31" i="1"/>
  <c r="N30" i="1"/>
  <c r="N29" i="1"/>
  <c r="N28" i="1"/>
  <c r="N27" i="1"/>
  <c r="N26" i="1"/>
  <c r="N25" i="1"/>
  <c r="M10" i="2"/>
  <c r="S10" i="2"/>
  <c r="P33" i="1" l="1"/>
  <c r="R33" i="1" s="1"/>
  <c r="P25" i="1"/>
  <c r="R25" i="1" s="1"/>
  <c r="P28" i="1"/>
  <c r="R28" i="1" s="1"/>
  <c r="P31" i="1"/>
  <c r="R31" i="1" s="1"/>
</calcChain>
</file>

<file path=xl/sharedStrings.xml><?xml version="1.0" encoding="utf-8"?>
<sst xmlns="http://schemas.openxmlformats.org/spreadsheetml/2006/main" count="266" uniqueCount="85">
  <si>
    <t>Outlook,Temp,Humidity,Windy,Play Golf</t>
  </si>
  <si>
    <t>Rainy,Hot,High,FALSE,No</t>
  </si>
  <si>
    <t>Rainy,Hot,High,TRUE,No</t>
  </si>
  <si>
    <t>Overcast,Hot,High,FALSE,Yes</t>
  </si>
  <si>
    <t>Sunny,Mild,High,FALSE,Yes</t>
  </si>
  <si>
    <t>Sunny,Cool,Normal,FALSE,Yes</t>
  </si>
  <si>
    <t>Sunny,Cool,Normal,TRUE,No</t>
  </si>
  <si>
    <t>Overcast,Cool,Normal,TRUE,Yes</t>
  </si>
  <si>
    <t>Rainy,Mild,High,FALSE,No</t>
  </si>
  <si>
    <t>Rainy,Cool,Normal,FALSE,Yes</t>
  </si>
  <si>
    <t>Sunny,Mild,Normal,FALSE,Yes</t>
  </si>
  <si>
    <t>Rainy,Mild,Normal,TRUE,Yes</t>
  </si>
  <si>
    <t>Overcast,Mild,High,TRUE,Yes</t>
  </si>
  <si>
    <t>Overcast,Hot,Normal,FALSE,Yes</t>
  </si>
  <si>
    <t>Sunny,Mild,High,TRUE,No</t>
  </si>
  <si>
    <t>outloock</t>
  </si>
  <si>
    <t>temperature</t>
  </si>
  <si>
    <t>humidity</t>
  </si>
  <si>
    <t>windy</t>
  </si>
  <si>
    <t>play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</si>
  <si>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</si>
  <si>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</si>
  <si>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</si>
  <si>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</si>
  <si>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</si>
  <si>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</si>
  <si>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</si>
  <si>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</si>
  <si>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false</t>
  </si>
  <si>
    <t>true</t>
  </si>
  <si>
    <t>no</t>
  </si>
  <si>
    <t>yes</t>
  </si>
  <si>
    <t>Dane:</t>
  </si>
  <si>
    <t>populacja testowa</t>
  </si>
  <si>
    <t>H=</t>
  </si>
  <si>
    <t>pierwszy</t>
  </si>
  <si>
    <t>drugi</t>
  </si>
  <si>
    <t>Entropia m=2</t>
  </si>
  <si>
    <t>trzeci</t>
  </si>
  <si>
    <t>Entropia m=3</t>
  </si>
  <si>
    <t>Orginal CSV file</t>
  </si>
  <si>
    <t>TABELA SORTUJĄCA</t>
  </si>
  <si>
    <t>ENTROPIA</t>
  </si>
  <si>
    <t>entropia</t>
  </si>
  <si>
    <t>Temperature</t>
  </si>
  <si>
    <t>Outlook</t>
  </si>
  <si>
    <t xml:space="preserve">całkowita ilość danych = </t>
  </si>
  <si>
    <t>Tabela obliczeniowa</t>
  </si>
  <si>
    <t>Humidity</t>
  </si>
  <si>
    <t>Windy</t>
  </si>
  <si>
    <t>Play status</t>
  </si>
  <si>
    <t>zysk informacji</t>
  </si>
  <si>
    <t>współczynnik zysku</t>
  </si>
  <si>
    <t>Podzbór</t>
  </si>
  <si>
    <t>PIERWSZY STOPIEŃ PODZIAŁU "POZIOM 0 PLAY"</t>
  </si>
  <si>
    <t>0 PLAY</t>
  </si>
  <si>
    <t>Podzbór -1</t>
  </si>
  <si>
    <t>Podzbiór -2</t>
  </si>
  <si>
    <t>OUTLOOK</t>
  </si>
  <si>
    <t>Największy zysk informacji</t>
  </si>
  <si>
    <t>Overcast</t>
  </si>
  <si>
    <t>Rainy</t>
  </si>
  <si>
    <t>Sunny</t>
  </si>
  <si>
    <t>-1 OUTLOOK</t>
  </si>
  <si>
    <t>całkowita ilość danych</t>
  </si>
  <si>
    <t>wewnętrzny rozkład informacji atrybutu</t>
  </si>
  <si>
    <t>temp</t>
  </si>
  <si>
    <t>waga informacji cząstkowa</t>
  </si>
  <si>
    <t>SUNNY</t>
  </si>
  <si>
    <t>OVETCAST</t>
  </si>
  <si>
    <t>RAINY</t>
  </si>
  <si>
    <t>????</t>
  </si>
  <si>
    <t>DRUGI STOPIEŃ PODZIAŁU -1 OUTLOOK</t>
  </si>
  <si>
    <t>humid</t>
  </si>
  <si>
    <t>SELEKCJA POZOSTAŁŁYCH ZMIENNYCH PO KOLUMNACH "K"; "L"; "M" Z TABELI POWYŻEJ</t>
  </si>
  <si>
    <r>
      <t xml:space="preserve">Tabela sortująca do wsparcia wypełnienia pól </t>
    </r>
    <r>
      <rPr>
        <b/>
        <sz val="11"/>
        <color rgb="FFFF0000"/>
        <rFont val="Calibri"/>
        <family val="2"/>
        <charset val="238"/>
        <scheme val="minor"/>
      </rPr>
      <t>L23:M34</t>
    </r>
    <r>
      <rPr>
        <sz val="11"/>
        <color theme="1"/>
        <rFont val="Calibri"/>
        <family val="2"/>
        <charset val="238"/>
        <scheme val="minor"/>
      </rPr>
      <t xml:space="preserve"> oraz </t>
    </r>
    <r>
      <rPr>
        <b/>
        <sz val="11"/>
        <color rgb="FFFF0000"/>
        <rFont val="Calibri"/>
        <family val="2"/>
        <charset val="238"/>
        <scheme val="minor"/>
      </rPr>
      <t>K52:L65</t>
    </r>
  </si>
  <si>
    <t>WINDY</t>
  </si>
  <si>
    <t>YES</t>
  </si>
  <si>
    <t>HUMIDITY</t>
  </si>
  <si>
    <t>NO</t>
  </si>
  <si>
    <t>DRUGI STOPIEŃ PODZUAŁU</t>
  </si>
  <si>
    <t>ENTROPIA WYNOSI "0" KONIEC OBLICZEŃ</t>
  </si>
  <si>
    <t>Największy zysk informacji KONIEC OBLICZEŃ</t>
  </si>
  <si>
    <t>Największy zysk informacji  KONIEC OBLICZEŃ</t>
  </si>
  <si>
    <t>OBLICZONE DRZEWO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</si>
</sst>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5">
    <xf numFmtId="0" fontId="0" fillId="0" borderId="0" xfId="0"/>
    <xf numFmtId="0" fontId="0" fillId="0" borderId="10" xfId="0" applyBorder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4" borderId="0" xfId="0" applyFill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18" fillId="33" borderId="14" xfId="0" applyFont="1" applyFill="1" applyBorder="1" applyAlignment="1">
      <alignment horizontal="left"/>
    </xf>
    <xf numFmtId="0" fontId="0" fillId="0" borderId="19" xfId="0" applyBorder="1"/>
    <xf numFmtId="0" fontId="19" fillId="34" borderId="14" xfId="0" applyFont="1" applyFill="1" applyBorder="1"/>
    <xf numFmtId="0" fontId="18" fillId="33" borderId="0" xfId="0" applyFont="1" applyFill="1" applyAlignment="1">
      <alignment horizontal="right"/>
    </xf>
    <xf numFmtId="0" fontId="19" fillId="34" borderId="0" xfId="0" applyFont="1" applyFill="1" applyBorder="1" applyAlignment="1">
      <alignment horizontal="right"/>
    </xf>
    <xf numFmtId="0" fontId="19" fillId="0" borderId="0" xfId="0" applyFont="1"/>
    <xf numFmtId="164" fontId="0" fillId="0" borderId="0" xfId="0" applyNumberFormat="1"/>
    <xf numFmtId="0" fontId="19" fillId="0" borderId="0" xfId="0" applyFont="1" applyAlignment="1">
      <alignment horizontal="center"/>
    </xf>
    <xf numFmtId="0" fontId="0" fillId="35" borderId="10" xfId="0" applyFill="1" applyBorder="1"/>
    <xf numFmtId="0" fontId="20" fillId="0" borderId="0" xfId="0" applyFont="1"/>
    <xf numFmtId="0" fontId="21" fillId="0" borderId="0" xfId="0" applyFont="1"/>
    <xf numFmtId="0" fontId="0" fillId="0" borderId="10" xfId="0" applyBorder="1" applyAlignment="1">
      <alignment vertical="center"/>
    </xf>
    <xf numFmtId="0" fontId="0" fillId="0" borderId="20" xfId="0" applyBorder="1"/>
    <xf numFmtId="0" fontId="0" fillId="0" borderId="10" xfId="0" applyBorder="1" applyAlignment="1">
      <alignment horizontal="center" vertical="center"/>
    </xf>
    <xf numFmtId="0" fontId="0" fillId="37" borderId="10" xfId="0" applyFill="1" applyBorder="1"/>
    <xf numFmtId="0" fontId="0" fillId="0" borderId="27" xfId="0" applyBorder="1"/>
    <xf numFmtId="0" fontId="0" fillId="0" borderId="29" xfId="0" applyBorder="1"/>
    <xf numFmtId="0" fontId="0" fillId="0" borderId="32" xfId="0" applyBorder="1"/>
    <xf numFmtId="0" fontId="0" fillId="37" borderId="23" xfId="0" applyFill="1" applyBorder="1"/>
    <xf numFmtId="0" fontId="0" fillId="37" borderId="3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0" fillId="0" borderId="10" xfId="0" applyFill="1" applyBorder="1"/>
    <xf numFmtId="0" fontId="0" fillId="0" borderId="21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horizontal="center" wrapText="1"/>
    </xf>
    <xf numFmtId="0" fontId="0" fillId="0" borderId="10" xfId="0" quotePrefix="1" applyBorder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21" xfId="0" applyFill="1" applyBorder="1"/>
    <xf numFmtId="0" fontId="0" fillId="37" borderId="21" xfId="0" applyFill="1" applyBorder="1" applyAlignment="1">
      <alignment horizontal="center" vertical="center"/>
    </xf>
    <xf numFmtId="0" fontId="0" fillId="0" borderId="26" xfId="0" applyBorder="1"/>
    <xf numFmtId="0" fontId="0" fillId="36" borderId="26" xfId="0" applyFill="1" applyBorder="1" applyAlignment="1">
      <alignment horizontal="center" vertical="center"/>
    </xf>
    <xf numFmtId="0" fontId="0" fillId="0" borderId="31" xfId="0" applyBorder="1"/>
    <xf numFmtId="0" fontId="0" fillId="36" borderId="31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7" borderId="33" xfId="0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4" borderId="40" xfId="0" applyFill="1" applyBorder="1" applyAlignment="1">
      <alignment horizontal="center" vertical="center"/>
    </xf>
    <xf numFmtId="0" fontId="0" fillId="34" borderId="4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36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9" borderId="42" xfId="0" applyFill="1" applyBorder="1" applyAlignment="1">
      <alignment horizontal="center"/>
    </xf>
    <xf numFmtId="0" fontId="0" fillId="0" borderId="21" xfId="0" applyBorder="1"/>
    <xf numFmtId="0" fontId="0" fillId="34" borderId="38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 applyAlignment="1">
      <alignment horizontal="center"/>
    </xf>
    <xf numFmtId="0" fontId="0" fillId="38" borderId="11" xfId="0" applyFill="1" applyBorder="1"/>
    <xf numFmtId="0" fontId="0" fillId="38" borderId="14" xfId="0" applyFill="1" applyBorder="1"/>
    <xf numFmtId="0" fontId="0" fillId="38" borderId="16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8" borderId="15" xfId="0" applyFill="1" applyBorder="1"/>
    <xf numFmtId="0" fontId="0" fillId="38" borderId="18" xfId="0" applyFill="1" applyBorder="1"/>
    <xf numFmtId="0" fontId="0" fillId="38" borderId="17" xfId="0" applyFill="1" applyBorder="1"/>
    <xf numFmtId="0" fontId="24" fillId="0" borderId="0" xfId="0" applyFont="1"/>
    <xf numFmtId="0" fontId="16" fillId="39" borderId="37" xfId="0" applyFont="1" applyFill="1" applyBorder="1" applyAlignment="1">
      <alignment horizontal="center" vertical="center"/>
    </xf>
    <xf numFmtId="0" fontId="16" fillId="39" borderId="1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0" fillId="39" borderId="37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3" fillId="39" borderId="11" xfId="0" applyFont="1" applyFill="1" applyBorder="1" applyAlignment="1">
      <alignment horizontal="center" vertical="center"/>
    </xf>
    <xf numFmtId="0" fontId="23" fillId="39" borderId="12" xfId="0" applyFont="1" applyFill="1" applyBorder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0" fontId="23" fillId="39" borderId="14" xfId="0" applyFont="1" applyFill="1" applyBorder="1" applyAlignment="1">
      <alignment horizontal="center" vertical="center"/>
    </xf>
    <xf numFmtId="0" fontId="23" fillId="39" borderId="0" xfId="0" applyFont="1" applyFill="1" applyBorder="1" applyAlignment="1">
      <alignment horizontal="center" vertical="center"/>
    </xf>
    <xf numFmtId="0" fontId="23" fillId="39" borderId="15" xfId="0" applyFont="1" applyFill="1" applyBorder="1" applyAlignment="1">
      <alignment horizontal="center" vertical="center"/>
    </xf>
    <xf numFmtId="0" fontId="23" fillId="39" borderId="16" xfId="0" applyFont="1" applyFill="1" applyBorder="1" applyAlignment="1">
      <alignment horizontal="center" vertical="center"/>
    </xf>
    <xf numFmtId="0" fontId="23" fillId="39" borderId="17" xfId="0" applyFont="1" applyFill="1" applyBorder="1" applyAlignment="1">
      <alignment horizontal="center" vertical="center"/>
    </xf>
    <xf numFmtId="0" fontId="23" fillId="39" borderId="1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38" borderId="27" xfId="0" applyFont="1" applyFill="1" applyBorder="1" applyAlignment="1">
      <alignment horizontal="center" vertical="center"/>
    </xf>
    <xf numFmtId="0" fontId="16" fillId="38" borderId="3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0" fontId="0" fillId="36" borderId="24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8" borderId="21" xfId="0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9" borderId="37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2" fillId="38" borderId="21" xfId="0" applyFont="1" applyFill="1" applyBorder="1" applyAlignment="1">
      <alignment horizontal="center" vertical="center"/>
    </xf>
    <xf numFmtId="0" fontId="22" fillId="38" borderId="24" xfId="0" applyFont="1" applyFill="1" applyBorder="1" applyAlignment="1">
      <alignment horizontal="center" vertical="center"/>
    </xf>
    <xf numFmtId="0" fontId="22" fillId="38" borderId="2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19" fillId="0" borderId="3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95250</xdr:rowOff>
    </xdr:from>
    <xdr:to>
      <xdr:col>9</xdr:col>
      <xdr:colOff>419100</xdr:colOff>
      <xdr:row>0</xdr:row>
      <xdr:rowOff>95250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C12BD730-7FFB-4729-A01E-ADFFB6D35609}"/>
            </a:ext>
          </a:extLst>
        </xdr:cNvPr>
        <xdr:cNvCxnSpPr/>
      </xdr:nvCxnSpPr>
      <xdr:spPr>
        <a:xfrm>
          <a:off x="2076450" y="95250"/>
          <a:ext cx="38290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11209</xdr:colOff>
      <xdr:row>17</xdr:row>
      <xdr:rowOff>11206</xdr:rowOff>
    </xdr:from>
    <xdr:to>
      <xdr:col>13</xdr:col>
      <xdr:colOff>246530</xdr:colOff>
      <xdr:row>21</xdr:row>
      <xdr:rowOff>145677</xdr:rowOff>
    </xdr:to>
    <xdr:cxnSp macro="">
      <xdr:nvCxnSpPr>
        <xdr:cNvPr id="17" name="Łącznik: łamany 16">
          <a:extLst>
            <a:ext uri="{FF2B5EF4-FFF2-40B4-BE49-F238E27FC236}">
              <a16:creationId xmlns:a16="http://schemas.microsoft.com/office/drawing/2014/main" id="{2F94F61D-EB85-4E9D-977C-233011324984}"/>
            </a:ext>
          </a:extLst>
        </xdr:cNvPr>
        <xdr:cNvCxnSpPr/>
      </xdr:nvCxnSpPr>
      <xdr:spPr>
        <a:xfrm rot="5400000">
          <a:off x="8253134" y="3277722"/>
          <a:ext cx="896471" cy="840439"/>
        </a:xfrm>
        <a:prstGeom prst="bentConnector3">
          <a:avLst>
            <a:gd name="adj1" fmla="val 475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67235</xdr:rowOff>
    </xdr:from>
    <xdr:to>
      <xdr:col>18</xdr:col>
      <xdr:colOff>571501</xdr:colOff>
      <xdr:row>24</xdr:row>
      <xdr:rowOff>149678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3CDF87C7-5E3B-4C00-9916-D02F90B76B2A}"/>
            </a:ext>
          </a:extLst>
        </xdr:cNvPr>
        <xdr:cNvCxnSpPr/>
      </xdr:nvCxnSpPr>
      <xdr:spPr>
        <a:xfrm flipH="1">
          <a:off x="12600214" y="3877235"/>
          <a:ext cx="3211287" cy="111658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56030</xdr:colOff>
      <xdr:row>27</xdr:row>
      <xdr:rowOff>11206</xdr:rowOff>
    </xdr:from>
    <xdr:to>
      <xdr:col>16</xdr:col>
      <xdr:colOff>1624853</xdr:colOff>
      <xdr:row>35</xdr:row>
      <xdr:rowOff>123264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CAF48A2A-7F0B-4F80-804C-8C2AC5321B29}"/>
            </a:ext>
          </a:extLst>
        </xdr:cNvPr>
        <xdr:cNvCxnSpPr/>
      </xdr:nvCxnSpPr>
      <xdr:spPr>
        <a:xfrm flipH="1">
          <a:off x="10690412" y="3529853"/>
          <a:ext cx="2566147" cy="1669676"/>
        </a:xfrm>
        <a:prstGeom prst="straightConnector1">
          <a:avLst/>
        </a:prstGeom>
        <a:ln w="63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38</xdr:row>
      <xdr:rowOff>56029</xdr:rowOff>
    </xdr:from>
    <xdr:to>
      <xdr:col>11</xdr:col>
      <xdr:colOff>549088</xdr:colOff>
      <xdr:row>40</xdr:row>
      <xdr:rowOff>11206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A9359099-E19E-49B4-88E7-1BFAD8531E64}"/>
            </a:ext>
          </a:extLst>
        </xdr:cNvPr>
        <xdr:cNvCxnSpPr/>
      </xdr:nvCxnSpPr>
      <xdr:spPr>
        <a:xfrm flipH="1">
          <a:off x="7373471" y="5905500"/>
          <a:ext cx="840441" cy="3473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0</xdr:rowOff>
    </xdr:from>
    <xdr:to>
      <xdr:col>14</xdr:col>
      <xdr:colOff>11206</xdr:colOff>
      <xdr:row>40</xdr:row>
      <xdr:rowOff>33618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A7B86AEA-09CE-4222-A154-6761CD948D03}"/>
            </a:ext>
          </a:extLst>
        </xdr:cNvPr>
        <xdr:cNvCxnSpPr/>
      </xdr:nvCxnSpPr>
      <xdr:spPr>
        <a:xfrm flipH="1">
          <a:off x="10118912" y="6051176"/>
          <a:ext cx="11206" cy="2241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56030</xdr:colOff>
      <xdr:row>38</xdr:row>
      <xdr:rowOff>67235</xdr:rowOff>
    </xdr:from>
    <xdr:to>
      <xdr:col>15</xdr:col>
      <xdr:colOff>963706</xdr:colOff>
      <xdr:row>40</xdr:row>
      <xdr:rowOff>11206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E6790ACC-B4C7-4CBC-B1BD-1C9477BE0A5E}"/>
            </a:ext>
          </a:extLst>
        </xdr:cNvPr>
        <xdr:cNvCxnSpPr/>
      </xdr:nvCxnSpPr>
      <xdr:spPr>
        <a:xfrm>
          <a:off x="11564471" y="5916706"/>
          <a:ext cx="907676" cy="3361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459441</xdr:colOff>
      <xdr:row>40</xdr:row>
      <xdr:rowOff>179295</xdr:rowOff>
    </xdr:from>
    <xdr:to>
      <xdr:col>16</xdr:col>
      <xdr:colOff>941294</xdr:colOff>
      <xdr:row>41</xdr:row>
      <xdr:rowOff>134471</xdr:rowOff>
    </xdr:to>
    <xdr:cxnSp macro="">
      <xdr:nvCxnSpPr>
        <xdr:cNvPr id="12" name="Łącznik prosty ze strzałką 11">
          <a:extLst>
            <a:ext uri="{FF2B5EF4-FFF2-40B4-BE49-F238E27FC236}">
              <a16:creationId xmlns:a16="http://schemas.microsoft.com/office/drawing/2014/main" id="{023D65F6-A9A1-4BBF-A5C7-DB98CB390574}"/>
            </a:ext>
          </a:extLst>
        </xdr:cNvPr>
        <xdr:cNvCxnSpPr/>
      </xdr:nvCxnSpPr>
      <xdr:spPr>
        <a:xfrm>
          <a:off x="12965206" y="6420971"/>
          <a:ext cx="481853" cy="1456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41</xdr:row>
      <xdr:rowOff>44824</xdr:rowOff>
    </xdr:from>
    <xdr:to>
      <xdr:col>14</xdr:col>
      <xdr:colOff>0</xdr:colOff>
      <xdr:row>41</xdr:row>
      <xdr:rowOff>168089</xdr:rowOff>
    </xdr:to>
    <xdr:cxnSp macro="">
      <xdr:nvCxnSpPr>
        <xdr:cNvPr id="14" name="Łącznik prosty ze strzałką 13">
          <a:extLst>
            <a:ext uri="{FF2B5EF4-FFF2-40B4-BE49-F238E27FC236}">
              <a16:creationId xmlns:a16="http://schemas.microsoft.com/office/drawing/2014/main" id="{373D72B1-A7DA-451B-AAC0-E1F011ADF4DA}"/>
            </a:ext>
          </a:extLst>
        </xdr:cNvPr>
        <xdr:cNvCxnSpPr/>
      </xdr:nvCxnSpPr>
      <xdr:spPr>
        <a:xfrm>
          <a:off x="10118912" y="6477000"/>
          <a:ext cx="0" cy="1232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638735</xdr:colOff>
      <xdr:row>41</xdr:row>
      <xdr:rowOff>22412</xdr:rowOff>
    </xdr:from>
    <xdr:to>
      <xdr:col>9</xdr:col>
      <xdr:colOff>986118</xdr:colOff>
      <xdr:row>41</xdr:row>
      <xdr:rowOff>156883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9BB95479-B14B-4025-90EF-BEC9AAED0C34}"/>
            </a:ext>
          </a:extLst>
        </xdr:cNvPr>
        <xdr:cNvCxnSpPr/>
      </xdr:nvCxnSpPr>
      <xdr:spPr>
        <a:xfrm flipH="1">
          <a:off x="6432176" y="6454588"/>
          <a:ext cx="347383" cy="1344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72</xdr:row>
      <xdr:rowOff>56029</xdr:rowOff>
    </xdr:from>
    <xdr:to>
      <xdr:col>11</xdr:col>
      <xdr:colOff>549088</xdr:colOff>
      <xdr:row>74</xdr:row>
      <xdr:rowOff>11206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A5FC37AA-BF3B-4CDD-B8D7-C7D6CC71BAFD}"/>
            </a:ext>
          </a:extLst>
        </xdr:cNvPr>
        <xdr:cNvCxnSpPr/>
      </xdr:nvCxnSpPr>
      <xdr:spPr>
        <a:xfrm flipH="1">
          <a:off x="7373471" y="7620000"/>
          <a:ext cx="840441" cy="3473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0</xdr:rowOff>
    </xdr:from>
    <xdr:to>
      <xdr:col>14</xdr:col>
      <xdr:colOff>11206</xdr:colOff>
      <xdr:row>74</xdr:row>
      <xdr:rowOff>33618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95D6447A-AD7E-4A47-A4BA-276FF220FE35}"/>
            </a:ext>
          </a:extLst>
        </xdr:cNvPr>
        <xdr:cNvCxnSpPr/>
      </xdr:nvCxnSpPr>
      <xdr:spPr>
        <a:xfrm flipH="1">
          <a:off x="10118912" y="7765676"/>
          <a:ext cx="11206" cy="2241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56030</xdr:colOff>
      <xdr:row>72</xdr:row>
      <xdr:rowOff>67235</xdr:rowOff>
    </xdr:from>
    <xdr:to>
      <xdr:col>15</xdr:col>
      <xdr:colOff>963706</xdr:colOff>
      <xdr:row>74</xdr:row>
      <xdr:rowOff>11206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id="{56F6EE5B-BD75-46F3-84A3-D4D46F74D3C1}"/>
            </a:ext>
          </a:extLst>
        </xdr:cNvPr>
        <xdr:cNvCxnSpPr/>
      </xdr:nvCxnSpPr>
      <xdr:spPr>
        <a:xfrm>
          <a:off x="11564471" y="7631206"/>
          <a:ext cx="907676" cy="3361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459441</xdr:colOff>
      <xdr:row>74</xdr:row>
      <xdr:rowOff>179295</xdr:rowOff>
    </xdr:from>
    <xdr:to>
      <xdr:col>16</xdr:col>
      <xdr:colOff>941294</xdr:colOff>
      <xdr:row>75</xdr:row>
      <xdr:rowOff>134471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4E5EE1DD-823C-4876-8AB8-CBF45C2BE0F5}"/>
            </a:ext>
          </a:extLst>
        </xdr:cNvPr>
        <xdr:cNvCxnSpPr/>
      </xdr:nvCxnSpPr>
      <xdr:spPr>
        <a:xfrm>
          <a:off x="12965206" y="8135471"/>
          <a:ext cx="481853" cy="1456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75</xdr:row>
      <xdr:rowOff>44824</xdr:rowOff>
    </xdr:from>
    <xdr:to>
      <xdr:col>14</xdr:col>
      <xdr:colOff>0</xdr:colOff>
      <xdr:row>75</xdr:row>
      <xdr:rowOff>168089</xdr:rowOff>
    </xdr:to>
    <xdr:cxnSp macro="">
      <xdr:nvCxnSpPr>
        <xdr:cNvPr id="20" name="Łącznik prosty ze strzałką 19">
          <a:extLst>
            <a:ext uri="{FF2B5EF4-FFF2-40B4-BE49-F238E27FC236}">
              <a16:creationId xmlns:a16="http://schemas.microsoft.com/office/drawing/2014/main" id="{529F19F3-4EED-4EF6-B288-E6834C093190}"/>
            </a:ext>
          </a:extLst>
        </xdr:cNvPr>
        <xdr:cNvCxnSpPr/>
      </xdr:nvCxnSpPr>
      <xdr:spPr>
        <a:xfrm>
          <a:off x="10118912" y="8191500"/>
          <a:ext cx="0" cy="1232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638735</xdr:colOff>
      <xdr:row>75</xdr:row>
      <xdr:rowOff>22412</xdr:rowOff>
    </xdr:from>
    <xdr:to>
      <xdr:col>9</xdr:col>
      <xdr:colOff>986118</xdr:colOff>
      <xdr:row>75</xdr:row>
      <xdr:rowOff>156883</xdr:rowOff>
    </xdr:to>
    <xdr:cxnSp macro="">
      <xdr:nvCxnSpPr>
        <xdr:cNvPr id="21" name="Łącznik prosty ze strzałką 20">
          <a:extLst>
            <a:ext uri="{FF2B5EF4-FFF2-40B4-BE49-F238E27FC236}">
              <a16:creationId xmlns:a16="http://schemas.microsoft.com/office/drawing/2014/main" id="{15F7A059-E33B-4D0D-9345-9747DED63C6E}"/>
            </a:ext>
          </a:extLst>
        </xdr:cNvPr>
        <xdr:cNvCxnSpPr/>
      </xdr:nvCxnSpPr>
      <xdr:spPr>
        <a:xfrm flipH="1">
          <a:off x="6432176" y="8169088"/>
          <a:ext cx="347383" cy="1344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582705</xdr:colOff>
      <xdr:row>48</xdr:row>
      <xdr:rowOff>112059</xdr:rowOff>
    </xdr:from>
    <xdr:to>
      <xdr:col>15</xdr:col>
      <xdr:colOff>986118</xdr:colOff>
      <xdr:row>48</xdr:row>
      <xdr:rowOff>134471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D58B9AF3-5CFE-44D2-884E-078FB9384A69}"/>
            </a:ext>
          </a:extLst>
        </xdr:cNvPr>
        <xdr:cNvCxnSpPr/>
      </xdr:nvCxnSpPr>
      <xdr:spPr>
        <a:xfrm flipH="1">
          <a:off x="4818529" y="10085294"/>
          <a:ext cx="7676030" cy="22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54</xdr:row>
      <xdr:rowOff>168088</xdr:rowOff>
    </xdr:from>
    <xdr:to>
      <xdr:col>16</xdr:col>
      <xdr:colOff>0</xdr:colOff>
      <xdr:row>54</xdr:row>
      <xdr:rowOff>179294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F067AB30-2FE7-4F81-B9E2-3F2E852510B0}"/>
            </a:ext>
          </a:extLst>
        </xdr:cNvPr>
        <xdr:cNvCxnSpPr/>
      </xdr:nvCxnSpPr>
      <xdr:spPr>
        <a:xfrm flipH="1" flipV="1">
          <a:off x="11519647" y="11306735"/>
          <a:ext cx="986118" cy="112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1378323</xdr:colOff>
      <xdr:row>64</xdr:row>
      <xdr:rowOff>0</xdr:rowOff>
    </xdr:from>
    <xdr:to>
      <xdr:col>15</xdr:col>
      <xdr:colOff>974912</xdr:colOff>
      <xdr:row>64</xdr:row>
      <xdr:rowOff>0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EC5438F1-9112-4046-BFFC-1F7611A6EAF2}"/>
            </a:ext>
          </a:extLst>
        </xdr:cNvPr>
        <xdr:cNvCxnSpPr/>
      </xdr:nvCxnSpPr>
      <xdr:spPr>
        <a:xfrm flipH="1">
          <a:off x="11497235" y="13088471"/>
          <a:ext cx="98611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112059</xdr:colOff>
      <xdr:row>77</xdr:row>
      <xdr:rowOff>44824</xdr:rowOff>
    </xdr:from>
    <xdr:to>
      <xdr:col>17</xdr:col>
      <xdr:colOff>616323</xdr:colOff>
      <xdr:row>78</xdr:row>
      <xdr:rowOff>156882</xdr:rowOff>
    </xdr:to>
    <xdr:cxnSp macro="">
      <xdr:nvCxnSpPr>
        <xdr:cNvPr id="30" name="Łącznik prosty ze strzałką 29">
          <a:extLst>
            <a:ext uri="{FF2B5EF4-FFF2-40B4-BE49-F238E27FC236}">
              <a16:creationId xmlns:a16="http://schemas.microsoft.com/office/drawing/2014/main" id="{15FC1083-F215-4426-99C6-58760ABF8D8F}"/>
            </a:ext>
          </a:extLst>
        </xdr:cNvPr>
        <xdr:cNvCxnSpPr/>
      </xdr:nvCxnSpPr>
      <xdr:spPr>
        <a:xfrm>
          <a:off x="14029765" y="15284824"/>
          <a:ext cx="504264" cy="3025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661147</xdr:colOff>
      <xdr:row>77</xdr:row>
      <xdr:rowOff>56029</xdr:rowOff>
    </xdr:from>
    <xdr:to>
      <xdr:col>16</xdr:col>
      <xdr:colOff>997323</xdr:colOff>
      <xdr:row>78</xdr:row>
      <xdr:rowOff>168088</xdr:rowOff>
    </xdr:to>
    <xdr:cxnSp macro="">
      <xdr:nvCxnSpPr>
        <xdr:cNvPr id="32" name="Łącznik prosty ze strzałką 31">
          <a:extLst>
            <a:ext uri="{FF2B5EF4-FFF2-40B4-BE49-F238E27FC236}">
              <a16:creationId xmlns:a16="http://schemas.microsoft.com/office/drawing/2014/main" id="{C4571F31-85F4-41E5-B470-B5EECF838531}"/>
            </a:ext>
          </a:extLst>
        </xdr:cNvPr>
        <xdr:cNvCxnSpPr/>
      </xdr:nvCxnSpPr>
      <xdr:spPr>
        <a:xfrm flipH="1">
          <a:off x="12169588" y="15296029"/>
          <a:ext cx="1333500" cy="30255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78441</xdr:colOff>
      <xdr:row>77</xdr:row>
      <xdr:rowOff>44824</xdr:rowOff>
    </xdr:from>
    <xdr:to>
      <xdr:col>11</xdr:col>
      <xdr:colOff>347382</xdr:colOff>
      <xdr:row>78</xdr:row>
      <xdr:rowOff>145676</xdr:rowOff>
    </xdr:to>
    <xdr:cxnSp macro="">
      <xdr:nvCxnSpPr>
        <xdr:cNvPr id="36" name="Łącznik prosty ze strzałką 35">
          <a:extLst>
            <a:ext uri="{FF2B5EF4-FFF2-40B4-BE49-F238E27FC236}">
              <a16:creationId xmlns:a16="http://schemas.microsoft.com/office/drawing/2014/main" id="{C2003044-AC85-4368-82D0-52811ED2A7B1}"/>
            </a:ext>
          </a:extLst>
        </xdr:cNvPr>
        <xdr:cNvCxnSpPr/>
      </xdr:nvCxnSpPr>
      <xdr:spPr>
        <a:xfrm>
          <a:off x="6880412" y="15284824"/>
          <a:ext cx="1131794" cy="2913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537883</xdr:colOff>
      <xdr:row>77</xdr:row>
      <xdr:rowOff>33618</xdr:rowOff>
    </xdr:from>
    <xdr:to>
      <xdr:col>9</xdr:col>
      <xdr:colOff>851647</xdr:colOff>
      <xdr:row>78</xdr:row>
      <xdr:rowOff>145676</xdr:rowOff>
    </xdr:to>
    <xdr:cxnSp macro="">
      <xdr:nvCxnSpPr>
        <xdr:cNvPr id="38" name="Łącznik prosty ze strzałką 37">
          <a:extLst>
            <a:ext uri="{FF2B5EF4-FFF2-40B4-BE49-F238E27FC236}">
              <a16:creationId xmlns:a16="http://schemas.microsoft.com/office/drawing/2014/main" id="{CED782E8-346B-4E82-867E-47E8A4CF2D8A}"/>
            </a:ext>
          </a:extLst>
        </xdr:cNvPr>
        <xdr:cNvCxnSpPr/>
      </xdr:nvCxnSpPr>
      <xdr:spPr>
        <a:xfrm flipH="1">
          <a:off x="6331324" y="15273618"/>
          <a:ext cx="313764" cy="3025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zoomScale="70" zoomScaleNormal="70" workbookViewId="0">
      <selection activeCell="Q54" sqref="Q54:R57"/>
    </sheetView>
  </sheetViews>
  <sheetFormatPr defaultRowHeight="15" x14ac:dyDescent="0.25"/>
  <cols>
    <col min="9" max="9" width="14.28515625" customWidth="1"/>
    <col min="10" max="10" width="15.140625" customWidth="1"/>
    <col min="11" max="11" width="13" customWidth="1"/>
    <col min="14" max="14" width="18.7109375" customWidth="1"/>
    <col min="15" max="15" width="20.85546875" customWidth="1"/>
    <col min="16" max="16" width="15" customWidth="1"/>
    <col min="17" max="17" width="21.140625" customWidth="1"/>
    <col min="18" max="18" width="18.42578125" customWidth="1"/>
    <col min="19" max="19" width="14.85546875" customWidth="1"/>
    <col min="21" max="21" width="12.85546875" customWidth="1"/>
    <col min="22" max="23" width="12.5703125" customWidth="1"/>
  </cols>
  <sheetData>
    <row r="1" spans="1:14" x14ac:dyDescent="0.25">
      <c r="B1" s="26" t="s">
        <v>40</v>
      </c>
      <c r="K1" s="30" t="s">
        <v>41</v>
      </c>
      <c r="M1" t="s">
        <v>75</v>
      </c>
    </row>
    <row r="2" spans="1:14" x14ac:dyDescent="0.25">
      <c r="I2" t="s">
        <v>42</v>
      </c>
      <c r="N2" s="27">
        <v>0.94</v>
      </c>
    </row>
    <row r="3" spans="1:14" x14ac:dyDescent="0.25">
      <c r="A3" s="12" t="s">
        <v>0</v>
      </c>
      <c r="J3" s="1" t="s">
        <v>15</v>
      </c>
      <c r="K3" s="1" t="s">
        <v>16</v>
      </c>
      <c r="L3" s="1" t="s">
        <v>17</v>
      </c>
      <c r="M3" s="1" t="s">
        <v>18</v>
      </c>
      <c r="N3" s="29" t="s">
        <v>19</v>
      </c>
    </row>
    <row r="4" spans="1:14" x14ac:dyDescent="0.25">
      <c r="A4" s="12" t="s">
        <v>1</v>
      </c>
      <c r="J4" s="1" t="s">
        <v>20</v>
      </c>
      <c r="K4" s="1" t="s">
        <v>23</v>
      </c>
      <c r="L4" s="1" t="s">
        <v>26</v>
      </c>
      <c r="M4" s="1" t="s">
        <v>28</v>
      </c>
      <c r="N4" s="29" t="s">
        <v>30</v>
      </c>
    </row>
    <row r="5" spans="1:14" x14ac:dyDescent="0.25">
      <c r="A5" s="12" t="s">
        <v>2</v>
      </c>
      <c r="J5" s="1" t="s">
        <v>20</v>
      </c>
      <c r="K5" s="1" t="s">
        <v>23</v>
      </c>
      <c r="L5" s="1" t="s">
        <v>26</v>
      </c>
      <c r="M5" s="1" t="s">
        <v>29</v>
      </c>
      <c r="N5" s="29" t="s">
        <v>30</v>
      </c>
    </row>
    <row r="6" spans="1:14" x14ac:dyDescent="0.25">
      <c r="A6" s="12" t="s">
        <v>3</v>
      </c>
      <c r="J6" s="1" t="s">
        <v>21</v>
      </c>
      <c r="K6" s="1" t="s">
        <v>23</v>
      </c>
      <c r="L6" s="1" t="s">
        <v>26</v>
      </c>
      <c r="M6" s="1" t="s">
        <v>28</v>
      </c>
      <c r="N6" s="29" t="s">
        <v>31</v>
      </c>
    </row>
    <row r="7" spans="1:14" x14ac:dyDescent="0.25">
      <c r="A7" s="12" t="s">
        <v>4</v>
      </c>
      <c r="J7" s="1" t="s">
        <v>22</v>
      </c>
      <c r="K7" s="1" t="s">
        <v>24</v>
      </c>
      <c r="L7" s="1" t="s">
        <v>26</v>
      </c>
      <c r="M7" s="1" t="s">
        <v>28</v>
      </c>
      <c r="N7" s="29" t="s">
        <v>31</v>
      </c>
    </row>
    <row r="8" spans="1:14" x14ac:dyDescent="0.25">
      <c r="A8" s="12" t="s">
        <v>5</v>
      </c>
      <c r="J8" s="1" t="s">
        <v>22</v>
      </c>
      <c r="K8" s="1" t="s">
        <v>25</v>
      </c>
      <c r="L8" s="1" t="s">
        <v>27</v>
      </c>
      <c r="M8" s="1" t="s">
        <v>28</v>
      </c>
      <c r="N8" s="29" t="s">
        <v>31</v>
      </c>
    </row>
    <row r="9" spans="1:14" x14ac:dyDescent="0.25">
      <c r="A9" s="12" t="s">
        <v>6</v>
      </c>
      <c r="J9" s="1" t="s">
        <v>22</v>
      </c>
      <c r="K9" s="1" t="s">
        <v>25</v>
      </c>
      <c r="L9" s="1" t="s">
        <v>27</v>
      </c>
      <c r="M9" s="1" t="s">
        <v>29</v>
      </c>
      <c r="N9" s="29" t="s">
        <v>30</v>
      </c>
    </row>
    <row r="10" spans="1:14" x14ac:dyDescent="0.25">
      <c r="A10" s="12" t="s">
        <v>7</v>
      </c>
      <c r="J10" s="1" t="s">
        <v>21</v>
      </c>
      <c r="K10" s="1" t="s">
        <v>25</v>
      </c>
      <c r="L10" s="1" t="s">
        <v>27</v>
      </c>
      <c r="M10" s="1" t="s">
        <v>29</v>
      </c>
      <c r="N10" s="29" t="s">
        <v>31</v>
      </c>
    </row>
    <row r="11" spans="1:14" x14ac:dyDescent="0.25">
      <c r="A11" s="12" t="s">
        <v>8</v>
      </c>
      <c r="J11" s="1" t="s">
        <v>20</v>
      </c>
      <c r="K11" s="1" t="s">
        <v>24</v>
      </c>
      <c r="L11" s="1" t="s">
        <v>26</v>
      </c>
      <c r="M11" s="1" t="s">
        <v>28</v>
      </c>
      <c r="N11" s="29" t="s">
        <v>30</v>
      </c>
    </row>
    <row r="12" spans="1:14" x14ac:dyDescent="0.25">
      <c r="A12" s="12" t="s">
        <v>9</v>
      </c>
      <c r="J12" s="1" t="s">
        <v>20</v>
      </c>
      <c r="K12" s="1" t="s">
        <v>25</v>
      </c>
      <c r="L12" s="1" t="s">
        <v>27</v>
      </c>
      <c r="M12" s="1" t="s">
        <v>28</v>
      </c>
      <c r="N12" s="29" t="s">
        <v>31</v>
      </c>
    </row>
    <row r="13" spans="1:14" x14ac:dyDescent="0.25">
      <c r="A13" s="12" t="s">
        <v>10</v>
      </c>
      <c r="J13" s="1" t="s">
        <v>22</v>
      </c>
      <c r="K13" s="1" t="s">
        <v>24</v>
      </c>
      <c r="L13" s="1" t="s">
        <v>27</v>
      </c>
      <c r="M13" s="1" t="s">
        <v>28</v>
      </c>
      <c r="N13" s="29" t="s">
        <v>31</v>
      </c>
    </row>
    <row r="14" spans="1:14" x14ac:dyDescent="0.25">
      <c r="A14" s="12" t="s">
        <v>11</v>
      </c>
      <c r="J14" s="1" t="s">
        <v>20</v>
      </c>
      <c r="K14" s="1" t="s">
        <v>24</v>
      </c>
      <c r="L14" s="1" t="s">
        <v>27</v>
      </c>
      <c r="M14" s="1" t="s">
        <v>29</v>
      </c>
      <c r="N14" s="29" t="s">
        <v>31</v>
      </c>
    </row>
    <row r="15" spans="1:14" x14ac:dyDescent="0.25">
      <c r="A15" s="12" t="s">
        <v>12</v>
      </c>
      <c r="J15" s="1" t="s">
        <v>21</v>
      </c>
      <c r="K15" s="1" t="s">
        <v>24</v>
      </c>
      <c r="L15" s="1" t="s">
        <v>26</v>
      </c>
      <c r="M15" s="1" t="s">
        <v>29</v>
      </c>
      <c r="N15" s="29" t="s">
        <v>31</v>
      </c>
    </row>
    <row r="16" spans="1:14" x14ac:dyDescent="0.25">
      <c r="A16" s="12" t="s">
        <v>13</v>
      </c>
      <c r="J16" s="1" t="s">
        <v>21</v>
      </c>
      <c r="K16" s="1" t="s">
        <v>23</v>
      </c>
      <c r="L16" s="1" t="s">
        <v>27</v>
      </c>
      <c r="M16" s="1" t="s">
        <v>28</v>
      </c>
      <c r="N16" s="29" t="s">
        <v>31</v>
      </c>
    </row>
    <row r="17" spans="1:20" x14ac:dyDescent="0.25">
      <c r="A17" s="12" t="s">
        <v>14</v>
      </c>
      <c r="J17" s="1" t="s">
        <v>22</v>
      </c>
      <c r="K17" s="1" t="s">
        <v>24</v>
      </c>
      <c r="L17" s="1" t="s">
        <v>26</v>
      </c>
      <c r="M17" s="1" t="s">
        <v>29</v>
      </c>
      <c r="N17" s="29" t="s">
        <v>30</v>
      </c>
    </row>
    <row r="20" spans="1:20" x14ac:dyDescent="0.25">
      <c r="J20" s="31" t="s">
        <v>47</v>
      </c>
      <c r="R20" s="172" t="s">
        <v>59</v>
      </c>
      <c r="S20" s="173"/>
      <c r="T20" s="174"/>
    </row>
    <row r="21" spans="1:20" x14ac:dyDescent="0.25">
      <c r="I21" s="142" t="s">
        <v>46</v>
      </c>
      <c r="J21" s="142"/>
      <c r="K21" s="28">
        <v>14</v>
      </c>
      <c r="L21" s="142" t="s">
        <v>50</v>
      </c>
      <c r="M21" s="142"/>
    </row>
    <row r="22" spans="1:20" ht="35.25" customHeight="1" thickBot="1" x14ac:dyDescent="0.3">
      <c r="I22" s="41" t="s">
        <v>53</v>
      </c>
      <c r="J22" s="41" t="s">
        <v>56</v>
      </c>
      <c r="K22" s="46" t="s">
        <v>57</v>
      </c>
      <c r="L22" s="41" t="s">
        <v>31</v>
      </c>
      <c r="M22" s="41" t="s">
        <v>30</v>
      </c>
      <c r="N22" s="43" t="s">
        <v>67</v>
      </c>
      <c r="O22" s="44" t="s">
        <v>43</v>
      </c>
      <c r="P22" s="43" t="s">
        <v>51</v>
      </c>
      <c r="Q22" s="43" t="s">
        <v>65</v>
      </c>
      <c r="R22" s="43" t="s">
        <v>52</v>
      </c>
    </row>
    <row r="23" spans="1:20" x14ac:dyDescent="0.25">
      <c r="I23" s="130" t="s">
        <v>55</v>
      </c>
      <c r="J23" s="126"/>
      <c r="K23" s="47"/>
      <c r="L23" s="49">
        <v>9</v>
      </c>
      <c r="M23" s="50"/>
      <c r="N23" s="40"/>
      <c r="O23" s="146">
        <f>-SUM(L23:M24)*(L23/$K$21*LOG((L23/SUM(L23:M24)),2)+M24/$K$21*LOG((M24/SUM(L23:M24)),2))/$K$21</f>
        <v>0.94028595867063092</v>
      </c>
      <c r="P23" s="39"/>
      <c r="Q23" s="39"/>
      <c r="R23" s="35"/>
    </row>
    <row r="24" spans="1:20" ht="15.75" thickBot="1" x14ac:dyDescent="0.3">
      <c r="I24" s="131"/>
      <c r="J24" s="130"/>
      <c r="K24" s="48"/>
      <c r="L24" s="50"/>
      <c r="M24" s="51">
        <v>5</v>
      </c>
      <c r="N24" s="40"/>
      <c r="O24" s="147"/>
      <c r="P24" s="39"/>
      <c r="Q24" s="39"/>
      <c r="R24" s="35"/>
    </row>
    <row r="25" spans="1:20" x14ac:dyDescent="0.25">
      <c r="I25" s="150">
        <v>1</v>
      </c>
      <c r="J25" s="148" t="s">
        <v>45</v>
      </c>
      <c r="K25" s="36" t="s">
        <v>21</v>
      </c>
      <c r="L25" s="52">
        <v>4</v>
      </c>
      <c r="M25" s="53">
        <v>0</v>
      </c>
      <c r="N25" s="33">
        <f>-SUM(L25:M25)/$K$21*(IF(L25=0,0,L25/SUM(L25:M25)*LOG(L25/SUM(L25:M25),2))+IF(M25=0,0,M25/SUM(L25:M25)*LOG(M25/SUM(L25:M25),2)))</f>
        <v>0</v>
      </c>
      <c r="O25" s="33"/>
      <c r="P25" s="143">
        <f>O23-SUM(N25:N27)</f>
        <v>0.24674981977443911</v>
      </c>
      <c r="Q25" s="45">
        <f>SUM(L25:M25)/$K$21*LOG((SUM(L25:M25)/$K$21),2)</f>
        <v>-0.51638712058788683</v>
      </c>
      <c r="R25" s="143">
        <f>-(P25/SUM(Q25:Q27))</f>
        <v>0.15642756242117517</v>
      </c>
    </row>
    <row r="26" spans="1:20" x14ac:dyDescent="0.25">
      <c r="I26" s="151"/>
      <c r="J26" s="126"/>
      <c r="K26" s="37" t="s">
        <v>20</v>
      </c>
      <c r="L26" s="54">
        <v>2</v>
      </c>
      <c r="M26" s="51">
        <v>3</v>
      </c>
      <c r="N26" s="1">
        <f t="shared" ref="N26:N34" si="0">-SUM(L26:M26)/$K$21*(IF(L26=0,0,L26/SUM(L26:M26)*LOG(L26/SUM(L26:M26),2))+IF(M26=0,0,M26/SUM(L26:M26)*LOG(M26/SUM(L26:M26),2)))</f>
        <v>0.34676806944809591</v>
      </c>
      <c r="O26" s="1"/>
      <c r="P26" s="144"/>
      <c r="Q26" s="45">
        <f t="shared" ref="Q26:Q34" si="1">SUM(L26:M26)/$K$21*LOG((SUM(L26:M26)/$K$21),2)</f>
        <v>-0.53050958113222912</v>
      </c>
      <c r="R26" s="144"/>
    </row>
    <row r="27" spans="1:20" ht="15.75" thickBot="1" x14ac:dyDescent="0.3">
      <c r="I27" s="152"/>
      <c r="J27" s="149"/>
      <c r="K27" s="38" t="s">
        <v>22</v>
      </c>
      <c r="L27" s="54">
        <v>3</v>
      </c>
      <c r="M27" s="51">
        <v>2</v>
      </c>
      <c r="N27" s="1">
        <f t="shared" si="0"/>
        <v>0.34676806944809591</v>
      </c>
      <c r="O27" s="1"/>
      <c r="P27" s="145"/>
      <c r="Q27" s="45">
        <f t="shared" si="1"/>
        <v>-0.53050958113222912</v>
      </c>
      <c r="R27" s="145"/>
    </row>
    <row r="28" spans="1:20" x14ac:dyDescent="0.25">
      <c r="I28" s="150">
        <v>2</v>
      </c>
      <c r="J28" s="148" t="s">
        <v>44</v>
      </c>
      <c r="K28" s="36" t="s">
        <v>23</v>
      </c>
      <c r="L28" s="54">
        <v>2</v>
      </c>
      <c r="M28" s="51">
        <v>2</v>
      </c>
      <c r="N28" s="1">
        <f t="shared" si="0"/>
        <v>0.2857142857142857</v>
      </c>
      <c r="O28" s="1"/>
      <c r="P28" s="130">
        <f>O23-SUM(N28:N30)</f>
        <v>2.9222565658954647E-2</v>
      </c>
      <c r="Q28" s="45">
        <f t="shared" si="1"/>
        <v>-0.51638712058788683</v>
      </c>
      <c r="R28" s="130">
        <f>P28/SUM(Q28:Q30)</f>
        <v>-1.8772646222418671E-2</v>
      </c>
    </row>
    <row r="29" spans="1:20" x14ac:dyDescent="0.25">
      <c r="I29" s="151"/>
      <c r="J29" s="126"/>
      <c r="K29" s="37" t="s">
        <v>24</v>
      </c>
      <c r="L29" s="54">
        <v>4</v>
      </c>
      <c r="M29" s="51">
        <v>2</v>
      </c>
      <c r="N29" s="1">
        <f t="shared" si="0"/>
        <v>0.39355535745192405</v>
      </c>
      <c r="O29" s="1"/>
      <c r="P29" s="131"/>
      <c r="Q29" s="45">
        <f t="shared" si="1"/>
        <v>-0.52388246628704915</v>
      </c>
      <c r="R29" s="131"/>
    </row>
    <row r="30" spans="1:20" ht="15.75" thickBot="1" x14ac:dyDescent="0.3">
      <c r="I30" s="152"/>
      <c r="J30" s="149"/>
      <c r="K30" s="38" t="s">
        <v>25</v>
      </c>
      <c r="L30" s="54">
        <v>3</v>
      </c>
      <c r="M30" s="51">
        <v>1</v>
      </c>
      <c r="N30" s="1">
        <f t="shared" si="0"/>
        <v>0.23179374984546652</v>
      </c>
      <c r="O30" s="1"/>
      <c r="P30" s="132"/>
      <c r="Q30" s="45">
        <f t="shared" si="1"/>
        <v>-0.51638712058788683</v>
      </c>
      <c r="R30" s="132"/>
    </row>
    <row r="31" spans="1:20" x14ac:dyDescent="0.25">
      <c r="I31" s="150">
        <v>3</v>
      </c>
      <c r="J31" s="148" t="s">
        <v>48</v>
      </c>
      <c r="K31" s="36" t="s">
        <v>26</v>
      </c>
      <c r="L31" s="54">
        <v>3</v>
      </c>
      <c r="M31" s="51">
        <v>4</v>
      </c>
      <c r="N31" s="1">
        <f t="shared" si="0"/>
        <v>0.49261406801712582</v>
      </c>
      <c r="O31" s="1"/>
      <c r="P31" s="130">
        <f>O23-SUM(N31:N32)</f>
        <v>0.15183550136234136</v>
      </c>
      <c r="Q31" s="45">
        <f t="shared" si="1"/>
        <v>-0.5</v>
      </c>
      <c r="R31" s="130">
        <f>P31/SUM(Q31:Q32)</f>
        <v>-0.15183550136234136</v>
      </c>
    </row>
    <row r="32" spans="1:20" ht="15.75" thickBot="1" x14ac:dyDescent="0.3">
      <c r="I32" s="152"/>
      <c r="J32" s="149"/>
      <c r="K32" s="38" t="s">
        <v>27</v>
      </c>
      <c r="L32" s="54">
        <v>6</v>
      </c>
      <c r="M32" s="51">
        <v>1</v>
      </c>
      <c r="N32" s="1">
        <f t="shared" si="0"/>
        <v>0.29583638929116374</v>
      </c>
      <c r="O32" s="1"/>
      <c r="P32" s="132"/>
      <c r="Q32" s="45">
        <f t="shared" si="1"/>
        <v>-0.5</v>
      </c>
      <c r="R32" s="132"/>
    </row>
    <row r="33" spans="2:20" x14ac:dyDescent="0.25">
      <c r="I33" s="150">
        <v>4</v>
      </c>
      <c r="J33" s="148" t="s">
        <v>49</v>
      </c>
      <c r="K33" s="36" t="s">
        <v>29</v>
      </c>
      <c r="L33" s="54">
        <v>3</v>
      </c>
      <c r="M33" s="51">
        <v>3</v>
      </c>
      <c r="N33" s="1">
        <f t="shared" si="0"/>
        <v>0.42857142857142855</v>
      </c>
      <c r="O33" s="1"/>
      <c r="P33" s="130">
        <f>O23-SUM(N33:N34)</f>
        <v>4.8127030408269267E-2</v>
      </c>
      <c r="Q33" s="45">
        <f t="shared" si="1"/>
        <v>-0.52388246628704915</v>
      </c>
      <c r="R33" s="130">
        <f>P33/SUM(Q33:Q34)</f>
        <v>-4.8848615511520595E-2</v>
      </c>
    </row>
    <row r="34" spans="2:20" ht="15.75" thickBot="1" x14ac:dyDescent="0.3">
      <c r="I34" s="152"/>
      <c r="J34" s="149"/>
      <c r="K34" s="38" t="s">
        <v>28</v>
      </c>
      <c r="L34" s="54">
        <v>6</v>
      </c>
      <c r="M34" s="51">
        <v>2</v>
      </c>
      <c r="N34" s="1">
        <f t="shared" si="0"/>
        <v>0.46358749969093305</v>
      </c>
      <c r="O34" s="1"/>
      <c r="P34" s="132"/>
      <c r="Q34" s="32">
        <f t="shared" si="1"/>
        <v>-0.46134566974720242</v>
      </c>
      <c r="R34" s="132"/>
    </row>
    <row r="36" spans="2:20" ht="15.75" thickBot="1" x14ac:dyDescent="0.3"/>
    <row r="37" spans="2:20" x14ac:dyDescent="0.25">
      <c r="B37" s="26" t="s">
        <v>54</v>
      </c>
      <c r="M37" s="111" t="s">
        <v>58</v>
      </c>
      <c r="N37" s="112"/>
      <c r="O37" s="113"/>
    </row>
    <row r="38" spans="2:20" x14ac:dyDescent="0.25">
      <c r="M38" s="114"/>
      <c r="N38" s="115"/>
      <c r="O38" s="116"/>
    </row>
    <row r="39" spans="2:20" ht="15.75" thickBot="1" x14ac:dyDescent="0.3">
      <c r="M39" s="117"/>
      <c r="N39" s="118"/>
      <c r="O39" s="119"/>
    </row>
    <row r="41" spans="2:20" x14ac:dyDescent="0.25">
      <c r="K41" s="61" t="s">
        <v>68</v>
      </c>
      <c r="N41" s="153" t="s">
        <v>69</v>
      </c>
      <c r="O41" s="153"/>
      <c r="Q41" s="61" t="s">
        <v>70</v>
      </c>
    </row>
    <row r="42" spans="2:20" ht="15.75" thickBot="1" x14ac:dyDescent="0.3">
      <c r="I42" s="156"/>
      <c r="J42" s="156"/>
    </row>
    <row r="43" spans="2:20" ht="23.25" customHeight="1" thickBot="1" x14ac:dyDescent="0.3">
      <c r="J43" s="154" t="s">
        <v>71</v>
      </c>
      <c r="K43" s="155"/>
      <c r="N43" s="154" t="s">
        <v>71</v>
      </c>
      <c r="O43" s="155"/>
      <c r="Q43" s="154" t="s">
        <v>71</v>
      </c>
      <c r="R43" s="155"/>
    </row>
    <row r="45" spans="2:20" x14ac:dyDescent="0.25">
      <c r="B45" s="61" t="s">
        <v>72</v>
      </c>
    </row>
    <row r="46" spans="2:20" x14ac:dyDescent="0.25">
      <c r="B46" s="26" t="s">
        <v>74</v>
      </c>
    </row>
    <row r="47" spans="2:20" ht="45.75" thickBot="1" x14ac:dyDescent="0.3">
      <c r="B47" s="34" t="s">
        <v>55</v>
      </c>
      <c r="C47" s="35"/>
      <c r="D47" s="35"/>
      <c r="E47" s="58" t="s">
        <v>31</v>
      </c>
      <c r="F47" s="59" t="s">
        <v>30</v>
      </c>
      <c r="G47" s="42" t="s">
        <v>64</v>
      </c>
      <c r="H47" s="41" t="s">
        <v>43</v>
      </c>
      <c r="I47" s="1"/>
      <c r="J47" s="1"/>
      <c r="K47" s="64" t="s">
        <v>31</v>
      </c>
      <c r="L47" s="72" t="s">
        <v>30</v>
      </c>
      <c r="M47" s="126" t="s">
        <v>67</v>
      </c>
      <c r="N47" s="126"/>
      <c r="O47" s="60" t="s">
        <v>51</v>
      </c>
      <c r="R47" s="77"/>
      <c r="S47" s="77"/>
      <c r="T47" s="78"/>
    </row>
    <row r="48" spans="2:20" x14ac:dyDescent="0.25">
      <c r="B48" s="1"/>
      <c r="C48" s="57" t="s">
        <v>63</v>
      </c>
      <c r="D48" s="35"/>
      <c r="E48" s="55"/>
      <c r="F48" s="55"/>
      <c r="G48" s="56"/>
      <c r="H48" s="35"/>
      <c r="I48" s="35"/>
      <c r="J48" s="35"/>
      <c r="K48" s="65"/>
      <c r="L48" s="73"/>
      <c r="M48" s="35"/>
      <c r="N48" s="35"/>
      <c r="O48" s="35"/>
      <c r="Q48" s="160" t="s">
        <v>81</v>
      </c>
      <c r="R48" s="161"/>
      <c r="S48" s="79"/>
      <c r="T48" s="78"/>
    </row>
    <row r="49" spans="2:20" x14ac:dyDescent="0.25">
      <c r="B49" s="1"/>
      <c r="C49" s="1"/>
      <c r="D49" s="130" t="s">
        <v>60</v>
      </c>
      <c r="E49" s="127">
        <v>4</v>
      </c>
      <c r="F49" s="133">
        <v>0</v>
      </c>
      <c r="G49" s="136">
        <f>SUM(E49:F49)</f>
        <v>4</v>
      </c>
      <c r="H49" s="157">
        <f>-IF(F49=0,0,F49/G49*LOG((F49/G49),2))-IF(E49=0,0,E49/G49*LOG((E49/G49),2))</f>
        <v>0</v>
      </c>
      <c r="I49" s="35"/>
      <c r="J49" s="35"/>
      <c r="K49" s="65"/>
      <c r="L49" s="73"/>
      <c r="M49" s="35"/>
      <c r="N49" s="35"/>
      <c r="O49" s="35"/>
      <c r="Q49" s="162"/>
      <c r="R49" s="163"/>
      <c r="S49" s="63"/>
      <c r="T49" s="78"/>
    </row>
    <row r="50" spans="2:20" ht="15.75" thickBot="1" x14ac:dyDescent="0.3">
      <c r="B50" s="1"/>
      <c r="C50" s="1"/>
      <c r="D50" s="131"/>
      <c r="E50" s="128"/>
      <c r="F50" s="134"/>
      <c r="G50" s="137"/>
      <c r="H50" s="158"/>
      <c r="I50" s="35"/>
      <c r="J50" s="35"/>
      <c r="K50" s="65"/>
      <c r="L50" s="73"/>
      <c r="M50" s="35"/>
      <c r="N50" s="35"/>
      <c r="O50" s="35"/>
      <c r="Q50" s="164"/>
      <c r="R50" s="165"/>
      <c r="S50" s="63"/>
      <c r="T50" s="78"/>
    </row>
    <row r="51" spans="2:20" ht="15.75" thickBot="1" x14ac:dyDescent="0.3">
      <c r="B51" s="1"/>
      <c r="C51" s="1"/>
      <c r="D51" s="132"/>
      <c r="E51" s="129"/>
      <c r="F51" s="135"/>
      <c r="G51" s="138"/>
      <c r="H51" s="159"/>
      <c r="I51" s="66"/>
      <c r="J51" s="66"/>
      <c r="K51" s="67"/>
      <c r="L51" s="74"/>
      <c r="M51" s="66"/>
      <c r="N51" s="66"/>
      <c r="O51" s="66"/>
      <c r="R51" s="63"/>
      <c r="S51" s="63"/>
      <c r="T51" s="78"/>
    </row>
    <row r="52" spans="2:20" x14ac:dyDescent="0.25">
      <c r="B52" s="1"/>
      <c r="C52" s="1"/>
      <c r="D52" s="130" t="s">
        <v>61</v>
      </c>
      <c r="E52" s="127">
        <v>2</v>
      </c>
      <c r="F52" s="133">
        <v>3</v>
      </c>
      <c r="G52" s="136">
        <f t="shared" ref="G52" si="2">SUM(E52:F52)</f>
        <v>5</v>
      </c>
      <c r="H52" s="139">
        <f t="shared" ref="H52" si="3">-IF(F52=0,0,F52/G52*LOG((F52/G52),2))-IF(E52=0,0,E52/G52*LOG((E52/G52),2))</f>
        <v>0.97095059445466858</v>
      </c>
      <c r="I52" s="150" t="s">
        <v>66</v>
      </c>
      <c r="J52" s="68" t="s">
        <v>23</v>
      </c>
      <c r="K52" s="69">
        <v>0</v>
      </c>
      <c r="L52" s="75">
        <v>2</v>
      </c>
      <c r="M52" s="110">
        <f>SUM(K52:L52)/$G$52*IF(K52=0,0,K52/SUM(K52:L52)*LOG(K52/SUM(K52:L52),2)+IF(L52=0,0,L52/SUM(K52:L52)*LOG(L52/SUM(K52:L52),2)))</f>
        <v>0</v>
      </c>
      <c r="N52" s="110"/>
      <c r="O52" s="120">
        <f>H52+SUM(M52:M54)</f>
        <v>0.57095059445466856</v>
      </c>
      <c r="R52" s="77"/>
      <c r="S52" s="78"/>
      <c r="T52" s="78"/>
    </row>
    <row r="53" spans="2:20" ht="15.75" thickBot="1" x14ac:dyDescent="0.3">
      <c r="B53" s="1"/>
      <c r="C53" s="1"/>
      <c r="D53" s="131"/>
      <c r="E53" s="128"/>
      <c r="F53" s="134"/>
      <c r="G53" s="137"/>
      <c r="H53" s="140"/>
      <c r="I53" s="151"/>
      <c r="J53" s="1" t="s">
        <v>24</v>
      </c>
      <c r="K53" s="64">
        <v>1</v>
      </c>
      <c r="L53" s="72">
        <v>1</v>
      </c>
      <c r="M53" s="110">
        <f t="shared" ref="M53:M58" si="4">SUM(K53:L53)/$G$52*IF(K53=0,0,K53/SUM(K53:L53)*LOG(K53/SUM(K53:L53),2)+IF(L53=0,0,L53/SUM(K53:L53)*LOG(L53/SUM(K53:L53),2)))</f>
        <v>-0.4</v>
      </c>
      <c r="N53" s="110"/>
      <c r="O53" s="121"/>
      <c r="R53" s="77"/>
      <c r="S53" s="78"/>
      <c r="T53" s="78"/>
    </row>
    <row r="54" spans="2:20" ht="15.75" thickBot="1" x14ac:dyDescent="0.3">
      <c r="B54" s="1"/>
      <c r="C54" s="1"/>
      <c r="D54" s="131"/>
      <c r="E54" s="128"/>
      <c r="F54" s="134"/>
      <c r="G54" s="137"/>
      <c r="H54" s="140"/>
      <c r="I54" s="152"/>
      <c r="J54" s="70" t="s">
        <v>25</v>
      </c>
      <c r="K54" s="71">
        <v>1</v>
      </c>
      <c r="L54" s="76">
        <v>0</v>
      </c>
      <c r="M54" s="110">
        <f t="shared" si="4"/>
        <v>0</v>
      </c>
      <c r="N54" s="110"/>
      <c r="O54" s="122"/>
      <c r="Q54" s="160" t="s">
        <v>82</v>
      </c>
      <c r="R54" s="161"/>
      <c r="S54" s="78"/>
      <c r="T54" s="78"/>
    </row>
    <row r="55" spans="2:20" x14ac:dyDescent="0.25">
      <c r="B55" s="1"/>
      <c r="C55" s="1"/>
      <c r="D55" s="131"/>
      <c r="E55" s="128"/>
      <c r="F55" s="134"/>
      <c r="G55" s="137"/>
      <c r="H55" s="140"/>
      <c r="I55" s="150" t="s">
        <v>73</v>
      </c>
      <c r="J55" s="68" t="s">
        <v>26</v>
      </c>
      <c r="K55" s="69">
        <v>0</v>
      </c>
      <c r="L55" s="75">
        <v>3</v>
      </c>
      <c r="M55" s="110">
        <f t="shared" si="4"/>
        <v>0</v>
      </c>
      <c r="N55" s="110"/>
      <c r="O55" s="124">
        <f>H52+SUM(M55:N56)</f>
        <v>0.97095059445466858</v>
      </c>
      <c r="Q55" s="162"/>
      <c r="R55" s="163"/>
      <c r="S55" s="78"/>
      <c r="T55" s="78"/>
    </row>
    <row r="56" spans="2:20" ht="15.75" thickBot="1" x14ac:dyDescent="0.3">
      <c r="B56" s="1"/>
      <c r="C56" s="1"/>
      <c r="D56" s="131"/>
      <c r="E56" s="128"/>
      <c r="F56" s="134"/>
      <c r="G56" s="137"/>
      <c r="H56" s="140"/>
      <c r="I56" s="152"/>
      <c r="J56" s="70" t="s">
        <v>27</v>
      </c>
      <c r="K56" s="71">
        <v>2</v>
      </c>
      <c r="L56" s="76">
        <v>0</v>
      </c>
      <c r="M56" s="110">
        <f t="shared" si="4"/>
        <v>0</v>
      </c>
      <c r="N56" s="110"/>
      <c r="O56" s="125"/>
      <c r="Q56" s="162"/>
      <c r="R56" s="163"/>
      <c r="S56" s="78"/>
      <c r="T56" s="78"/>
    </row>
    <row r="57" spans="2:20" ht="15.75" thickBot="1" x14ac:dyDescent="0.3">
      <c r="B57" s="1"/>
      <c r="C57" s="1"/>
      <c r="D57" s="131"/>
      <c r="E57" s="128"/>
      <c r="F57" s="134"/>
      <c r="G57" s="137"/>
      <c r="H57" s="140"/>
      <c r="I57" s="150" t="s">
        <v>18</v>
      </c>
      <c r="J57" s="68" t="s">
        <v>29</v>
      </c>
      <c r="K57" s="69">
        <v>1</v>
      </c>
      <c r="L57" s="75">
        <v>1</v>
      </c>
      <c r="M57" s="110">
        <f t="shared" si="4"/>
        <v>-0.4</v>
      </c>
      <c r="N57" s="110"/>
      <c r="O57" s="120">
        <f>H52+SUM(M57:N58)</f>
        <v>1.9973094021974891E-2</v>
      </c>
      <c r="Q57" s="164"/>
      <c r="R57" s="165"/>
      <c r="S57" s="78"/>
      <c r="T57" s="78"/>
    </row>
    <row r="58" spans="2:20" ht="15.75" thickBot="1" x14ac:dyDescent="0.3">
      <c r="B58" s="1"/>
      <c r="C58" s="1"/>
      <c r="D58" s="132"/>
      <c r="E58" s="129"/>
      <c r="F58" s="135"/>
      <c r="G58" s="138"/>
      <c r="H58" s="141"/>
      <c r="I58" s="152"/>
      <c r="J58" s="70" t="s">
        <v>28</v>
      </c>
      <c r="K58" s="71">
        <v>1</v>
      </c>
      <c r="L58" s="76">
        <v>2</v>
      </c>
      <c r="M58" s="110">
        <f t="shared" si="4"/>
        <v>-0.55097750043269367</v>
      </c>
      <c r="N58" s="110"/>
      <c r="O58" s="122"/>
      <c r="R58" s="63"/>
      <c r="S58" s="78"/>
      <c r="T58" s="78"/>
    </row>
    <row r="59" spans="2:20" x14ac:dyDescent="0.25">
      <c r="B59" s="1"/>
      <c r="C59" s="1"/>
      <c r="D59" s="130" t="s">
        <v>62</v>
      </c>
      <c r="E59" s="127">
        <v>3</v>
      </c>
      <c r="F59" s="133">
        <v>2</v>
      </c>
      <c r="G59" s="136">
        <f>SUM(E59:F59)</f>
        <v>5</v>
      </c>
      <c r="H59" s="139">
        <f>-IF(F59=0,0,F59/G59*LOG((F59/G59),2))-IF(E59=0,0,E59/G59*LOG((E59/G59),2))</f>
        <v>0.97095059445466858</v>
      </c>
      <c r="I59" s="150" t="s">
        <v>66</v>
      </c>
      <c r="J59" s="68" t="s">
        <v>23</v>
      </c>
      <c r="K59" s="69">
        <v>0</v>
      </c>
      <c r="L59" s="75">
        <v>0</v>
      </c>
      <c r="M59" s="110">
        <f>SUM(K59:L59)/$G$59*IF(K59=0,0,K59/SUM(K59:L59)*LOG(K59/SUM(K59:L59),2)+IF(L59=0,0,L59/SUM(K59:L59)*LOG(L59/SUM(K59:L59),2)))</f>
        <v>0</v>
      </c>
      <c r="N59" s="110"/>
      <c r="O59" s="120">
        <f>H59+SUM(M59:M61)</f>
        <v>1.9973094021974891E-2</v>
      </c>
    </row>
    <row r="60" spans="2:20" x14ac:dyDescent="0.25">
      <c r="B60" s="1"/>
      <c r="C60" s="1"/>
      <c r="D60" s="131"/>
      <c r="E60" s="128"/>
      <c r="F60" s="134"/>
      <c r="G60" s="137"/>
      <c r="H60" s="140"/>
      <c r="I60" s="151"/>
      <c r="J60" s="1" t="s">
        <v>24</v>
      </c>
      <c r="K60" s="64">
        <v>2</v>
      </c>
      <c r="L60" s="72">
        <v>1</v>
      </c>
      <c r="M60" s="110">
        <f t="shared" ref="M60:M65" si="5">SUM(K60:L60)/$G$59*IF(K60=0,0,K60/SUM(K60:L60)*LOG(K60/SUM(K60:L60),2)+IF(L60=0,0,L60/SUM(K60:L60)*LOG(L60/SUM(K60:L60),2)))</f>
        <v>-0.55097750043269367</v>
      </c>
      <c r="N60" s="110"/>
      <c r="O60" s="121"/>
    </row>
    <row r="61" spans="2:20" ht="15.75" thickBot="1" x14ac:dyDescent="0.3">
      <c r="B61" s="1"/>
      <c r="C61" s="1"/>
      <c r="D61" s="131"/>
      <c r="E61" s="128"/>
      <c r="F61" s="134"/>
      <c r="G61" s="137"/>
      <c r="H61" s="140"/>
      <c r="I61" s="152"/>
      <c r="J61" s="70" t="s">
        <v>25</v>
      </c>
      <c r="K61" s="71">
        <v>1</v>
      </c>
      <c r="L61" s="76">
        <v>1</v>
      </c>
      <c r="M61" s="110">
        <f t="shared" si="5"/>
        <v>-0.4</v>
      </c>
      <c r="N61" s="110"/>
      <c r="O61" s="122"/>
    </row>
    <row r="62" spans="2:20" ht="15.75" thickBot="1" x14ac:dyDescent="0.3">
      <c r="B62" s="1"/>
      <c r="C62" s="1"/>
      <c r="D62" s="131"/>
      <c r="E62" s="128"/>
      <c r="F62" s="134"/>
      <c r="G62" s="137"/>
      <c r="H62" s="140"/>
      <c r="I62" s="150" t="s">
        <v>73</v>
      </c>
      <c r="J62" s="68" t="s">
        <v>26</v>
      </c>
      <c r="K62" s="69">
        <v>1</v>
      </c>
      <c r="L62" s="75">
        <v>1</v>
      </c>
      <c r="M62" s="110">
        <f t="shared" si="5"/>
        <v>-0.4</v>
      </c>
      <c r="N62" s="110"/>
      <c r="O62" s="120">
        <f>H59+SUM(M62:N63)</f>
        <v>1.9973094021974891E-2</v>
      </c>
    </row>
    <row r="63" spans="2:20" ht="18.75" customHeight="1" thickBot="1" x14ac:dyDescent="0.3">
      <c r="B63" s="1"/>
      <c r="C63" s="1"/>
      <c r="D63" s="131"/>
      <c r="E63" s="128"/>
      <c r="F63" s="134"/>
      <c r="G63" s="137"/>
      <c r="H63" s="140"/>
      <c r="I63" s="171"/>
      <c r="J63" s="84" t="s">
        <v>27</v>
      </c>
      <c r="K63" s="81">
        <v>2</v>
      </c>
      <c r="L63" s="85">
        <v>1</v>
      </c>
      <c r="M63" s="110">
        <f t="shared" si="5"/>
        <v>-0.55097750043269367</v>
      </c>
      <c r="N63" s="110"/>
      <c r="O63" s="123"/>
      <c r="Q63" s="160" t="s">
        <v>83</v>
      </c>
      <c r="R63" s="166"/>
    </row>
    <row r="64" spans="2:20" ht="15" customHeight="1" x14ac:dyDescent="0.25">
      <c r="B64" s="1"/>
      <c r="C64" s="1"/>
      <c r="D64" s="131"/>
      <c r="E64" s="128"/>
      <c r="F64" s="134"/>
      <c r="G64" s="137"/>
      <c r="H64" s="140"/>
      <c r="I64" s="150" t="s">
        <v>18</v>
      </c>
      <c r="J64" s="68" t="s">
        <v>29</v>
      </c>
      <c r="K64" s="69">
        <v>0</v>
      </c>
      <c r="L64" s="75">
        <v>2</v>
      </c>
      <c r="M64" s="110">
        <f t="shared" si="5"/>
        <v>0</v>
      </c>
      <c r="N64" s="110"/>
      <c r="O64" s="124">
        <f>H59+SUM(M64:N65)</f>
        <v>0.97095059445466858</v>
      </c>
      <c r="Q64" s="167"/>
      <c r="R64" s="168"/>
    </row>
    <row r="65" spans="2:20" ht="15.75" thickBot="1" x14ac:dyDescent="0.3">
      <c r="B65" s="1"/>
      <c r="C65" s="1"/>
      <c r="D65" s="132"/>
      <c r="E65" s="129"/>
      <c r="F65" s="135"/>
      <c r="G65" s="138"/>
      <c r="H65" s="141"/>
      <c r="I65" s="152"/>
      <c r="J65" s="70" t="s">
        <v>28</v>
      </c>
      <c r="K65" s="71">
        <v>3</v>
      </c>
      <c r="L65" s="76">
        <v>0</v>
      </c>
      <c r="M65" s="110">
        <f t="shared" si="5"/>
        <v>0</v>
      </c>
      <c r="N65" s="110"/>
      <c r="O65" s="125"/>
      <c r="Q65" s="169"/>
      <c r="R65" s="170"/>
    </row>
    <row r="67" spans="2:20" x14ac:dyDescent="0.25">
      <c r="H67" s="62"/>
    </row>
    <row r="68" spans="2:20" ht="15.75" thickBot="1" x14ac:dyDescent="0.3"/>
    <row r="69" spans="2:20" ht="15.75" thickBot="1" x14ac:dyDescent="0.3">
      <c r="H69" s="96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100"/>
    </row>
    <row r="70" spans="2:20" ht="15.75" thickBot="1" x14ac:dyDescent="0.3">
      <c r="H70" s="97"/>
      <c r="I70" s="86"/>
      <c r="J70" s="87"/>
      <c r="K70" s="87"/>
      <c r="L70" s="87"/>
      <c r="M70" s="87"/>
      <c r="N70" s="87"/>
      <c r="O70" s="87"/>
      <c r="P70" s="87"/>
      <c r="Q70" s="87"/>
      <c r="R70" s="87"/>
      <c r="S70" s="88"/>
      <c r="T70" s="101"/>
    </row>
    <row r="71" spans="2:20" x14ac:dyDescent="0.25">
      <c r="H71" s="97"/>
      <c r="I71" s="89"/>
      <c r="J71" s="78"/>
      <c r="K71" s="78"/>
      <c r="L71" s="78"/>
      <c r="M71" s="111" t="s">
        <v>58</v>
      </c>
      <c r="N71" s="112"/>
      <c r="O71" s="113"/>
      <c r="P71" s="78"/>
      <c r="Q71" s="78"/>
      <c r="R71" s="78"/>
      <c r="S71" s="90"/>
      <c r="T71" s="101"/>
    </row>
    <row r="72" spans="2:20" x14ac:dyDescent="0.25">
      <c r="H72" s="97"/>
      <c r="I72" s="89"/>
      <c r="J72" s="78"/>
      <c r="K72" s="78"/>
      <c r="L72" s="78"/>
      <c r="M72" s="114"/>
      <c r="N72" s="115"/>
      <c r="O72" s="116"/>
      <c r="P72" s="78"/>
      <c r="Q72" s="78"/>
      <c r="R72" s="78"/>
      <c r="S72" s="90"/>
      <c r="T72" s="101"/>
    </row>
    <row r="73" spans="2:20" ht="15.75" thickBot="1" x14ac:dyDescent="0.3">
      <c r="C73" s="26" t="s">
        <v>80</v>
      </c>
      <c r="H73" s="97"/>
      <c r="I73" s="89"/>
      <c r="J73" s="78"/>
      <c r="K73" s="78"/>
      <c r="L73" s="78"/>
      <c r="M73" s="117"/>
      <c r="N73" s="118"/>
      <c r="O73" s="119"/>
      <c r="P73" s="78"/>
      <c r="Q73" s="78"/>
      <c r="R73" s="78"/>
      <c r="S73" s="90"/>
      <c r="T73" s="101"/>
    </row>
    <row r="74" spans="2:20" ht="27.75" customHeight="1" x14ac:dyDescent="0.4">
      <c r="C74" s="104" t="s">
        <v>84</v>
      </c>
      <c r="H74" s="97"/>
      <c r="I74" s="89"/>
      <c r="J74" s="78"/>
      <c r="K74" s="78"/>
      <c r="L74" s="78"/>
      <c r="M74" s="78"/>
      <c r="N74" s="78"/>
      <c r="O74" s="78"/>
      <c r="P74" s="78"/>
      <c r="Q74" s="78"/>
      <c r="R74" s="78"/>
      <c r="S74" s="90"/>
      <c r="T74" s="101"/>
    </row>
    <row r="75" spans="2:20" x14ac:dyDescent="0.25">
      <c r="H75" s="97"/>
      <c r="I75" s="89"/>
      <c r="J75" s="78"/>
      <c r="K75" s="91" t="s">
        <v>68</v>
      </c>
      <c r="L75" s="78"/>
      <c r="M75" s="78"/>
      <c r="N75" s="107" t="s">
        <v>69</v>
      </c>
      <c r="O75" s="107"/>
      <c r="P75" s="78"/>
      <c r="Q75" s="91" t="s">
        <v>70</v>
      </c>
      <c r="R75" s="78"/>
      <c r="S75" s="90"/>
      <c r="T75" s="101"/>
    </row>
    <row r="76" spans="2:20" ht="15.75" thickBot="1" x14ac:dyDescent="0.3">
      <c r="H76" s="97"/>
      <c r="I76" s="95"/>
      <c r="J76" s="80"/>
      <c r="K76" s="78"/>
      <c r="L76" s="78"/>
      <c r="M76" s="78"/>
      <c r="N76" s="78"/>
      <c r="O76" s="78"/>
      <c r="P76" s="78"/>
      <c r="Q76" s="78"/>
      <c r="R76" s="78"/>
      <c r="S76" s="90"/>
      <c r="T76" s="101"/>
    </row>
    <row r="77" spans="2:20" ht="15.75" thickBot="1" x14ac:dyDescent="0.3">
      <c r="H77" s="97"/>
      <c r="I77" s="89"/>
      <c r="J77" s="105" t="s">
        <v>76</v>
      </c>
      <c r="K77" s="106"/>
      <c r="L77" s="78"/>
      <c r="M77" s="78"/>
      <c r="N77" s="105" t="s">
        <v>77</v>
      </c>
      <c r="O77" s="106"/>
      <c r="P77" s="78"/>
      <c r="Q77" s="108" t="s">
        <v>78</v>
      </c>
      <c r="R77" s="109"/>
      <c r="S77" s="90"/>
      <c r="T77" s="101"/>
    </row>
    <row r="78" spans="2:20" x14ac:dyDescent="0.25">
      <c r="H78" s="97"/>
      <c r="I78" s="89"/>
      <c r="J78" s="78"/>
      <c r="K78" s="78"/>
      <c r="L78" s="78"/>
      <c r="M78" s="78"/>
      <c r="N78" s="78"/>
      <c r="O78" s="78"/>
      <c r="P78" s="78"/>
      <c r="Q78" s="78"/>
      <c r="R78" s="78"/>
      <c r="S78" s="90"/>
      <c r="T78" s="101"/>
    </row>
    <row r="79" spans="2:20" ht="15.75" thickBot="1" x14ac:dyDescent="0.3">
      <c r="H79" s="97"/>
      <c r="I79" s="89"/>
      <c r="J79" s="78"/>
      <c r="K79" s="78"/>
      <c r="L79" s="78"/>
      <c r="M79" s="78"/>
      <c r="N79" s="78"/>
      <c r="O79" s="78"/>
      <c r="P79" s="78"/>
      <c r="Q79" s="78"/>
      <c r="R79" s="78"/>
      <c r="S79" s="90"/>
      <c r="T79" s="101"/>
    </row>
    <row r="80" spans="2:20" ht="15.75" thickBot="1" x14ac:dyDescent="0.3">
      <c r="H80" s="97"/>
      <c r="I80" s="89"/>
      <c r="J80" s="83" t="s">
        <v>77</v>
      </c>
      <c r="K80" s="78"/>
      <c r="L80" s="83" t="s">
        <v>79</v>
      </c>
      <c r="M80" s="78"/>
      <c r="N80" s="82"/>
      <c r="O80" s="78"/>
      <c r="P80" s="83" t="s">
        <v>77</v>
      </c>
      <c r="Q80" s="78"/>
      <c r="R80" s="83" t="s">
        <v>79</v>
      </c>
      <c r="S80" s="90"/>
      <c r="T80" s="101"/>
    </row>
    <row r="81" spans="8:20" x14ac:dyDescent="0.25">
      <c r="H81" s="97"/>
      <c r="I81" s="89"/>
      <c r="J81" s="78"/>
      <c r="K81" s="78"/>
      <c r="L81" s="78"/>
      <c r="M81" s="78"/>
      <c r="N81" s="78"/>
      <c r="O81" s="78"/>
      <c r="P81" s="78"/>
      <c r="Q81" s="78"/>
      <c r="R81" s="78"/>
      <c r="S81" s="90"/>
      <c r="T81" s="101"/>
    </row>
    <row r="82" spans="8:20" x14ac:dyDescent="0.25">
      <c r="H82" s="97"/>
      <c r="I82" s="89"/>
      <c r="J82" s="78"/>
      <c r="K82" s="78"/>
      <c r="L82" s="78"/>
      <c r="M82" s="78"/>
      <c r="N82" s="78"/>
      <c r="O82" s="78"/>
      <c r="P82" s="78"/>
      <c r="Q82" s="78"/>
      <c r="R82" s="78"/>
      <c r="S82" s="90"/>
      <c r="T82" s="101"/>
    </row>
    <row r="83" spans="8:20" x14ac:dyDescent="0.25">
      <c r="H83" s="97"/>
      <c r="I83" s="89"/>
      <c r="J83" s="78"/>
      <c r="K83" s="78"/>
      <c r="L83" s="78"/>
      <c r="M83" s="78"/>
      <c r="N83" s="78"/>
      <c r="O83" s="78"/>
      <c r="P83" s="78"/>
      <c r="Q83" s="78"/>
      <c r="R83" s="78"/>
      <c r="S83" s="90"/>
      <c r="T83" s="101"/>
    </row>
    <row r="84" spans="8:20" ht="15.75" thickBot="1" x14ac:dyDescent="0.3">
      <c r="H84" s="97"/>
      <c r="I84" s="92"/>
      <c r="J84" s="93"/>
      <c r="K84" s="93"/>
      <c r="L84" s="93"/>
      <c r="M84" s="93"/>
      <c r="N84" s="93"/>
      <c r="O84" s="93"/>
      <c r="P84" s="93"/>
      <c r="Q84" s="93"/>
      <c r="R84" s="93"/>
      <c r="S84" s="94"/>
      <c r="T84" s="101"/>
    </row>
    <row r="85" spans="8:20" ht="15.75" thickBot="1" x14ac:dyDescent="0.3">
      <c r="H85" s="98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2"/>
    </row>
  </sheetData>
  <autoFilter ref="J3:N17" xr:uid="{00000000-0009-0000-0000-000000000000}"/>
  <mergeCells count="78">
    <mergeCell ref="Q48:R50"/>
    <mergeCell ref="Q54:R57"/>
    <mergeCell ref="Q63:R65"/>
    <mergeCell ref="I59:I61"/>
    <mergeCell ref="I62:I63"/>
    <mergeCell ref="I64:I65"/>
    <mergeCell ref="I52:I54"/>
    <mergeCell ref="I55:I56"/>
    <mergeCell ref="I57:I58"/>
    <mergeCell ref="M62:N62"/>
    <mergeCell ref="M63:N63"/>
    <mergeCell ref="M64:N64"/>
    <mergeCell ref="M65:N65"/>
    <mergeCell ref="O52:O54"/>
    <mergeCell ref="O55:O56"/>
    <mergeCell ref="O57:O58"/>
    <mergeCell ref="D59:D65"/>
    <mergeCell ref="E59:E65"/>
    <mergeCell ref="F59:F65"/>
    <mergeCell ref="G59:G65"/>
    <mergeCell ref="H59:H65"/>
    <mergeCell ref="I33:I34"/>
    <mergeCell ref="N41:O41"/>
    <mergeCell ref="J43:K43"/>
    <mergeCell ref="N43:O43"/>
    <mergeCell ref="Q43:R43"/>
    <mergeCell ref="I42:J42"/>
    <mergeCell ref="J33:J34"/>
    <mergeCell ref="J23:J24"/>
    <mergeCell ref="J25:J27"/>
    <mergeCell ref="J28:J30"/>
    <mergeCell ref="I21:J21"/>
    <mergeCell ref="J31:J32"/>
    <mergeCell ref="I23:I24"/>
    <mergeCell ref="I25:I27"/>
    <mergeCell ref="I28:I30"/>
    <mergeCell ref="I31:I32"/>
    <mergeCell ref="R20:T20"/>
    <mergeCell ref="M37:O39"/>
    <mergeCell ref="P25:P27"/>
    <mergeCell ref="P28:P30"/>
    <mergeCell ref="P31:P32"/>
    <mergeCell ref="P33:P34"/>
    <mergeCell ref="R25:R27"/>
    <mergeCell ref="R28:R30"/>
    <mergeCell ref="R31:R32"/>
    <mergeCell ref="R33:R34"/>
    <mergeCell ref="L21:M21"/>
    <mergeCell ref="O23:O24"/>
    <mergeCell ref="M47:N47"/>
    <mergeCell ref="E52:E58"/>
    <mergeCell ref="D52:D58"/>
    <mergeCell ref="F52:F58"/>
    <mergeCell ref="G52:G58"/>
    <mergeCell ref="H52:H58"/>
    <mergeCell ref="G49:G51"/>
    <mergeCell ref="H49:H51"/>
    <mergeCell ref="D49:D51"/>
    <mergeCell ref="E49:E51"/>
    <mergeCell ref="F49:F51"/>
    <mergeCell ref="M52:N52"/>
    <mergeCell ref="M53:N53"/>
    <mergeCell ref="M54:N54"/>
    <mergeCell ref="M55:N55"/>
    <mergeCell ref="M56:N56"/>
    <mergeCell ref="J77:K77"/>
    <mergeCell ref="N75:O75"/>
    <mergeCell ref="Q77:R77"/>
    <mergeCell ref="N77:O77"/>
    <mergeCell ref="M57:N57"/>
    <mergeCell ref="M58:N58"/>
    <mergeCell ref="M59:N59"/>
    <mergeCell ref="M60:N60"/>
    <mergeCell ref="M61:N61"/>
    <mergeCell ref="M71:O73"/>
    <mergeCell ref="O59:O61"/>
    <mergeCell ref="O62:O63"/>
    <mergeCell ref="O64:O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6"/>
  <sheetViews>
    <sheetView zoomScale="85" zoomScaleNormal="85" workbookViewId="0">
      <selection activeCell="M11" sqref="M11"/>
    </sheetView>
  </sheetViews>
  <sheetFormatPr defaultRowHeight="15" x14ac:dyDescent="0.25"/>
  <cols>
    <col min="11" max="11" width="17" customWidth="1"/>
    <col min="17" max="17" width="15.42578125" customWidth="1"/>
  </cols>
  <sheetData>
    <row r="2" spans="2:20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20" x14ac:dyDescent="0.25">
      <c r="B3" t="s">
        <v>20</v>
      </c>
      <c r="C3" t="s">
        <v>23</v>
      </c>
      <c r="D3" t="s">
        <v>26</v>
      </c>
      <c r="E3" t="s">
        <v>28</v>
      </c>
      <c r="F3" t="s">
        <v>30</v>
      </c>
      <c r="J3" t="s">
        <v>32</v>
      </c>
      <c r="K3" s="1" t="s">
        <v>33</v>
      </c>
      <c r="L3" s="1">
        <v>5</v>
      </c>
    </row>
    <row r="4" spans="2:20" x14ac:dyDescent="0.25">
      <c r="B4" t="s">
        <v>20</v>
      </c>
      <c r="C4" t="s">
        <v>23</v>
      </c>
      <c r="D4" t="s">
        <v>26</v>
      </c>
      <c r="E4" t="s">
        <v>29</v>
      </c>
      <c r="F4" t="s">
        <v>30</v>
      </c>
      <c r="K4" s="1" t="s">
        <v>35</v>
      </c>
      <c r="L4" s="1">
        <v>3</v>
      </c>
    </row>
    <row r="5" spans="2:20" ht="15.75" thickBot="1" x14ac:dyDescent="0.3">
      <c r="B5" t="s">
        <v>21</v>
      </c>
      <c r="C5" t="s">
        <v>23</v>
      </c>
      <c r="D5" t="s">
        <v>26</v>
      </c>
      <c r="E5" t="s">
        <v>28</v>
      </c>
      <c r="F5" t="s">
        <v>31</v>
      </c>
      <c r="K5" s="1" t="s">
        <v>36</v>
      </c>
      <c r="L5" s="1">
        <v>2</v>
      </c>
    </row>
    <row r="6" spans="2:20" ht="15.75" thickBot="1" x14ac:dyDescent="0.3">
      <c r="B6" t="s">
        <v>22</v>
      </c>
      <c r="C6" t="s">
        <v>24</v>
      </c>
      <c r="D6" t="s">
        <v>26</v>
      </c>
      <c r="E6" t="s">
        <v>28</v>
      </c>
      <c r="F6" t="s">
        <v>31</v>
      </c>
      <c r="K6" s="1" t="s">
        <v>38</v>
      </c>
      <c r="L6" s="22">
        <v>1</v>
      </c>
      <c r="M6" s="2"/>
      <c r="N6" s="3"/>
      <c r="O6" s="3"/>
      <c r="P6" s="3"/>
    </row>
    <row r="7" spans="2:20" x14ac:dyDescent="0.25">
      <c r="B7" t="s">
        <v>22</v>
      </c>
      <c r="C7" t="s">
        <v>25</v>
      </c>
      <c r="D7" t="s">
        <v>27</v>
      </c>
      <c r="E7" t="s">
        <v>28</v>
      </c>
      <c r="F7" t="s">
        <v>31</v>
      </c>
      <c r="K7" s="1"/>
      <c r="L7" s="1"/>
    </row>
    <row r="8" spans="2:20" ht="15.75" thickBot="1" x14ac:dyDescent="0.3">
      <c r="B8" t="s">
        <v>22</v>
      </c>
      <c r="C8" t="s">
        <v>25</v>
      </c>
      <c r="D8" t="s">
        <v>27</v>
      </c>
      <c r="E8" t="s">
        <v>29</v>
      </c>
      <c r="F8" t="s">
        <v>30</v>
      </c>
    </row>
    <row r="9" spans="2:20" x14ac:dyDescent="0.25">
      <c r="B9" t="s">
        <v>21</v>
      </c>
      <c r="C9" t="s">
        <v>25</v>
      </c>
      <c r="D9" t="s">
        <v>27</v>
      </c>
      <c r="E9" t="s">
        <v>29</v>
      </c>
      <c r="F9" t="s">
        <v>31</v>
      </c>
      <c r="K9" s="4"/>
      <c r="L9" s="5"/>
      <c r="M9" s="5"/>
      <c r="N9" s="6"/>
      <c r="Q9" s="13"/>
      <c r="R9" s="14"/>
      <c r="S9" s="14"/>
      <c r="T9" s="15"/>
    </row>
    <row r="10" spans="2:20" x14ac:dyDescent="0.25">
      <c r="B10" t="s">
        <v>20</v>
      </c>
      <c r="C10" t="s">
        <v>24</v>
      </c>
      <c r="D10" t="s">
        <v>26</v>
      </c>
      <c r="E10" t="s">
        <v>28</v>
      </c>
      <c r="F10" t="s">
        <v>30</v>
      </c>
      <c r="K10" s="21" t="s">
        <v>37</v>
      </c>
      <c r="L10" s="24" t="s">
        <v>34</v>
      </c>
      <c r="M10" s="7">
        <f>-(L4/L3*LOG((L4/L3),2)+L5/L3*LOG((L5/L3),2))</f>
        <v>0.97095059445466858</v>
      </c>
      <c r="N10" s="8"/>
      <c r="Q10" s="23" t="s">
        <v>39</v>
      </c>
      <c r="R10" s="25" t="s">
        <v>34</v>
      </c>
      <c r="S10" s="16">
        <f>-(L4/L3*LOG((L4/L3),3)+L5/L3*LOG((L5/L3),3)+L6/L3*LOG((L6/L3),3))</f>
        <v>0.90559632343292962</v>
      </c>
      <c r="T10" s="17"/>
    </row>
    <row r="11" spans="2:20" ht="15.75" thickBot="1" x14ac:dyDescent="0.3">
      <c r="B11" t="s">
        <v>20</v>
      </c>
      <c r="C11" t="s">
        <v>25</v>
      </c>
      <c r="D11" t="s">
        <v>27</v>
      </c>
      <c r="E11" t="s">
        <v>28</v>
      </c>
      <c r="F11" t="s">
        <v>31</v>
      </c>
      <c r="K11" s="9"/>
      <c r="L11" s="10"/>
      <c r="M11" s="10"/>
      <c r="N11" s="11"/>
      <c r="Q11" s="18"/>
      <c r="R11" s="19"/>
      <c r="S11" s="19"/>
      <c r="T11" s="20"/>
    </row>
    <row r="12" spans="2:20" x14ac:dyDescent="0.25">
      <c r="B12" t="s">
        <v>22</v>
      </c>
      <c r="C12" t="s">
        <v>24</v>
      </c>
      <c r="D12" t="s">
        <v>27</v>
      </c>
      <c r="E12" t="s">
        <v>28</v>
      </c>
      <c r="F12" t="s">
        <v>31</v>
      </c>
    </row>
    <row r="13" spans="2:20" x14ac:dyDescent="0.25">
      <c r="B13" t="s">
        <v>20</v>
      </c>
      <c r="C13" t="s">
        <v>24</v>
      </c>
      <c r="D13" t="s">
        <v>27</v>
      </c>
      <c r="E13" t="s">
        <v>29</v>
      </c>
      <c r="F13" t="s">
        <v>31</v>
      </c>
    </row>
    <row r="14" spans="2:20" x14ac:dyDescent="0.25">
      <c r="B14" t="s">
        <v>21</v>
      </c>
      <c r="C14" t="s">
        <v>24</v>
      </c>
      <c r="D14" t="s">
        <v>26</v>
      </c>
      <c r="E14" t="s">
        <v>29</v>
      </c>
      <c r="F14" t="s">
        <v>31</v>
      </c>
    </row>
    <row r="15" spans="2:20" x14ac:dyDescent="0.25">
      <c r="B15" t="s">
        <v>21</v>
      </c>
      <c r="C15" t="s">
        <v>23</v>
      </c>
      <c r="D15" t="s">
        <v>27</v>
      </c>
      <c r="E15" t="s">
        <v>28</v>
      </c>
      <c r="F15" t="s">
        <v>31</v>
      </c>
    </row>
    <row r="16" spans="2:20" x14ac:dyDescent="0.25">
      <c r="B16" t="s">
        <v>22</v>
      </c>
      <c r="C16" t="s">
        <v>24</v>
      </c>
      <c r="D16" t="s">
        <v>26</v>
      </c>
      <c r="E16" t="s">
        <v>29</v>
      </c>
      <c r="F16" t="s">
        <v>30</v>
      </c>
    </row>
  </sheetData>
  <autoFilter ref="B2:F1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www092drzewo</vt:lpstr>
      <vt:lpstr>Entropia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2021-07-11T16:52:27Z</dcterms:created>
  <dcterms:modified xsi:type="dcterms:W3CDTF">2021-09-01T18:18:14Z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cd198de1-307f-4fd6-864e-8a6f32c708f0</vt:lpwstr>
  </property>
</Properties>
</file>