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\Pulpit\StronyWWW\"/>
    </mc:Choice>
  </mc:AlternateContent>
  <xr:revisionPtr revIDLastSave="0" documentId="13_ncr:1_{A66C74E8-B858-4E99-B72B-021961E8AD25}" xr6:coauthVersionLast="47" xr6:coauthVersionMax="47" xr10:uidLastSave="{00000000-0000-0000-0000-000000000000}"/>
  <bookViews>
    <workbookView xWindow="2220" yWindow="2550" windowWidth="21600" windowHeight="12975" xr2:uid="{0A568B9F-9099-4B81-82A6-231BCC78AF93}"/>
  </bookViews>
  <sheets>
    <sheet name="Arkusz1" sheetId="1" r:id="rId1"/>
  </sheets>
  <definedNames>
    <definedName name="_xlnm._FilterDatabase" localSheetId="0" hidden="1">Arkusz1!$B$5:$F$17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H18" i="1"/>
  <c r="K18" i="1"/>
  <c r="K9" i="1"/>
  <c r="J9" i="1"/>
  <c r="K8" i="1"/>
  <c r="K15" i="1" s="1"/>
  <c r="J8" i="1"/>
  <c r="B16" i="1"/>
  <c r="J10" i="1" l="1"/>
  <c r="J18" i="1" s="1"/>
  <c r="J11" i="1"/>
  <c r="J12" i="1"/>
  <c r="J13" i="1"/>
  <c r="J14" i="1"/>
  <c r="J15" i="1"/>
  <c r="K10" i="1"/>
  <c r="K11" i="1"/>
  <c r="K12" i="1"/>
  <c r="K13" i="1"/>
  <c r="K14" i="1"/>
</calcChain>
</file>

<file path=xl/sharedStrings.xml><?xml version="1.0" encoding="utf-8"?>
<sst xmlns="http://schemas.openxmlformats.org/spreadsheetml/2006/main" count="70" uniqueCount="28">
  <si>
    <t>Nr obserwacji</t>
  </si>
  <si>
    <t>duży</t>
  </si>
  <si>
    <t>mała</t>
  </si>
  <si>
    <t>przekroczona</t>
  </si>
  <si>
    <t>mały</t>
  </si>
  <si>
    <t>tak</t>
  </si>
  <si>
    <t>nie</t>
  </si>
  <si>
    <t>Dane wejściowe</t>
  </si>
  <si>
    <t>Rozmiar kom. R</t>
  </si>
  <si>
    <t>liczba kom. R</t>
  </si>
  <si>
    <t>obszar zjetości w płucach</t>
  </si>
  <si>
    <t>prawdopodobieństwo</t>
  </si>
  <si>
    <t>licznik</t>
  </si>
  <si>
    <t>Diagnoza</t>
  </si>
  <si>
    <t>TAK</t>
  </si>
  <si>
    <t>NIE</t>
  </si>
  <si>
    <t>Obszar zajetości</t>
  </si>
  <si>
    <t>Liczba kon. R na jednostkę</t>
  </si>
  <si>
    <t>duża</t>
  </si>
  <si>
    <t>normalna</t>
  </si>
  <si>
    <t>P'(yes)</t>
  </si>
  <si>
    <t>P'(no)</t>
  </si>
  <si>
    <t>P(hipoteza)</t>
  </si>
  <si>
    <t xml:space="preserve">diagnoza lekarza </t>
  </si>
  <si>
    <t>Pewność wyniku dla</t>
  </si>
  <si>
    <t>Tabela obliczeniowa</t>
  </si>
  <si>
    <t>Ocena hipotezy</t>
  </si>
  <si>
    <t>Prawdopodobieństwo hipotezy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</si>
</sst>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1" fillId="0" borderId="10" xfId="0" applyFont="1" applyBorder="1"/>
    <xf numFmtId="0" fontId="0" fillId="0" borderId="1" xfId="0" applyFill="1" applyBorder="1"/>
    <xf numFmtId="0" fontId="0" fillId="0" borderId="11" xfId="0" applyBorder="1"/>
    <xf numFmtId="0" fontId="0" fillId="0" borderId="0" xfId="0" applyFill="1" applyBorder="1"/>
    <xf numFmtId="0" fontId="2" fillId="0" borderId="5" xfId="0" applyFont="1" applyBorder="1" applyAlignment="1">
      <alignment horizontal="center"/>
    </xf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2</xdr:row>
      <xdr:rowOff>85725</xdr:rowOff>
    </xdr:from>
    <xdr:to>
      <xdr:col>6</xdr:col>
      <xdr:colOff>476250</xdr:colOff>
      <xdr:row>2</xdr:row>
      <xdr:rowOff>104775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220ADF4E-7DB4-419F-8FCC-96A0B6C87A17}"/>
            </a:ext>
          </a:extLst>
        </xdr:cNvPr>
        <xdr:cNvCxnSpPr/>
      </xdr:nvCxnSpPr>
      <xdr:spPr>
        <a:xfrm flipV="1">
          <a:off x="1752600" y="466725"/>
          <a:ext cx="5133975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</xdr:row>
      <xdr:rowOff>95250</xdr:rowOff>
    </xdr:from>
    <xdr:to>
      <xdr:col>10</xdr:col>
      <xdr:colOff>57150</xdr:colOff>
      <xdr:row>4</xdr:row>
      <xdr:rowOff>171450</xdr:rowOff>
    </xdr:to>
    <xdr:cxnSp macro="">
      <xdr:nvCxnSpPr>
        <xdr:cNvPr id="5" name="Łącznik: łamany 4">
          <a:extLst>
            <a:ext uri="{FF2B5EF4-FFF2-40B4-BE49-F238E27FC236}">
              <a16:creationId xmlns:a16="http://schemas.microsoft.com/office/drawing/2014/main" id="{0D279EB9-624E-4C3D-82DC-E8CD9C699529}"/>
            </a:ext>
          </a:extLst>
        </xdr:cNvPr>
        <xdr:cNvCxnSpPr/>
      </xdr:nvCxnSpPr>
      <xdr:spPr>
        <a:xfrm>
          <a:off x="8429625" y="476250"/>
          <a:ext cx="1552575" cy="457200"/>
        </a:xfrm>
        <a:prstGeom prst="bentConnector3">
          <a:avLst>
            <a:gd name="adj1" fmla="val 9969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657226</xdr:colOff>
      <xdr:row>18</xdr:row>
      <xdr:rowOff>57150</xdr:rowOff>
    </xdr:from>
    <xdr:to>
      <xdr:col>10</xdr:col>
      <xdr:colOff>142876</xdr:colOff>
      <xdr:row>19</xdr:row>
      <xdr:rowOff>104775</xdr:rowOff>
    </xdr:to>
    <xdr:cxnSp macro="">
      <xdr:nvCxnSpPr>
        <xdr:cNvPr id="8" name="Łącznik: łamany 7">
          <a:extLst>
            <a:ext uri="{FF2B5EF4-FFF2-40B4-BE49-F238E27FC236}">
              <a16:creationId xmlns:a16="http://schemas.microsoft.com/office/drawing/2014/main" id="{939A81D6-D6E4-47E3-8726-D06057664EE2}"/>
            </a:ext>
          </a:extLst>
        </xdr:cNvPr>
        <xdr:cNvCxnSpPr/>
      </xdr:nvCxnSpPr>
      <xdr:spPr>
        <a:xfrm rot="10800000" flipV="1">
          <a:off x="9067801" y="3724275"/>
          <a:ext cx="1000125" cy="247650"/>
        </a:xfrm>
        <a:prstGeom prst="bentConnector3">
          <a:avLst>
            <a:gd name="adj1" fmla="val -47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19</xdr:row>
      <xdr:rowOff>114300</xdr:rowOff>
    </xdr:from>
    <xdr:to>
      <xdr:col>6</xdr:col>
      <xdr:colOff>590551</xdr:colOff>
      <xdr:row>19</xdr:row>
      <xdr:rowOff>114300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5740BAAB-0616-4677-A92B-72A62B110AC5}"/>
            </a:ext>
          </a:extLst>
        </xdr:cNvPr>
        <xdr:cNvCxnSpPr/>
      </xdr:nvCxnSpPr>
      <xdr:spPr>
        <a:xfrm flipH="1">
          <a:off x="5695950" y="3981450"/>
          <a:ext cx="1304926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326B-6A7F-4E83-B07D-9CA7DCAB16B4}">
  <dimension ref="B3:K26"/>
  <sheetViews>
    <sheetView tabSelected="1" zoomScaleNormal="100" workbookViewId="0"/>
  </sheetViews>
  <sheetFormatPr defaultRowHeight="15" x14ac:dyDescent="0.25"/>
  <cols>
    <col min="2" max="2" width="18.85546875" customWidth="1"/>
    <col min="3" max="3" width="13.7109375" customWidth="1"/>
    <col min="4" max="5" width="14.28515625" customWidth="1"/>
    <col min="6" max="6" width="25.85546875" customWidth="1"/>
    <col min="8" max="8" width="20.85546875" customWidth="1"/>
    <col min="9" max="9" width="12.85546875" customWidth="1"/>
    <col min="10" max="10" width="9.85546875" bestFit="1" customWidth="1"/>
    <col min="11" max="11" width="12.5703125" customWidth="1"/>
  </cols>
  <sheetData>
    <row r="3" spans="2:11" x14ac:dyDescent="0.25">
      <c r="B3" s="3" t="s">
        <v>7</v>
      </c>
      <c r="H3" s="3" t="s">
        <v>25</v>
      </c>
    </row>
    <row r="5" spans="2:11" ht="30" x14ac:dyDescent="0.25">
      <c r="B5" s="1" t="s">
        <v>0</v>
      </c>
      <c r="C5" s="1" t="s">
        <v>8</v>
      </c>
      <c r="D5" s="1" t="s">
        <v>9</v>
      </c>
      <c r="E5" s="4" t="s">
        <v>10</v>
      </c>
      <c r="F5" s="1" t="s">
        <v>23</v>
      </c>
    </row>
    <row r="6" spans="2:11" x14ac:dyDescent="0.25">
      <c r="B6" s="2">
        <v>1</v>
      </c>
      <c r="C6" s="1" t="s">
        <v>18</v>
      </c>
      <c r="D6" s="1" t="s">
        <v>2</v>
      </c>
      <c r="E6" s="1" t="s">
        <v>1</v>
      </c>
      <c r="F6" s="2" t="s">
        <v>5</v>
      </c>
      <c r="H6" s="7"/>
      <c r="I6" s="1"/>
      <c r="J6" s="9" t="s">
        <v>13</v>
      </c>
      <c r="K6" s="10"/>
    </row>
    <row r="7" spans="2:11" x14ac:dyDescent="0.25">
      <c r="B7" s="2">
        <v>2</v>
      </c>
      <c r="C7" s="1" t="s">
        <v>18</v>
      </c>
      <c r="D7" s="1" t="s">
        <v>3</v>
      </c>
      <c r="E7" s="1" t="s">
        <v>1</v>
      </c>
      <c r="F7" s="2" t="s">
        <v>5</v>
      </c>
      <c r="H7" s="7"/>
      <c r="I7" s="1"/>
      <c r="J7" s="2" t="s">
        <v>14</v>
      </c>
      <c r="K7" s="2" t="s">
        <v>15</v>
      </c>
    </row>
    <row r="8" spans="2:11" ht="15" customHeight="1" x14ac:dyDescent="0.25">
      <c r="B8" s="2">
        <v>3</v>
      </c>
      <c r="C8" s="1" t="s">
        <v>19</v>
      </c>
      <c r="D8" s="1" t="s">
        <v>3</v>
      </c>
      <c r="E8" s="1" t="s">
        <v>4</v>
      </c>
      <c r="F8" s="2" t="s">
        <v>6</v>
      </c>
      <c r="H8" s="1" t="s">
        <v>12</v>
      </c>
      <c r="I8" s="1"/>
      <c r="J8" s="1">
        <f>COUNTIF(F6:F15,"tak")</f>
        <v>6</v>
      </c>
      <c r="K8" s="1">
        <f>COUNTIF(F6:F15,"nie")</f>
        <v>4</v>
      </c>
    </row>
    <row r="9" spans="2:11" x14ac:dyDescent="0.25">
      <c r="B9" s="2">
        <v>4</v>
      </c>
      <c r="C9" s="1" t="s">
        <v>18</v>
      </c>
      <c r="D9" s="1" t="s">
        <v>2</v>
      </c>
      <c r="E9" s="1" t="s">
        <v>4</v>
      </c>
      <c r="F9" s="2" t="s">
        <v>6</v>
      </c>
      <c r="H9" s="1" t="s">
        <v>11</v>
      </c>
      <c r="I9" s="2"/>
      <c r="J9" s="1">
        <f>J8/B16</f>
        <v>0.6</v>
      </c>
      <c r="K9" s="1">
        <f>K8/B16</f>
        <v>0.4</v>
      </c>
    </row>
    <row r="10" spans="2:11" x14ac:dyDescent="0.25">
      <c r="B10" s="2">
        <v>5</v>
      </c>
      <c r="C10" s="1" t="s">
        <v>18</v>
      </c>
      <c r="D10" s="1" t="s">
        <v>3</v>
      </c>
      <c r="E10" s="1" t="s">
        <v>1</v>
      </c>
      <c r="F10" s="2" t="s">
        <v>5</v>
      </c>
      <c r="H10" s="5" t="s">
        <v>8</v>
      </c>
      <c r="I10" s="1" t="s">
        <v>18</v>
      </c>
      <c r="J10" s="1">
        <f>COUNTIFS($F$6:$F$15,$J$7,C6:C15,I10)/$J$8</f>
        <v>0.83333333333333337</v>
      </c>
      <c r="K10" s="1">
        <f>COUNTIFS($F$6:$F$15,$K$7,C6:C15,I10)/$K$8</f>
        <v>0.5</v>
      </c>
    </row>
    <row r="11" spans="2:11" x14ac:dyDescent="0.25">
      <c r="B11" s="2">
        <v>6</v>
      </c>
      <c r="C11" s="1" t="s">
        <v>19</v>
      </c>
      <c r="D11" s="1" t="s">
        <v>3</v>
      </c>
      <c r="E11" s="1" t="s">
        <v>1</v>
      </c>
      <c r="F11" s="2" t="s">
        <v>5</v>
      </c>
      <c r="H11" s="5"/>
      <c r="I11" s="1" t="s">
        <v>19</v>
      </c>
      <c r="J11" s="1">
        <f>COUNTIFS($F$6:$F$15,$J$7,C6:C15,I11)/$J$8</f>
        <v>0.16666666666666666</v>
      </c>
      <c r="K11" s="1">
        <f>COUNTIFS($F$6:$F$15,$K$7,C6:C15,I11)/$K$8</f>
        <v>0.5</v>
      </c>
    </row>
    <row r="12" spans="2:11" ht="14.25" customHeight="1" x14ac:dyDescent="0.25">
      <c r="B12" s="2">
        <v>7</v>
      </c>
      <c r="C12" s="1" t="s">
        <v>18</v>
      </c>
      <c r="D12" s="1" t="s">
        <v>2</v>
      </c>
      <c r="E12" s="1" t="s">
        <v>4</v>
      </c>
      <c r="F12" s="2" t="s">
        <v>6</v>
      </c>
      <c r="H12" s="6" t="s">
        <v>17</v>
      </c>
      <c r="I12" s="1" t="s">
        <v>2</v>
      </c>
      <c r="J12" s="1">
        <f>COUNTIFS($F$6:$F$15,$J$7,D6:D15,I12)/$J$8</f>
        <v>0.16666666666666666</v>
      </c>
      <c r="K12" s="1">
        <f>COUNTIFS($F$6:$F$15,$K$7,D6:D15,I12)/$K$8</f>
        <v>0.75</v>
      </c>
    </row>
    <row r="13" spans="2:11" x14ac:dyDescent="0.25">
      <c r="B13" s="2">
        <v>8</v>
      </c>
      <c r="C13" s="1" t="s">
        <v>18</v>
      </c>
      <c r="D13" s="1" t="s">
        <v>3</v>
      </c>
      <c r="E13" s="1" t="s">
        <v>4</v>
      </c>
      <c r="F13" s="2" t="s">
        <v>5</v>
      </c>
      <c r="H13" s="6"/>
      <c r="I13" s="1" t="s">
        <v>3</v>
      </c>
      <c r="J13" s="1">
        <f>COUNTIFS($F$6:$F$15,$J$7,D6:D15,I13)/$J$8</f>
        <v>0.83333333333333337</v>
      </c>
      <c r="K13" s="1">
        <f>COUNTIFS($F$6:$F$15,$K$7,D6:D15,I13)/$K$8</f>
        <v>0.25</v>
      </c>
    </row>
    <row r="14" spans="2:11" x14ac:dyDescent="0.25">
      <c r="B14" s="2">
        <v>9</v>
      </c>
      <c r="C14" s="1" t="s">
        <v>18</v>
      </c>
      <c r="D14" s="1" t="s">
        <v>3</v>
      </c>
      <c r="E14" s="1" t="s">
        <v>1</v>
      </c>
      <c r="F14" s="2" t="s">
        <v>5</v>
      </c>
      <c r="H14" s="17" t="s">
        <v>16</v>
      </c>
      <c r="I14" s="18" t="s">
        <v>1</v>
      </c>
      <c r="J14" s="1">
        <f>COUNTIFS($F$6:$F$15,$J$7,E6:E15,I14)/$J$8</f>
        <v>0.83333333333333337</v>
      </c>
      <c r="K14" s="1">
        <f>COUNTIFS($F$6:$F$15,$K$7,E6:E15,I14)/$K$8</f>
        <v>0.25</v>
      </c>
    </row>
    <row r="15" spans="2:11" ht="15.75" thickBot="1" x14ac:dyDescent="0.3">
      <c r="B15" s="2">
        <v>10</v>
      </c>
      <c r="C15" s="1" t="s">
        <v>19</v>
      </c>
      <c r="D15" s="1" t="s">
        <v>2</v>
      </c>
      <c r="E15" s="1" t="s">
        <v>1</v>
      </c>
      <c r="F15" s="2" t="s">
        <v>6</v>
      </c>
      <c r="H15" s="17"/>
      <c r="I15" s="18" t="s">
        <v>4</v>
      </c>
      <c r="J15" s="1">
        <f>COUNTIFS($F$6:$F$15,$J$7,E6:E15,I15)/$J$8</f>
        <v>0.16666666666666666</v>
      </c>
      <c r="K15" s="1">
        <f>COUNTIFS($F$6:$F$15,$K$7,E6:E15,I15)/$K$8</f>
        <v>0.75</v>
      </c>
    </row>
    <row r="16" spans="2:11" ht="15.75" thickBot="1" x14ac:dyDescent="0.3">
      <c r="B16" s="11">
        <f>COUNT(B6:B15)</f>
        <v>10</v>
      </c>
      <c r="C16" s="12"/>
      <c r="D16" s="12"/>
      <c r="E16" s="12"/>
      <c r="F16" s="12"/>
      <c r="H16" s="8"/>
      <c r="I16" s="19"/>
      <c r="J16" s="12"/>
      <c r="K16" s="12"/>
    </row>
    <row r="17" spans="2:11" ht="15.75" thickBot="1" x14ac:dyDescent="0.3">
      <c r="F17" s="13"/>
      <c r="H17" s="20" t="s">
        <v>22</v>
      </c>
      <c r="J17" s="21" t="s">
        <v>20</v>
      </c>
      <c r="K17" s="1" t="s">
        <v>21</v>
      </c>
    </row>
    <row r="18" spans="2:11" ht="17.25" thickTop="1" thickBot="1" x14ac:dyDescent="0.3">
      <c r="B18" s="1" t="s">
        <v>24</v>
      </c>
      <c r="C18" s="1" t="s">
        <v>18</v>
      </c>
      <c r="D18" s="1" t="s">
        <v>3</v>
      </c>
      <c r="E18" s="22" t="s">
        <v>1</v>
      </c>
      <c r="F18" s="16" t="str">
        <f>IF(H18&gt;0.5,"zdiagnozowano raka płuc","nie zdiagnozowano raka płuc")</f>
        <v>zdiagnozowano raka płuc</v>
      </c>
      <c r="G18" s="14"/>
      <c r="H18" s="24">
        <f>J18/(J18+K18)</f>
        <v>0.96525096525096521</v>
      </c>
      <c r="J18" s="1">
        <f>SUMIF(I10:I15,C18,J10:J15)*SUMIF(I10:I15,D18,J10:J15)*SUMIF(I10:I15,E18,J10:J15)*J9</f>
        <v>0.34722222222222227</v>
      </c>
      <c r="K18" s="1">
        <f>SUMIF(I10:I15,C18,K10:K15)*SUMIF(I10:I15,D18,K10:K15)*SUMIF(I10:I15,E18,K10:K15)*K9</f>
        <v>1.2500000000000001E-2</v>
      </c>
    </row>
    <row r="19" spans="2:11" ht="15.75" thickTop="1" x14ac:dyDescent="0.25">
      <c r="B19" s="12"/>
      <c r="C19" s="23"/>
      <c r="D19" s="23"/>
      <c r="E19" s="23"/>
      <c r="F19" s="15"/>
    </row>
    <row r="20" spans="2:11" x14ac:dyDescent="0.25">
      <c r="F20" s="3" t="s">
        <v>26</v>
      </c>
      <c r="H20" s="25" t="s">
        <v>27</v>
      </c>
      <c r="I20" s="12"/>
    </row>
    <row r="21" spans="2:11" x14ac:dyDescent="0.25">
      <c r="E21" s="12"/>
      <c r="H21" s="12"/>
    </row>
    <row r="22" spans="2:11" x14ac:dyDescent="0.25">
      <c r="H22" s="12"/>
    </row>
    <row r="23" spans="2:11" x14ac:dyDescent="0.25">
      <c r="H23" s="12"/>
    </row>
    <row r="24" spans="2:11" x14ac:dyDescent="0.25">
      <c r="H24" s="12"/>
    </row>
    <row r="25" spans="2:11" x14ac:dyDescent="0.25">
      <c r="H25" s="12"/>
    </row>
    <row r="26" spans="2:11" x14ac:dyDescent="0.25">
      <c r="E26" s="12"/>
      <c r="H26" s="12"/>
    </row>
  </sheetData>
  <autoFilter ref="B5:F17" xr:uid="{71A4326B-6A7F-4E83-B07D-9CA7DCAB16B4}"/>
  <mergeCells count="4">
    <mergeCell ref="J6:K6"/>
    <mergeCell ref="H12:H13"/>
    <mergeCell ref="H10:H11"/>
    <mergeCell ref="H14:H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2021-08-15T15:16:08Z</dcterms:created>
  <dcterms:modified xsi:type="dcterms:W3CDTF">2021-08-15T19:38:03Z</dcterms:modified>
</cp:coreProperties>
</file>