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t\Desktop\"/>
    </mc:Choice>
  </mc:AlternateContent>
  <xr:revisionPtr revIDLastSave="0" documentId="13_ncr:1_{E725F833-A313-4C3B-9003-2BC03D17FE3E}" xr6:coauthVersionLast="46" xr6:coauthVersionMax="46" xr10:uidLastSave="{00000000-0000-0000-0000-000000000000}"/>
  <bookViews>
    <workbookView xWindow="765" yWindow="1650" windowWidth="23400" windowHeight="11160" activeTab="1" xr2:uid="{00000000-000D-0000-FFFF-FFFF00000000}"/>
  </bookViews>
  <sheets>
    <sheet name="Sheet1" sheetId="1" r:id="rId1"/>
    <sheet name="Arkusz1" sheetId="2" r:id="rId2"/>
  </sheets>
  <definedNames>
    <definedName name="solver_adj" localSheetId="1" hidden="1">Arkusz1!$F$4:$O$4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Arkusz1!$N$22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" i="2" l="1"/>
  <c r="Z49" i="2"/>
  <c r="Y49" i="2"/>
  <c r="X49" i="2"/>
  <c r="W49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R49" i="2"/>
  <c r="R61" i="2"/>
  <c r="R60" i="2"/>
  <c r="R59" i="2"/>
  <c r="R58" i="2"/>
  <c r="R57" i="2"/>
  <c r="R56" i="2"/>
  <c r="R55" i="2"/>
  <c r="R54" i="2"/>
  <c r="R53" i="2"/>
  <c r="R52" i="2"/>
  <c r="R51" i="2"/>
  <c r="R50" i="2"/>
  <c r="R48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H39" i="2"/>
  <c r="J33" i="2"/>
  <c r="F30" i="2"/>
  <c r="O39" i="2"/>
  <c r="N39" i="2"/>
  <c r="M39" i="2"/>
  <c r="L39" i="2"/>
  <c r="K39" i="2"/>
  <c r="J39" i="2"/>
  <c r="I39" i="2"/>
  <c r="G39" i="2"/>
  <c r="F39" i="2"/>
  <c r="M36" i="2"/>
  <c r="L36" i="2"/>
  <c r="I36" i="2"/>
  <c r="H36" i="2"/>
  <c r="G36" i="2"/>
  <c r="F36" i="2"/>
  <c r="K36" i="2"/>
  <c r="J36" i="2"/>
  <c r="K33" i="2"/>
  <c r="I33" i="2"/>
  <c r="H33" i="2"/>
  <c r="G33" i="2"/>
  <c r="F33" i="2"/>
  <c r="I30" i="2"/>
  <c r="H30" i="2"/>
  <c r="G30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G27" i="2"/>
  <c r="F27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Q8" i="2"/>
  <c r="Q20" i="2"/>
  <c r="Q19" i="2"/>
  <c r="Q18" i="2"/>
  <c r="Q17" i="2"/>
  <c r="Q16" i="2"/>
  <c r="Q15" i="2"/>
  <c r="Q14" i="2"/>
  <c r="Q13" i="2"/>
  <c r="Q12" i="2"/>
  <c r="Q11" i="2"/>
  <c r="Q10" i="2"/>
  <c r="Q9" i="2"/>
  <c r="Q7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T8" i="2" s="1"/>
  <c r="K7" i="2"/>
  <c r="J7" i="2"/>
  <c r="I7" i="2"/>
  <c r="H7" i="2"/>
  <c r="G20" i="2"/>
  <c r="N20" i="2" s="1"/>
  <c r="G19" i="2"/>
  <c r="N19" i="2" s="1"/>
  <c r="G18" i="2"/>
  <c r="N18" i="2" s="1"/>
  <c r="G17" i="2"/>
  <c r="N17" i="2" s="1"/>
  <c r="G16" i="2"/>
  <c r="N16" i="2" s="1"/>
  <c r="G15" i="2"/>
  <c r="N15" i="2" s="1"/>
  <c r="G14" i="2"/>
  <c r="N14" i="2" s="1"/>
  <c r="G13" i="2"/>
  <c r="N13" i="2" s="1"/>
  <c r="G12" i="2"/>
  <c r="N12" i="2" s="1"/>
  <c r="G11" i="2"/>
  <c r="N11" i="2" s="1"/>
  <c r="G10" i="2"/>
  <c r="N10" i="2" s="1"/>
  <c r="G9" i="2"/>
  <c r="N9" i="2" s="1"/>
  <c r="G8" i="2"/>
  <c r="N8" i="2" s="1"/>
  <c r="G7" i="2"/>
  <c r="N7" i="2" s="1"/>
  <c r="P8" i="2" l="1"/>
  <c r="V10" i="2"/>
  <c r="P12" i="2"/>
  <c r="P13" i="2"/>
  <c r="R14" i="2"/>
  <c r="P16" i="2"/>
  <c r="P17" i="2"/>
  <c r="R18" i="2"/>
  <c r="P20" i="2"/>
  <c r="V18" i="2"/>
  <c r="P9" i="2"/>
  <c r="T11" i="2"/>
  <c r="R10" i="2"/>
  <c r="T12" i="2"/>
  <c r="V14" i="2"/>
  <c r="T15" i="2"/>
  <c r="T16" i="2"/>
  <c r="T19" i="2"/>
  <c r="T20" i="2"/>
  <c r="V9" i="2"/>
  <c r="V11" i="2"/>
  <c r="V13" i="2"/>
  <c r="V15" i="2"/>
  <c r="V17" i="2"/>
  <c r="V19" i="2"/>
  <c r="R8" i="2"/>
  <c r="V8" i="2"/>
  <c r="T9" i="2"/>
  <c r="P10" i="2"/>
  <c r="T10" i="2"/>
  <c r="P11" i="2"/>
  <c r="R12" i="2"/>
  <c r="V12" i="2"/>
  <c r="T13" i="2"/>
  <c r="P14" i="2"/>
  <c r="T14" i="2"/>
  <c r="P15" i="2"/>
  <c r="R16" i="2"/>
  <c r="V16" i="2"/>
  <c r="T17" i="2"/>
  <c r="P18" i="2"/>
  <c r="T18" i="2"/>
  <c r="P19" i="2"/>
  <c r="R20" i="2"/>
  <c r="V20" i="2"/>
  <c r="R7" i="2"/>
  <c r="T7" i="2"/>
  <c r="R9" i="2"/>
  <c r="R11" i="2"/>
  <c r="R13" i="2"/>
  <c r="R15" i="2"/>
  <c r="R17" i="2"/>
  <c r="R19" i="2"/>
  <c r="V7" i="2"/>
  <c r="P7" i="2"/>
  <c r="V22" i="2" l="1"/>
  <c r="N22" i="2"/>
  <c r="T22" i="2"/>
  <c r="P22" i="2"/>
  <c r="R22" i="2"/>
</calcChain>
</file>

<file path=xl/sharedStrings.xml><?xml version="1.0" encoding="utf-8"?>
<sst xmlns="http://schemas.openxmlformats.org/spreadsheetml/2006/main" count="114" uniqueCount="44">
  <si>
    <t>LP</t>
  </si>
  <si>
    <t>X</t>
  </si>
  <si>
    <t>Y</t>
  </si>
  <si>
    <t>Cr1</t>
  </si>
  <si>
    <t>Cr2</t>
  </si>
  <si>
    <t>Cr5</t>
  </si>
  <si>
    <t>Clu1</t>
  </si>
  <si>
    <t>Clu2</t>
  </si>
  <si>
    <t>Clu3</t>
  </si>
  <si>
    <t>Clu4</t>
  </si>
  <si>
    <t>Clu5</t>
  </si>
  <si>
    <t>CR3</t>
  </si>
  <si>
    <t>CR4</t>
  </si>
  <si>
    <t>SUMA</t>
  </si>
  <si>
    <t>Min odległ dla K=3</t>
  </si>
  <si>
    <t>Min odległ dka K=1</t>
  </si>
  <si>
    <t>Min odległ dka K=2</t>
  </si>
  <si>
    <t>Centroid dla K=1</t>
  </si>
  <si>
    <t>Min odległ dla K=4</t>
  </si>
  <si>
    <t>Min odległ dla K=5</t>
  </si>
  <si>
    <t>CLu1</t>
  </si>
  <si>
    <t>Centroid dla K=2</t>
  </si>
  <si>
    <t>Centroid dla K=3</t>
  </si>
  <si>
    <t>Centroid dla K=4</t>
  </si>
  <si>
    <t>Centroid dla K=5</t>
  </si>
  <si>
    <t>Clu 1 LUB 2</t>
  </si>
  <si>
    <t>Clu 1 LUB 2 LUB 3</t>
  </si>
  <si>
    <t>Clu 1 LUB 2 LUB 3 LUB 4</t>
  </si>
  <si>
    <t>Clu 1 LUB 2 LUB 3 LUB 4 LUB 5</t>
  </si>
  <si>
    <t>O</t>
  </si>
  <si>
    <t>Q</t>
  </si>
  <si>
    <t>S</t>
  </si>
  <si>
    <t>U</t>
  </si>
  <si>
    <t>W</t>
  </si>
  <si>
    <t>K=2 Clu 1 LUB 2</t>
  </si>
  <si>
    <t>x</t>
  </si>
  <si>
    <t>y</t>
  </si>
  <si>
    <t>DALSZE OBLICZENIA WYKONAMY TYLKO DLA K=2</t>
  </si>
  <si>
    <t>TĘ CZĘŚĆ ODRZUCAMY Z OBLICZEŃ DLA K=2</t>
  </si>
  <si>
    <t>K=2 DRUGA ITERAKCJA CENTROIDÓW</t>
  </si>
  <si>
    <t>K= 2 DRUGA  ITERAKCJA</t>
  </si>
  <si>
    <t>SUMA DUGA ITERAKCJA</t>
  </si>
  <si>
    <t>PIERWSZE CENTROIDY WYBRANE Z "BUTA"</t>
  </si>
  <si>
    <t>DANE WEJŚCIOWE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</si>
</sst>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24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/>
      <top style="medium">
        <color rgb="FFC00000"/>
      </top>
      <bottom style="thin">
        <color indexed="64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indexed="64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4" borderId="5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7" xfId="0" applyFill="1" applyBorder="1" applyAlignment="1">
      <alignment horizontal="center"/>
    </xf>
    <xf numFmtId="0" fontId="0" fillId="0" borderId="18" xfId="0" applyBorder="1"/>
    <xf numFmtId="0" fontId="0" fillId="7" borderId="3" xfId="0" applyFill="1" applyBorder="1" applyAlignment="1">
      <alignment horizontal="center"/>
    </xf>
    <xf numFmtId="0" fontId="0" fillId="7" borderId="0" xfId="0" applyFill="1" applyBorder="1"/>
    <xf numFmtId="0" fontId="0" fillId="7" borderId="4" xfId="0" applyFill="1" applyBorder="1" applyAlignment="1">
      <alignment horizontal="center"/>
    </xf>
    <xf numFmtId="0" fontId="0" fillId="3" borderId="19" xfId="0" applyFill="1" applyBorder="1" applyAlignment="1">
      <alignment horizontal="center" wrapText="1"/>
    </xf>
    <xf numFmtId="0" fontId="0" fillId="3" borderId="19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0" xfId="0" applyFont="1"/>
    <xf numFmtId="0" fontId="5" fillId="0" borderId="0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8" xfId="0" applyBorder="1" applyAlignment="1">
      <alignment horizontal="center" vertical="center"/>
    </xf>
    <xf numFmtId="0" fontId="6" fillId="8" borderId="2" xfId="0" applyFont="1" applyFill="1" applyBorder="1"/>
    <xf numFmtId="0" fontId="5" fillId="0" borderId="0" xfId="0" applyFont="1"/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67194388221921E-2"/>
          <c:y val="7.7806915219263931E-2"/>
          <c:w val="0.95965479705041701"/>
          <c:h val="0.88855205191407083"/>
        </c:manualLayout>
      </c:layout>
      <c:scatterChart>
        <c:scatterStyle val="lineMarker"/>
        <c:varyColors val="0"/>
        <c:ser>
          <c:idx val="1"/>
          <c:order val="0"/>
          <c:tx>
            <c:v>CL1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Arkusz1!$W$49</c:f>
              <c:numCache>
                <c:formatCode>General</c:formatCode>
                <c:ptCount val="1"/>
                <c:pt idx="0">
                  <c:v>5.166666666666667</c:v>
                </c:pt>
              </c:numCache>
            </c:numRef>
          </c:xVal>
          <c:yVal>
            <c:numRef>
              <c:f>Arkusz1!$X$49</c:f>
              <c:numCache>
                <c:formatCode>General</c:formatCode>
                <c:ptCount val="1"/>
                <c:pt idx="0">
                  <c:v>4.166666666666667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A-41D9-B4F2-B31629666BB5}"/>
            </c:ext>
          </c:extLst>
        </c:ser>
        <c:ser>
          <c:idx val="2"/>
          <c:order val="1"/>
          <c:tx>
            <c:v>CL2</c:v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Arkusz1!$Y$49</c:f>
              <c:numCache>
                <c:formatCode>General</c:formatCode>
                <c:ptCount val="1"/>
                <c:pt idx="0">
                  <c:v>7.125</c:v>
                </c:pt>
              </c:numCache>
            </c:numRef>
          </c:xVal>
          <c:yVal>
            <c:numRef>
              <c:f>Arkusz1!$Z$49</c:f>
              <c:numCache>
                <c:formatCode>General</c:formatCode>
                <c:ptCount val="1"/>
                <c:pt idx="0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A-41D9-B4F2-B31629666BB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Arkusz1!$C$7:$C$20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Arkusz1!$D$7:$D$20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BA-41D9-B4F2-B3162966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2528"/>
        <c:axId val="90363840"/>
      </c:scatterChart>
      <c:valAx>
        <c:axId val="903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63840"/>
        <c:crosses val="autoZero"/>
        <c:crossBetween val="midCat"/>
      </c:valAx>
      <c:valAx>
        <c:axId val="903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424293</xdr:colOff>
      <xdr:row>5</xdr:row>
      <xdr:rowOff>51955</xdr:rowOff>
    </xdr:from>
    <xdr:to>
      <xdr:col>46</xdr:col>
      <xdr:colOff>138545</xdr:colOff>
      <xdr:row>38</xdr:row>
      <xdr:rowOff>64077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46B519-CF8B-466B-BBEC-DA87B80B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448903</xdr:colOff>
      <xdr:row>5</xdr:row>
      <xdr:rowOff>424426</xdr:rowOff>
    </xdr:from>
    <xdr:to>
      <xdr:col>45</xdr:col>
      <xdr:colOff>418487</xdr:colOff>
      <xdr:row>21</xdr:row>
      <xdr:rowOff>109654</xdr:rowOff>
    </xdr:to>
    <xdr:sp macro="" textlink="">
      <xdr:nvSpPr>
        <xdr:cNvPr id="7" name="Owal 6">
          <a:extLst>
            <a:ext uri="{FF2B5EF4-FFF2-40B4-BE49-F238E27FC236}">
              <a16:creationId xmlns:a16="http://schemas.microsoft.com/office/drawing/2014/main" id="{D0EA3DC7-91AB-4CC6-8D77-276279EB1A86}"/>
            </a:ext>
          </a:extLst>
        </xdr:cNvPr>
        <xdr:cNvSpPr/>
      </xdr:nvSpPr>
      <xdr:spPr>
        <a:xfrm rot="412087">
          <a:off x="16450903" y="1376926"/>
          <a:ext cx="11486175" cy="3166183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25</xdr:col>
      <xdr:colOff>415636</xdr:colOff>
      <xdr:row>16</xdr:row>
      <xdr:rowOff>0</xdr:rowOff>
    </xdr:from>
    <xdr:to>
      <xdr:col>37</xdr:col>
      <xdr:colOff>519545</xdr:colOff>
      <xdr:row>46</xdr:row>
      <xdr:rowOff>173182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9A83B3AA-633B-4CF0-932F-92DD46C7F9FE}"/>
            </a:ext>
          </a:extLst>
        </xdr:cNvPr>
        <xdr:cNvCxnSpPr/>
      </xdr:nvCxnSpPr>
      <xdr:spPr>
        <a:xfrm flipV="1">
          <a:off x="15811500" y="3463636"/>
          <a:ext cx="7377545" cy="606136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86590</xdr:colOff>
      <xdr:row>28</xdr:row>
      <xdr:rowOff>121227</xdr:rowOff>
    </xdr:from>
    <xdr:to>
      <xdr:col>34</xdr:col>
      <xdr:colOff>381000</xdr:colOff>
      <xdr:row>46</xdr:row>
      <xdr:rowOff>51955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655CA719-D1A4-4F8D-BF35-F2F12AB90D0C}"/>
            </a:ext>
          </a:extLst>
        </xdr:cNvPr>
        <xdr:cNvCxnSpPr/>
      </xdr:nvCxnSpPr>
      <xdr:spPr>
        <a:xfrm flipV="1">
          <a:off x="13664045" y="5940136"/>
          <a:ext cx="7568046" cy="3463637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34637</xdr:colOff>
      <xdr:row>11</xdr:row>
      <xdr:rowOff>17320</xdr:rowOff>
    </xdr:from>
    <xdr:to>
      <xdr:col>5</xdr:col>
      <xdr:colOff>34636</xdr:colOff>
      <xdr:row>11</xdr:row>
      <xdr:rowOff>34637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6292CF15-7241-42EC-9B55-A641237C9078}"/>
            </a:ext>
          </a:extLst>
        </xdr:cNvPr>
        <xdr:cNvCxnSpPr/>
      </xdr:nvCxnSpPr>
      <xdr:spPr>
        <a:xfrm>
          <a:off x="2459182" y="2528456"/>
          <a:ext cx="606136" cy="17317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17319</xdr:colOff>
      <xdr:row>11</xdr:row>
      <xdr:rowOff>0</xdr:rowOff>
    </xdr:from>
    <xdr:to>
      <xdr:col>12</xdr:col>
      <xdr:colOff>554182</xdr:colOff>
      <xdr:row>11</xdr:row>
      <xdr:rowOff>17319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9E1E5A4C-C357-4C57-B262-D389B6827EEB}"/>
            </a:ext>
          </a:extLst>
        </xdr:cNvPr>
        <xdr:cNvCxnSpPr/>
      </xdr:nvCxnSpPr>
      <xdr:spPr>
        <a:xfrm flipV="1">
          <a:off x="7290955" y="2511136"/>
          <a:ext cx="536863" cy="17319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155864</xdr:colOff>
      <xdr:row>20</xdr:row>
      <xdr:rowOff>34637</xdr:rowOff>
    </xdr:from>
    <xdr:to>
      <xdr:col>16</xdr:col>
      <xdr:colOff>381001</xdr:colOff>
      <xdr:row>28</xdr:row>
      <xdr:rowOff>138546</xdr:rowOff>
    </xdr:to>
    <xdr:cxnSp macro="">
      <xdr:nvCxnSpPr>
        <xdr:cNvPr id="19" name="Łącznik: łamany 18">
          <a:extLst>
            <a:ext uri="{FF2B5EF4-FFF2-40B4-BE49-F238E27FC236}">
              <a16:creationId xmlns:a16="http://schemas.microsoft.com/office/drawing/2014/main" id="{60BB518D-59C6-41D1-8FAE-C02248302A2D}"/>
            </a:ext>
          </a:extLst>
        </xdr:cNvPr>
        <xdr:cNvCxnSpPr/>
      </xdr:nvCxnSpPr>
      <xdr:spPr>
        <a:xfrm rot="10800000" flipV="1">
          <a:off x="6217228" y="4260273"/>
          <a:ext cx="3861955" cy="1697182"/>
        </a:xfrm>
        <a:prstGeom prst="bentConnector3">
          <a:avLst>
            <a:gd name="adj1" fmla="val -224"/>
          </a:avLst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28</xdr:row>
      <xdr:rowOff>86591</xdr:rowOff>
    </xdr:from>
    <xdr:to>
      <xdr:col>7</xdr:col>
      <xdr:colOff>121227</xdr:colOff>
      <xdr:row>44</xdr:row>
      <xdr:rowOff>138546</xdr:rowOff>
    </xdr:to>
    <xdr:cxnSp macro="">
      <xdr:nvCxnSpPr>
        <xdr:cNvPr id="22" name="Łącznik: łamany 21">
          <a:extLst>
            <a:ext uri="{FF2B5EF4-FFF2-40B4-BE49-F238E27FC236}">
              <a16:creationId xmlns:a16="http://schemas.microsoft.com/office/drawing/2014/main" id="{4BA94C10-0916-403F-86B3-96AB47A26D22}"/>
            </a:ext>
          </a:extLst>
        </xdr:cNvPr>
        <xdr:cNvCxnSpPr/>
      </xdr:nvCxnSpPr>
      <xdr:spPr>
        <a:xfrm rot="16200000" flipH="1">
          <a:off x="2104159" y="6849341"/>
          <a:ext cx="3203864" cy="1316182"/>
        </a:xfrm>
        <a:prstGeom prst="bentConnector3">
          <a:avLst>
            <a:gd name="adj1" fmla="val 78649"/>
          </a:avLst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34636</xdr:colOff>
      <xdr:row>52</xdr:row>
      <xdr:rowOff>121227</xdr:rowOff>
    </xdr:from>
    <xdr:to>
      <xdr:col>16</xdr:col>
      <xdr:colOff>398318</xdr:colOff>
      <xdr:row>52</xdr:row>
      <xdr:rowOff>121227</xdr:rowOff>
    </xdr:to>
    <xdr:cxnSp macro="">
      <xdr:nvCxnSpPr>
        <xdr:cNvPr id="25" name="Łącznik prosty ze strzałką 24">
          <a:extLst>
            <a:ext uri="{FF2B5EF4-FFF2-40B4-BE49-F238E27FC236}">
              <a16:creationId xmlns:a16="http://schemas.microsoft.com/office/drawing/2014/main" id="{3B95CBEE-238E-4946-A4DC-DD61CDE7637D}"/>
            </a:ext>
          </a:extLst>
        </xdr:cNvPr>
        <xdr:cNvCxnSpPr/>
      </xdr:nvCxnSpPr>
      <xdr:spPr>
        <a:xfrm>
          <a:off x="4883727" y="10997045"/>
          <a:ext cx="521277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242454</xdr:colOff>
      <xdr:row>42</xdr:row>
      <xdr:rowOff>69273</xdr:rowOff>
    </xdr:from>
    <xdr:to>
      <xdr:col>13</xdr:col>
      <xdr:colOff>554182</xdr:colOff>
      <xdr:row>65</xdr:row>
      <xdr:rowOff>34636</xdr:rowOff>
    </xdr:to>
    <xdr:sp macro="" textlink="">
      <xdr:nvSpPr>
        <xdr:cNvPr id="26" name="Prostokąt 25">
          <a:extLst>
            <a:ext uri="{FF2B5EF4-FFF2-40B4-BE49-F238E27FC236}">
              <a16:creationId xmlns:a16="http://schemas.microsoft.com/office/drawing/2014/main" id="{2FDA11EB-B589-418A-8BB2-9EB24D8ED020}"/>
            </a:ext>
          </a:extLst>
        </xdr:cNvPr>
        <xdr:cNvSpPr/>
      </xdr:nvSpPr>
      <xdr:spPr>
        <a:xfrm>
          <a:off x="5091545" y="8641773"/>
          <a:ext cx="3342410" cy="4727863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15</xdr:col>
      <xdr:colOff>0</xdr:colOff>
      <xdr:row>2</xdr:row>
      <xdr:rowOff>86591</xdr:rowOff>
    </xdr:from>
    <xdr:to>
      <xdr:col>17</xdr:col>
      <xdr:colOff>484909</xdr:colOff>
      <xdr:row>2</xdr:row>
      <xdr:rowOff>86591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FF2F1197-2F54-432E-8E7C-AEA9DBF6BBEF}"/>
            </a:ext>
          </a:extLst>
        </xdr:cNvPr>
        <xdr:cNvCxnSpPr/>
      </xdr:nvCxnSpPr>
      <xdr:spPr>
        <a:xfrm flipH="1">
          <a:off x="9092045" y="467591"/>
          <a:ext cx="1697182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34636</xdr:colOff>
      <xdr:row>46</xdr:row>
      <xdr:rowOff>450272</xdr:rowOff>
    </xdr:from>
    <xdr:to>
      <xdr:col>30</xdr:col>
      <xdr:colOff>17319</xdr:colOff>
      <xdr:row>46</xdr:row>
      <xdr:rowOff>450272</xdr:rowOff>
    </xdr:to>
    <xdr:cxnSp macro="">
      <xdr:nvCxnSpPr>
        <xdr:cNvPr id="30" name="Łącznik prosty ze strzałką 29">
          <a:extLst>
            <a:ext uri="{FF2B5EF4-FFF2-40B4-BE49-F238E27FC236}">
              <a16:creationId xmlns:a16="http://schemas.microsoft.com/office/drawing/2014/main" id="{FD88B688-5696-4A5A-81C0-22BC27506993}"/>
            </a:ext>
          </a:extLst>
        </xdr:cNvPr>
        <xdr:cNvCxnSpPr/>
      </xdr:nvCxnSpPr>
      <xdr:spPr>
        <a:xfrm flipH="1">
          <a:off x="17855045" y="9854045"/>
          <a:ext cx="588819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103909</xdr:colOff>
      <xdr:row>2</xdr:row>
      <xdr:rowOff>0</xdr:rowOff>
    </xdr:from>
    <xdr:to>
      <xdr:col>4</xdr:col>
      <xdr:colOff>432955</xdr:colOff>
      <xdr:row>22</xdr:row>
      <xdr:rowOff>0</xdr:rowOff>
    </xdr:to>
    <xdr:sp macro="" textlink="">
      <xdr:nvSpPr>
        <xdr:cNvPr id="31" name="Owal 30">
          <a:extLst>
            <a:ext uri="{FF2B5EF4-FFF2-40B4-BE49-F238E27FC236}">
              <a16:creationId xmlns:a16="http://schemas.microsoft.com/office/drawing/2014/main" id="{38ABD00B-9AEA-429F-BB03-690989DEEA67}"/>
            </a:ext>
          </a:extLst>
        </xdr:cNvPr>
        <xdr:cNvSpPr/>
      </xdr:nvSpPr>
      <xdr:spPr>
        <a:xfrm>
          <a:off x="103909" y="381000"/>
          <a:ext cx="2753591" cy="426027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0.21684</cdr:x>
      <cdr:y>0.45846</cdr:y>
    </cdr:from>
    <cdr:to>
      <cdr:x>0.6219</cdr:x>
      <cdr:y>0.803</cdr:y>
    </cdr:to>
    <cdr:sp macro="" textlink="">
      <cdr:nvSpPr>
        <cdr:cNvPr id="2" name="Owal 1">
          <a:extLst xmlns:a="http://schemas.openxmlformats.org/drawingml/2006/main">
            <a:ext uri="{FF2B5EF4-FFF2-40B4-BE49-F238E27FC236}">
              <a16:creationId xmlns:a16="http://schemas.microsoft.com/office/drawing/2014/main" id="{0659D3F8-3C87-49F3-B40E-C10B8B4801F1}"/>
            </a:ext>
          </a:extLst>
        </cdr:cNvPr>
        <cdr:cNvSpPr/>
      </cdr:nvSpPr>
      <cdr:spPr>
        <a:xfrm xmlns:a="http://schemas.openxmlformats.org/drawingml/2006/main" rot="1773149">
          <a:off x="2698123" y="3149659"/>
          <a:ext cx="5040264" cy="236706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66F7-34E9-4366-AA39-F468EEE53353}">
  <dimension ref="A2:AF69"/>
  <sheetViews>
    <sheetView tabSelected="1" zoomScale="55" zoomScaleNormal="55" workbookViewId="0">
      <selection activeCell="B7" sqref="B7"/>
    </sheetView>
  </sheetViews>
  <sheetFormatPr defaultRowHeight="15" x14ac:dyDescent="0.25"/>
  <cols>
    <col min="19" max="19" width="9.85546875" bestFit="1" customWidth="1"/>
    <col min="21" max="21" width="9.85546875" bestFit="1" customWidth="1"/>
    <col min="22" max="22" width="11.140625" customWidth="1"/>
  </cols>
  <sheetData>
    <row r="2" spans="2:23" x14ac:dyDescent="0.25">
      <c r="F2" s="26" t="s">
        <v>6</v>
      </c>
      <c r="G2" s="26"/>
      <c r="H2" s="25" t="s">
        <v>7</v>
      </c>
      <c r="I2" s="25"/>
      <c r="J2" s="56" t="s">
        <v>8</v>
      </c>
      <c r="K2" s="56"/>
      <c r="L2" s="57" t="s">
        <v>9</v>
      </c>
      <c r="M2" s="57"/>
      <c r="N2" s="58" t="s">
        <v>10</v>
      </c>
      <c r="O2" s="58"/>
    </row>
    <row r="3" spans="2:23" x14ac:dyDescent="0.25">
      <c r="F3" s="22" t="s">
        <v>1</v>
      </c>
      <c r="G3" s="22" t="s">
        <v>2</v>
      </c>
      <c r="H3" s="21" t="s">
        <v>1</v>
      </c>
      <c r="I3" s="21" t="s">
        <v>2</v>
      </c>
      <c r="J3" s="7" t="s">
        <v>1</v>
      </c>
      <c r="K3" s="7" t="s">
        <v>2</v>
      </c>
      <c r="L3" s="9" t="s">
        <v>1</v>
      </c>
      <c r="M3" s="9" t="s">
        <v>2</v>
      </c>
      <c r="N3" s="11" t="s">
        <v>1</v>
      </c>
      <c r="O3" s="11" t="s">
        <v>2</v>
      </c>
      <c r="S3" s="54" t="s">
        <v>42</v>
      </c>
    </row>
    <row r="4" spans="2:23" x14ac:dyDescent="0.25">
      <c r="C4" s="84" t="s">
        <v>43</v>
      </c>
      <c r="F4" s="22">
        <v>4</v>
      </c>
      <c r="G4" s="22">
        <v>4</v>
      </c>
      <c r="H4" s="21">
        <v>5</v>
      </c>
      <c r="I4" s="21">
        <v>12</v>
      </c>
      <c r="J4" s="7">
        <v>10</v>
      </c>
      <c r="K4" s="7">
        <v>6</v>
      </c>
      <c r="L4" s="9">
        <v>8</v>
      </c>
      <c r="M4" s="9">
        <v>6</v>
      </c>
      <c r="N4" s="11">
        <v>10</v>
      </c>
      <c r="O4" s="11">
        <v>12</v>
      </c>
    </row>
    <row r="6" spans="2:23" s="14" customFormat="1" ht="47.25" customHeight="1" x14ac:dyDescent="0.25">
      <c r="B6" s="82" t="s">
        <v>0</v>
      </c>
      <c r="C6" s="82" t="s">
        <v>1</v>
      </c>
      <c r="D6" s="82" t="s">
        <v>2</v>
      </c>
      <c r="F6" s="13" t="s">
        <v>0</v>
      </c>
      <c r="G6" s="15" t="s">
        <v>3</v>
      </c>
      <c r="H6" s="16" t="s">
        <v>4</v>
      </c>
      <c r="I6" s="17" t="s">
        <v>11</v>
      </c>
      <c r="J6" s="18" t="s">
        <v>12</v>
      </c>
      <c r="K6" s="19" t="s">
        <v>5</v>
      </c>
      <c r="L6" s="20"/>
      <c r="N6" s="24" t="s">
        <v>15</v>
      </c>
      <c r="O6" s="13" t="s">
        <v>20</v>
      </c>
      <c r="P6" s="24" t="s">
        <v>16</v>
      </c>
      <c r="Q6" s="24" t="s">
        <v>25</v>
      </c>
      <c r="R6" s="20" t="s">
        <v>14</v>
      </c>
      <c r="S6" s="24" t="s">
        <v>26</v>
      </c>
      <c r="T6" s="20" t="s">
        <v>18</v>
      </c>
      <c r="U6" s="24" t="s">
        <v>27</v>
      </c>
      <c r="V6" s="20" t="s">
        <v>19</v>
      </c>
      <c r="W6" s="24" t="s">
        <v>28</v>
      </c>
    </row>
    <row r="7" spans="2:23" x14ac:dyDescent="0.25">
      <c r="B7" s="83">
        <v>1</v>
      </c>
      <c r="C7" s="83">
        <v>4</v>
      </c>
      <c r="D7" s="83">
        <v>12</v>
      </c>
      <c r="F7" s="1">
        <v>1</v>
      </c>
      <c r="G7" s="5">
        <f>SQRT(SUMXMY2($F$4:$G$4,C7:D7))</f>
        <v>8</v>
      </c>
      <c r="H7" s="6">
        <f>SQRT(SUMXMY2($H$4:$I$4,$C7:$D7))</f>
        <v>1</v>
      </c>
      <c r="I7" s="8">
        <f>SQRT(SUMXMY2($J$4:$K$4,$C7:$D7))</f>
        <v>8.4852813742385695</v>
      </c>
      <c r="J7" s="10">
        <f>SQRT(SUMXMY2($L$4:$M$4,$C7:$D7))</f>
        <v>7.2111025509279782</v>
      </c>
      <c r="K7" s="12">
        <f>SQRT(SUMXMY2($N$4:$O$4,$C7:$D7))</f>
        <v>6</v>
      </c>
      <c r="L7" s="4"/>
      <c r="N7" s="4">
        <f>G7</f>
        <v>8</v>
      </c>
      <c r="O7" s="22">
        <v>1</v>
      </c>
      <c r="P7" s="4">
        <f>MIN(G7:H7)</f>
        <v>1</v>
      </c>
      <c r="Q7" s="6">
        <f>IF(MIN(G7:H7)=G7,1,2)</f>
        <v>2</v>
      </c>
      <c r="R7" s="4">
        <f>MIN(G7:I7)</f>
        <v>1</v>
      </c>
      <c r="S7" s="8">
        <f>IF(MIN(G7:J7)=G7,1,IF(MIN(G7:J7)=H7,2,3))</f>
        <v>2</v>
      </c>
      <c r="T7" s="4">
        <f>MIN(G7:J7)</f>
        <v>1</v>
      </c>
      <c r="U7" s="10">
        <f>IF(MIN(G7:J7)=G7,1,IF(MIN(G7:J7)=H7,2,IF(MIN(G7:J7)=I7,3,4)))</f>
        <v>2</v>
      </c>
      <c r="V7" s="4">
        <f>MIN(G7:K7)</f>
        <v>1</v>
      </c>
      <c r="W7" s="12">
        <f>IF(MIN(G7:K7)=G7,1,IF(MIN(G7:K7)=H7,2,IF(MIN(G7:K7)=I7,3,IF(MIN(G7:K7)=J7,4,5))))</f>
        <v>2</v>
      </c>
    </row>
    <row r="8" spans="2:23" x14ac:dyDescent="0.25">
      <c r="B8" s="83">
        <v>2</v>
      </c>
      <c r="C8" s="83">
        <v>5</v>
      </c>
      <c r="D8" s="83">
        <v>10</v>
      </c>
      <c r="F8" s="2">
        <v>2</v>
      </c>
      <c r="G8" s="5">
        <f t="shared" ref="G8:G20" si="0">SQRT(SUMXMY2($F$4:$G$4,C8:D8))</f>
        <v>6.0827625302982193</v>
      </c>
      <c r="H8" s="6">
        <f t="shared" ref="H8:H20" si="1">SQRT(SUMXMY2($H$4:$I$4,$C8:$D8))</f>
        <v>2</v>
      </c>
      <c r="I8" s="8">
        <f t="shared" ref="I8:I20" si="2">SQRT(SUMXMY2($J$4:$K$4,$C8:$D8))</f>
        <v>6.4031242374328485</v>
      </c>
      <c r="J8" s="10">
        <f t="shared" ref="J8:J20" si="3">SQRT(SUMXMY2($L$4:$M$4,$C8:$D8))</f>
        <v>5</v>
      </c>
      <c r="K8" s="12">
        <f t="shared" ref="K8:K20" si="4">SQRT(SUMXMY2($N$4:$O$4,$C8:$D8))</f>
        <v>5.3851648071345037</v>
      </c>
      <c r="L8" s="4"/>
      <c r="N8" s="4">
        <f t="shared" ref="N8:N20" si="5">G8</f>
        <v>6.0827625302982193</v>
      </c>
      <c r="O8" s="22">
        <v>1</v>
      </c>
      <c r="P8" s="4">
        <f>MIN(G8:H8)</f>
        <v>2</v>
      </c>
      <c r="Q8" s="6">
        <f>IF(MIN(G8:H8)=G8,1,2)</f>
        <v>2</v>
      </c>
      <c r="R8" s="4">
        <f>MIN(G8:I8)</f>
        <v>2</v>
      </c>
      <c r="S8" s="8">
        <f t="shared" ref="S8:S20" si="6">IF(MIN(G8:J8)=G8,1,IF(MIN(G8:J8)=H8,2,3))</f>
        <v>2</v>
      </c>
      <c r="T8" s="4">
        <f>MIN(G8:J8)</f>
        <v>2</v>
      </c>
      <c r="U8" s="10">
        <f t="shared" ref="U8:U20" si="7">IF(MIN(G8:J8)=G8,1,IF(MIN(G8:J8)=H8,2,IF(MIN(G8:J8)=I8,3,4)))</f>
        <v>2</v>
      </c>
      <c r="V8" s="4">
        <f>MIN(G8:K8)</f>
        <v>2</v>
      </c>
      <c r="W8" s="12">
        <f t="shared" ref="W8:W20" si="8">IF(MIN(G8:K8)=G8,1,IF(MIN(G8:K8)=H8,2,IF(MIN(G8:K8)=I8,3,IF(MIN(G8:K8)=J8,4,5))))</f>
        <v>2</v>
      </c>
    </row>
    <row r="9" spans="2:23" x14ac:dyDescent="0.25">
      <c r="B9" s="83">
        <v>3</v>
      </c>
      <c r="C9" s="83">
        <v>8</v>
      </c>
      <c r="D9" s="83">
        <v>7</v>
      </c>
      <c r="F9" s="1">
        <v>3</v>
      </c>
      <c r="G9" s="5">
        <f t="shared" si="0"/>
        <v>5</v>
      </c>
      <c r="H9" s="6">
        <f t="shared" si="1"/>
        <v>5.8309518948453007</v>
      </c>
      <c r="I9" s="8">
        <f t="shared" si="2"/>
        <v>2.2360679774997898</v>
      </c>
      <c r="J9" s="10">
        <f t="shared" si="3"/>
        <v>1</v>
      </c>
      <c r="K9" s="12">
        <f t="shared" si="4"/>
        <v>5.3851648071345037</v>
      </c>
      <c r="L9" s="4"/>
      <c r="N9" s="4">
        <f t="shared" si="5"/>
        <v>5</v>
      </c>
      <c r="O9" s="22">
        <v>1</v>
      </c>
      <c r="P9" s="4">
        <f>MIN(G9:H9)</f>
        <v>5</v>
      </c>
      <c r="Q9" s="6">
        <f t="shared" ref="Q8:Q20" si="9">IF(MIN(G9:H9)=G9,1,2)</f>
        <v>1</v>
      </c>
      <c r="R9" s="4">
        <f>MIN(G9:I9)</f>
        <v>2.2360679774997898</v>
      </c>
      <c r="S9" s="8">
        <f t="shared" si="6"/>
        <v>3</v>
      </c>
      <c r="T9" s="4">
        <f>MIN(G9:J9)</f>
        <v>1</v>
      </c>
      <c r="U9" s="10">
        <f t="shared" si="7"/>
        <v>4</v>
      </c>
      <c r="V9" s="4">
        <f>MIN(G9:K9)</f>
        <v>1</v>
      </c>
      <c r="W9" s="12">
        <f t="shared" si="8"/>
        <v>4</v>
      </c>
    </row>
    <row r="10" spans="2:23" x14ac:dyDescent="0.25">
      <c r="B10" s="83">
        <v>4</v>
      </c>
      <c r="C10" s="83">
        <v>5</v>
      </c>
      <c r="D10" s="83">
        <v>3</v>
      </c>
      <c r="F10" s="2">
        <v>4</v>
      </c>
      <c r="G10" s="5">
        <f t="shared" si="0"/>
        <v>1.4142135623730951</v>
      </c>
      <c r="H10" s="6">
        <f t="shared" si="1"/>
        <v>9</v>
      </c>
      <c r="I10" s="8">
        <f t="shared" si="2"/>
        <v>5.8309518948453007</v>
      </c>
      <c r="J10" s="10">
        <f t="shared" si="3"/>
        <v>4.2426406871192848</v>
      </c>
      <c r="K10" s="12">
        <f t="shared" si="4"/>
        <v>10.295630140987001</v>
      </c>
      <c r="L10" s="4"/>
      <c r="N10" s="4">
        <f t="shared" si="5"/>
        <v>1.4142135623730951</v>
      </c>
      <c r="O10" s="22">
        <v>1</v>
      </c>
      <c r="P10" s="4">
        <f>MIN(G10:H10)</f>
        <v>1.4142135623730951</v>
      </c>
      <c r="Q10" s="6">
        <f t="shared" si="9"/>
        <v>1</v>
      </c>
      <c r="R10" s="4">
        <f>MIN(G10:I10)</f>
        <v>1.4142135623730951</v>
      </c>
      <c r="S10" s="8">
        <f t="shared" si="6"/>
        <v>1</v>
      </c>
      <c r="T10" s="4">
        <f>MIN(G10:J10)</f>
        <v>1.4142135623730951</v>
      </c>
      <c r="U10" s="10">
        <f t="shared" si="7"/>
        <v>1</v>
      </c>
      <c r="V10" s="4">
        <f>MIN(G10:K10)</f>
        <v>1.4142135623730951</v>
      </c>
      <c r="W10" s="12">
        <f t="shared" si="8"/>
        <v>1</v>
      </c>
    </row>
    <row r="11" spans="2:23" x14ac:dyDescent="0.25">
      <c r="B11" s="83">
        <v>5</v>
      </c>
      <c r="C11" s="83">
        <v>5</v>
      </c>
      <c r="D11" s="83">
        <v>4</v>
      </c>
      <c r="F11" s="1">
        <v>5</v>
      </c>
      <c r="G11" s="5">
        <f t="shared" si="0"/>
        <v>1</v>
      </c>
      <c r="H11" s="6">
        <f t="shared" si="1"/>
        <v>8</v>
      </c>
      <c r="I11" s="8">
        <f t="shared" si="2"/>
        <v>5.3851648071345037</v>
      </c>
      <c r="J11" s="10">
        <f t="shared" si="3"/>
        <v>3.6055512754639891</v>
      </c>
      <c r="K11" s="12">
        <f t="shared" si="4"/>
        <v>9.4339811320566032</v>
      </c>
      <c r="L11" s="4"/>
      <c r="N11" s="4">
        <f t="shared" si="5"/>
        <v>1</v>
      </c>
      <c r="O11" s="22">
        <v>1</v>
      </c>
      <c r="P11" s="4">
        <f>MIN(G11:H11)</f>
        <v>1</v>
      </c>
      <c r="Q11" s="6">
        <f t="shared" si="9"/>
        <v>1</v>
      </c>
      <c r="R11" s="4">
        <f>MIN(G11:I11)</f>
        <v>1</v>
      </c>
      <c r="S11" s="8">
        <f t="shared" si="6"/>
        <v>1</v>
      </c>
      <c r="T11" s="4">
        <f>MIN(G11:J11)</f>
        <v>1</v>
      </c>
      <c r="U11" s="10">
        <f t="shared" si="7"/>
        <v>1</v>
      </c>
      <c r="V11" s="4">
        <f>MIN(G11:K11)</f>
        <v>1</v>
      </c>
      <c r="W11" s="12">
        <f t="shared" si="8"/>
        <v>1</v>
      </c>
    </row>
    <row r="12" spans="2:23" x14ac:dyDescent="0.25">
      <c r="B12" s="83">
        <v>6</v>
      </c>
      <c r="C12" s="83">
        <v>2</v>
      </c>
      <c r="D12" s="83">
        <v>11</v>
      </c>
      <c r="F12" s="2">
        <v>6</v>
      </c>
      <c r="G12" s="5">
        <f t="shared" si="0"/>
        <v>7.2801098892805181</v>
      </c>
      <c r="H12" s="6">
        <f t="shared" si="1"/>
        <v>3.1622776601683795</v>
      </c>
      <c r="I12" s="8">
        <f t="shared" si="2"/>
        <v>9.4339811320566032</v>
      </c>
      <c r="J12" s="10">
        <f t="shared" si="3"/>
        <v>7.810249675906654</v>
      </c>
      <c r="K12" s="12">
        <f t="shared" si="4"/>
        <v>8.0622577482985491</v>
      </c>
      <c r="L12" s="4"/>
      <c r="N12" s="4">
        <f t="shared" si="5"/>
        <v>7.2801098892805181</v>
      </c>
      <c r="O12" s="22">
        <v>1</v>
      </c>
      <c r="P12" s="4">
        <f>MIN(G12:H12)</f>
        <v>3.1622776601683795</v>
      </c>
      <c r="Q12" s="6">
        <f t="shared" si="9"/>
        <v>2</v>
      </c>
      <c r="R12" s="4">
        <f>MIN(G12:I12)</f>
        <v>3.1622776601683795</v>
      </c>
      <c r="S12" s="8">
        <f t="shared" si="6"/>
        <v>2</v>
      </c>
      <c r="T12" s="4">
        <f>MIN(G12:J12)</f>
        <v>3.1622776601683795</v>
      </c>
      <c r="U12" s="10">
        <f t="shared" si="7"/>
        <v>2</v>
      </c>
      <c r="V12" s="4">
        <f>MIN(G12:K12)</f>
        <v>3.1622776601683795</v>
      </c>
      <c r="W12" s="12">
        <f t="shared" si="8"/>
        <v>2</v>
      </c>
    </row>
    <row r="13" spans="2:23" x14ac:dyDescent="0.25">
      <c r="B13" s="83">
        <v>7</v>
      </c>
      <c r="C13" s="83">
        <v>5</v>
      </c>
      <c r="D13" s="83">
        <v>4</v>
      </c>
      <c r="F13" s="1">
        <v>7</v>
      </c>
      <c r="G13" s="5">
        <f t="shared" si="0"/>
        <v>1</v>
      </c>
      <c r="H13" s="6">
        <f t="shared" si="1"/>
        <v>8</v>
      </c>
      <c r="I13" s="8">
        <f t="shared" si="2"/>
        <v>5.3851648071345037</v>
      </c>
      <c r="J13" s="10">
        <f t="shared" si="3"/>
        <v>3.6055512754639891</v>
      </c>
      <c r="K13" s="12">
        <f t="shared" si="4"/>
        <v>9.4339811320566032</v>
      </c>
      <c r="L13" s="4"/>
      <c r="N13" s="4">
        <f t="shared" si="5"/>
        <v>1</v>
      </c>
      <c r="O13" s="22">
        <v>1</v>
      </c>
      <c r="P13" s="4">
        <f>MIN(G13:H13)</f>
        <v>1</v>
      </c>
      <c r="Q13" s="6">
        <f t="shared" si="9"/>
        <v>1</v>
      </c>
      <c r="R13" s="4">
        <f>MIN(G13:I13)</f>
        <v>1</v>
      </c>
      <c r="S13" s="8">
        <f t="shared" si="6"/>
        <v>1</v>
      </c>
      <c r="T13" s="4">
        <f>MIN(G13:J13)</f>
        <v>1</v>
      </c>
      <c r="U13" s="10">
        <f t="shared" si="7"/>
        <v>1</v>
      </c>
      <c r="V13" s="4">
        <f>MIN(G13:K13)</f>
        <v>1</v>
      </c>
      <c r="W13" s="12">
        <f t="shared" si="8"/>
        <v>1</v>
      </c>
    </row>
    <row r="14" spans="2:23" x14ac:dyDescent="0.25">
      <c r="B14" s="83">
        <v>8</v>
      </c>
      <c r="C14" s="83">
        <v>3</v>
      </c>
      <c r="D14" s="83">
        <v>8</v>
      </c>
      <c r="F14" s="2">
        <v>8</v>
      </c>
      <c r="G14" s="5">
        <f t="shared" si="0"/>
        <v>4.1231056256176606</v>
      </c>
      <c r="H14" s="6">
        <f t="shared" si="1"/>
        <v>4.4721359549995796</v>
      </c>
      <c r="I14" s="8">
        <f t="shared" si="2"/>
        <v>7.2801098892805181</v>
      </c>
      <c r="J14" s="10">
        <f t="shared" si="3"/>
        <v>5.3851648071345037</v>
      </c>
      <c r="K14" s="12">
        <f t="shared" si="4"/>
        <v>8.0622577482985491</v>
      </c>
      <c r="L14" s="4"/>
      <c r="N14" s="4">
        <f t="shared" si="5"/>
        <v>4.1231056256176606</v>
      </c>
      <c r="O14" s="22">
        <v>1</v>
      </c>
      <c r="P14" s="4">
        <f>MIN(G14:H14)</f>
        <v>4.1231056256176606</v>
      </c>
      <c r="Q14" s="6">
        <f t="shared" si="9"/>
        <v>1</v>
      </c>
      <c r="R14" s="4">
        <f>MIN(G14:I14)</f>
        <v>4.1231056256176606</v>
      </c>
      <c r="S14" s="8">
        <f t="shared" si="6"/>
        <v>1</v>
      </c>
      <c r="T14" s="4">
        <f>MIN(G14:J14)</f>
        <v>4.1231056256176606</v>
      </c>
      <c r="U14" s="10">
        <f t="shared" si="7"/>
        <v>1</v>
      </c>
      <c r="V14" s="4">
        <f>MIN(G14:K14)</f>
        <v>4.1231056256176606</v>
      </c>
      <c r="W14" s="12">
        <f t="shared" si="8"/>
        <v>1</v>
      </c>
    </row>
    <row r="15" spans="2:23" x14ac:dyDescent="0.25">
      <c r="B15" s="83">
        <v>9</v>
      </c>
      <c r="C15" s="83">
        <v>6</v>
      </c>
      <c r="D15" s="83">
        <v>2</v>
      </c>
      <c r="F15" s="1">
        <v>9</v>
      </c>
      <c r="G15" s="5">
        <f t="shared" si="0"/>
        <v>2.8284271247461903</v>
      </c>
      <c r="H15" s="6">
        <f t="shared" si="1"/>
        <v>10.04987562112089</v>
      </c>
      <c r="I15" s="8">
        <f t="shared" si="2"/>
        <v>5.6568542494923806</v>
      </c>
      <c r="J15" s="10">
        <f t="shared" si="3"/>
        <v>4.4721359549995796</v>
      </c>
      <c r="K15" s="12">
        <f t="shared" si="4"/>
        <v>10.770329614269007</v>
      </c>
      <c r="L15" s="4"/>
      <c r="N15" s="4">
        <f t="shared" si="5"/>
        <v>2.8284271247461903</v>
      </c>
      <c r="O15" s="22">
        <v>1</v>
      </c>
      <c r="P15" s="4">
        <f>MIN(G15:H15)</f>
        <v>2.8284271247461903</v>
      </c>
      <c r="Q15" s="6">
        <f t="shared" si="9"/>
        <v>1</v>
      </c>
      <c r="R15" s="4">
        <f>MIN(G15:I15)</f>
        <v>2.8284271247461903</v>
      </c>
      <c r="S15" s="8">
        <f t="shared" si="6"/>
        <v>1</v>
      </c>
      <c r="T15" s="4">
        <f>MIN(G15:J15)</f>
        <v>2.8284271247461903</v>
      </c>
      <c r="U15" s="10">
        <f t="shared" si="7"/>
        <v>1</v>
      </c>
      <c r="V15" s="4">
        <f>MIN(G15:K15)</f>
        <v>2.8284271247461903</v>
      </c>
      <c r="W15" s="12">
        <f t="shared" si="8"/>
        <v>1</v>
      </c>
    </row>
    <row r="16" spans="2:23" x14ac:dyDescent="0.25">
      <c r="B16" s="83">
        <v>10</v>
      </c>
      <c r="C16" s="83">
        <v>7</v>
      </c>
      <c r="D16" s="83">
        <v>4</v>
      </c>
      <c r="F16" s="2">
        <v>10</v>
      </c>
      <c r="G16" s="5">
        <f t="shared" si="0"/>
        <v>3</v>
      </c>
      <c r="H16" s="6">
        <f t="shared" si="1"/>
        <v>8.2462112512353212</v>
      </c>
      <c r="I16" s="8">
        <f t="shared" si="2"/>
        <v>3.6055512754639891</v>
      </c>
      <c r="J16" s="10">
        <f t="shared" si="3"/>
        <v>2.2360679774997898</v>
      </c>
      <c r="K16" s="12">
        <f t="shared" si="4"/>
        <v>8.5440037453175304</v>
      </c>
      <c r="L16" s="4"/>
      <c r="N16" s="4">
        <f t="shared" si="5"/>
        <v>3</v>
      </c>
      <c r="O16" s="22">
        <v>1</v>
      </c>
      <c r="P16" s="4">
        <f>MIN(G16:H16)</f>
        <v>3</v>
      </c>
      <c r="Q16" s="6">
        <f t="shared" si="9"/>
        <v>1</v>
      </c>
      <c r="R16" s="4">
        <f>MIN(G16:I16)</f>
        <v>3</v>
      </c>
      <c r="S16" s="8">
        <f t="shared" si="6"/>
        <v>3</v>
      </c>
      <c r="T16" s="4">
        <f>MIN(G16:J16)</f>
        <v>2.2360679774997898</v>
      </c>
      <c r="U16" s="10">
        <f t="shared" si="7"/>
        <v>4</v>
      </c>
      <c r="V16" s="4">
        <f>MIN(G16:K16)</f>
        <v>2.2360679774997898</v>
      </c>
      <c r="W16" s="12">
        <f t="shared" si="8"/>
        <v>4</v>
      </c>
    </row>
    <row r="17" spans="1:23" x14ac:dyDescent="0.25">
      <c r="B17" s="83">
        <v>11</v>
      </c>
      <c r="C17" s="83">
        <v>10</v>
      </c>
      <c r="D17" s="83">
        <v>8</v>
      </c>
      <c r="F17" s="1">
        <v>11</v>
      </c>
      <c r="G17" s="5">
        <f t="shared" si="0"/>
        <v>7.2111025509279782</v>
      </c>
      <c r="H17" s="6">
        <f t="shared" si="1"/>
        <v>6.4031242374328485</v>
      </c>
      <c r="I17" s="8">
        <f t="shared" si="2"/>
        <v>2</v>
      </c>
      <c r="J17" s="10">
        <f t="shared" si="3"/>
        <v>2.8284271247461903</v>
      </c>
      <c r="K17" s="12">
        <f t="shared" si="4"/>
        <v>4</v>
      </c>
      <c r="L17" s="4"/>
      <c r="N17" s="4">
        <f t="shared" si="5"/>
        <v>7.2111025509279782</v>
      </c>
      <c r="O17" s="22">
        <v>1</v>
      </c>
      <c r="P17" s="4">
        <f>MIN(G17:H17)</f>
        <v>6.4031242374328485</v>
      </c>
      <c r="Q17" s="6">
        <f t="shared" si="9"/>
        <v>2</v>
      </c>
      <c r="R17" s="4">
        <f>MIN(G17:I17)</f>
        <v>2</v>
      </c>
      <c r="S17" s="8">
        <f t="shared" si="6"/>
        <v>3</v>
      </c>
      <c r="T17" s="4">
        <f>MIN(G17:J17)</f>
        <v>2</v>
      </c>
      <c r="U17" s="10">
        <f t="shared" si="7"/>
        <v>3</v>
      </c>
      <c r="V17" s="4">
        <f>MIN(G17:K17)</f>
        <v>2</v>
      </c>
      <c r="W17" s="12">
        <f t="shared" si="8"/>
        <v>3</v>
      </c>
    </row>
    <row r="18" spans="1:23" x14ac:dyDescent="0.25">
      <c r="B18" s="83">
        <v>12</v>
      </c>
      <c r="C18" s="83">
        <v>8</v>
      </c>
      <c r="D18" s="83">
        <v>9</v>
      </c>
      <c r="F18" s="2">
        <v>12</v>
      </c>
      <c r="G18" s="5">
        <f t="shared" si="0"/>
        <v>6.4031242374328485</v>
      </c>
      <c r="H18" s="6">
        <f t="shared" si="1"/>
        <v>4.2426406871192848</v>
      </c>
      <c r="I18" s="8">
        <f t="shared" si="2"/>
        <v>3.6055512754639891</v>
      </c>
      <c r="J18" s="10">
        <f t="shared" si="3"/>
        <v>3</v>
      </c>
      <c r="K18" s="12">
        <f t="shared" si="4"/>
        <v>3.6055512754639891</v>
      </c>
      <c r="L18" s="4"/>
      <c r="N18" s="4">
        <f t="shared" si="5"/>
        <v>6.4031242374328485</v>
      </c>
      <c r="O18" s="22">
        <v>1</v>
      </c>
      <c r="P18" s="4">
        <f>MIN(G18:H18)</f>
        <v>4.2426406871192848</v>
      </c>
      <c r="Q18" s="6">
        <f t="shared" si="9"/>
        <v>2</v>
      </c>
      <c r="R18" s="4">
        <f>MIN(G18:I18)</f>
        <v>3.6055512754639891</v>
      </c>
      <c r="S18" s="8">
        <f t="shared" si="6"/>
        <v>3</v>
      </c>
      <c r="T18" s="4">
        <f>MIN(G18:J18)</f>
        <v>3</v>
      </c>
      <c r="U18" s="10">
        <f t="shared" si="7"/>
        <v>4</v>
      </c>
      <c r="V18" s="4">
        <f>MIN(G18:K18)</f>
        <v>3</v>
      </c>
      <c r="W18" s="12">
        <f t="shared" si="8"/>
        <v>4</v>
      </c>
    </row>
    <row r="19" spans="1:23" x14ac:dyDescent="0.25">
      <c r="B19" s="83">
        <v>13</v>
      </c>
      <c r="C19" s="83">
        <v>10</v>
      </c>
      <c r="D19" s="83">
        <v>9</v>
      </c>
      <c r="F19" s="1">
        <v>13</v>
      </c>
      <c r="G19" s="5">
        <f t="shared" si="0"/>
        <v>7.810249675906654</v>
      </c>
      <c r="H19" s="6">
        <f t="shared" si="1"/>
        <v>5.8309518948453007</v>
      </c>
      <c r="I19" s="8">
        <f t="shared" si="2"/>
        <v>3</v>
      </c>
      <c r="J19" s="10">
        <f t="shared" si="3"/>
        <v>3.6055512754639891</v>
      </c>
      <c r="K19" s="12">
        <f t="shared" si="4"/>
        <v>3</v>
      </c>
      <c r="L19" s="4"/>
      <c r="N19" s="4">
        <f t="shared" si="5"/>
        <v>7.810249675906654</v>
      </c>
      <c r="O19" s="22">
        <v>1</v>
      </c>
      <c r="P19" s="4">
        <f>MIN(G19:H19)</f>
        <v>5.8309518948453007</v>
      </c>
      <c r="Q19" s="6">
        <f t="shared" si="9"/>
        <v>2</v>
      </c>
      <c r="R19" s="4">
        <f>MIN(G19:I19)</f>
        <v>3</v>
      </c>
      <c r="S19" s="8">
        <f t="shared" si="6"/>
        <v>3</v>
      </c>
      <c r="T19" s="4">
        <f>MIN(G19:J19)</f>
        <v>3</v>
      </c>
      <c r="U19" s="10">
        <f t="shared" si="7"/>
        <v>3</v>
      </c>
      <c r="V19" s="4">
        <f>MIN(G19:K19)</f>
        <v>3</v>
      </c>
      <c r="W19" s="12">
        <f t="shared" si="8"/>
        <v>3</v>
      </c>
    </row>
    <row r="20" spans="1:23" x14ac:dyDescent="0.25">
      <c r="B20" s="83">
        <v>14</v>
      </c>
      <c r="C20" s="83">
        <v>10</v>
      </c>
      <c r="D20" s="83">
        <v>12</v>
      </c>
      <c r="F20" s="2">
        <v>14</v>
      </c>
      <c r="G20" s="5">
        <f t="shared" si="0"/>
        <v>10</v>
      </c>
      <c r="H20" s="6">
        <f t="shared" si="1"/>
        <v>5</v>
      </c>
      <c r="I20" s="8">
        <f t="shared" si="2"/>
        <v>6</v>
      </c>
      <c r="J20" s="10">
        <f t="shared" si="3"/>
        <v>6.324555320336759</v>
      </c>
      <c r="K20" s="12">
        <f t="shared" si="4"/>
        <v>0</v>
      </c>
      <c r="L20" s="4"/>
      <c r="N20" s="4">
        <f t="shared" si="5"/>
        <v>10</v>
      </c>
      <c r="O20" s="22">
        <v>1</v>
      </c>
      <c r="P20" s="4">
        <f>MIN(G20:H20)</f>
        <v>5</v>
      </c>
      <c r="Q20" s="6">
        <f t="shared" si="9"/>
        <v>2</v>
      </c>
      <c r="R20" s="4">
        <f>MIN(G20:I20)</f>
        <v>5</v>
      </c>
      <c r="S20" s="8">
        <f t="shared" si="6"/>
        <v>2</v>
      </c>
      <c r="T20" s="4">
        <f>MIN(G20:J20)</f>
        <v>5</v>
      </c>
      <c r="U20" s="10">
        <f t="shared" si="7"/>
        <v>2</v>
      </c>
      <c r="V20" s="4">
        <f>MIN(G20:K20)</f>
        <v>0</v>
      </c>
      <c r="W20" s="12">
        <f t="shared" si="8"/>
        <v>5</v>
      </c>
    </row>
    <row r="21" spans="1:23" ht="15.75" thickBot="1" x14ac:dyDescent="0.3"/>
    <row r="22" spans="1:23" ht="15.75" thickBot="1" x14ac:dyDescent="0.3">
      <c r="M22" t="s">
        <v>13</v>
      </c>
      <c r="N22" s="28">
        <f>SUM(N7:N20)</f>
        <v>71.153095196583166</v>
      </c>
      <c r="P22" s="80">
        <f>SUM(P7:P20)</f>
        <v>46.004740792302762</v>
      </c>
      <c r="R22" s="28">
        <f>SUM(R7:R20)</f>
        <v>35.369643225869105</v>
      </c>
      <c r="T22" s="28">
        <f>SUM(T7:T20)</f>
        <v>32.764091950405117</v>
      </c>
      <c r="V22" s="28">
        <f>SUM(V7:V20)</f>
        <v>27.764091950405117</v>
      </c>
    </row>
    <row r="23" spans="1:23" ht="15.75" thickBot="1" x14ac:dyDescent="0.3">
      <c r="C23" s="30"/>
      <c r="D23" s="30"/>
      <c r="G23" s="30"/>
      <c r="H23" s="30"/>
      <c r="K23" s="30"/>
      <c r="L23" s="30"/>
    </row>
    <row r="24" spans="1:23" x14ac:dyDescent="0.25">
      <c r="B24" s="33"/>
      <c r="C24" s="34"/>
      <c r="D24" s="34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6"/>
    </row>
    <row r="25" spans="1:23" x14ac:dyDescent="0.25">
      <c r="A25" s="30"/>
      <c r="B25" s="37"/>
      <c r="C25" s="30"/>
      <c r="D25" s="30"/>
      <c r="E25" s="30"/>
      <c r="F25" s="26" t="s">
        <v>6</v>
      </c>
      <c r="G25" s="26"/>
      <c r="H25" s="30"/>
      <c r="I25" s="30"/>
      <c r="J25" s="30"/>
      <c r="K25" s="55" t="s">
        <v>37</v>
      </c>
      <c r="L25" s="30"/>
      <c r="M25" s="30"/>
      <c r="N25" s="30"/>
      <c r="O25" s="30"/>
      <c r="P25" s="38"/>
    </row>
    <row r="26" spans="1:23" ht="15.75" x14ac:dyDescent="0.25">
      <c r="B26" s="37"/>
      <c r="C26" s="31" t="s">
        <v>17</v>
      </c>
      <c r="D26" s="30"/>
      <c r="E26" s="30"/>
      <c r="F26" s="22" t="s">
        <v>1</v>
      </c>
      <c r="G26" s="22" t="s">
        <v>2</v>
      </c>
      <c r="H26" s="46" t="s">
        <v>29</v>
      </c>
      <c r="I26" s="30"/>
      <c r="J26" s="30"/>
      <c r="K26" s="30"/>
      <c r="L26" s="30"/>
      <c r="M26" s="30"/>
      <c r="N26" s="30"/>
      <c r="O26" s="30"/>
      <c r="P26" s="38"/>
    </row>
    <row r="27" spans="1:23" x14ac:dyDescent="0.25">
      <c r="A27" s="30"/>
      <c r="B27" s="37"/>
      <c r="C27" s="30"/>
      <c r="D27" s="30"/>
      <c r="E27" s="30"/>
      <c r="F27" s="22">
        <f>AVERAGE(C7:C20)</f>
        <v>6.2857142857142856</v>
      </c>
      <c r="G27" s="22">
        <f>AVERAGE(D7:D20)</f>
        <v>7.3571428571428568</v>
      </c>
      <c r="H27" s="30"/>
      <c r="I27" s="30"/>
      <c r="J27" s="30"/>
      <c r="K27" s="30"/>
      <c r="L27" s="30"/>
      <c r="M27" s="30"/>
      <c r="N27" s="30"/>
      <c r="O27" s="30"/>
      <c r="P27" s="38"/>
    </row>
    <row r="28" spans="1:23" x14ac:dyDescent="0.25">
      <c r="B28" s="37"/>
      <c r="C28" s="30"/>
      <c r="D28" s="30"/>
      <c r="E28" s="30"/>
      <c r="F28" s="25" t="s">
        <v>6</v>
      </c>
      <c r="G28" s="25"/>
      <c r="H28" s="25" t="s">
        <v>7</v>
      </c>
      <c r="I28" s="25"/>
      <c r="J28" s="30"/>
      <c r="K28" s="30"/>
      <c r="L28" s="30"/>
      <c r="M28" s="30"/>
      <c r="N28" s="30"/>
      <c r="O28" s="30"/>
      <c r="P28" s="38"/>
    </row>
    <row r="29" spans="1:23" ht="15.75" x14ac:dyDescent="0.25">
      <c r="B29" s="37"/>
      <c r="C29" s="31" t="s">
        <v>21</v>
      </c>
      <c r="D29" s="30"/>
      <c r="E29" s="30"/>
      <c r="F29" s="21" t="s">
        <v>1</v>
      </c>
      <c r="G29" s="21" t="s">
        <v>2</v>
      </c>
      <c r="H29" s="21" t="s">
        <v>1</v>
      </c>
      <c r="I29" s="21" t="s">
        <v>2</v>
      </c>
      <c r="J29" s="45" t="s">
        <v>30</v>
      </c>
      <c r="K29" s="30"/>
      <c r="L29" s="30"/>
      <c r="M29" s="30"/>
      <c r="N29" s="30"/>
      <c r="O29" s="30"/>
      <c r="P29" s="38"/>
    </row>
    <row r="30" spans="1:23" ht="15.75" thickBot="1" x14ac:dyDescent="0.3">
      <c r="A30" s="30"/>
      <c r="B30" s="39"/>
      <c r="C30" s="40"/>
      <c r="D30" s="41"/>
      <c r="E30" s="42"/>
      <c r="F30" s="43">
        <f>AVERAGEIF(Q$7:Q$20,"=1",$C$7:$C$20)</f>
        <v>5.5714285714285712</v>
      </c>
      <c r="G30" s="43">
        <f>AVERAGEIF(Q7:Q20,"=1",D7:D20)</f>
        <v>4.5714285714285712</v>
      </c>
      <c r="H30" s="43">
        <f>AVERAGEIF(Q7:Q20,"=2",C7:C20)</f>
        <v>7</v>
      </c>
      <c r="I30" s="43">
        <f>AVERAGEIF(Q7:Q20,"=2",D7:D20)</f>
        <v>10.142857142857142</v>
      </c>
      <c r="J30" s="40"/>
      <c r="K30" s="40"/>
      <c r="L30" s="40"/>
      <c r="M30" s="40"/>
      <c r="N30" s="40"/>
      <c r="O30" s="40"/>
      <c r="P30" s="44"/>
    </row>
    <row r="31" spans="1:23" x14ac:dyDescent="0.25">
      <c r="B31" s="30"/>
      <c r="C31" s="30"/>
      <c r="F31" s="29" t="s">
        <v>6</v>
      </c>
      <c r="G31" s="29"/>
      <c r="H31" s="29" t="s">
        <v>7</v>
      </c>
      <c r="I31" s="29"/>
      <c r="J31" s="29" t="s">
        <v>8</v>
      </c>
      <c r="K31" s="29"/>
      <c r="L31" s="32"/>
      <c r="M31" s="30"/>
      <c r="N31" s="30"/>
    </row>
    <row r="32" spans="1:23" ht="15.75" x14ac:dyDescent="0.25">
      <c r="C32" s="23" t="s">
        <v>22</v>
      </c>
      <c r="F32" s="7" t="s">
        <v>1</v>
      </c>
      <c r="G32" s="7" t="s">
        <v>2</v>
      </c>
      <c r="H32" s="7" t="s">
        <v>1</v>
      </c>
      <c r="I32" s="7" t="s">
        <v>2</v>
      </c>
      <c r="J32" s="7" t="s">
        <v>1</v>
      </c>
      <c r="K32" s="7" t="s">
        <v>2</v>
      </c>
      <c r="L32" s="47" t="s">
        <v>31</v>
      </c>
    </row>
    <row r="33" spans="1:31" x14ac:dyDescent="0.25">
      <c r="F33" s="7">
        <f>AVERAGEIF(S7:S20,"=1",C7:C20)</f>
        <v>4.8</v>
      </c>
      <c r="G33" s="7">
        <f>AVERAGEIF(S$7:S$20,"=1",$D$7:$D$20)</f>
        <v>4.2</v>
      </c>
      <c r="H33" s="7">
        <f>AVERAGEIF(S$7:S$20,"=2",$C$7:$C$20)</f>
        <v>5.25</v>
      </c>
      <c r="I33" s="7">
        <f>AVERAGEIF(S$7:S$20,"=2",$D$7:$D$20)</f>
        <v>11.25</v>
      </c>
      <c r="J33" s="7">
        <f>AVERAGEIF(S$7:S$20,"=3",$C$7:$C$20)</f>
        <v>8.6</v>
      </c>
      <c r="K33" s="7">
        <f>AVERAGEIF(U$7:U$20,"=3",$D$7:$D$20)</f>
        <v>8.5</v>
      </c>
    </row>
    <row r="34" spans="1:31" x14ac:dyDescent="0.25">
      <c r="F34" s="9" t="s">
        <v>6</v>
      </c>
      <c r="G34" s="9"/>
      <c r="H34" s="9" t="s">
        <v>7</v>
      </c>
      <c r="I34" s="9"/>
      <c r="J34" s="9" t="s">
        <v>8</v>
      </c>
      <c r="K34" s="9"/>
      <c r="L34" s="9" t="s">
        <v>9</v>
      </c>
      <c r="M34" s="9"/>
    </row>
    <row r="35" spans="1:31" ht="15.75" x14ac:dyDescent="0.25">
      <c r="C35" s="23" t="s">
        <v>23</v>
      </c>
      <c r="F35" s="9" t="s">
        <v>1</v>
      </c>
      <c r="G35" s="9" t="s">
        <v>2</v>
      </c>
      <c r="H35" s="9" t="s">
        <v>1</v>
      </c>
      <c r="I35" s="9" t="s">
        <v>2</v>
      </c>
      <c r="J35" s="9" t="s">
        <v>1</v>
      </c>
      <c r="K35" s="9" t="s">
        <v>2</v>
      </c>
      <c r="L35" s="9" t="s">
        <v>1</v>
      </c>
      <c r="M35" s="9" t="s">
        <v>2</v>
      </c>
      <c r="N35" s="47" t="s">
        <v>32</v>
      </c>
    </row>
    <row r="36" spans="1:31" x14ac:dyDescent="0.25">
      <c r="F36" s="9">
        <f>AVERAGEIF(U$7:U$20,"=1",$C$7:$C$20)</f>
        <v>4.8</v>
      </c>
      <c r="G36" s="9">
        <f>AVERAGEIF(U$7:U$20,"=1",$D$7:$D$20)</f>
        <v>4.2</v>
      </c>
      <c r="H36" s="9">
        <f>AVERAGEIF(U$7:U$20,"=2",$C$7:$C$20)</f>
        <v>5.25</v>
      </c>
      <c r="I36" s="9">
        <f>AVERAGEIF(U$7:U$20,"=2",$D$7:$D$20)</f>
        <v>11.25</v>
      </c>
      <c r="J36" s="9">
        <f>AVERAGEIF(U$7:U$20,"=3",$C$7:$C$20)</f>
        <v>10</v>
      </c>
      <c r="K36" s="9">
        <f>AVERAGEIF(U$7:U$20,"=3",$D$7:$D$20)</f>
        <v>8.5</v>
      </c>
      <c r="L36" s="9">
        <f>AVERAGEIF(U$7:U$20,"=4",$C$7:$C$20)</f>
        <v>7.666666666666667</v>
      </c>
      <c r="M36" s="9">
        <f>AVERAGEIF(U$7:U$20,"=4",$D$7:$D$20)</f>
        <v>6.666666666666667</v>
      </c>
    </row>
    <row r="37" spans="1:31" x14ac:dyDescent="0.25">
      <c r="F37" s="11" t="s">
        <v>6</v>
      </c>
      <c r="G37" s="11"/>
      <c r="H37" s="11" t="s">
        <v>7</v>
      </c>
      <c r="I37" s="11"/>
      <c r="J37" s="11" t="s">
        <v>8</v>
      </c>
      <c r="K37" s="11"/>
      <c r="L37" s="11" t="s">
        <v>9</v>
      </c>
      <c r="M37" s="11"/>
      <c r="N37" s="11" t="s">
        <v>10</v>
      </c>
      <c r="O37" s="11"/>
    </row>
    <row r="38" spans="1:31" ht="15.75" x14ac:dyDescent="0.25">
      <c r="A38" s="81"/>
      <c r="C38" s="23" t="s">
        <v>24</v>
      </c>
      <c r="F38" s="11" t="s">
        <v>1</v>
      </c>
      <c r="G38" s="11" t="s">
        <v>2</v>
      </c>
      <c r="H38" s="11" t="s">
        <v>1</v>
      </c>
      <c r="I38" s="11" t="s">
        <v>2</v>
      </c>
      <c r="J38" s="11" t="s">
        <v>1</v>
      </c>
      <c r="K38" s="11" t="s">
        <v>2</v>
      </c>
      <c r="L38" s="11" t="s">
        <v>1</v>
      </c>
      <c r="M38" s="11" t="s">
        <v>2</v>
      </c>
      <c r="N38" s="11" t="s">
        <v>1</v>
      </c>
      <c r="O38" s="11" t="s">
        <v>2</v>
      </c>
      <c r="P38" s="47" t="s">
        <v>33</v>
      </c>
    </row>
    <row r="39" spans="1:31" x14ac:dyDescent="0.25">
      <c r="F39" s="11">
        <f>AVERAGEIF(W$7:W$20,"=1",$C$7:$C$20)</f>
        <v>4.8</v>
      </c>
      <c r="G39" s="11">
        <f>AVERAGEIF(W$7:W$20,"=1",$D$7:$D$20)</f>
        <v>4.2</v>
      </c>
      <c r="H39" s="11">
        <f>AVERAGEIF(S$7:S$20,"=2",$C$7:$C$20)</f>
        <v>5.25</v>
      </c>
      <c r="I39" s="11">
        <f>AVERAGEIF(W$7:W$20,"=2",$D$7:$D$20)</f>
        <v>11</v>
      </c>
      <c r="J39" s="11">
        <f>AVERAGEIF(W$7:W$20,"=3",$C$7:$C$20)</f>
        <v>10</v>
      </c>
      <c r="K39" s="11">
        <f>AVERAGEIF(W$7:W$20,"=3",$D$7:$D$20)</f>
        <v>8.5</v>
      </c>
      <c r="L39" s="11">
        <f>AVERAGEIF(W$7:W$20,"=4",$C$7:$C$20)</f>
        <v>7.666666666666667</v>
      </c>
      <c r="M39" s="11">
        <f>AVERAGEIF(W$7:W$20,"=4",$D$7:$D$20)</f>
        <v>6.666666666666667</v>
      </c>
      <c r="N39" s="11">
        <f>AVERAGEIF(W$7:W$20,"=5",$C$7:$C$20)</f>
        <v>10</v>
      </c>
      <c r="O39" s="11">
        <f>AVERAGEIF(W$7:W$20,"=5",$D$7:$D$20)</f>
        <v>12</v>
      </c>
    </row>
    <row r="40" spans="1:31" ht="15.75" thickBot="1" x14ac:dyDescent="0.3"/>
    <row r="41" spans="1:31" x14ac:dyDescent="0.25"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9"/>
    </row>
    <row r="42" spans="1:31" x14ac:dyDescent="0.25">
      <c r="B42" s="7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71"/>
    </row>
    <row r="43" spans="1:31" x14ac:dyDescent="0.25">
      <c r="B43" s="7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71"/>
    </row>
    <row r="44" spans="1:31" ht="18.75" x14ac:dyDescent="0.3">
      <c r="B44" s="7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6" t="s">
        <v>39</v>
      </c>
      <c r="X44" s="30"/>
      <c r="Y44" s="30"/>
      <c r="Z44" s="30"/>
      <c r="AA44" s="30"/>
      <c r="AB44" s="30"/>
      <c r="AC44" s="71"/>
    </row>
    <row r="45" spans="1:31" x14ac:dyDescent="0.25">
      <c r="B45" s="70"/>
      <c r="C45" s="30"/>
      <c r="D45" s="30"/>
      <c r="E45" s="30"/>
      <c r="F45" s="30"/>
      <c r="G45" s="30"/>
      <c r="H45" s="30"/>
      <c r="I45" s="30"/>
      <c r="J45" s="55" t="s">
        <v>38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71"/>
    </row>
    <row r="46" spans="1:31" ht="15.75" thickBot="1" x14ac:dyDescent="0.3">
      <c r="B46" s="7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71"/>
    </row>
    <row r="47" spans="1:31" ht="50.25" thickTop="1" thickBot="1" x14ac:dyDescent="0.55000000000000004">
      <c r="B47" s="70"/>
      <c r="C47" s="30"/>
      <c r="D47" s="30"/>
      <c r="E47" s="30"/>
      <c r="F47" s="13" t="s">
        <v>0</v>
      </c>
      <c r="G47" s="15" t="s">
        <v>3</v>
      </c>
      <c r="H47" s="48" t="s">
        <v>4</v>
      </c>
      <c r="I47" s="59" t="s">
        <v>11</v>
      </c>
      <c r="J47" s="60" t="s">
        <v>12</v>
      </c>
      <c r="K47" s="61" t="s">
        <v>5</v>
      </c>
      <c r="L47" s="62"/>
      <c r="M47" s="30"/>
      <c r="N47" s="30"/>
      <c r="O47" s="79" t="s">
        <v>0</v>
      </c>
      <c r="P47" s="77" t="s">
        <v>15</v>
      </c>
      <c r="Q47" s="13" t="s">
        <v>20</v>
      </c>
      <c r="R47" s="24" t="s">
        <v>16</v>
      </c>
      <c r="S47" s="24" t="s">
        <v>34</v>
      </c>
      <c r="T47" s="30"/>
      <c r="U47" s="30"/>
      <c r="V47" s="30"/>
      <c r="W47" s="50" t="s">
        <v>6</v>
      </c>
      <c r="X47" s="50"/>
      <c r="Y47" s="52" t="s">
        <v>7</v>
      </c>
      <c r="Z47" s="52"/>
      <c r="AA47" s="30"/>
      <c r="AB47" s="30"/>
      <c r="AC47" s="71"/>
      <c r="AE47" s="75" t="s">
        <v>40</v>
      </c>
    </row>
    <row r="48" spans="1:31" ht="16.5" thickTop="1" thickBot="1" x14ac:dyDescent="0.3">
      <c r="B48" s="70"/>
      <c r="C48" s="30"/>
      <c r="D48" s="30"/>
      <c r="E48" s="30"/>
      <c r="F48" s="3">
        <v>1</v>
      </c>
      <c r="G48" s="5">
        <f>SQRT(SUMXMY2($F$30:$G$30,C7:D7))</f>
        <v>7.5929612948104639</v>
      </c>
      <c r="H48" s="49">
        <f>SQRT(SUMXMY2($H$30:$I$30,$C7:$D7))</f>
        <v>3.52831115292242</v>
      </c>
      <c r="I48" s="63" t="e">
        <f>SQRT(SUMXMY2($J$4:$K$4,$C48:$D48))</f>
        <v>#DIV/0!</v>
      </c>
      <c r="J48" s="64" t="e">
        <f>SQRT(SUMXMY2($L$4:$M$4,$C48:$D48))</f>
        <v>#DIV/0!</v>
      </c>
      <c r="K48" s="65" t="e">
        <f>SQRT(SUMXMY2($N$4:$O$4,$C48:$D48))</f>
        <v>#DIV/0!</v>
      </c>
      <c r="L48" s="30"/>
      <c r="M48" s="30"/>
      <c r="N48" s="30"/>
      <c r="O48" s="79">
        <v>1</v>
      </c>
      <c r="P48" s="78"/>
      <c r="Q48" s="2"/>
      <c r="R48" s="6">
        <f>MIN(G48:H48)</f>
        <v>3.52831115292242</v>
      </c>
      <c r="S48" s="27">
        <f>IF(MIN(G48:H48)=G48,1,2)</f>
        <v>2</v>
      </c>
      <c r="T48" s="30"/>
      <c r="U48" s="30"/>
      <c r="V48" s="30"/>
      <c r="W48" s="51" t="s">
        <v>35</v>
      </c>
      <c r="X48" s="51" t="s">
        <v>36</v>
      </c>
      <c r="Y48" s="53" t="s">
        <v>35</v>
      </c>
      <c r="Z48" s="53" t="s">
        <v>36</v>
      </c>
      <c r="AA48" s="30"/>
      <c r="AB48" s="30"/>
      <c r="AC48" s="71"/>
    </row>
    <row r="49" spans="2:32" ht="16.5" thickTop="1" thickBot="1" x14ac:dyDescent="0.3">
      <c r="B49" s="70"/>
      <c r="C49" s="30"/>
      <c r="D49" s="30"/>
      <c r="E49" s="30"/>
      <c r="F49" s="2">
        <v>2</v>
      </c>
      <c r="G49" s="5">
        <f t="shared" ref="G49:G61" si="10">SQRT(SUMXMY2($F$30:$G$30,C8:D8))</f>
        <v>5.4585637641550857</v>
      </c>
      <c r="H49" s="49">
        <f t="shared" ref="H49:H61" si="11">SQRT(SUMXMY2($H$30:$I$30,$C8:$D8))</f>
        <v>2.0050955496597429</v>
      </c>
      <c r="I49" s="63" t="e">
        <f t="shared" ref="I49:I61" si="12">SQRT(SUMXMY2($J$4:$K$4,$C49:$D49))</f>
        <v>#DIV/0!</v>
      </c>
      <c r="J49" s="64" t="e">
        <f t="shared" ref="J49:J61" si="13">SQRT(SUMXMY2($L$4:$M$4,$C49:$D49))</f>
        <v>#DIV/0!</v>
      </c>
      <c r="K49" s="65" t="e">
        <f t="shared" ref="K49:K61" si="14">SQRT(SUMXMY2($N$4:$O$4,$C49:$D49))</f>
        <v>#DIV/0!</v>
      </c>
      <c r="L49" s="30"/>
      <c r="M49" s="30"/>
      <c r="N49" s="30"/>
      <c r="O49" s="79">
        <v>2</v>
      </c>
      <c r="P49" s="78"/>
      <c r="Q49" s="2"/>
      <c r="R49" s="6">
        <f>MIN(G49:H49)</f>
        <v>2.0050955496597429</v>
      </c>
      <c r="S49" s="27">
        <f t="shared" ref="S49:S61" si="15">IF(MIN(G49:H49)=G49,1,2)</f>
        <v>2</v>
      </c>
      <c r="T49" s="30"/>
      <c r="U49" s="30"/>
      <c r="V49" s="30"/>
      <c r="W49" s="5">
        <f>AVERAGEIF(S$48:S$61,"=1",$C$7:$C$20)</f>
        <v>5.166666666666667</v>
      </c>
      <c r="X49" s="5">
        <f>AVERAGEIF(S$48:S$61,"=1",$D$7:$D$20)</f>
        <v>4.166666666666667</v>
      </c>
      <c r="Y49" s="6">
        <f>AVERAGEIF(S$48:S$61,"=2",$C$7:$C$20)</f>
        <v>7.125</v>
      </c>
      <c r="Z49" s="6">
        <f>AVERAGEIF(S$48:S$61,"=2",$D$7:$D$20)</f>
        <v>9.75</v>
      </c>
      <c r="AA49" s="30"/>
      <c r="AB49" s="30"/>
      <c r="AC49" s="71"/>
    </row>
    <row r="50" spans="2:32" ht="16.5" thickTop="1" thickBot="1" x14ac:dyDescent="0.3">
      <c r="B50" s="70"/>
      <c r="C50" s="30"/>
      <c r="D50" s="30"/>
      <c r="E50" s="30"/>
      <c r="F50" s="3">
        <v>3</v>
      </c>
      <c r="G50" s="5">
        <f t="shared" si="10"/>
        <v>3.434518651477517</v>
      </c>
      <c r="H50" s="49">
        <f t="shared" si="11"/>
        <v>3.2981132516043412</v>
      </c>
      <c r="I50" s="63" t="e">
        <f t="shared" si="12"/>
        <v>#DIV/0!</v>
      </c>
      <c r="J50" s="64" t="e">
        <f t="shared" si="13"/>
        <v>#DIV/0!</v>
      </c>
      <c r="K50" s="65" t="e">
        <f t="shared" si="14"/>
        <v>#DIV/0!</v>
      </c>
      <c r="L50" s="30"/>
      <c r="M50" s="30"/>
      <c r="N50" s="30"/>
      <c r="O50" s="79">
        <v>3</v>
      </c>
      <c r="P50" s="78"/>
      <c r="Q50" s="2"/>
      <c r="R50" s="6">
        <f t="shared" ref="R49:R61" si="16">MIN(G50:H50)</f>
        <v>3.2981132516043412</v>
      </c>
      <c r="S50" s="27">
        <f t="shared" si="15"/>
        <v>2</v>
      </c>
      <c r="T50" s="30"/>
      <c r="U50" s="30"/>
      <c r="V50" s="30"/>
      <c r="W50" s="30"/>
      <c r="X50" s="30"/>
      <c r="Y50" s="30"/>
      <c r="Z50" s="30"/>
      <c r="AA50" s="30"/>
      <c r="AB50" s="30"/>
      <c r="AC50" s="71"/>
    </row>
    <row r="51" spans="2:32" ht="16.5" thickTop="1" thickBot="1" x14ac:dyDescent="0.3">
      <c r="B51" s="70"/>
      <c r="C51" s="30"/>
      <c r="D51" s="30"/>
      <c r="E51" s="30"/>
      <c r="F51" s="2">
        <v>4</v>
      </c>
      <c r="G51" s="5">
        <f t="shared" si="10"/>
        <v>1.6720999872456606</v>
      </c>
      <c r="H51" s="49">
        <f t="shared" si="11"/>
        <v>7.4175742775698108</v>
      </c>
      <c r="I51" s="63" t="e">
        <f t="shared" si="12"/>
        <v>#DIV/0!</v>
      </c>
      <c r="J51" s="64" t="e">
        <f t="shared" si="13"/>
        <v>#DIV/0!</v>
      </c>
      <c r="K51" s="65" t="e">
        <f t="shared" si="14"/>
        <v>#DIV/0!</v>
      </c>
      <c r="L51" s="30"/>
      <c r="M51" s="30"/>
      <c r="N51" s="30"/>
      <c r="O51" s="79">
        <v>4</v>
      </c>
      <c r="P51" s="78"/>
      <c r="Q51" s="2"/>
      <c r="R51" s="5">
        <f t="shared" si="16"/>
        <v>1.6720999872456606</v>
      </c>
      <c r="S51" s="27">
        <f t="shared" si="15"/>
        <v>1</v>
      </c>
      <c r="T51" s="30"/>
      <c r="U51" s="30"/>
      <c r="V51" s="30"/>
      <c r="W51" s="30"/>
      <c r="X51" s="30"/>
      <c r="Y51" s="30"/>
      <c r="Z51" s="30"/>
      <c r="AA51" s="30"/>
      <c r="AB51" s="30"/>
      <c r="AC51" s="71"/>
    </row>
    <row r="52" spans="2:32" ht="16.5" thickTop="1" thickBot="1" x14ac:dyDescent="0.3">
      <c r="B52" s="70"/>
      <c r="C52" s="30"/>
      <c r="D52" s="30"/>
      <c r="E52" s="30"/>
      <c r="F52" s="3">
        <v>5</v>
      </c>
      <c r="G52" s="5">
        <f t="shared" si="10"/>
        <v>0.80812203564176821</v>
      </c>
      <c r="H52" s="49">
        <f t="shared" si="11"/>
        <v>6.4602394597685784</v>
      </c>
      <c r="I52" s="63" t="e">
        <f t="shared" si="12"/>
        <v>#DIV/0!</v>
      </c>
      <c r="J52" s="64" t="e">
        <f t="shared" si="13"/>
        <v>#DIV/0!</v>
      </c>
      <c r="K52" s="65" t="e">
        <f t="shared" si="14"/>
        <v>#DIV/0!</v>
      </c>
      <c r="L52" s="30"/>
      <c r="M52" s="30"/>
      <c r="N52" s="30"/>
      <c r="O52" s="79">
        <v>5</v>
      </c>
      <c r="P52" s="78"/>
      <c r="Q52" s="2"/>
      <c r="R52" s="5">
        <f t="shared" si="16"/>
        <v>0.80812203564176821</v>
      </c>
      <c r="S52" s="27">
        <f t="shared" si="15"/>
        <v>1</v>
      </c>
      <c r="T52" s="30"/>
      <c r="U52" s="30"/>
      <c r="V52" s="30"/>
      <c r="W52" s="30"/>
      <c r="X52" s="30"/>
      <c r="Y52" s="30"/>
      <c r="Z52" s="30"/>
      <c r="AA52" s="30"/>
      <c r="AB52" s="30"/>
      <c r="AC52" s="71"/>
    </row>
    <row r="53" spans="2:32" ht="16.5" thickTop="1" thickBot="1" x14ac:dyDescent="0.3">
      <c r="B53" s="70"/>
      <c r="C53" s="30"/>
      <c r="D53" s="30"/>
      <c r="E53" s="30"/>
      <c r="F53" s="2">
        <v>6</v>
      </c>
      <c r="G53" s="5">
        <f t="shared" si="10"/>
        <v>7.3540215292764293</v>
      </c>
      <c r="H53" s="49">
        <f t="shared" si="11"/>
        <v>5.072937401304201</v>
      </c>
      <c r="I53" s="63" t="e">
        <f t="shared" si="12"/>
        <v>#DIV/0!</v>
      </c>
      <c r="J53" s="64" t="e">
        <f t="shared" si="13"/>
        <v>#DIV/0!</v>
      </c>
      <c r="K53" s="65" t="e">
        <f t="shared" si="14"/>
        <v>#DIV/0!</v>
      </c>
      <c r="L53" s="30"/>
      <c r="M53" s="30"/>
      <c r="N53" s="30"/>
      <c r="O53" s="79">
        <v>6</v>
      </c>
      <c r="P53" s="78"/>
      <c r="Q53" s="2"/>
      <c r="R53" s="6">
        <f t="shared" si="16"/>
        <v>5.072937401304201</v>
      </c>
      <c r="S53" s="27">
        <f t="shared" si="15"/>
        <v>2</v>
      </c>
      <c r="T53" s="30"/>
      <c r="U53" s="30"/>
      <c r="V53" s="30"/>
      <c r="W53" s="30"/>
      <c r="X53" s="30"/>
      <c r="Y53" s="30"/>
      <c r="Z53" s="30"/>
      <c r="AA53" s="30"/>
      <c r="AB53" s="30"/>
      <c r="AC53" s="71"/>
    </row>
    <row r="54" spans="2:32" ht="16.5" thickTop="1" thickBot="1" x14ac:dyDescent="0.3">
      <c r="B54" s="70"/>
      <c r="C54" s="30"/>
      <c r="D54" s="30"/>
      <c r="E54" s="30"/>
      <c r="F54" s="3">
        <v>7</v>
      </c>
      <c r="G54" s="5">
        <f t="shared" si="10"/>
        <v>0.80812203564176821</v>
      </c>
      <c r="H54" s="49">
        <f t="shared" si="11"/>
        <v>6.4602394597685784</v>
      </c>
      <c r="I54" s="63" t="e">
        <f t="shared" si="12"/>
        <v>#DIV/0!</v>
      </c>
      <c r="J54" s="64" t="e">
        <f t="shared" si="13"/>
        <v>#DIV/0!</v>
      </c>
      <c r="K54" s="65" t="e">
        <f t="shared" si="14"/>
        <v>#DIV/0!</v>
      </c>
      <c r="L54" s="30"/>
      <c r="M54" s="30"/>
      <c r="N54" s="30"/>
      <c r="O54" s="79">
        <v>7</v>
      </c>
      <c r="P54" s="78"/>
      <c r="Q54" s="2"/>
      <c r="R54" s="5">
        <f t="shared" si="16"/>
        <v>0.80812203564176821</v>
      </c>
      <c r="S54" s="27">
        <f t="shared" si="15"/>
        <v>1</v>
      </c>
      <c r="T54" s="30"/>
      <c r="U54" s="30"/>
      <c r="V54" s="30"/>
      <c r="W54" s="30"/>
      <c r="X54" s="30"/>
      <c r="Y54" s="30"/>
      <c r="Z54" s="30"/>
      <c r="AA54" s="30"/>
      <c r="AB54" s="30"/>
      <c r="AC54" s="71"/>
    </row>
    <row r="55" spans="2:32" ht="16.5" thickTop="1" thickBot="1" x14ac:dyDescent="0.3">
      <c r="B55" s="70"/>
      <c r="C55" s="30"/>
      <c r="D55" s="30"/>
      <c r="E55" s="30"/>
      <c r="F55" s="2">
        <v>8</v>
      </c>
      <c r="G55" s="5">
        <f t="shared" si="10"/>
        <v>4.2857142857142856</v>
      </c>
      <c r="H55" s="49">
        <f t="shared" si="11"/>
        <v>4.5378229069338829</v>
      </c>
      <c r="I55" s="63" t="e">
        <f t="shared" si="12"/>
        <v>#DIV/0!</v>
      </c>
      <c r="J55" s="64" t="e">
        <f t="shared" si="13"/>
        <v>#DIV/0!</v>
      </c>
      <c r="K55" s="65" t="e">
        <f t="shared" si="14"/>
        <v>#DIV/0!</v>
      </c>
      <c r="L55" s="30"/>
      <c r="M55" s="30"/>
      <c r="N55" s="30"/>
      <c r="O55" s="79">
        <v>8</v>
      </c>
      <c r="P55" s="78"/>
      <c r="Q55" s="2"/>
      <c r="R55" s="5">
        <f t="shared" si="16"/>
        <v>4.2857142857142856</v>
      </c>
      <c r="S55" s="27">
        <f t="shared" si="15"/>
        <v>1</v>
      </c>
      <c r="T55" s="30"/>
      <c r="U55" s="30"/>
      <c r="V55" s="30"/>
      <c r="W55" s="30"/>
      <c r="X55" s="30"/>
      <c r="Y55" s="30"/>
      <c r="Z55" s="30"/>
      <c r="AA55" s="30"/>
      <c r="AB55" s="30"/>
      <c r="AC55" s="71"/>
    </row>
    <row r="56" spans="2:32" ht="16.5" thickTop="1" thickBot="1" x14ac:dyDescent="0.3">
      <c r="B56" s="70"/>
      <c r="C56" s="30"/>
      <c r="D56" s="30"/>
      <c r="E56" s="30"/>
      <c r="F56" s="3">
        <v>9</v>
      </c>
      <c r="G56" s="5">
        <f t="shared" si="10"/>
        <v>2.6068982272706651</v>
      </c>
      <c r="H56" s="49">
        <f t="shared" si="11"/>
        <v>8.2040308659207017</v>
      </c>
      <c r="I56" s="63" t="e">
        <f t="shared" si="12"/>
        <v>#DIV/0!</v>
      </c>
      <c r="J56" s="64" t="e">
        <f t="shared" si="13"/>
        <v>#DIV/0!</v>
      </c>
      <c r="K56" s="65" t="e">
        <f t="shared" si="14"/>
        <v>#DIV/0!</v>
      </c>
      <c r="L56" s="30"/>
      <c r="M56" s="30"/>
      <c r="N56" s="30"/>
      <c r="O56" s="79">
        <v>9</v>
      </c>
      <c r="P56" s="78"/>
      <c r="Q56" s="2"/>
      <c r="R56" s="5">
        <f t="shared" si="16"/>
        <v>2.6068982272706651</v>
      </c>
      <c r="S56" s="27">
        <f t="shared" si="15"/>
        <v>1</v>
      </c>
      <c r="T56" s="30"/>
      <c r="U56" s="30"/>
      <c r="V56" s="30"/>
      <c r="W56" s="30"/>
      <c r="X56" s="30"/>
      <c r="Y56" s="30"/>
      <c r="Z56" s="30"/>
      <c r="AA56" s="30"/>
      <c r="AB56" s="30"/>
      <c r="AC56" s="71"/>
    </row>
    <row r="57" spans="2:32" ht="16.5" thickTop="1" thickBot="1" x14ac:dyDescent="0.3">
      <c r="B57" s="70"/>
      <c r="C57" s="30"/>
      <c r="D57" s="30"/>
      <c r="E57" s="30"/>
      <c r="F57" s="2">
        <v>10</v>
      </c>
      <c r="G57" s="5">
        <f t="shared" si="10"/>
        <v>1.5386185163241444</v>
      </c>
      <c r="H57" s="49">
        <f t="shared" si="11"/>
        <v>6.1428571428571423</v>
      </c>
      <c r="I57" s="63" t="e">
        <f t="shared" si="12"/>
        <v>#DIV/0!</v>
      </c>
      <c r="J57" s="64" t="e">
        <f t="shared" si="13"/>
        <v>#DIV/0!</v>
      </c>
      <c r="K57" s="65" t="e">
        <f t="shared" si="14"/>
        <v>#DIV/0!</v>
      </c>
      <c r="L57" s="30"/>
      <c r="M57" s="30"/>
      <c r="N57" s="30"/>
      <c r="O57" s="79">
        <v>10</v>
      </c>
      <c r="P57" s="78"/>
      <c r="Q57" s="2"/>
      <c r="R57" s="5">
        <f t="shared" si="16"/>
        <v>1.5386185163241444</v>
      </c>
      <c r="S57" s="27">
        <f t="shared" si="15"/>
        <v>1</v>
      </c>
      <c r="T57" s="30"/>
      <c r="U57" s="30"/>
      <c r="V57" s="30"/>
      <c r="W57" s="30"/>
      <c r="X57" s="30"/>
      <c r="Y57" s="30"/>
      <c r="Z57" s="30"/>
      <c r="AA57" s="30"/>
      <c r="AB57" s="30"/>
      <c r="AC57" s="71"/>
    </row>
    <row r="58" spans="2:32" ht="16.5" thickTop="1" thickBot="1" x14ac:dyDescent="0.3">
      <c r="B58" s="70"/>
      <c r="C58" s="30"/>
      <c r="D58" s="30"/>
      <c r="E58" s="30"/>
      <c r="F58" s="3">
        <v>11</v>
      </c>
      <c r="G58" s="5">
        <f t="shared" si="10"/>
        <v>5.6006559382607604</v>
      </c>
      <c r="H58" s="49">
        <f t="shared" si="11"/>
        <v>3.6867108287325538</v>
      </c>
      <c r="I58" s="63" t="e">
        <f t="shared" si="12"/>
        <v>#DIV/0!</v>
      </c>
      <c r="J58" s="64" t="e">
        <f t="shared" si="13"/>
        <v>#DIV/0!</v>
      </c>
      <c r="K58" s="65" t="e">
        <f t="shared" si="14"/>
        <v>#DIV/0!</v>
      </c>
      <c r="L58" s="30"/>
      <c r="M58" s="30"/>
      <c r="N58" s="30"/>
      <c r="O58" s="79">
        <v>11</v>
      </c>
      <c r="P58" s="78"/>
      <c r="Q58" s="2"/>
      <c r="R58" s="6">
        <f t="shared" si="16"/>
        <v>3.6867108287325538</v>
      </c>
      <c r="S58" s="27">
        <f t="shared" si="15"/>
        <v>2</v>
      </c>
      <c r="T58" s="30"/>
      <c r="U58" s="30"/>
      <c r="V58" s="30"/>
      <c r="W58" s="30"/>
      <c r="X58" s="30"/>
      <c r="Y58" s="30"/>
      <c r="Z58" s="30"/>
      <c r="AA58" s="30"/>
      <c r="AB58" s="30"/>
      <c r="AC58" s="71"/>
    </row>
    <row r="59" spans="2:32" ht="16.5" thickTop="1" thickBot="1" x14ac:dyDescent="0.3">
      <c r="B59" s="70"/>
      <c r="C59" s="30"/>
      <c r="D59" s="30"/>
      <c r="E59" s="30"/>
      <c r="F59" s="2">
        <v>12</v>
      </c>
      <c r="G59" s="5">
        <f t="shared" si="10"/>
        <v>5.0507627227610543</v>
      </c>
      <c r="H59" s="49">
        <f t="shared" si="11"/>
        <v>1.5185922589620924</v>
      </c>
      <c r="I59" s="63" t="e">
        <f t="shared" si="12"/>
        <v>#DIV/0!</v>
      </c>
      <c r="J59" s="64" t="e">
        <f t="shared" si="13"/>
        <v>#DIV/0!</v>
      </c>
      <c r="K59" s="65" t="e">
        <f t="shared" si="14"/>
        <v>#DIV/0!</v>
      </c>
      <c r="L59" s="30"/>
      <c r="M59" s="30"/>
      <c r="N59" s="30"/>
      <c r="O59" s="79">
        <v>12</v>
      </c>
      <c r="P59" s="78"/>
      <c r="Q59" s="2"/>
      <c r="R59" s="6">
        <f t="shared" si="16"/>
        <v>1.5185922589620924</v>
      </c>
      <c r="S59" s="27">
        <f t="shared" si="15"/>
        <v>2</v>
      </c>
      <c r="T59" s="30"/>
      <c r="U59" s="30"/>
      <c r="V59" s="30"/>
      <c r="W59" s="30"/>
      <c r="X59" s="30"/>
      <c r="Y59" s="30"/>
      <c r="Z59" s="30"/>
      <c r="AA59" s="30"/>
      <c r="AB59" s="30"/>
      <c r="AC59" s="71"/>
      <c r="AF59" s="30"/>
    </row>
    <row r="60" spans="2:32" ht="16.5" thickTop="1" thickBot="1" x14ac:dyDescent="0.3">
      <c r="B60" s="70"/>
      <c r="C60" s="30"/>
      <c r="D60" s="30"/>
      <c r="E60" s="30"/>
      <c r="F60" s="3">
        <v>13</v>
      </c>
      <c r="G60" s="5">
        <f t="shared" si="10"/>
        <v>6.2629457762237069</v>
      </c>
      <c r="H60" s="49">
        <f t="shared" si="11"/>
        <v>3.2103150077491756</v>
      </c>
      <c r="I60" s="63" t="e">
        <f t="shared" si="12"/>
        <v>#DIV/0!</v>
      </c>
      <c r="J60" s="64" t="e">
        <f t="shared" si="13"/>
        <v>#DIV/0!</v>
      </c>
      <c r="K60" s="65" t="e">
        <f t="shared" si="14"/>
        <v>#DIV/0!</v>
      </c>
      <c r="L60" s="30"/>
      <c r="M60" s="30"/>
      <c r="N60" s="30"/>
      <c r="O60" s="79">
        <v>13</v>
      </c>
      <c r="P60" s="78"/>
      <c r="Q60" s="2"/>
      <c r="R60" s="6">
        <f t="shared" si="16"/>
        <v>3.2103150077491756</v>
      </c>
      <c r="S60" s="27">
        <f t="shared" si="15"/>
        <v>2</v>
      </c>
      <c r="T60" s="30"/>
      <c r="U60" s="30"/>
      <c r="V60" s="30"/>
      <c r="W60" s="30"/>
      <c r="X60" s="30"/>
      <c r="Y60" s="30"/>
      <c r="Z60" s="30"/>
      <c r="AA60" s="30"/>
      <c r="AB60" s="30"/>
      <c r="AC60" s="71"/>
      <c r="AF60" s="30"/>
    </row>
    <row r="61" spans="2:32" ht="16.5" thickTop="1" thickBot="1" x14ac:dyDescent="0.3">
      <c r="B61" s="70"/>
      <c r="C61" s="30"/>
      <c r="D61" s="30"/>
      <c r="E61" s="30"/>
      <c r="F61" s="2">
        <v>14</v>
      </c>
      <c r="G61" s="5">
        <f t="shared" si="10"/>
        <v>8.6484633529516071</v>
      </c>
      <c r="H61" s="49">
        <f t="shared" si="11"/>
        <v>3.52831115292242</v>
      </c>
      <c r="I61" s="63" t="e">
        <f t="shared" si="12"/>
        <v>#DIV/0!</v>
      </c>
      <c r="J61" s="64" t="e">
        <f t="shared" si="13"/>
        <v>#DIV/0!</v>
      </c>
      <c r="K61" s="65" t="e">
        <f t="shared" si="14"/>
        <v>#DIV/0!</v>
      </c>
      <c r="L61" s="30"/>
      <c r="M61" s="30"/>
      <c r="N61" s="30"/>
      <c r="O61" s="79">
        <v>14</v>
      </c>
      <c r="P61" s="78"/>
      <c r="Q61" s="2"/>
      <c r="R61" s="6">
        <f t="shared" si="16"/>
        <v>3.52831115292242</v>
      </c>
      <c r="S61" s="27">
        <f t="shared" si="15"/>
        <v>2</v>
      </c>
      <c r="T61" s="30"/>
      <c r="U61" s="30"/>
      <c r="V61" s="30"/>
      <c r="W61" s="30"/>
      <c r="X61" s="30"/>
      <c r="Y61" s="30"/>
      <c r="Z61" s="30"/>
      <c r="AA61" s="30"/>
      <c r="AB61" s="30"/>
      <c r="AC61" s="71"/>
    </row>
    <row r="62" spans="2:32" ht="16.5" thickTop="1" thickBot="1" x14ac:dyDescent="0.3">
      <c r="B62" s="7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71"/>
    </row>
    <row r="63" spans="2:32" ht="15.75" thickBot="1" x14ac:dyDescent="0.3">
      <c r="B63" s="7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76" t="s">
        <v>41</v>
      </c>
      <c r="R63" s="80">
        <f>SUM(R48:R61)</f>
        <v>37.567961691695238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71"/>
    </row>
    <row r="64" spans="2:32" x14ac:dyDescent="0.25">
      <c r="B64" s="7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71"/>
    </row>
    <row r="65" spans="2:29" x14ac:dyDescent="0.25">
      <c r="B65" s="7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71"/>
    </row>
    <row r="66" spans="2:29" x14ac:dyDescent="0.25">
      <c r="B66" s="7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71"/>
    </row>
    <row r="67" spans="2:29" x14ac:dyDescent="0.25">
      <c r="B67" s="7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71"/>
    </row>
    <row r="68" spans="2:29" x14ac:dyDescent="0.25">
      <c r="B68" s="7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71"/>
    </row>
    <row r="69" spans="2:29" ht="15.75" thickBot="1" x14ac:dyDescent="0.3">
      <c r="B69" s="72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</row>
  </sheetData>
  <mergeCells count="10">
    <mergeCell ref="W47:X47"/>
    <mergeCell ref="Y47:Z47"/>
    <mergeCell ref="F28:G28"/>
    <mergeCell ref="H28:I28"/>
    <mergeCell ref="L2:M2"/>
    <mergeCell ref="N2:O2"/>
    <mergeCell ref="F25:G25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2021-05-24T22:48:37Z</dcterms:modified>
</cp:coreProperties>
</file>