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onat\Desktop\StronyWWW\"/>
    </mc:Choice>
  </mc:AlternateContent>
  <xr:revisionPtr revIDLastSave="0" documentId="13_ncr:1_{3C27C8D2-9D3C-4A74-8B74-E4EB04BD32EF}" xr6:coauthVersionLast="47" xr6:coauthVersionMax="47" xr10:uidLastSave="{00000000-0000-0000-0000-000000000000}"/>
  <bookViews>
    <workbookView xWindow="2235" yWindow="30" windowWidth="21900" windowHeight="12360" xr2:uid="{00000000-000D-0000-FFFF-FFFF00000000}"/>
  </bookViews>
  <sheets>
    <sheet name="Sheet1" sheetId="1" r:id="rId1"/>
  </sheets>
  <definedNames>
    <definedName name="_xlnm._FilterDatabase" localSheetId="0" hidden="1">Sheet1!$Q$5:$S$5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U6" i="1"/>
  <c r="T6" i="1"/>
  <c r="I19" i="1"/>
  <c r="I7" i="1"/>
  <c r="I8" i="1"/>
  <c r="I9" i="1"/>
  <c r="I10" i="1"/>
  <c r="I11" i="1"/>
  <c r="I12" i="1"/>
  <c r="I13" i="1"/>
  <c r="I14" i="1"/>
  <c r="I15" i="1"/>
  <c r="I16" i="1"/>
  <c r="I17" i="1"/>
  <c r="I18" i="1"/>
  <c r="I6" i="1"/>
  <c r="K20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6" i="1"/>
  <c r="J20" i="1" s="1"/>
  <c r="H21" i="1" l="1"/>
  <c r="J5" i="1" s="1"/>
  <c r="I21" i="1"/>
  <c r="K5" i="1" s="1"/>
  <c r="K7" i="1" l="1"/>
  <c r="K9" i="1"/>
  <c r="K11" i="1"/>
  <c r="K13" i="1"/>
  <c r="K15" i="1"/>
  <c r="K17" i="1"/>
  <c r="K19" i="1"/>
  <c r="K8" i="1"/>
  <c r="K10" i="1"/>
  <c r="K12" i="1"/>
  <c r="K14" i="1"/>
  <c r="K16" i="1"/>
  <c r="K18" i="1"/>
  <c r="K6" i="1"/>
  <c r="J7" i="1"/>
  <c r="J9" i="1"/>
  <c r="J11" i="1"/>
  <c r="J13" i="1"/>
  <c r="J15" i="1"/>
  <c r="J17" i="1"/>
  <c r="J19" i="1"/>
  <c r="J8" i="1"/>
  <c r="J10" i="1"/>
  <c r="J12" i="1"/>
  <c r="J14" i="1"/>
  <c r="J16" i="1"/>
  <c r="J18" i="1"/>
  <c r="J6" i="1"/>
  <c r="L20" i="1" l="1"/>
  <c r="J21" i="1"/>
  <c r="M20" i="1"/>
  <c r="K21" i="1"/>
  <c r="M5" i="1" l="1"/>
  <c r="L5" i="1"/>
  <c r="M7" i="1" s="1"/>
  <c r="L10" i="1"/>
  <c r="O10" i="1" s="1"/>
  <c r="M9" i="1" l="1"/>
  <c r="L18" i="1"/>
  <c r="O18" i="1" s="1"/>
  <c r="M15" i="1"/>
  <c r="L14" i="1"/>
  <c r="O14" i="1" s="1"/>
  <c r="M19" i="1"/>
  <c r="M11" i="1"/>
  <c r="L6" i="1"/>
  <c r="L16" i="1"/>
  <c r="O16" i="1" s="1"/>
  <c r="L12" i="1"/>
  <c r="O12" i="1" s="1"/>
  <c r="L8" i="1"/>
  <c r="O8" i="1" s="1"/>
  <c r="M17" i="1"/>
  <c r="M13" i="1"/>
  <c r="M6" i="1"/>
  <c r="L19" i="1"/>
  <c r="O19" i="1" s="1"/>
  <c r="L17" i="1"/>
  <c r="O17" i="1" s="1"/>
  <c r="L15" i="1"/>
  <c r="O15" i="1" s="1"/>
  <c r="L13" i="1"/>
  <c r="O13" i="1" s="1"/>
  <c r="L11" i="1"/>
  <c r="O11" i="1" s="1"/>
  <c r="L9" i="1"/>
  <c r="O9" i="1" s="1"/>
  <c r="L7" i="1"/>
  <c r="O7" i="1" s="1"/>
  <c r="M18" i="1"/>
  <c r="M16" i="1"/>
  <c r="M14" i="1"/>
  <c r="M12" i="1"/>
  <c r="M10" i="1"/>
  <c r="M8" i="1"/>
</calcChain>
</file>

<file path=xl/sharedStrings.xml><?xml version="1.0" encoding="utf-8"?>
<sst xmlns="http://schemas.openxmlformats.org/spreadsheetml/2006/main" count="24" uniqueCount="19">
  <si>
    <t>LP</t>
  </si>
  <si>
    <t>X</t>
  </si>
  <si>
    <r>
      <t>σ</t>
    </r>
    <r>
      <rPr>
        <sz val="11"/>
        <color theme="1"/>
        <rFont val="Calibri"/>
        <family val="2"/>
      </rPr>
      <t>1=σ2=</t>
    </r>
    <r>
      <rPr>
        <sz val="11"/>
        <color rgb="FFFF0000"/>
        <rFont val="Calibri"/>
        <family val="2"/>
        <charset val="238"/>
      </rPr>
      <t>σ</t>
    </r>
  </si>
  <si>
    <r>
      <rPr>
        <sz val="10"/>
        <color rgb="FFFF0000"/>
        <rFont val="Calibri"/>
        <family val="2"/>
        <charset val="238"/>
      </rPr>
      <t>µ1</t>
    </r>
    <r>
      <rPr>
        <sz val="10"/>
        <color theme="1"/>
        <rFont val="Calibri"/>
        <family val="2"/>
        <charset val="238"/>
      </rPr>
      <t xml:space="preserve"> =(x</t>
    </r>
    <r>
      <rPr>
        <vertAlign val="subscript"/>
        <sz val="10"/>
        <color theme="1"/>
        <rFont val="Calibri"/>
        <family val="2"/>
        <charset val="238"/>
      </rPr>
      <t>max</t>
    </r>
    <r>
      <rPr>
        <sz val="10"/>
        <color theme="1"/>
        <rFont val="Calibri"/>
        <family val="2"/>
        <charset val="238"/>
      </rPr>
      <t>-x</t>
    </r>
    <r>
      <rPr>
        <vertAlign val="subscript"/>
        <sz val="10"/>
        <color theme="1"/>
        <rFont val="Calibri"/>
        <family val="2"/>
        <charset val="238"/>
      </rPr>
      <t>min</t>
    </r>
    <r>
      <rPr>
        <sz val="10"/>
        <color theme="1"/>
        <rFont val="Calibri"/>
        <family val="2"/>
        <charset val="238"/>
      </rPr>
      <t>)*1/4</t>
    </r>
  </si>
  <si>
    <r>
      <rPr>
        <sz val="10"/>
        <color rgb="FFFF0000"/>
        <rFont val="Calibri"/>
        <family val="2"/>
        <charset val="238"/>
      </rPr>
      <t>µ2</t>
    </r>
    <r>
      <rPr>
        <sz val="10"/>
        <color theme="1"/>
        <rFont val="Calibri"/>
        <family val="2"/>
        <charset val="238"/>
      </rPr>
      <t>=(x</t>
    </r>
    <r>
      <rPr>
        <vertAlign val="subscript"/>
        <sz val="10"/>
        <color theme="1"/>
        <rFont val="Calibri"/>
        <family val="2"/>
        <charset val="238"/>
      </rPr>
      <t>max</t>
    </r>
    <r>
      <rPr>
        <sz val="10"/>
        <color theme="1"/>
        <rFont val="Calibri"/>
        <family val="2"/>
        <charset val="238"/>
      </rPr>
      <t>-x</t>
    </r>
    <r>
      <rPr>
        <vertAlign val="subscript"/>
        <sz val="10"/>
        <color theme="1"/>
        <rFont val="Calibri"/>
        <family val="2"/>
        <charset val="238"/>
      </rPr>
      <t>min</t>
    </r>
    <r>
      <rPr>
        <sz val="10"/>
        <color theme="1"/>
        <rFont val="Calibri"/>
        <family val="2"/>
        <charset val="238"/>
      </rPr>
      <t>)*3/4</t>
    </r>
  </si>
  <si>
    <t>E-step</t>
  </si>
  <si>
    <t>µ1[0]</t>
  </si>
  <si>
    <t>µ2[0]</t>
  </si>
  <si>
    <t>µ1[1]</t>
  </si>
  <si>
    <t>µ2[1]</t>
  </si>
  <si>
    <t>M-step</t>
  </si>
  <si>
    <t>µ1[2]</t>
  </si>
  <si>
    <t>µ2[2]</t>
  </si>
  <si>
    <t>E-step µ[0]</t>
  </si>
  <si>
    <t>Dane do wykresu</t>
  </si>
  <si>
    <t>DANE WEJ</t>
  </si>
  <si>
    <t>Rozkład u1</t>
  </si>
  <si>
    <t>Rozkład u2</t>
  </si>
  <si>
    <t>KLASTER (u[k])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</si>
</sst>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  <font>
      <sz val="10"/>
      <color theme="1"/>
      <name val="Calibri"/>
      <family val="2"/>
      <charset val="238"/>
    </font>
    <font>
      <sz val="10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vertAlign val="subscript"/>
      <sz val="10"/>
      <color theme="1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2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/>
    </xf>
    <xf numFmtId="0" fontId="0" fillId="0" borderId="19" xfId="0" applyBorder="1"/>
    <xf numFmtId="0" fontId="0" fillId="2" borderId="20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7" fillId="8" borderId="10" xfId="0" applyFont="1" applyFill="1" applyBorder="1"/>
    <xf numFmtId="0" fontId="7" fillId="8" borderId="9" xfId="0" applyFont="1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0" xfId="0" applyFill="1"/>
    <xf numFmtId="0" fontId="10" fillId="10" borderId="0" xfId="0" applyFont="1" applyFill="1"/>
    <xf numFmtId="0" fontId="9" fillId="10" borderId="0" xfId="0" applyFont="1" applyFill="1" applyBorder="1"/>
    <xf numFmtId="0" fontId="0" fillId="10" borderId="0" xfId="0" applyFill="1" applyBorder="1"/>
    <xf numFmtId="0" fontId="0" fillId="4" borderId="13" xfId="0" applyFill="1" applyBorder="1"/>
    <xf numFmtId="0" fontId="11" fillId="4" borderId="12" xfId="0" applyFont="1" applyFill="1" applyBorder="1"/>
    <xf numFmtId="0" fontId="0" fillId="12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0865216682950419E-2"/>
          <c:y val="0.10740715658556685"/>
          <c:w val="0.55677714650486176"/>
          <c:h val="0.794495509490984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Sheet1!$R$5</c:f>
              <c:strCache>
                <c:ptCount val="1"/>
                <c:pt idx="0">
                  <c:v>µ1[2]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Sheet1!$Q$6:$Q$14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Sheet1!$R$6:$R$14</c:f>
              <c:numCache>
                <c:formatCode>General</c:formatCode>
                <c:ptCount val="9"/>
                <c:pt idx="0">
                  <c:v>1</c:v>
                </c:pt>
                <c:pt idx="1">
                  <c:v>0.99999999999956213</c:v>
                </c:pt>
                <c:pt idx="2">
                  <c:v>0.9999999976656474</c:v>
                </c:pt>
                <c:pt idx="3">
                  <c:v>0.99998755366732617</c:v>
                </c:pt>
                <c:pt idx="4">
                  <c:v>0.93776681496165204</c:v>
                </c:pt>
                <c:pt idx="5">
                  <c:v>2.8181676897859305E-3</c:v>
                </c:pt>
                <c:pt idx="6">
                  <c:v>5.3004395501394947E-7</c:v>
                </c:pt>
                <c:pt idx="7">
                  <c:v>5.3004395501394947E-7</c:v>
                </c:pt>
                <c:pt idx="8">
                  <c:v>1.8644528300115277E-14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EA-4109-8BFD-BAA9A35ED178}"/>
            </c:ext>
          </c:extLst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µ2[2]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Sheet1!$Q$6:$Q$14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Sheet1!$S$6:$S$14</c:f>
              <c:numCache>
                <c:formatCode>General</c:formatCode>
                <c:ptCount val="9"/>
                <c:pt idx="0">
                  <c:v>8.211183104001427E-17</c:v>
                </c:pt>
                <c:pt idx="1">
                  <c:v>4.378104209198696E-13</c:v>
                </c:pt>
                <c:pt idx="2">
                  <c:v>2.3343525749090803E-9</c:v>
                </c:pt>
                <c:pt idx="3">
                  <c:v>1.2446332673839635E-5</c:v>
                </c:pt>
                <c:pt idx="4">
                  <c:v>6.2233185038347898E-2</c:v>
                </c:pt>
                <c:pt idx="5">
                  <c:v>0.99718183231021407</c:v>
                </c:pt>
                <c:pt idx="6">
                  <c:v>0.99999946995604505</c:v>
                </c:pt>
                <c:pt idx="7">
                  <c:v>0.99999946995604505</c:v>
                </c:pt>
                <c:pt idx="8">
                  <c:v>0.99999999999998135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EA-4109-8BFD-BAA9A35ED178}"/>
            </c:ext>
          </c:extLst>
        </c:ser>
        <c:ser>
          <c:idx val="2"/>
          <c:order val="2"/>
          <c:tx>
            <c:strRef>
              <c:f>Sheet1!$T$5</c:f>
              <c:strCache>
                <c:ptCount val="1"/>
                <c:pt idx="0">
                  <c:v>Rozkład u1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Sheet1!$Q$6:$Q$14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Sheet1!$T$6:$T$14</c:f>
              <c:numCache>
                <c:formatCode>General</c:formatCode>
                <c:ptCount val="9"/>
                <c:pt idx="0">
                  <c:v>3.7877858986677483E-2</c:v>
                </c:pt>
                <c:pt idx="1">
                  <c:v>0.2012135427351974</c:v>
                </c:pt>
                <c:pt idx="2">
                  <c:v>0.39321901463049719</c:v>
                </c:pt>
                <c:pt idx="3">
                  <c:v>0.28269448205458025</c:v>
                </c:pt>
                <c:pt idx="4">
                  <c:v>7.4766262398367603E-2</c:v>
                </c:pt>
                <c:pt idx="5">
                  <c:v>7.2744393571412182E-3</c:v>
                </c:pt>
                <c:pt idx="6">
                  <c:v>2.6037477221844247E-4</c:v>
                </c:pt>
                <c:pt idx="7">
                  <c:v>2.6037477221844247E-4</c:v>
                </c:pt>
                <c:pt idx="8">
                  <c:v>1.6607880368992043E-8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EA-4109-8BFD-BAA9A35ED178}"/>
            </c:ext>
          </c:extLst>
        </c:ser>
        <c:ser>
          <c:idx val="3"/>
          <c:order val="3"/>
          <c:tx>
            <c:strRef>
              <c:f>Sheet1!$U$5</c:f>
              <c:strCache>
                <c:ptCount val="1"/>
                <c:pt idx="0">
                  <c:v>Rozkład u2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Sheet1!$Q$6:$Q$14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Sheet1!$U$6:$U$14</c:f>
              <c:numCache>
                <c:formatCode>General</c:formatCode>
                <c:ptCount val="9"/>
                <c:pt idx="0">
                  <c:v>3.4594596167278194E-10</c:v>
                </c:pt>
                <c:pt idx="1">
                  <c:v>1.3409215718354679E-7</c:v>
                </c:pt>
                <c:pt idx="2">
                  <c:v>1.9120709692817669E-5</c:v>
                </c:pt>
                <c:pt idx="3">
                  <c:v>1.0030213007342348E-3</c:v>
                </c:pt>
                <c:pt idx="4">
                  <c:v>1.935627673173692E-2</c:v>
                </c:pt>
                <c:pt idx="5">
                  <c:v>0.13741653928228159</c:v>
                </c:pt>
                <c:pt idx="6">
                  <c:v>0.35889029103354447</c:v>
                </c:pt>
                <c:pt idx="7">
                  <c:v>0.35889029103354447</c:v>
                </c:pt>
                <c:pt idx="8">
                  <c:v>0.12187753703240194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EA-4109-8BFD-BAA9A35E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00760"/>
        <c:axId val="576305024"/>
      </c:scatterChart>
      <c:valAx>
        <c:axId val="5763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305024"/>
        <c:crosses val="autoZero"/>
        <c:crossBetween val="midCat"/>
      </c:valAx>
      <c:valAx>
        <c:axId val="5763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30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73898559888642"/>
          <c:y val="0.11712673092722216"/>
          <c:w val="0.30308151779972808"/>
          <c:h val="0.2023480116554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4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1088571</xdr:colOff>
      <xdr:row>1</xdr:row>
      <xdr:rowOff>136072</xdr:rowOff>
    </xdr:from>
    <xdr:to>
      <xdr:col>10</xdr:col>
      <xdr:colOff>775607</xdr:colOff>
      <xdr:row>1</xdr:row>
      <xdr:rowOff>149679</xdr:rowOff>
    </xdr:to>
    <xdr:cxnSp macro="">
      <xdr:nvCxnSpPr>
        <xdr:cNvPr id="13" name="Łącznik prosty ze strzałką 12">
          <a:extLst>
            <a:ext uri="{FF2B5EF4-FFF2-40B4-BE49-F238E27FC236}">
              <a16:creationId xmlns:a16="http://schemas.microsoft.com/office/drawing/2014/main" id="{526A9C32-C428-4323-A3B7-11DDD9B55519}"/>
            </a:ext>
          </a:extLst>
        </xdr:cNvPr>
        <xdr:cNvCxnSpPr/>
      </xdr:nvCxnSpPr>
      <xdr:spPr>
        <a:xfrm flipH="1" flipV="1">
          <a:off x="6381750" y="340179"/>
          <a:ext cx="1728107" cy="13607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884464</xdr:colOff>
      <xdr:row>2</xdr:row>
      <xdr:rowOff>13607</xdr:rowOff>
    </xdr:from>
    <xdr:to>
      <xdr:col>10</xdr:col>
      <xdr:colOff>775607</xdr:colOff>
      <xdr:row>4</xdr:row>
      <xdr:rowOff>0</xdr:rowOff>
    </xdr:to>
    <xdr:cxnSp macro="">
      <xdr:nvCxnSpPr>
        <xdr:cNvPr id="15" name="Łącznik prosty ze strzałką 14">
          <a:extLst>
            <a:ext uri="{FF2B5EF4-FFF2-40B4-BE49-F238E27FC236}">
              <a16:creationId xmlns:a16="http://schemas.microsoft.com/office/drawing/2014/main" id="{E1323A7C-BBF5-47D4-8456-62F02B9C453C}"/>
            </a:ext>
          </a:extLst>
        </xdr:cNvPr>
        <xdr:cNvCxnSpPr/>
      </xdr:nvCxnSpPr>
      <xdr:spPr>
        <a:xfrm flipH="1">
          <a:off x="7320643" y="517071"/>
          <a:ext cx="789214" cy="43542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2</xdr:row>
      <xdr:rowOff>40822</xdr:rowOff>
    </xdr:from>
    <xdr:to>
      <xdr:col>12</xdr:col>
      <xdr:colOff>81643</xdr:colOff>
      <xdr:row>4</xdr:row>
      <xdr:rowOff>27214</xdr:rowOff>
    </xdr:to>
    <xdr:cxnSp macro="">
      <xdr:nvCxnSpPr>
        <xdr:cNvPr id="17" name="Łącznik prosty ze strzałką 16">
          <a:extLst>
            <a:ext uri="{FF2B5EF4-FFF2-40B4-BE49-F238E27FC236}">
              <a16:creationId xmlns:a16="http://schemas.microsoft.com/office/drawing/2014/main" id="{F1BD47A2-4258-4A2E-8426-39F528C05A7F}"/>
            </a:ext>
          </a:extLst>
        </xdr:cNvPr>
        <xdr:cNvCxnSpPr/>
      </xdr:nvCxnSpPr>
      <xdr:spPr>
        <a:xfrm>
          <a:off x="8626929" y="544286"/>
          <a:ext cx="421821" cy="43542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734785</xdr:colOff>
      <xdr:row>18</xdr:row>
      <xdr:rowOff>81643</xdr:rowOff>
    </xdr:from>
    <xdr:to>
      <xdr:col>12</xdr:col>
      <xdr:colOff>789214</xdr:colOff>
      <xdr:row>22</xdr:row>
      <xdr:rowOff>122464</xdr:rowOff>
    </xdr:to>
    <xdr:cxnSp macro="">
      <xdr:nvCxnSpPr>
        <xdr:cNvPr id="19" name="Łącznik prosty ze strzałką 18">
          <a:extLst>
            <a:ext uri="{FF2B5EF4-FFF2-40B4-BE49-F238E27FC236}">
              <a16:creationId xmlns:a16="http://schemas.microsoft.com/office/drawing/2014/main" id="{38628B0A-4BE8-4FE7-8282-610696A03809}"/>
            </a:ext>
          </a:extLst>
        </xdr:cNvPr>
        <xdr:cNvCxnSpPr/>
      </xdr:nvCxnSpPr>
      <xdr:spPr>
        <a:xfrm flipH="1" flipV="1">
          <a:off x="6027964" y="3728357"/>
          <a:ext cx="3728357" cy="83003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462643</xdr:colOff>
      <xdr:row>18</xdr:row>
      <xdr:rowOff>108857</xdr:rowOff>
    </xdr:from>
    <xdr:to>
      <xdr:col>12</xdr:col>
      <xdr:colOff>789214</xdr:colOff>
      <xdr:row>21</xdr:row>
      <xdr:rowOff>190500</xdr:rowOff>
    </xdr:to>
    <xdr:cxnSp macro="">
      <xdr:nvCxnSpPr>
        <xdr:cNvPr id="23" name="Łącznik prosty ze strzałką 22">
          <a:extLst>
            <a:ext uri="{FF2B5EF4-FFF2-40B4-BE49-F238E27FC236}">
              <a16:creationId xmlns:a16="http://schemas.microsoft.com/office/drawing/2014/main" id="{AEA5580E-166A-4F3B-A580-0569E3CBEBA9}"/>
            </a:ext>
          </a:extLst>
        </xdr:cNvPr>
        <xdr:cNvCxnSpPr/>
      </xdr:nvCxnSpPr>
      <xdr:spPr>
        <a:xfrm flipH="1" flipV="1">
          <a:off x="7796893" y="3755571"/>
          <a:ext cx="1959428" cy="6667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449036</xdr:colOff>
      <xdr:row>18</xdr:row>
      <xdr:rowOff>108857</xdr:rowOff>
    </xdr:from>
    <xdr:to>
      <xdr:col>13</xdr:col>
      <xdr:colOff>163285</xdr:colOff>
      <xdr:row>22</xdr:row>
      <xdr:rowOff>0</xdr:rowOff>
    </xdr:to>
    <xdr:cxnSp macro="">
      <xdr:nvCxnSpPr>
        <xdr:cNvPr id="25" name="Łącznik prosty ze strzałką 24">
          <a:extLst>
            <a:ext uri="{FF2B5EF4-FFF2-40B4-BE49-F238E27FC236}">
              <a16:creationId xmlns:a16="http://schemas.microsoft.com/office/drawing/2014/main" id="{2B89E080-EEE0-4396-8C7F-EFD3BD7C2F8D}"/>
            </a:ext>
          </a:extLst>
        </xdr:cNvPr>
        <xdr:cNvCxnSpPr/>
      </xdr:nvCxnSpPr>
      <xdr:spPr>
        <a:xfrm flipH="1" flipV="1">
          <a:off x="9416143" y="3755571"/>
          <a:ext cx="530678" cy="68035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54427</xdr:colOff>
      <xdr:row>23</xdr:row>
      <xdr:rowOff>172809</xdr:rowOff>
    </xdr:from>
    <xdr:to>
      <xdr:col>29</xdr:col>
      <xdr:colOff>95250</xdr:colOff>
      <xdr:row>46</xdr:row>
      <xdr:rowOff>176892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09EE18A5-F864-45E0-89BC-CBFC155C9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zoomScale="85" zoomScaleNormal="85" workbookViewId="0"/>
  </sheetViews>
  <sheetFormatPr defaultRowHeight="15" x14ac:dyDescent="0.25"/>
  <cols>
    <col min="8" max="8" width="15" customWidth="1"/>
    <col min="9" max="9" width="17.140625" customWidth="1"/>
    <col min="10" max="10" width="13.42578125" customWidth="1"/>
    <col min="11" max="13" width="12.28515625" bestFit="1" customWidth="1"/>
    <col min="14" max="14" width="11.85546875" customWidth="1"/>
    <col min="15" max="15" width="23.28515625" customWidth="1"/>
    <col min="19" max="19" width="12" bestFit="1" customWidth="1"/>
    <col min="21" max="21" width="12.5703125" bestFit="1" customWidth="1"/>
    <col min="24" max="24" width="17" customWidth="1"/>
    <col min="25" max="25" width="18.28515625" customWidth="1"/>
  </cols>
  <sheetData>
    <row r="1" spans="1:21" ht="15.75" thickBot="1" x14ac:dyDescent="0.3">
      <c r="H1" s="4" t="s">
        <v>3</v>
      </c>
      <c r="I1" s="4" t="s">
        <v>4</v>
      </c>
      <c r="J1" s="3" t="s">
        <v>2</v>
      </c>
    </row>
    <row r="2" spans="1:21" ht="24" thickBot="1" x14ac:dyDescent="0.4">
      <c r="A2" s="53"/>
      <c r="B2" s="53"/>
      <c r="C2" s="53"/>
      <c r="D2" s="53"/>
      <c r="H2" s="26">
        <v>3</v>
      </c>
      <c r="I2" s="27">
        <v>8</v>
      </c>
      <c r="J2" s="5">
        <v>1</v>
      </c>
      <c r="L2" s="14" t="s">
        <v>10</v>
      </c>
      <c r="Q2" s="8"/>
      <c r="R2" s="17"/>
      <c r="S2" s="17"/>
      <c r="T2" s="17"/>
      <c r="U2" s="9"/>
    </row>
    <row r="3" spans="1:21" ht="21.75" thickBot="1" x14ac:dyDescent="0.4">
      <c r="A3" s="53"/>
      <c r="B3" s="54" t="s">
        <v>15</v>
      </c>
      <c r="C3" s="54"/>
      <c r="D3" s="53"/>
      <c r="H3" t="s">
        <v>13</v>
      </c>
      <c r="Q3" s="10"/>
      <c r="R3" s="55" t="s">
        <v>14</v>
      </c>
      <c r="S3" s="56"/>
      <c r="T3" s="18"/>
      <c r="U3" s="11"/>
    </row>
    <row r="4" spans="1:21" ht="21.75" thickBot="1" x14ac:dyDescent="0.4">
      <c r="A4" s="53"/>
      <c r="B4" s="53"/>
      <c r="C4" s="53"/>
      <c r="D4" s="53"/>
      <c r="J4" s="5" t="s">
        <v>8</v>
      </c>
      <c r="K4" s="5" t="s">
        <v>9</v>
      </c>
      <c r="L4" s="5" t="s">
        <v>11</v>
      </c>
      <c r="M4" s="5" t="s">
        <v>12</v>
      </c>
      <c r="O4" s="58" t="s">
        <v>18</v>
      </c>
      <c r="Q4" s="10"/>
      <c r="R4" s="19" t="s">
        <v>11</v>
      </c>
      <c r="S4" s="19" t="s">
        <v>12</v>
      </c>
      <c r="T4" s="18"/>
      <c r="U4" s="11"/>
    </row>
    <row r="5" spans="1:21" ht="15.75" thickBot="1" x14ac:dyDescent="0.3">
      <c r="A5" s="53"/>
      <c r="B5" s="1" t="s">
        <v>0</v>
      </c>
      <c r="C5" s="1" t="s">
        <v>1</v>
      </c>
      <c r="D5" s="53"/>
      <c r="H5" s="12" t="s">
        <v>6</v>
      </c>
      <c r="I5" s="13" t="s">
        <v>7</v>
      </c>
      <c r="J5" s="34">
        <f>J20/H21</f>
        <v>4.1413504755663242</v>
      </c>
      <c r="K5" s="35">
        <f>K20/I21</f>
        <v>8.4178116456871113</v>
      </c>
      <c r="L5" s="43">
        <f>L20/J21</f>
        <v>4.3584857183860901</v>
      </c>
      <c r="M5" s="42">
        <f>M20/K21</f>
        <v>8.7948630455553367</v>
      </c>
      <c r="O5" s="57"/>
      <c r="Q5" s="20" t="s">
        <v>1</v>
      </c>
      <c r="R5" s="15" t="s">
        <v>11</v>
      </c>
      <c r="S5" s="16" t="s">
        <v>12</v>
      </c>
      <c r="T5" s="8" t="s">
        <v>16</v>
      </c>
      <c r="U5" s="9" t="s">
        <v>17</v>
      </c>
    </row>
    <row r="6" spans="1:21" x14ac:dyDescent="0.25">
      <c r="A6" s="53"/>
      <c r="B6" s="2">
        <v>1</v>
      </c>
      <c r="C6" s="2">
        <v>4</v>
      </c>
      <c r="D6" s="53"/>
      <c r="H6" s="28">
        <f>EXP(-((C6-$H$2)^2))/(EXP(-((C6-$H$2)^2))+EXP(-((C6-$I$2)^2)))</f>
        <v>0.99999969409777301</v>
      </c>
      <c r="I6" s="29">
        <f>EXP(-((C6-$I$2)^2))/(EXP(-((C6-$H$2)^2))+EXP(-((C6-$I$2)^2)))</f>
        <v>3.0590222692562472E-7</v>
      </c>
      <c r="J6" s="36">
        <f>EXP(-((C6-$J$5)^2))/(EXP(-((C6-$J$5)^2))+EXP(-((C6-$K$5)^2)))</f>
        <v>0.99999999659179395</v>
      </c>
      <c r="K6" s="37">
        <f>EXP(-((C6-$K$5)^2))/(EXP(-((C6-$K$5)^2))+EXP(-((C6-$J$5)^2)))</f>
        <v>3.4082060019177865E-9</v>
      </c>
      <c r="L6" s="44">
        <f>EXP(-((C6-$L$5)^2))/(EXP(-((C6-$L$5)^2))+EXP(-((C6-$M$5)^2)))</f>
        <v>0.99999999988221966</v>
      </c>
      <c r="M6" s="45">
        <f>EXP(-((C6-$M$5)^2))/(EXP(-((C6-$M$5)^2))+EXP(-((C6-$L$5)^2)))</f>
        <v>1.177803560434639E-10</v>
      </c>
      <c r="O6" s="50" t="str">
        <f>IF(L6&gt;0.5,"u1",IF(L6=0.5,"u1&amp;u2","u2"))</f>
        <v>u1</v>
      </c>
      <c r="Q6" s="21">
        <v>2</v>
      </c>
      <c r="R6" s="7">
        <v>1</v>
      </c>
      <c r="S6" s="7">
        <v>8.211183104001427E-17</v>
      </c>
      <c r="T6" s="7">
        <f>_xlfn.NORM.DIST(Q6,4.17,1,FALSE)</f>
        <v>3.7877858986677483E-2</v>
      </c>
      <c r="U6" s="22">
        <f>_xlfn.NORM.DIST(Q6,8.46,1,FALSE)</f>
        <v>3.4594596167278194E-10</v>
      </c>
    </row>
    <row r="7" spans="1:21" x14ac:dyDescent="0.25">
      <c r="A7" s="53"/>
      <c r="B7" s="2">
        <v>2</v>
      </c>
      <c r="C7" s="2">
        <v>5</v>
      </c>
      <c r="D7" s="53"/>
      <c r="H7" s="30">
        <f t="shared" ref="H7:H19" si="0">EXP(-((C7-$H$2)^2))/(EXP(-((C7-$H$2)^2))+EXP(-((C7-$I$2)^2)))</f>
        <v>0.99330714907571505</v>
      </c>
      <c r="I7" s="31">
        <f t="shared" ref="I7:I19" si="1">EXP(-((C7-$I$2)^2))/(EXP(-((C7-$H$2)^2))+EXP(-((C7-$I$2)^2)))</f>
        <v>6.6928509242848563E-3</v>
      </c>
      <c r="J7" s="38">
        <f t="shared" ref="J7:J19" si="2">EXP(-((C7-$J$5)^2))/(EXP(-((C7-$J$5)^2))+EXP(-((C7-$K$5)^2)))</f>
        <v>0.99998233941257519</v>
      </c>
      <c r="K7" s="39">
        <f t="shared" ref="K7:K19" si="3">EXP(-((C7-$K$5)^2))/(EXP(-((C7-$K$5)^2))+EXP(-((C7-$J$5)^2)))</f>
        <v>1.766058742482769E-5</v>
      </c>
      <c r="L7" s="46">
        <f t="shared" ref="L7:L19" si="4">EXP(-((C7-$L$5)^2))/(EXP(-((C7-$L$5)^2))+EXP(-((C7-$M$5)^2)))</f>
        <v>0.9999991596486858</v>
      </c>
      <c r="M7" s="47">
        <f t="shared" ref="M7:M19" si="5">EXP(-((C7-$M$5)^2))/(EXP(-((C7-$M$5)^2))+EXP(-((C7-$L$5)^2)))</f>
        <v>8.4035131419519306E-7</v>
      </c>
      <c r="O7" s="51" t="str">
        <f t="shared" ref="O7:O19" si="6">IF(L7&gt;0.5,"u1",IF(L7=0.5,"u1&amp;u2","u2"))</f>
        <v>u1</v>
      </c>
      <c r="Q7" s="21">
        <v>3</v>
      </c>
      <c r="R7" s="7">
        <v>0.99999999999956213</v>
      </c>
      <c r="S7" s="7">
        <v>4.378104209198696E-13</v>
      </c>
      <c r="T7" s="7">
        <f t="shared" ref="T7:T14" si="7">_xlfn.NORM.DIST(Q7,4.17,1,FALSE)</f>
        <v>0.2012135427351974</v>
      </c>
      <c r="U7" s="22">
        <f t="shared" ref="U7:U14" si="8">_xlfn.NORM.DIST(Q7,8.46,1,FALSE)</f>
        <v>1.3409215718354679E-7</v>
      </c>
    </row>
    <row r="8" spans="1:21" x14ac:dyDescent="0.25">
      <c r="A8" s="53"/>
      <c r="B8" s="2">
        <v>3</v>
      </c>
      <c r="C8" s="2">
        <v>8</v>
      </c>
      <c r="D8" s="53"/>
      <c r="H8" s="30">
        <f t="shared" si="0"/>
        <v>1.3887943864771146E-11</v>
      </c>
      <c r="I8" s="31">
        <f t="shared" si="1"/>
        <v>0.999999999986112</v>
      </c>
      <c r="J8" s="38">
        <f t="shared" si="2"/>
        <v>4.0693596905224955E-7</v>
      </c>
      <c r="K8" s="39">
        <f t="shared" si="3"/>
        <v>0.99999959306403086</v>
      </c>
      <c r="L8" s="46">
        <f t="shared" si="4"/>
        <v>3.2762133195774946E-6</v>
      </c>
      <c r="M8" s="47">
        <f t="shared" si="5"/>
        <v>0.99999672378668036</v>
      </c>
      <c r="O8" s="59" t="str">
        <f t="shared" si="6"/>
        <v>u2</v>
      </c>
      <c r="Q8" s="21">
        <v>4</v>
      </c>
      <c r="R8" s="7">
        <v>0.9999999976656474</v>
      </c>
      <c r="S8" s="7">
        <v>2.3343525749090803E-9</v>
      </c>
      <c r="T8" s="7">
        <f t="shared" si="7"/>
        <v>0.39321901463049719</v>
      </c>
      <c r="U8" s="22">
        <f t="shared" si="8"/>
        <v>1.9120709692817669E-5</v>
      </c>
    </row>
    <row r="9" spans="1:21" x14ac:dyDescent="0.25">
      <c r="A9" s="53"/>
      <c r="B9" s="2">
        <v>4</v>
      </c>
      <c r="C9" s="2">
        <v>5</v>
      </c>
      <c r="D9" s="53"/>
      <c r="H9" s="30">
        <f t="shared" si="0"/>
        <v>0.99330714907571505</v>
      </c>
      <c r="I9" s="31">
        <f t="shared" si="1"/>
        <v>6.6928509242848563E-3</v>
      </c>
      <c r="J9" s="38">
        <f t="shared" si="2"/>
        <v>0.99998233941257519</v>
      </c>
      <c r="K9" s="39">
        <f t="shared" si="3"/>
        <v>1.766058742482769E-5</v>
      </c>
      <c r="L9" s="46">
        <f t="shared" si="4"/>
        <v>0.9999991596486858</v>
      </c>
      <c r="M9" s="47">
        <f t="shared" si="5"/>
        <v>8.4035131419519306E-7</v>
      </c>
      <c r="O9" s="51" t="str">
        <f t="shared" si="6"/>
        <v>u1</v>
      </c>
      <c r="Q9" s="21">
        <v>5</v>
      </c>
      <c r="R9" s="7">
        <v>0.99998755366732617</v>
      </c>
      <c r="S9" s="7">
        <v>1.2446332673839635E-5</v>
      </c>
      <c r="T9" s="7">
        <f t="shared" si="7"/>
        <v>0.28269448205458025</v>
      </c>
      <c r="U9" s="22">
        <f t="shared" si="8"/>
        <v>1.0030213007342348E-3</v>
      </c>
    </row>
    <row r="10" spans="1:21" x14ac:dyDescent="0.25">
      <c r="A10" s="53"/>
      <c r="B10" s="2">
        <v>5</v>
      </c>
      <c r="C10" s="2">
        <v>5</v>
      </c>
      <c r="D10" s="53"/>
      <c r="H10" s="30">
        <f t="shared" si="0"/>
        <v>0.99330714907571505</v>
      </c>
      <c r="I10" s="31">
        <f t="shared" si="1"/>
        <v>6.6928509242848563E-3</v>
      </c>
      <c r="J10" s="38">
        <f t="shared" si="2"/>
        <v>0.99998233941257519</v>
      </c>
      <c r="K10" s="39">
        <f t="shared" si="3"/>
        <v>1.766058742482769E-5</v>
      </c>
      <c r="L10" s="46">
        <f t="shared" si="4"/>
        <v>0.9999991596486858</v>
      </c>
      <c r="M10" s="47">
        <f t="shared" si="5"/>
        <v>8.4035131419519306E-7</v>
      </c>
      <c r="O10" s="51" t="str">
        <f t="shared" si="6"/>
        <v>u1</v>
      </c>
      <c r="Q10" s="21">
        <v>6</v>
      </c>
      <c r="R10" s="7">
        <v>0.93776681496165204</v>
      </c>
      <c r="S10" s="7">
        <v>6.2233185038347898E-2</v>
      </c>
      <c r="T10" s="7">
        <f t="shared" si="7"/>
        <v>7.4766262398367603E-2</v>
      </c>
      <c r="U10" s="22">
        <f t="shared" si="8"/>
        <v>1.935627673173692E-2</v>
      </c>
    </row>
    <row r="11" spans="1:21" x14ac:dyDescent="0.25">
      <c r="A11" s="53"/>
      <c r="B11" s="2">
        <v>6</v>
      </c>
      <c r="C11" s="2">
        <v>2</v>
      </c>
      <c r="D11" s="53"/>
      <c r="H11" s="30">
        <f t="shared" si="0"/>
        <v>0.99999999999999944</v>
      </c>
      <c r="I11" s="31">
        <f t="shared" si="1"/>
        <v>6.3051167601469843E-16</v>
      </c>
      <c r="J11" s="38">
        <f t="shared" si="2"/>
        <v>0.99999999999999978</v>
      </c>
      <c r="K11" s="39">
        <f t="shared" si="3"/>
        <v>1.2692637749281627E-16</v>
      </c>
      <c r="L11" s="46">
        <f t="shared" si="4"/>
        <v>1</v>
      </c>
      <c r="M11" s="47">
        <f t="shared" si="5"/>
        <v>2.3136416379750232E-18</v>
      </c>
      <c r="O11" s="51" t="str">
        <f t="shared" si="6"/>
        <v>u1</v>
      </c>
      <c r="Q11" s="21">
        <v>7</v>
      </c>
      <c r="R11" s="7">
        <v>2.8181676897859305E-3</v>
      </c>
      <c r="S11" s="7">
        <v>0.99718183231021407</v>
      </c>
      <c r="T11" s="7">
        <f t="shared" si="7"/>
        <v>7.2744393571412182E-3</v>
      </c>
      <c r="U11" s="22">
        <f t="shared" si="8"/>
        <v>0.13741653928228159</v>
      </c>
    </row>
    <row r="12" spans="1:21" x14ac:dyDescent="0.25">
      <c r="A12" s="53"/>
      <c r="B12" s="2">
        <v>7</v>
      </c>
      <c r="C12" s="2">
        <v>5</v>
      </c>
      <c r="D12" s="53"/>
      <c r="H12" s="30">
        <f t="shared" si="0"/>
        <v>0.99330714907571505</v>
      </c>
      <c r="I12" s="31">
        <f t="shared" si="1"/>
        <v>6.6928509242848563E-3</v>
      </c>
      <c r="J12" s="38">
        <f t="shared" si="2"/>
        <v>0.99998233941257519</v>
      </c>
      <c r="K12" s="39">
        <f t="shared" si="3"/>
        <v>1.766058742482769E-5</v>
      </c>
      <c r="L12" s="46">
        <f t="shared" si="4"/>
        <v>0.9999991596486858</v>
      </c>
      <c r="M12" s="47">
        <f t="shared" si="5"/>
        <v>8.4035131419519306E-7</v>
      </c>
      <c r="O12" s="51" t="str">
        <f t="shared" si="6"/>
        <v>u1</v>
      </c>
      <c r="Q12" s="21">
        <v>8</v>
      </c>
      <c r="R12" s="7">
        <v>5.3004395501394947E-7</v>
      </c>
      <c r="S12" s="7">
        <v>0.99999946995604505</v>
      </c>
      <c r="T12" s="7">
        <f t="shared" si="7"/>
        <v>2.6037477221844247E-4</v>
      </c>
      <c r="U12" s="22">
        <f t="shared" si="8"/>
        <v>0.35889029103354447</v>
      </c>
    </row>
    <row r="13" spans="1:21" x14ac:dyDescent="0.25">
      <c r="A13" s="53"/>
      <c r="B13" s="2">
        <v>8</v>
      </c>
      <c r="C13" s="2">
        <v>3</v>
      </c>
      <c r="D13" s="53"/>
      <c r="H13" s="30">
        <f t="shared" si="0"/>
        <v>0.999999999986112</v>
      </c>
      <c r="I13" s="31">
        <f t="shared" si="1"/>
        <v>1.3887943864771146E-11</v>
      </c>
      <c r="J13" s="38">
        <f t="shared" si="2"/>
        <v>0.99999999999934241</v>
      </c>
      <c r="K13" s="39">
        <f t="shared" si="3"/>
        <v>6.5771668904361248E-13</v>
      </c>
      <c r="L13" s="46">
        <f t="shared" si="4"/>
        <v>0.99999999999998346</v>
      </c>
      <c r="M13" s="47">
        <f t="shared" si="5"/>
        <v>1.6507620540519118E-14</v>
      </c>
      <c r="O13" s="51" t="str">
        <f t="shared" si="6"/>
        <v>u1</v>
      </c>
      <c r="Q13" s="21">
        <v>8</v>
      </c>
      <c r="R13" s="7">
        <v>5.3004395501394947E-7</v>
      </c>
      <c r="S13" s="7">
        <v>0.99999946995604505</v>
      </c>
      <c r="T13" s="7">
        <f t="shared" si="7"/>
        <v>2.6037477221844247E-4</v>
      </c>
      <c r="U13" s="22">
        <f t="shared" si="8"/>
        <v>0.35889029103354447</v>
      </c>
    </row>
    <row r="14" spans="1:21" ht="15.75" thickBot="1" x14ac:dyDescent="0.3">
      <c r="A14" s="53"/>
      <c r="B14" s="2">
        <v>9</v>
      </c>
      <c r="C14" s="2">
        <v>6</v>
      </c>
      <c r="D14" s="53"/>
      <c r="H14" s="30">
        <f t="shared" si="0"/>
        <v>6.6928509242848563E-3</v>
      </c>
      <c r="I14" s="31">
        <f t="shared" si="1"/>
        <v>0.99330714907571505</v>
      </c>
      <c r="J14" s="38">
        <f t="shared" si="2"/>
        <v>0.91615648952400142</v>
      </c>
      <c r="K14" s="39">
        <f t="shared" si="3"/>
        <v>8.3843510475998598E-2</v>
      </c>
      <c r="L14" s="46">
        <f t="shared" si="4"/>
        <v>0.99403990130004405</v>
      </c>
      <c r="M14" s="47">
        <f t="shared" si="5"/>
        <v>5.9600986999560086E-3</v>
      </c>
      <c r="O14" s="51" t="str">
        <f t="shared" si="6"/>
        <v>u1</v>
      </c>
      <c r="Q14" s="23">
        <v>10</v>
      </c>
      <c r="R14" s="24">
        <v>1.8644528300115277E-14</v>
      </c>
      <c r="S14" s="24">
        <v>0.99999999999998135</v>
      </c>
      <c r="T14" s="24">
        <f t="shared" si="7"/>
        <v>1.6607880368992043E-8</v>
      </c>
      <c r="U14" s="25">
        <f t="shared" si="8"/>
        <v>0.12187753703240194</v>
      </c>
    </row>
    <row r="15" spans="1:21" x14ac:dyDescent="0.25">
      <c r="A15" s="53"/>
      <c r="B15" s="2">
        <v>10</v>
      </c>
      <c r="C15" s="2">
        <v>7</v>
      </c>
      <c r="D15" s="53"/>
      <c r="H15" s="30">
        <f t="shared" si="0"/>
        <v>3.0590222692562472E-7</v>
      </c>
      <c r="I15" s="31">
        <f t="shared" si="1"/>
        <v>0.99999969409777301</v>
      </c>
      <c r="J15" s="38">
        <f t="shared" si="2"/>
        <v>2.1042551696192971E-3</v>
      </c>
      <c r="K15" s="39">
        <f t="shared" si="3"/>
        <v>0.99789574483038068</v>
      </c>
      <c r="L15" s="46">
        <f t="shared" si="4"/>
        <v>2.2841621992301005E-2</v>
      </c>
      <c r="M15" s="47">
        <f t="shared" si="5"/>
        <v>0.97715837800769889</v>
      </c>
      <c r="O15" s="52" t="str">
        <f t="shared" si="6"/>
        <v>u2</v>
      </c>
    </row>
    <row r="16" spans="1:21" x14ac:dyDescent="0.25">
      <c r="A16" s="53"/>
      <c r="B16" s="2">
        <v>11</v>
      </c>
      <c r="C16" s="2">
        <v>10</v>
      </c>
      <c r="D16" s="53"/>
      <c r="H16" s="30">
        <f t="shared" si="0"/>
        <v>2.8625185805493937E-20</v>
      </c>
      <c r="I16" s="31">
        <f t="shared" si="1"/>
        <v>1</v>
      </c>
      <c r="J16" s="38">
        <f t="shared" si="2"/>
        <v>1.5154873043721723E-14</v>
      </c>
      <c r="K16" s="39">
        <f t="shared" si="3"/>
        <v>0.9999999999999849</v>
      </c>
      <c r="L16" s="46">
        <f t="shared" si="4"/>
        <v>6.435715291178819E-14</v>
      </c>
      <c r="M16" s="47">
        <f t="shared" si="5"/>
        <v>0.99999999999993561</v>
      </c>
      <c r="O16" s="52" t="str">
        <f t="shared" si="6"/>
        <v>u2</v>
      </c>
    </row>
    <row r="17" spans="1:15" x14ac:dyDescent="0.25">
      <c r="A17" s="53"/>
      <c r="B17" s="2">
        <v>12</v>
      </c>
      <c r="C17" s="2">
        <v>8</v>
      </c>
      <c r="D17" s="53"/>
      <c r="H17" s="30">
        <f t="shared" si="0"/>
        <v>1.3887943864771146E-11</v>
      </c>
      <c r="I17" s="31">
        <f t="shared" si="1"/>
        <v>0.999999999986112</v>
      </c>
      <c r="J17" s="38">
        <f t="shared" si="2"/>
        <v>4.0693596905224955E-7</v>
      </c>
      <c r="K17" s="39">
        <f t="shared" si="3"/>
        <v>0.99999959306403086</v>
      </c>
      <c r="L17" s="46">
        <f t="shared" si="4"/>
        <v>3.2762133195774946E-6</v>
      </c>
      <c r="M17" s="47">
        <f t="shared" si="5"/>
        <v>0.99999672378668036</v>
      </c>
      <c r="O17" s="52" t="str">
        <f t="shared" si="6"/>
        <v>u2</v>
      </c>
    </row>
    <row r="18" spans="1:15" x14ac:dyDescent="0.25">
      <c r="A18" s="53"/>
      <c r="B18" s="2">
        <v>13</v>
      </c>
      <c r="C18" s="2">
        <v>10</v>
      </c>
      <c r="D18" s="53"/>
      <c r="H18" s="30">
        <f t="shared" si="0"/>
        <v>2.8625185805493937E-20</v>
      </c>
      <c r="I18" s="31">
        <f t="shared" si="1"/>
        <v>1</v>
      </c>
      <c r="J18" s="38">
        <f t="shared" si="2"/>
        <v>1.5154873043721723E-14</v>
      </c>
      <c r="K18" s="39">
        <f t="shared" si="3"/>
        <v>0.9999999999999849</v>
      </c>
      <c r="L18" s="46">
        <f t="shared" si="4"/>
        <v>6.435715291178819E-14</v>
      </c>
      <c r="M18" s="47">
        <f t="shared" si="5"/>
        <v>0.99999999999993561</v>
      </c>
      <c r="O18" s="52" t="str">
        <f t="shared" si="6"/>
        <v>u2</v>
      </c>
    </row>
    <row r="19" spans="1:15" ht="15.75" thickBot="1" x14ac:dyDescent="0.3">
      <c r="A19" s="53"/>
      <c r="B19" s="2">
        <v>14</v>
      </c>
      <c r="C19" s="2">
        <v>10</v>
      </c>
      <c r="D19" s="53"/>
      <c r="H19" s="32">
        <f t="shared" si="0"/>
        <v>2.8625185805493937E-20</v>
      </c>
      <c r="I19" s="33">
        <f t="shared" si="1"/>
        <v>1</v>
      </c>
      <c r="J19" s="40">
        <f t="shared" si="2"/>
        <v>1.5154873043721723E-14</v>
      </c>
      <c r="K19" s="41">
        <f t="shared" si="3"/>
        <v>0.9999999999999849</v>
      </c>
      <c r="L19" s="48">
        <f t="shared" si="4"/>
        <v>6.435715291178819E-14</v>
      </c>
      <c r="M19" s="49">
        <f t="shared" si="5"/>
        <v>0.99999999999993561</v>
      </c>
      <c r="O19" s="52" t="str">
        <f t="shared" si="6"/>
        <v>u2</v>
      </c>
    </row>
    <row r="20" spans="1:15" x14ac:dyDescent="0.25">
      <c r="A20" s="53"/>
      <c r="B20" s="53"/>
      <c r="C20" s="53"/>
      <c r="D20" s="53"/>
      <c r="H20" s="6"/>
      <c r="I20" s="6"/>
      <c r="J20">
        <f>SUMPRODUCT(C6:C19,H6:H19)</f>
        <v>28.906301004947235</v>
      </c>
      <c r="K20">
        <f>SUMPRODUCT(C6:C19,I6:I19)</f>
        <v>59.093698995052762</v>
      </c>
      <c r="L20">
        <f>SUMPRODUCT(C6:C19,J6:J19)</f>
        <v>34.511322008924012</v>
      </c>
      <c r="M20">
        <f>SUMPRODUCT(C6:C19,K6:K19)</f>
        <v>53.488677991075996</v>
      </c>
    </row>
    <row r="21" spans="1:15" x14ac:dyDescent="0.25">
      <c r="H21">
        <f>SUM(H6:H19)</f>
        <v>6.9799214472410318</v>
      </c>
      <c r="I21">
        <f>SUM(I6:I19)</f>
        <v>7.0200785527589673</v>
      </c>
      <c r="J21">
        <f>SUM(J6:J19)</f>
        <v>7.9181909128070416</v>
      </c>
      <c r="K21">
        <f>SUM(K6:K19)</f>
        <v>6.0818090871929593</v>
      </c>
    </row>
    <row r="22" spans="1:15" ht="15.75" thickBot="1" x14ac:dyDescent="0.3"/>
    <row r="23" spans="1:15" ht="24" thickBot="1" x14ac:dyDescent="0.4">
      <c r="N23" s="14" t="s">
        <v>5</v>
      </c>
    </row>
  </sheetData>
  <autoFilter ref="Q5:S5" xr:uid="{00000000-0001-0000-0000-000000000000}">
    <sortState xmlns:xlrd2="http://schemas.microsoft.com/office/spreadsheetml/2017/richdata2" ref="Q6:S19">
      <sortCondition ref="Q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2021-06-17T21:31:11Z</dcterms:modified>
</cp:coreProperties>
</file>