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DAD\CICLO 5\MÉTODOS NUMÉRICOS\programación métodos\ejercicios en excel\"/>
    </mc:Choice>
  </mc:AlternateContent>
  <xr:revisionPtr revIDLastSave="0" documentId="13_ncr:1_{0A7313D5-D289-4CE1-90F5-4F0A0A614BCB}" xr6:coauthVersionLast="47" xr6:coauthVersionMax="47" xr10:uidLastSave="{00000000-0000-0000-0000-000000000000}"/>
  <bookViews>
    <workbookView xWindow="-108" yWindow="-108" windowWidth="23256" windowHeight="13176" firstSheet="1" activeTab="8" xr2:uid="{6EA400E6-CEE4-4A91-B5E7-36E07B39C81A}"/>
  </bookViews>
  <sheets>
    <sheet name="6.1 ejercicios" sheetId="9" r:id="rId1"/>
    <sheet name="ejercicios 6.2" sheetId="15" r:id="rId2"/>
    <sheet name="6.3 ejercicios" sheetId="13" r:id="rId3"/>
    <sheet name="6.4 ejercicios" sheetId="12" r:id="rId4"/>
    <sheet name="6.5 ejercicios" sheetId="16" r:id="rId5"/>
    <sheet name="6.6 ejercicios" sheetId="17" r:id="rId6"/>
    <sheet name="6.7 ejercicios" sheetId="18" r:id="rId7"/>
    <sheet name="6.8 ejercicios" sheetId="19" r:id="rId8"/>
    <sheet name="8.8" sheetId="22" r:id="rId9"/>
    <sheet name="6.9 ejercicios" sheetId="20" r:id="rId10"/>
    <sheet name="6.10 ejercicios" sheetId="2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18" l="1"/>
  <c r="J36" i="17"/>
  <c r="K36" i="17"/>
  <c r="J37" i="17"/>
  <c r="K37" i="17" s="1"/>
  <c r="J38" i="17"/>
  <c r="K38" i="17" s="1"/>
  <c r="J39" i="17"/>
  <c r="K39" i="17"/>
  <c r="J40" i="17"/>
  <c r="K40" i="17" s="1"/>
  <c r="J41" i="17"/>
  <c r="K41" i="17"/>
  <c r="J42" i="17"/>
  <c r="K42" i="17"/>
  <c r="K35" i="17"/>
  <c r="J35" i="17"/>
  <c r="J43" i="15"/>
  <c r="K43" i="15" s="1"/>
  <c r="D44" i="15"/>
  <c r="H44" i="15" s="1"/>
  <c r="I43" i="15"/>
  <c r="H43" i="15"/>
  <c r="G43" i="15"/>
  <c r="F43" i="15" s="1"/>
  <c r="E44" i="15" s="1"/>
  <c r="C46" i="15"/>
  <c r="C45" i="15"/>
  <c r="C44" i="15"/>
  <c r="D43" i="21"/>
  <c r="D44" i="21" s="1"/>
  <c r="E43" i="21"/>
  <c r="F43" i="21"/>
  <c r="I43" i="21" s="1"/>
  <c r="H43" i="21"/>
  <c r="E42" i="21"/>
  <c r="F42" i="21" s="1"/>
  <c r="I42" i="21" s="1"/>
  <c r="F41" i="21"/>
  <c r="I41" i="21" s="1"/>
  <c r="H41" i="21"/>
  <c r="E41" i="21"/>
  <c r="E44" i="20"/>
  <c r="F44" i="20"/>
  <c r="H44" i="20"/>
  <c r="G44" i="20" s="1"/>
  <c r="J44" i="20" s="1"/>
  <c r="K44" i="20" s="1"/>
  <c r="I44" i="20"/>
  <c r="F43" i="20"/>
  <c r="H43" i="20"/>
  <c r="G43" i="20" s="1"/>
  <c r="J43" i="20" s="1"/>
  <c r="K43" i="20" s="1"/>
  <c r="I43" i="20"/>
  <c r="F42" i="20"/>
  <c r="E26" i="19"/>
  <c r="H26" i="19" s="1"/>
  <c r="G26" i="19" s="1"/>
  <c r="F26" i="19"/>
  <c r="I26" i="19" s="1"/>
  <c r="F25" i="19"/>
  <c r="H25" i="19"/>
  <c r="G25" i="19" s="1"/>
  <c r="J25" i="19" s="1"/>
  <c r="K25" i="19" s="1"/>
  <c r="I25" i="19"/>
  <c r="E25" i="19"/>
  <c r="K24" i="19"/>
  <c r="J24" i="19"/>
  <c r="G24" i="19"/>
  <c r="I24" i="19"/>
  <c r="H24" i="19"/>
  <c r="F24" i="19"/>
  <c r="D26" i="19"/>
  <c r="D27" i="19" s="1"/>
  <c r="D25" i="19"/>
  <c r="L46" i="18"/>
  <c r="L47" i="18"/>
  <c r="L48" i="18"/>
  <c r="L45" i="18"/>
  <c r="L40" i="18"/>
  <c r="L41" i="18"/>
  <c r="L42" i="18"/>
  <c r="L39" i="18"/>
  <c r="D44" i="16"/>
  <c r="D45" i="16"/>
  <c r="D46" i="16"/>
  <c r="D47" i="16" s="1"/>
  <c r="D40" i="16"/>
  <c r="D41" i="16" s="1"/>
  <c r="D42" i="16" s="1"/>
  <c r="D43" i="16" s="1"/>
  <c r="G36" i="15"/>
  <c r="E36" i="15"/>
  <c r="H36" i="15" s="1"/>
  <c r="F36" i="15" s="1"/>
  <c r="C38" i="15"/>
  <c r="C37" i="15"/>
  <c r="G40" i="21"/>
  <c r="D42" i="21"/>
  <c r="I40" i="21"/>
  <c r="H40" i="21"/>
  <c r="F40" i="21"/>
  <c r="D41" i="21"/>
  <c r="E34" i="21"/>
  <c r="I34" i="21" s="1"/>
  <c r="F34" i="21"/>
  <c r="H34" i="21" s="1"/>
  <c r="H33" i="21"/>
  <c r="I33" i="21"/>
  <c r="J33" i="21"/>
  <c r="G33" i="21" s="1"/>
  <c r="K33" i="21"/>
  <c r="L33" i="21" s="1"/>
  <c r="E33" i="21"/>
  <c r="L32" i="21"/>
  <c r="K32" i="21"/>
  <c r="G32" i="21"/>
  <c r="F33" i="21" s="1"/>
  <c r="J32" i="21"/>
  <c r="I32" i="21"/>
  <c r="H32" i="21"/>
  <c r="D34" i="21"/>
  <c r="D33" i="21"/>
  <c r="H25" i="21"/>
  <c r="G25" i="21"/>
  <c r="F25" i="21" s="1"/>
  <c r="D26" i="21"/>
  <c r="D27" i="21" s="1"/>
  <c r="L4" i="21"/>
  <c r="M4" i="21" s="1"/>
  <c r="M3" i="21"/>
  <c r="G42" i="20"/>
  <c r="E43" i="20" s="1"/>
  <c r="I42" i="20"/>
  <c r="H42" i="20"/>
  <c r="D44" i="20"/>
  <c r="D43" i="20"/>
  <c r="E36" i="20"/>
  <c r="I36" i="20" s="1"/>
  <c r="F36" i="20"/>
  <c r="H35" i="20"/>
  <c r="G35" i="20" s="1"/>
  <c r="I35" i="20"/>
  <c r="J35" i="20"/>
  <c r="K35" i="20"/>
  <c r="L35" i="20" s="1"/>
  <c r="F35" i="20"/>
  <c r="E35" i="20"/>
  <c r="D36" i="20"/>
  <c r="D35" i="20"/>
  <c r="L34" i="20"/>
  <c r="K34" i="20"/>
  <c r="G34" i="20"/>
  <c r="J34" i="20"/>
  <c r="I34" i="20"/>
  <c r="H34" i="20"/>
  <c r="D28" i="20"/>
  <c r="E28" i="20"/>
  <c r="G28" i="20"/>
  <c r="G27" i="20"/>
  <c r="F27" i="20" s="1"/>
  <c r="I27" i="20" s="1"/>
  <c r="J27" i="20" s="1"/>
  <c r="H27" i="20"/>
  <c r="E27" i="20"/>
  <c r="J26" i="20"/>
  <c r="I26" i="20"/>
  <c r="F26" i="20"/>
  <c r="H26" i="20"/>
  <c r="G26" i="20"/>
  <c r="D27" i="20"/>
  <c r="I4" i="20"/>
  <c r="J4" i="20" s="1"/>
  <c r="J3" i="20"/>
  <c r="D9" i="19"/>
  <c r="D10" i="19" s="1"/>
  <c r="D11" i="19" s="1"/>
  <c r="D12" i="19" s="1"/>
  <c r="D13" i="19" s="1"/>
  <c r="D14" i="19" s="1"/>
  <c r="D15" i="19" s="1"/>
  <c r="D16" i="19" s="1"/>
  <c r="D17" i="19" s="1"/>
  <c r="D18" i="19" s="1"/>
  <c r="D8" i="19"/>
  <c r="E7" i="19"/>
  <c r="E8" i="19"/>
  <c r="L30" i="18"/>
  <c r="L31" i="18"/>
  <c r="L32" i="18"/>
  <c r="E46" i="18"/>
  <c r="I46" i="18" s="1"/>
  <c r="D46" i="18"/>
  <c r="D47" i="18" s="1"/>
  <c r="D48" i="18" s="1"/>
  <c r="K45" i="18"/>
  <c r="J45" i="18"/>
  <c r="I45" i="18"/>
  <c r="H45" i="18"/>
  <c r="D41" i="18"/>
  <c r="D42" i="18" s="1"/>
  <c r="E40" i="18"/>
  <c r="I40" i="18" s="1"/>
  <c r="D40" i="18"/>
  <c r="K39" i="18"/>
  <c r="J39" i="18"/>
  <c r="I39" i="18"/>
  <c r="H39" i="18"/>
  <c r="E30" i="18"/>
  <c r="I30" i="18" s="1"/>
  <c r="K29" i="18"/>
  <c r="J29" i="18"/>
  <c r="I29" i="18"/>
  <c r="H29" i="18"/>
  <c r="D30" i="18"/>
  <c r="D31" i="18" s="1"/>
  <c r="D32" i="18" s="1"/>
  <c r="F17" i="18"/>
  <c r="F18" i="18"/>
  <c r="F19" i="18"/>
  <c r="F20" i="18"/>
  <c r="F21" i="18"/>
  <c r="F22" i="18"/>
  <c r="F23" i="18"/>
  <c r="F24" i="18"/>
  <c r="E18" i="18"/>
  <c r="E19" i="18" s="1"/>
  <c r="E20" i="18" s="1"/>
  <c r="E21" i="18" s="1"/>
  <c r="E22" i="18" s="1"/>
  <c r="E23" i="18" s="1"/>
  <c r="E24" i="18" s="1"/>
  <c r="E17" i="18"/>
  <c r="F16" i="18"/>
  <c r="D36" i="17"/>
  <c r="H36" i="17" s="1"/>
  <c r="I35" i="17"/>
  <c r="H35" i="17"/>
  <c r="G35" i="17"/>
  <c r="C39" i="17"/>
  <c r="C40" i="17" s="1"/>
  <c r="C41" i="17" s="1"/>
  <c r="C42" i="17" s="1"/>
  <c r="C38" i="17"/>
  <c r="C37" i="17"/>
  <c r="C36" i="17"/>
  <c r="D11" i="17"/>
  <c r="E11" i="17" s="1"/>
  <c r="E10" i="17"/>
  <c r="D35" i="16"/>
  <c r="D36" i="16"/>
  <c r="D37" i="16"/>
  <c r="D38" i="16" s="1"/>
  <c r="D39" i="16" s="1"/>
  <c r="H24" i="16"/>
  <c r="G24" i="16"/>
  <c r="D31" i="16"/>
  <c r="D32" i="16" s="1"/>
  <c r="D33" i="16" s="1"/>
  <c r="D34" i="16" s="1"/>
  <c r="D26" i="16"/>
  <c r="D27" i="16" s="1"/>
  <c r="D28" i="16" s="1"/>
  <c r="D29" i="16" s="1"/>
  <c r="D30" i="16" s="1"/>
  <c r="D25" i="16"/>
  <c r="H14" i="16"/>
  <c r="H15" i="16"/>
  <c r="H16" i="16"/>
  <c r="H17" i="16"/>
  <c r="H18" i="16"/>
  <c r="G18" i="16"/>
  <c r="G14" i="16"/>
  <c r="G15" i="16"/>
  <c r="G16" i="16" s="1"/>
  <c r="G17" i="16" s="1"/>
  <c r="H4" i="16"/>
  <c r="H5" i="16"/>
  <c r="H6" i="16"/>
  <c r="H7" i="16"/>
  <c r="H8" i="16"/>
  <c r="H9" i="16"/>
  <c r="H10" i="16"/>
  <c r="H11" i="16"/>
  <c r="H12" i="16"/>
  <c r="H13" i="16"/>
  <c r="G5" i="16"/>
  <c r="G6" i="16"/>
  <c r="G7" i="16" s="1"/>
  <c r="G8" i="16" s="1"/>
  <c r="G9" i="16" s="1"/>
  <c r="G10" i="16" s="1"/>
  <c r="G11" i="16" s="1"/>
  <c r="G12" i="16" s="1"/>
  <c r="G13" i="16" s="1"/>
  <c r="G4" i="16"/>
  <c r="H3" i="16"/>
  <c r="G29" i="15"/>
  <c r="F29" i="15"/>
  <c r="C30" i="15"/>
  <c r="C31" i="15" s="1"/>
  <c r="E21" i="15"/>
  <c r="D22" i="15" s="1"/>
  <c r="E22" i="15" s="1"/>
  <c r="C22" i="15"/>
  <c r="C23" i="15" s="1"/>
  <c r="G4" i="15"/>
  <c r="G5" i="15" s="1"/>
  <c r="H3" i="15"/>
  <c r="I36" i="15" l="1"/>
  <c r="J36" i="15" s="1"/>
  <c r="D37" i="15"/>
  <c r="I44" i="15"/>
  <c r="J44" i="15"/>
  <c r="K44" i="15" s="1"/>
  <c r="D45" i="15"/>
  <c r="H45" i="15" s="1"/>
  <c r="G44" i="15"/>
  <c r="G43" i="21"/>
  <c r="H42" i="21"/>
  <c r="G42" i="21" s="1"/>
  <c r="J42" i="21" s="1"/>
  <c r="K42" i="21" s="1"/>
  <c r="G41" i="21"/>
  <c r="J41" i="21" s="1"/>
  <c r="K41" i="21" s="1"/>
  <c r="J42" i="20"/>
  <c r="K42" i="20" s="1"/>
  <c r="J26" i="19"/>
  <c r="K26" i="19" s="1"/>
  <c r="E27" i="19"/>
  <c r="E29" i="15"/>
  <c r="D30" i="15" s="1"/>
  <c r="F22" i="15"/>
  <c r="G22" i="15" s="1"/>
  <c r="D23" i="15"/>
  <c r="E23" i="15" s="1"/>
  <c r="F23" i="15" s="1"/>
  <c r="G23" i="15" s="1"/>
  <c r="F21" i="15"/>
  <c r="G21" i="15" s="1"/>
  <c r="J40" i="21"/>
  <c r="K40" i="21" s="1"/>
  <c r="G34" i="21"/>
  <c r="K34" i="21"/>
  <c r="L34" i="21" s="1"/>
  <c r="J34" i="21"/>
  <c r="E26" i="21"/>
  <c r="I25" i="21"/>
  <c r="J25" i="21" s="1"/>
  <c r="L5" i="21"/>
  <c r="K36" i="20"/>
  <c r="L36" i="20" s="1"/>
  <c r="J36" i="20"/>
  <c r="H36" i="20"/>
  <c r="G36" i="20" s="1"/>
  <c r="H28" i="20"/>
  <c r="F28" i="20" s="1"/>
  <c r="I28" i="20" s="1"/>
  <c r="J28" i="20" s="1"/>
  <c r="I5" i="20"/>
  <c r="E9" i="19"/>
  <c r="G45" i="18"/>
  <c r="F46" i="18" s="1"/>
  <c r="J46" i="18" s="1"/>
  <c r="G39" i="18"/>
  <c r="F40" i="18" s="1"/>
  <c r="E41" i="18" s="1"/>
  <c r="I41" i="18" s="1"/>
  <c r="G29" i="18"/>
  <c r="F30" i="18" s="1"/>
  <c r="H30" i="18" s="1"/>
  <c r="F35" i="17"/>
  <c r="E36" i="17" s="1"/>
  <c r="D12" i="17"/>
  <c r="F24" i="16"/>
  <c r="E25" i="16" s="1"/>
  <c r="G6" i="15"/>
  <c r="H5" i="15"/>
  <c r="H4" i="15"/>
  <c r="F52" i="13"/>
  <c r="H51" i="13"/>
  <c r="G51" i="13" s="1"/>
  <c r="J51" i="13" s="1"/>
  <c r="K51" i="13" s="1"/>
  <c r="I51" i="13"/>
  <c r="F51" i="13"/>
  <c r="K50" i="13"/>
  <c r="J50" i="13"/>
  <c r="G50" i="13"/>
  <c r="I50" i="13"/>
  <c r="H50" i="13"/>
  <c r="E52" i="13"/>
  <c r="E53" i="13" s="1"/>
  <c r="E54" i="13" s="1"/>
  <c r="E55" i="13" s="1"/>
  <c r="E56" i="13" s="1"/>
  <c r="E57" i="13" s="1"/>
  <c r="E51" i="13"/>
  <c r="F36" i="13"/>
  <c r="G36" i="13" s="1"/>
  <c r="G35" i="13"/>
  <c r="H35" i="13" s="1"/>
  <c r="I35" i="13" s="1"/>
  <c r="F35" i="13"/>
  <c r="I34" i="13"/>
  <c r="H34" i="13"/>
  <c r="G34" i="13"/>
  <c r="E42" i="13"/>
  <c r="E43" i="13" s="1"/>
  <c r="E40" i="13"/>
  <c r="E41" i="13"/>
  <c r="E36" i="13"/>
  <c r="E37" i="13" s="1"/>
  <c r="E38" i="13" s="1"/>
  <c r="E39" i="13" s="1"/>
  <c r="E35" i="13"/>
  <c r="G13" i="13"/>
  <c r="F14" i="13"/>
  <c r="G14" i="13" s="1"/>
  <c r="D35" i="12"/>
  <c r="D36" i="12" s="1"/>
  <c r="D37" i="12" s="1"/>
  <c r="D38" i="12" s="1"/>
  <c r="H33" i="12"/>
  <c r="G33" i="12"/>
  <c r="F33" i="12" s="1"/>
  <c r="E34" i="12" s="1"/>
  <c r="D34" i="12"/>
  <c r="G37" i="15" l="1"/>
  <c r="E37" i="15"/>
  <c r="H37" i="15" s="1"/>
  <c r="F44" i="15"/>
  <c r="E45" i="15" s="1"/>
  <c r="I45" i="15" s="1"/>
  <c r="G45" i="15"/>
  <c r="F45" i="15" s="1"/>
  <c r="J45" i="15"/>
  <c r="K45" i="15" s="1"/>
  <c r="J43" i="21"/>
  <c r="K43" i="21" s="1"/>
  <c r="E44" i="21"/>
  <c r="F27" i="19"/>
  <c r="I27" i="19" s="1"/>
  <c r="H27" i="19"/>
  <c r="G27" i="19" s="1"/>
  <c r="J27" i="19" s="1"/>
  <c r="K27" i="19" s="1"/>
  <c r="H29" i="15"/>
  <c r="I29" i="15" s="1"/>
  <c r="L6" i="21"/>
  <c r="M5" i="21"/>
  <c r="G26" i="21"/>
  <c r="H26" i="21"/>
  <c r="J5" i="20"/>
  <c r="I6" i="20"/>
  <c r="E10" i="19"/>
  <c r="K46" i="18"/>
  <c r="E47" i="18"/>
  <c r="I47" i="18" s="1"/>
  <c r="H46" i="18"/>
  <c r="G46" i="18" s="1"/>
  <c r="F47" i="18" s="1"/>
  <c r="K47" i="18" s="1"/>
  <c r="H40" i="18"/>
  <c r="G40" i="18" s="1"/>
  <c r="F41" i="18" s="1"/>
  <c r="E42" i="18" s="1"/>
  <c r="I42" i="18" s="1"/>
  <c r="J40" i="18"/>
  <c r="K40" i="18"/>
  <c r="J30" i="18"/>
  <c r="E31" i="18"/>
  <c r="I31" i="18" s="1"/>
  <c r="G30" i="18"/>
  <c r="F31" i="18" s="1"/>
  <c r="E32" i="18" s="1"/>
  <c r="I32" i="18" s="1"/>
  <c r="K30" i="18"/>
  <c r="D37" i="17"/>
  <c r="H37" i="17" s="1"/>
  <c r="I36" i="17"/>
  <c r="G36" i="17"/>
  <c r="E12" i="17"/>
  <c r="D13" i="17"/>
  <c r="I24" i="16"/>
  <c r="J24" i="16" s="1"/>
  <c r="G25" i="16"/>
  <c r="H25" i="16"/>
  <c r="F30" i="15"/>
  <c r="G30" i="15"/>
  <c r="G7" i="15"/>
  <c r="H6" i="15"/>
  <c r="I52" i="13"/>
  <c r="H52" i="13"/>
  <c r="G52" i="13" s="1"/>
  <c r="F37" i="13"/>
  <c r="G37" i="13" s="1"/>
  <c r="H36" i="13"/>
  <c r="I36" i="13" s="1"/>
  <c r="F15" i="13"/>
  <c r="G15" i="13" s="1"/>
  <c r="I33" i="12"/>
  <c r="J33" i="12" s="1"/>
  <c r="C9" i="12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8" i="12"/>
  <c r="D7" i="12"/>
  <c r="F37" i="15" l="1"/>
  <c r="H44" i="21"/>
  <c r="F44" i="21"/>
  <c r="I44" i="21" s="1"/>
  <c r="G44" i="21" s="1"/>
  <c r="J44" i="21" s="1"/>
  <c r="K44" i="21" s="1"/>
  <c r="F26" i="21"/>
  <c r="L7" i="21"/>
  <c r="M6" i="21"/>
  <c r="I7" i="20"/>
  <c r="J6" i="20"/>
  <c r="E11" i="19"/>
  <c r="J47" i="18"/>
  <c r="H47" i="18"/>
  <c r="E48" i="18"/>
  <c r="I48" i="18" s="1"/>
  <c r="H41" i="18"/>
  <c r="J41" i="18"/>
  <c r="K41" i="18"/>
  <c r="G41" i="18"/>
  <c r="F42" i="18" s="1"/>
  <c r="J42" i="18" s="1"/>
  <c r="H31" i="18"/>
  <c r="K31" i="18"/>
  <c r="J31" i="18"/>
  <c r="F36" i="17"/>
  <c r="E37" i="17" s="1"/>
  <c r="D38" i="17" s="1"/>
  <c r="H38" i="17" s="1"/>
  <c r="D14" i="17"/>
  <c r="E13" i="17"/>
  <c r="F25" i="16"/>
  <c r="I25" i="16" s="1"/>
  <c r="J25" i="16" s="1"/>
  <c r="E30" i="15"/>
  <c r="G8" i="15"/>
  <c r="H7" i="15"/>
  <c r="J52" i="13"/>
  <c r="K52" i="13" s="1"/>
  <c r="F53" i="13"/>
  <c r="H37" i="13"/>
  <c r="I37" i="13" s="1"/>
  <c r="F38" i="13"/>
  <c r="G38" i="13" s="1"/>
  <c r="F16" i="13"/>
  <c r="G16" i="13" s="1"/>
  <c r="G34" i="12"/>
  <c r="H34" i="12"/>
  <c r="D8" i="12"/>
  <c r="D17" i="12"/>
  <c r="D16" i="12"/>
  <c r="B31" i="9"/>
  <c r="B32" i="9" s="1"/>
  <c r="B33" i="9" s="1"/>
  <c r="B34" i="9" s="1"/>
  <c r="B35" i="9" s="1"/>
  <c r="B36" i="9" s="1"/>
  <c r="B37" i="9" s="1"/>
  <c r="B13" i="9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D30" i="9"/>
  <c r="C12" i="9"/>
  <c r="I37" i="15" l="1"/>
  <c r="J37" i="15" s="1"/>
  <c r="D38" i="15"/>
  <c r="L8" i="21"/>
  <c r="M7" i="21"/>
  <c r="I26" i="21"/>
  <c r="J26" i="21" s="1"/>
  <c r="E27" i="21"/>
  <c r="I8" i="20"/>
  <c r="J7" i="20"/>
  <c r="E12" i="19"/>
  <c r="G47" i="18"/>
  <c r="F48" i="18" s="1"/>
  <c r="H42" i="18"/>
  <c r="G42" i="18" s="1"/>
  <c r="K42" i="18"/>
  <c r="G31" i="18"/>
  <c r="F32" i="18" s="1"/>
  <c r="G37" i="17"/>
  <c r="I37" i="17"/>
  <c r="D15" i="17"/>
  <c r="E14" i="17"/>
  <c r="E30" i="9"/>
  <c r="F30" i="9" s="1"/>
  <c r="C31" i="9"/>
  <c r="D31" i="9" s="1"/>
  <c r="E26" i="16"/>
  <c r="H26" i="16" s="1"/>
  <c r="H30" i="15"/>
  <c r="I30" i="15" s="1"/>
  <c r="D31" i="15"/>
  <c r="G9" i="15"/>
  <c r="H8" i="15"/>
  <c r="I53" i="13"/>
  <c r="H53" i="13"/>
  <c r="G53" i="13" s="1"/>
  <c r="F39" i="13"/>
  <c r="G39" i="13" s="1"/>
  <c r="H38" i="13"/>
  <c r="I38" i="13" s="1"/>
  <c r="F17" i="13"/>
  <c r="G17" i="13" s="1"/>
  <c r="F34" i="12"/>
  <c r="I34" i="12" s="1"/>
  <c r="J34" i="12" s="1"/>
  <c r="D18" i="12"/>
  <c r="D11" i="12"/>
  <c r="D13" i="12"/>
  <c r="D9" i="12"/>
  <c r="D12" i="12"/>
  <c r="D15" i="12"/>
  <c r="D14" i="12"/>
  <c r="D10" i="12"/>
  <c r="D19" i="12"/>
  <c r="B24" i="9"/>
  <c r="C23" i="9"/>
  <c r="C22" i="9"/>
  <c r="C21" i="9"/>
  <c r="C19" i="9"/>
  <c r="C17" i="9"/>
  <c r="C16" i="9"/>
  <c r="C15" i="9"/>
  <c r="C20" i="9"/>
  <c r="C18" i="9"/>
  <c r="C14" i="9"/>
  <c r="C13" i="9"/>
  <c r="E38" i="15" l="1"/>
  <c r="H38" i="15" s="1"/>
  <c r="G38" i="15"/>
  <c r="F38" i="15" s="1"/>
  <c r="I38" i="15" s="1"/>
  <c r="J38" i="15" s="1"/>
  <c r="G27" i="21"/>
  <c r="F27" i="21" s="1"/>
  <c r="I27" i="21" s="1"/>
  <c r="J27" i="21" s="1"/>
  <c r="H27" i="21"/>
  <c r="L9" i="21"/>
  <c r="M8" i="21"/>
  <c r="I9" i="20"/>
  <c r="J8" i="20"/>
  <c r="E13" i="19"/>
  <c r="K48" i="18"/>
  <c r="J48" i="18"/>
  <c r="H48" i="18"/>
  <c r="G48" i="18" s="1"/>
  <c r="K32" i="18"/>
  <c r="J32" i="18"/>
  <c r="H32" i="18"/>
  <c r="G32" i="18" s="1"/>
  <c r="F37" i="17"/>
  <c r="E38" i="17" s="1"/>
  <c r="D16" i="17"/>
  <c r="E15" i="17"/>
  <c r="C32" i="9"/>
  <c r="D32" i="9" s="1"/>
  <c r="E31" i="9"/>
  <c r="F31" i="9" s="1"/>
  <c r="G26" i="16"/>
  <c r="F26" i="16" s="1"/>
  <c r="I26" i="16" s="1"/>
  <c r="J26" i="16" s="1"/>
  <c r="F31" i="15"/>
  <c r="G31" i="15"/>
  <c r="G10" i="15"/>
  <c r="H9" i="15"/>
  <c r="J53" i="13"/>
  <c r="K53" i="13" s="1"/>
  <c r="F54" i="13"/>
  <c r="F40" i="13"/>
  <c r="G40" i="13" s="1"/>
  <c r="H39" i="13"/>
  <c r="I39" i="13" s="1"/>
  <c r="F18" i="13"/>
  <c r="G18" i="13" s="1"/>
  <c r="E35" i="12"/>
  <c r="H35" i="12" s="1"/>
  <c r="D23" i="12"/>
  <c r="D20" i="12"/>
  <c r="C24" i="9"/>
  <c r="B25" i="9"/>
  <c r="E31" i="15" l="1"/>
  <c r="H31" i="15" s="1"/>
  <c r="I31" i="15" s="1"/>
  <c r="L10" i="21"/>
  <c r="M9" i="21"/>
  <c r="I10" i="20"/>
  <c r="J9" i="20"/>
  <c r="E14" i="19"/>
  <c r="G38" i="17"/>
  <c r="D39" i="17"/>
  <c r="H39" i="17" s="1"/>
  <c r="I38" i="17"/>
  <c r="D17" i="17"/>
  <c r="E16" i="17"/>
  <c r="E32" i="9"/>
  <c r="F32" i="9" s="1"/>
  <c r="C33" i="9"/>
  <c r="D33" i="9" s="1"/>
  <c r="E27" i="16"/>
  <c r="G27" i="16" s="1"/>
  <c r="G11" i="15"/>
  <c r="H10" i="15"/>
  <c r="H54" i="13"/>
  <c r="G54" i="13" s="1"/>
  <c r="I54" i="13"/>
  <c r="H40" i="13"/>
  <c r="I40" i="13" s="1"/>
  <c r="F41" i="13"/>
  <c r="G41" i="13" s="1"/>
  <c r="F19" i="13"/>
  <c r="G19" i="13" s="1"/>
  <c r="G35" i="12"/>
  <c r="F35" i="12" s="1"/>
  <c r="I35" i="12" s="1"/>
  <c r="J35" i="12" s="1"/>
  <c r="D24" i="12"/>
  <c r="D21" i="12"/>
  <c r="D22" i="12"/>
  <c r="C25" i="9"/>
  <c r="B26" i="9"/>
  <c r="C26" i="9" s="1"/>
  <c r="L11" i="21" l="1"/>
  <c r="M10" i="21"/>
  <c r="I11" i="20"/>
  <c r="J10" i="20"/>
  <c r="E15" i="19"/>
  <c r="F38" i="17"/>
  <c r="E39" i="17" s="1"/>
  <c r="D40" i="17" s="1"/>
  <c r="H40" i="17" s="1"/>
  <c r="D18" i="17"/>
  <c r="E17" i="17"/>
  <c r="E33" i="9"/>
  <c r="F33" i="9" s="1"/>
  <c r="C34" i="9"/>
  <c r="D34" i="9" s="1"/>
  <c r="H27" i="16"/>
  <c r="F27" i="16" s="1"/>
  <c r="E28" i="16" s="1"/>
  <c r="G12" i="15"/>
  <c r="H11" i="15"/>
  <c r="J54" i="13"/>
  <c r="K54" i="13" s="1"/>
  <c r="F55" i="13"/>
  <c r="H41" i="13"/>
  <c r="I41" i="13" s="1"/>
  <c r="F42" i="13"/>
  <c r="G42" i="13" s="1"/>
  <c r="F20" i="13"/>
  <c r="G20" i="13" s="1"/>
  <c r="E36" i="12"/>
  <c r="G36" i="12" s="1"/>
  <c r="D25" i="12"/>
  <c r="G39" i="17" l="1"/>
  <c r="F39" i="17" s="1"/>
  <c r="E40" i="17" s="1"/>
  <c r="I39" i="17"/>
  <c r="L12" i="21"/>
  <c r="M11" i="21"/>
  <c r="I12" i="20"/>
  <c r="J11" i="20"/>
  <c r="E16" i="19"/>
  <c r="D19" i="17"/>
  <c r="E18" i="17"/>
  <c r="C35" i="9"/>
  <c r="D35" i="9" s="1"/>
  <c r="E34" i="9"/>
  <c r="F34" i="9" s="1"/>
  <c r="I27" i="16"/>
  <c r="J27" i="16" s="1"/>
  <c r="G28" i="16"/>
  <c r="H28" i="16"/>
  <c r="G13" i="15"/>
  <c r="H12" i="15"/>
  <c r="H55" i="13"/>
  <c r="G55" i="13" s="1"/>
  <c r="I55" i="13"/>
  <c r="F43" i="13"/>
  <c r="G43" i="13" s="1"/>
  <c r="H43" i="13" s="1"/>
  <c r="I43" i="13" s="1"/>
  <c r="H42" i="13"/>
  <c r="I42" i="13" s="1"/>
  <c r="F21" i="13"/>
  <c r="G21" i="13" s="1"/>
  <c r="H36" i="12"/>
  <c r="F36" i="12" s="1"/>
  <c r="D27" i="12"/>
  <c r="D26" i="12"/>
  <c r="G40" i="17" l="1"/>
  <c r="D41" i="17"/>
  <c r="H41" i="17" s="1"/>
  <c r="I40" i="17"/>
  <c r="L13" i="21"/>
  <c r="M13" i="21" s="1"/>
  <c r="M12" i="21"/>
  <c r="I13" i="20"/>
  <c r="J12" i="20"/>
  <c r="E18" i="19"/>
  <c r="E17" i="19"/>
  <c r="D20" i="17"/>
  <c r="E19" i="17"/>
  <c r="E35" i="9"/>
  <c r="F35" i="9" s="1"/>
  <c r="C36" i="9"/>
  <c r="D36" i="9" s="1"/>
  <c r="F28" i="16"/>
  <c r="I28" i="16" s="1"/>
  <c r="J28" i="16" s="1"/>
  <c r="G14" i="15"/>
  <c r="H13" i="15"/>
  <c r="J55" i="13"/>
  <c r="K55" i="13" s="1"/>
  <c r="F56" i="13"/>
  <c r="F22" i="13"/>
  <c r="G22" i="13" s="1"/>
  <c r="I36" i="12"/>
  <c r="J36" i="12" s="1"/>
  <c r="E37" i="12"/>
  <c r="F40" i="17" l="1"/>
  <c r="E41" i="17" s="1"/>
  <c r="G41" i="17"/>
  <c r="I14" i="20"/>
  <c r="J13" i="20"/>
  <c r="D21" i="17"/>
  <c r="E20" i="17"/>
  <c r="E36" i="9"/>
  <c r="F36" i="9" s="1"/>
  <c r="C37" i="9"/>
  <c r="D37" i="9" s="1"/>
  <c r="E37" i="9" s="1"/>
  <c r="F37" i="9" s="1"/>
  <c r="E29" i="16"/>
  <c r="H29" i="16" s="1"/>
  <c r="G15" i="15"/>
  <c r="H14" i="15"/>
  <c r="H56" i="13"/>
  <c r="G56" i="13" s="1"/>
  <c r="I56" i="13"/>
  <c r="F23" i="13"/>
  <c r="G23" i="13" s="1"/>
  <c r="H37" i="12"/>
  <c r="G37" i="12"/>
  <c r="I41" i="17" l="1"/>
  <c r="D42" i="17"/>
  <c r="H42" i="17" s="1"/>
  <c r="F41" i="17"/>
  <c r="E42" i="17" s="1"/>
  <c r="I42" i="17" s="1"/>
  <c r="I15" i="20"/>
  <c r="J14" i="20"/>
  <c r="D22" i="17"/>
  <c r="E21" i="17"/>
  <c r="G29" i="16"/>
  <c r="F29" i="16" s="1"/>
  <c r="I29" i="16" s="1"/>
  <c r="J29" i="16" s="1"/>
  <c r="G16" i="15"/>
  <c r="H16" i="15" s="1"/>
  <c r="H15" i="15"/>
  <c r="J56" i="13"/>
  <c r="K56" i="13" s="1"/>
  <c r="F57" i="13"/>
  <c r="F24" i="13"/>
  <c r="G24" i="13" s="1"/>
  <c r="F37" i="12"/>
  <c r="I37" i="12" s="1"/>
  <c r="J37" i="12" s="1"/>
  <c r="G42" i="17" l="1"/>
  <c r="F42" i="17" s="1"/>
  <c r="I16" i="20"/>
  <c r="J16" i="20" s="1"/>
  <c r="J15" i="20"/>
  <c r="D23" i="17"/>
  <c r="E22" i="17"/>
  <c r="E30" i="16"/>
  <c r="H30" i="16" s="1"/>
  <c r="I57" i="13"/>
  <c r="H57" i="13"/>
  <c r="G57" i="13" s="1"/>
  <c r="J57" i="13" s="1"/>
  <c r="K57" i="13" s="1"/>
  <c r="F25" i="13"/>
  <c r="G25" i="13" s="1"/>
  <c r="E38" i="12"/>
  <c r="G38" i="12" s="1"/>
  <c r="D24" i="17" l="1"/>
  <c r="E23" i="17"/>
  <c r="G30" i="16"/>
  <c r="F30" i="16" s="1"/>
  <c r="E31" i="16" s="1"/>
  <c r="F26" i="13"/>
  <c r="G26" i="13" s="1"/>
  <c r="H38" i="12"/>
  <c r="F38" i="12" s="1"/>
  <c r="I38" i="12" s="1"/>
  <c r="J38" i="12" s="1"/>
  <c r="D25" i="17" l="1"/>
  <c r="E24" i="17"/>
  <c r="I30" i="16"/>
  <c r="J30" i="16" s="1"/>
  <c r="H31" i="16"/>
  <c r="G31" i="16"/>
  <c r="F27" i="13"/>
  <c r="G27" i="13" s="1"/>
  <c r="D26" i="17" l="1"/>
  <c r="E25" i="17"/>
  <c r="F31" i="16"/>
  <c r="E32" i="16" s="1"/>
  <c r="F28" i="13"/>
  <c r="G28" i="13" s="1"/>
  <c r="D27" i="17" l="1"/>
  <c r="E26" i="17"/>
  <c r="I31" i="16"/>
  <c r="J31" i="16" s="1"/>
  <c r="G32" i="16"/>
  <c r="H32" i="16"/>
  <c r="D28" i="17" l="1"/>
  <c r="E27" i="17"/>
  <c r="F32" i="16"/>
  <c r="I32" i="16" s="1"/>
  <c r="J32" i="16" s="1"/>
  <c r="D29" i="17" l="1"/>
  <c r="E28" i="17"/>
  <c r="E33" i="16"/>
  <c r="G33" i="16" s="1"/>
  <c r="D30" i="17" l="1"/>
  <c r="E30" i="17" s="1"/>
  <c r="E29" i="17"/>
  <c r="H33" i="16"/>
  <c r="F33" i="16" s="1"/>
  <c r="E34" i="16" s="1"/>
  <c r="I33" i="16" l="1"/>
  <c r="J33" i="16" s="1"/>
  <c r="G34" i="16"/>
  <c r="H34" i="16"/>
  <c r="F34" i="16" l="1"/>
  <c r="I34" i="16" l="1"/>
  <c r="J34" i="16" s="1"/>
  <c r="E35" i="16"/>
  <c r="H35" i="16" l="1"/>
  <c r="G35" i="16"/>
  <c r="F35" i="16" s="1"/>
  <c r="I35" i="16" l="1"/>
  <c r="J35" i="16" s="1"/>
  <c r="E36" i="16"/>
  <c r="H36" i="16" l="1"/>
  <c r="G36" i="16"/>
  <c r="F36" i="16" s="1"/>
  <c r="I36" i="16" l="1"/>
  <c r="J36" i="16" s="1"/>
  <c r="E37" i="16"/>
  <c r="G37" i="16" l="1"/>
  <c r="H37" i="16"/>
  <c r="F37" i="16" l="1"/>
  <c r="I37" i="16" s="1"/>
  <c r="J37" i="16" s="1"/>
  <c r="E38" i="16" l="1"/>
  <c r="H38" i="16" s="1"/>
  <c r="G38" i="16" l="1"/>
  <c r="F38" i="16" s="1"/>
  <c r="E39" i="16" s="1"/>
  <c r="I38" i="16" l="1"/>
  <c r="J38" i="16" s="1"/>
  <c r="G39" i="16"/>
  <c r="H39" i="16"/>
  <c r="F39" i="16" l="1"/>
  <c r="I39" i="16" s="1"/>
  <c r="J39" i="16" s="1"/>
  <c r="E40" i="16"/>
  <c r="H40" i="16" l="1"/>
  <c r="G40" i="16"/>
  <c r="F40" i="16" s="1"/>
  <c r="E41" i="16" l="1"/>
  <c r="I40" i="16"/>
  <c r="J40" i="16" s="1"/>
  <c r="H41" i="16" l="1"/>
  <c r="G41" i="16"/>
  <c r="F41" i="16" s="1"/>
  <c r="E42" i="16" l="1"/>
  <c r="I41" i="16"/>
  <c r="J41" i="16" s="1"/>
  <c r="H42" i="16" l="1"/>
  <c r="G42" i="16"/>
  <c r="F42" i="16" s="1"/>
  <c r="I42" i="16" l="1"/>
  <c r="J42" i="16" s="1"/>
  <c r="E43" i="16"/>
  <c r="H43" i="16" l="1"/>
  <c r="G43" i="16"/>
  <c r="F43" i="16" s="1"/>
  <c r="I43" i="16" l="1"/>
  <c r="J43" i="16" s="1"/>
  <c r="E44" i="16"/>
  <c r="G44" i="16" l="1"/>
  <c r="H44" i="16"/>
  <c r="F44" i="16" l="1"/>
  <c r="I44" i="16" s="1"/>
  <c r="J44" i="16" s="1"/>
  <c r="E45" i="16" l="1"/>
  <c r="G45" i="16" s="1"/>
  <c r="H45" i="16" l="1"/>
  <c r="F45" i="16" s="1"/>
  <c r="I45" i="16" l="1"/>
  <c r="J45" i="16" s="1"/>
  <c r="E46" i="16"/>
  <c r="H46" i="16" l="1"/>
  <c r="G46" i="16"/>
  <c r="F46" i="16" s="1"/>
  <c r="I46" i="16" l="1"/>
  <c r="J46" i="16" s="1"/>
  <c r="E47" i="16"/>
  <c r="G47" i="16" l="1"/>
  <c r="H47" i="16"/>
  <c r="F47" i="16" l="1"/>
  <c r="I47" i="16" s="1"/>
  <c r="J47" i="16" s="1"/>
</calcChain>
</file>

<file path=xl/sharedStrings.xml><?xml version="1.0" encoding="utf-8"?>
<sst xmlns="http://schemas.openxmlformats.org/spreadsheetml/2006/main" count="209" uniqueCount="50">
  <si>
    <t>x</t>
  </si>
  <si>
    <t>error</t>
  </si>
  <si>
    <t>f(x)</t>
  </si>
  <si>
    <t>f'(x)</t>
  </si>
  <si>
    <t>it</t>
  </si>
  <si>
    <t>xi</t>
  </si>
  <si>
    <t>f(xi)</t>
  </si>
  <si>
    <t>g(x)</t>
  </si>
  <si>
    <t>xr = g(x)</t>
  </si>
  <si>
    <t>%</t>
  </si>
  <si>
    <t>error %</t>
  </si>
  <si>
    <t>xi+1</t>
  </si>
  <si>
    <t xml:space="preserve"> </t>
  </si>
  <si>
    <t>f(x) = -1+5.5x-4x^2+0.5x^3</t>
  </si>
  <si>
    <t>f'(x) = 5.5-8x+1.5x^2</t>
  </si>
  <si>
    <t xml:space="preserve">xi </t>
  </si>
  <si>
    <t>PUNTO FIJO</t>
  </si>
  <si>
    <t>e%</t>
  </si>
  <si>
    <t>Newton raphson</t>
  </si>
  <si>
    <t>f'(x) = -2x +1.8</t>
  </si>
  <si>
    <t>xi-1</t>
  </si>
  <si>
    <t>f(xi-1)</t>
  </si>
  <si>
    <t>xi - (xi-1)</t>
  </si>
  <si>
    <t xml:space="preserve">it </t>
  </si>
  <si>
    <t>newton raphson</t>
  </si>
  <si>
    <t>xi-(xi-1)</t>
  </si>
  <si>
    <t>1.5x^2-8x+5.5</t>
  </si>
  <si>
    <t>xi+δ(xi)</t>
  </si>
  <si>
    <t>f(xi+δ(xi))</t>
  </si>
  <si>
    <t>e</t>
  </si>
  <si>
    <t>δ</t>
  </si>
  <si>
    <t>método de newton raphson</t>
  </si>
  <si>
    <t>método de la secante</t>
  </si>
  <si>
    <t>método de la secante modificado</t>
  </si>
  <si>
    <t>método newton raphson</t>
  </si>
  <si>
    <t>delta</t>
  </si>
  <si>
    <t>xr</t>
  </si>
  <si>
    <r>
      <t>x</t>
    </r>
    <r>
      <rPr>
        <i/>
        <vertAlign val="subscript"/>
        <sz val="11"/>
        <color theme="0"/>
        <rFont val="Batik Regular"/>
      </rPr>
      <t>l</t>
    </r>
  </si>
  <si>
    <r>
      <t>x</t>
    </r>
    <r>
      <rPr>
        <i/>
        <vertAlign val="subscript"/>
        <sz val="11"/>
        <color theme="0"/>
        <rFont val="Batik Regular"/>
      </rPr>
      <t>u</t>
    </r>
  </si>
  <si>
    <r>
      <t>x</t>
    </r>
    <r>
      <rPr>
        <i/>
        <vertAlign val="subscript"/>
        <sz val="11"/>
        <color theme="0"/>
        <rFont val="Batik Regular"/>
      </rPr>
      <t>r</t>
    </r>
  </si>
  <si>
    <r>
      <t>x</t>
    </r>
    <r>
      <rPr>
        <vertAlign val="subscript"/>
        <sz val="11"/>
        <color theme="0"/>
        <rFont val="Batik Regular"/>
      </rPr>
      <t>l</t>
    </r>
  </si>
  <si>
    <r>
      <t>x</t>
    </r>
    <r>
      <rPr>
        <vertAlign val="subscript"/>
        <sz val="11"/>
        <color theme="0"/>
        <rFont val="Batik Regular"/>
      </rPr>
      <t>u</t>
    </r>
  </si>
  <si>
    <r>
      <t>x</t>
    </r>
    <r>
      <rPr>
        <vertAlign val="subscript"/>
        <sz val="11"/>
        <color theme="0"/>
        <rFont val="Batik Regular"/>
      </rPr>
      <t>r</t>
    </r>
  </si>
  <si>
    <r>
      <t>E</t>
    </r>
    <r>
      <rPr>
        <vertAlign val="subscript"/>
        <sz val="11"/>
        <color theme="0"/>
        <rFont val="Batik Regular"/>
      </rPr>
      <t>s</t>
    </r>
  </si>
  <si>
    <t>Raiz Aprox.=</t>
  </si>
  <si>
    <t>i</t>
  </si>
  <si>
    <r>
      <t>f(x</t>
    </r>
    <r>
      <rPr>
        <i/>
        <vertAlign val="subscript"/>
        <sz val="11"/>
        <color theme="0"/>
        <rFont val="Batik Regular"/>
      </rPr>
      <t>l</t>
    </r>
    <r>
      <rPr>
        <i/>
        <sz val="11"/>
        <color theme="0"/>
        <rFont val="Batik Regular"/>
      </rPr>
      <t>)</t>
    </r>
  </si>
  <si>
    <r>
      <t>f(x</t>
    </r>
    <r>
      <rPr>
        <i/>
        <vertAlign val="subscript"/>
        <sz val="11"/>
        <color theme="0"/>
        <rFont val="Batik Regular"/>
      </rPr>
      <t>u</t>
    </r>
    <r>
      <rPr>
        <i/>
        <sz val="11"/>
        <color theme="0"/>
        <rFont val="Batik Regular"/>
      </rPr>
      <t>)</t>
    </r>
  </si>
  <si>
    <r>
      <t>E</t>
    </r>
    <r>
      <rPr>
        <i/>
        <vertAlign val="subscript"/>
        <sz val="11"/>
        <color theme="0"/>
        <rFont val="Batik Regular"/>
      </rPr>
      <t>a</t>
    </r>
  </si>
  <si>
    <t>iteraciones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</si>
</sst>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"/>
    <numFmt numFmtId="165" formatCode="0.000000000"/>
    <numFmt numFmtId="166" formatCode="0.00000000"/>
    <numFmt numFmtId="167" formatCode="0.000%"/>
    <numFmt numFmtId="168" formatCode="0.000000"/>
    <numFmt numFmtId="169" formatCode="0.0000%"/>
    <numFmt numFmtId="170" formatCode="0.00000"/>
    <numFmt numFmtId="171" formatCode="0.000000%"/>
    <numFmt numFmtId="172" formatCode="0.000000000%"/>
    <numFmt numFmtId="173" formatCode="0.000"/>
    <numFmt numFmtId="174" formatCode="0.0000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4394F"/>
      <name val="MJXc-TeX-main-R"/>
    </font>
    <font>
      <sz val="11"/>
      <color theme="0"/>
      <name val="Calibri"/>
      <family val="2"/>
      <scheme val="minor"/>
    </font>
    <font>
      <i/>
      <sz val="11"/>
      <color theme="0"/>
      <name val="Batik Regular"/>
    </font>
    <font>
      <i/>
      <vertAlign val="subscript"/>
      <sz val="11"/>
      <color theme="0"/>
      <name val="Batik Regular"/>
    </font>
    <font>
      <sz val="11"/>
      <name val="Calibri"/>
      <family val="2"/>
      <scheme val="minor"/>
    </font>
    <font>
      <sz val="11"/>
      <color theme="0"/>
      <name val="Batik Regular"/>
    </font>
    <font>
      <vertAlign val="subscript"/>
      <sz val="11"/>
      <color theme="0"/>
      <name val="Batik Regula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0" xfId="1" applyNumberFormat="1" applyFont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9" fontId="0" fillId="0" borderId="0" xfId="1" applyFont="1"/>
    <xf numFmtId="0" fontId="0" fillId="2" borderId="0" xfId="0" applyFill="1"/>
    <xf numFmtId="168" fontId="0" fillId="0" borderId="1" xfId="0" applyNumberFormat="1" applyBorder="1" applyAlignment="1">
      <alignment horizontal="center"/>
    </xf>
    <xf numFmtId="10" fontId="0" fillId="0" borderId="0" xfId="0" applyNumberFormat="1"/>
    <xf numFmtId="0" fontId="0" fillId="2" borderId="1" xfId="0" applyFill="1" applyBorder="1"/>
    <xf numFmtId="0" fontId="0" fillId="0" borderId="0" xfId="0" applyFill="1"/>
    <xf numFmtId="170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6" borderId="0" xfId="0" applyFill="1"/>
    <xf numFmtId="168" fontId="0" fillId="0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71" fontId="0" fillId="0" borderId="1" xfId="1" applyNumberFormat="1" applyFont="1" applyBorder="1" applyAlignment="1">
      <alignment horizontal="center"/>
    </xf>
    <xf numFmtId="171" fontId="0" fillId="0" borderId="1" xfId="1" applyNumberFormat="1" applyFont="1" applyFill="1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center"/>
    </xf>
    <xf numFmtId="171" fontId="0" fillId="2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70" fontId="0" fillId="2" borderId="1" xfId="0" applyNumberFormat="1" applyFill="1" applyBorder="1"/>
    <xf numFmtId="170" fontId="0" fillId="5" borderId="1" xfId="0" applyNumberFormat="1" applyFill="1" applyBorder="1"/>
    <xf numFmtId="171" fontId="0" fillId="0" borderId="1" xfId="1" applyNumberFormat="1" applyFont="1" applyBorder="1"/>
    <xf numFmtId="171" fontId="0" fillId="5" borderId="1" xfId="1" applyNumberFormat="1" applyFont="1" applyFill="1" applyBorder="1" applyAlignment="1">
      <alignment horizontal="center"/>
    </xf>
    <xf numFmtId="171" fontId="0" fillId="5" borderId="1" xfId="1" applyNumberFormat="1" applyFont="1" applyFill="1" applyBorder="1"/>
    <xf numFmtId="9" fontId="0" fillId="0" borderId="1" xfId="1" applyFont="1" applyBorder="1"/>
    <xf numFmtId="168" fontId="0" fillId="2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72" fontId="0" fillId="6" borderId="1" xfId="1" applyNumberFormat="1" applyFont="1" applyFill="1" applyBorder="1" applyAlignment="1">
      <alignment horizontal="center"/>
    </xf>
    <xf numFmtId="173" fontId="0" fillId="6" borderId="1" xfId="0" applyNumberFormat="1" applyFill="1" applyBorder="1" applyAlignment="1">
      <alignment horizontal="center"/>
    </xf>
    <xf numFmtId="173" fontId="0" fillId="2" borderId="1" xfId="0" applyNumberFormat="1" applyFill="1" applyBorder="1" applyAlignment="1">
      <alignment horizontal="center"/>
    </xf>
    <xf numFmtId="173" fontId="0" fillId="3" borderId="1" xfId="0" applyNumberFormat="1" applyFill="1" applyBorder="1" applyAlignment="1">
      <alignment horizontal="center"/>
    </xf>
    <xf numFmtId="173" fontId="2" fillId="3" borderId="1" xfId="0" applyNumberFormat="1" applyFont="1" applyFill="1" applyBorder="1" applyAlignment="1">
      <alignment horizontal="center"/>
    </xf>
    <xf numFmtId="10" fontId="0" fillId="6" borderId="1" xfId="1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3" borderId="1" xfId="1" applyNumberFormat="1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9" fontId="0" fillId="3" borderId="1" xfId="1" applyFont="1" applyFill="1" applyBorder="1"/>
    <xf numFmtId="167" fontId="0" fillId="0" borderId="1" xfId="1" applyNumberFormat="1" applyFont="1" applyBorder="1"/>
    <xf numFmtId="0" fontId="3" fillId="0" borderId="0" xfId="0" applyFont="1"/>
    <xf numFmtId="0" fontId="0" fillId="0" borderId="2" xfId="0" applyBorder="1"/>
    <xf numFmtId="9" fontId="0" fillId="0" borderId="0" xfId="1" applyFont="1" applyBorder="1"/>
    <xf numFmtId="9" fontId="0" fillId="2" borderId="1" xfId="1" applyFont="1" applyFill="1" applyBorder="1"/>
    <xf numFmtId="0" fontId="0" fillId="0" borderId="0" xfId="0" applyFill="1" applyBorder="1"/>
    <xf numFmtId="167" fontId="0" fillId="0" borderId="0" xfId="1" applyNumberFormat="1" applyFont="1" applyFill="1" applyBorder="1"/>
    <xf numFmtId="168" fontId="0" fillId="0" borderId="0" xfId="0" applyNumberFormat="1" applyBorder="1"/>
    <xf numFmtId="165" fontId="0" fillId="0" borderId="0" xfId="0" applyNumberFormat="1" applyBorder="1"/>
    <xf numFmtId="167" fontId="0" fillId="6" borderId="1" xfId="1" applyNumberFormat="1" applyFont="1" applyFill="1" applyBorder="1" applyAlignment="1">
      <alignment horizontal="center"/>
    </xf>
    <xf numFmtId="174" fontId="0" fillId="0" borderId="1" xfId="1" applyNumberFormat="1" applyFont="1" applyBorder="1" applyAlignment="1">
      <alignment horizontal="center"/>
    </xf>
    <xf numFmtId="174" fontId="0" fillId="0" borderId="1" xfId="1" applyNumberFormat="1" applyFont="1" applyFill="1" applyBorder="1" applyAlignment="1">
      <alignment horizontal="center"/>
    </xf>
    <xf numFmtId="174" fontId="0" fillId="2" borderId="1" xfId="1" applyNumberFormat="1" applyFont="1" applyFill="1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168" fontId="0" fillId="5" borderId="1" xfId="0" applyNumberFormat="1" applyFill="1" applyBorder="1" applyAlignment="1">
      <alignment horizontal="center"/>
    </xf>
    <xf numFmtId="168" fontId="0" fillId="7" borderId="1" xfId="0" applyNumberFormat="1" applyFill="1" applyBorder="1" applyAlignment="1">
      <alignment horizontal="center"/>
    </xf>
    <xf numFmtId="0" fontId="2" fillId="0" borderId="1" xfId="0" applyFont="1" applyBorder="1"/>
    <xf numFmtId="173" fontId="0" fillId="0" borderId="1" xfId="0" applyNumberFormat="1" applyBorder="1"/>
    <xf numFmtId="17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8" borderId="1" xfId="0" applyFill="1" applyBorder="1" applyAlignment="1">
      <alignment horizontal="center"/>
    </xf>
    <xf numFmtId="169" fontId="0" fillId="8" borderId="1" xfId="1" applyNumberFormat="1" applyFont="1" applyFill="1" applyBorder="1" applyAlignment="1">
      <alignment horizontal="center"/>
    </xf>
    <xf numFmtId="169" fontId="0" fillId="0" borderId="1" xfId="1" applyNumberFormat="1" applyFont="1" applyFill="1" applyBorder="1" applyAlignment="1">
      <alignment horizontal="center"/>
    </xf>
    <xf numFmtId="0" fontId="0" fillId="0" borderId="0" xfId="0"/>
    <xf numFmtId="0" fontId="7" fillId="0" borderId="0" xfId="0" applyFont="1" applyFill="1" applyAlignment="1">
      <alignment horizontal="center"/>
    </xf>
    <xf numFmtId="0" fontId="0" fillId="9" borderId="1" xfId="0" applyFill="1" applyBorder="1"/>
    <xf numFmtId="0" fontId="5" fillId="9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0" fillId="9" borderId="1" xfId="0" applyFont="1" applyFill="1" applyBorder="1"/>
    <xf numFmtId="0" fontId="0" fillId="8" borderId="1" xfId="0" applyFill="1" applyBorder="1"/>
    <xf numFmtId="0" fontId="4" fillId="9" borderId="1" xfId="0" applyFont="1" applyFill="1" applyBorder="1" applyAlignment="1">
      <alignment horizontal="right"/>
    </xf>
    <xf numFmtId="0" fontId="4" fillId="9" borderId="1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'6.1 ejercicios'!$C$11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'6.1 ejercicios'!$B$12:$B$26</c:f>
              <c:numCache>
                <c:formatCode>General</c:formatCode>
                <c:ptCount val="15"/>
                <c:pt idx="0">
                  <c:v>0.5</c:v>
                </c:pt>
                <c:pt idx="1">
                  <c:v>0.75</c:v>
                </c:pt>
                <c:pt idx="2">
                  <c:v>0.85</c:v>
                </c:pt>
                <c:pt idx="3">
                  <c:v>0.95</c:v>
                </c:pt>
                <c:pt idx="4">
                  <c:v>1.05</c:v>
                </c:pt>
                <c:pt idx="5">
                  <c:v>1.1500000000000001</c:v>
                </c:pt>
                <c:pt idx="6">
                  <c:v>1.2500000000000002</c:v>
                </c:pt>
                <c:pt idx="7">
                  <c:v>1.3500000000000003</c:v>
                </c:pt>
                <c:pt idx="8">
                  <c:v>1.4500000000000004</c:v>
                </c:pt>
                <c:pt idx="9">
                  <c:v>1.5500000000000005</c:v>
                </c:pt>
                <c:pt idx="10">
                  <c:v>1.6500000000000006</c:v>
                </c:pt>
                <c:pt idx="11">
                  <c:v>1.7500000000000007</c:v>
                </c:pt>
                <c:pt idx="12">
                  <c:v>1.8500000000000008</c:v>
                </c:pt>
                <c:pt idx="13">
                  <c:v>1.9500000000000008</c:v>
                </c:pt>
                <c:pt idx="14">
                  <c:v>2.0500000000000007</c:v>
                </c:pt>
              </c:numCache>
            </c:numRef>
          </c:xVal>
          <c:yVal>
            <c:numRef>
              <c:f>'6.1 ejercicios'!$C$12:$C$26</c:f>
              <c:numCache>
                <c:formatCode>0.00</c:formatCode>
                <c:ptCount val="15"/>
                <c:pt idx="0">
                  <c:v>0.79927387816012496</c:v>
                </c:pt>
                <c:pt idx="1">
                  <c:v>0.7735199628325784</c:v>
                </c:pt>
                <c:pt idx="2">
                  <c:v>0.74356828471651293</c:v>
                </c:pt>
                <c:pt idx="3">
                  <c:v>0.70504390902738723</c:v>
                </c:pt>
                <c:pt idx="4">
                  <c:v>0.65911172868402268</c:v>
                </c:pt>
                <c:pt idx="5">
                  <c:v>0.60668193512614677</c:v>
                </c:pt>
                <c:pt idx="6">
                  <c:v>0.54848429320756997</c:v>
                </c:pt>
                <c:pt idx="7">
                  <c:v>0.48511642426350354</c:v>
                </c:pt>
                <c:pt idx="8">
                  <c:v>0.41707646160751954</c:v>
                </c:pt>
                <c:pt idx="9">
                  <c:v>0.34478587656377768</c:v>
                </c:pt>
                <c:pt idx="10">
                  <c:v>0.26860588454996881</c:v>
                </c:pt>
                <c:pt idx="11">
                  <c:v>0.18884952180834702</c:v>
                </c:pt>
                <c:pt idx="12">
                  <c:v>0.10579072118230282</c:v>
                </c:pt>
                <c:pt idx="13">
                  <c:v>1.967125738342701E-2</c:v>
                </c:pt>
                <c:pt idx="14">
                  <c:v>-6.9293852380075682E-2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2-4489-8AFF-06DA8174A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71839"/>
        <c:axId val="1499573503"/>
      </c:scatterChart>
      <c:valAx>
        <c:axId val="149957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73503"/>
        <c:crosses val="autoZero"/>
        <c:crossBetween val="midCat"/>
      </c:valAx>
      <c:valAx>
        <c:axId val="14995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7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'6.10 ejercicios'!$M$2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'6.10 ejercicios'!$L$3:$L$13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'6.10 ejercicios'!$M$3:$M$13</c:f>
              <c:numCache>
                <c:formatCode>General</c:formatCode>
                <c:ptCount val="11"/>
                <c:pt idx="0">
                  <c:v>1137.5358475432258</c:v>
                </c:pt>
                <c:pt idx="1">
                  <c:v>329.56012947424159</c:v>
                </c:pt>
                <c:pt idx="2">
                  <c:v>-23.675769059896034</c:v>
                </c:pt>
                <c:pt idx="3">
                  <c:v>-54.750797579425999</c:v>
                </c:pt>
                <c:pt idx="4">
                  <c:v>-19.298842297430738</c:v>
                </c:pt>
                <c:pt idx="5">
                  <c:v>-1</c:v>
                </c:pt>
                <c:pt idx="6">
                  <c:v>1.4764790052248977</c:v>
                </c:pt>
                <c:pt idx="7">
                  <c:v>-1.5519801553786072E-2</c:v>
                </c:pt>
                <c:pt idx="8">
                  <c:v>-0.94379238808519905</c:v>
                </c:pt>
                <c:pt idx="9">
                  <c:v>-1.1108905697132236</c:v>
                </c:pt>
                <c:pt idx="10">
                  <c:v>-1.0516894475105336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EC-4CEB-8C04-C9CDEFF7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44591"/>
        <c:axId val="244845007"/>
      </c:scatterChart>
      <c:valAx>
        <c:axId val="24484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45007"/>
        <c:crosses val="autoZero"/>
        <c:crossBetween val="midCat"/>
      </c:valAx>
      <c:valAx>
        <c:axId val="2448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4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'ejercicios 6.2'!$H$2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'ejercicios 6.2'!$G$3:$G$16</c:f>
              <c:numCache>
                <c:formatCode>General</c:formatCode>
                <c:ptCount val="1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</c:numCache>
            </c:numRef>
          </c:xVal>
          <c:yVal>
            <c:numRef>
              <c:f>'ejercicios 6.2'!$H$3:$H$16</c:f>
              <c:numCache>
                <c:formatCode>General</c:formatCode>
                <c:ptCount val="14"/>
                <c:pt idx="0">
                  <c:v>-636</c:v>
                </c:pt>
                <c:pt idx="1">
                  <c:v>-391</c:v>
                </c:pt>
                <c:pt idx="2">
                  <c:v>-217.4</c:v>
                </c:pt>
                <c:pt idx="3">
                  <c:v>-103.19999999999999</c:v>
                </c:pt>
                <c:pt idx="4">
                  <c:v>-36.4</c:v>
                </c:pt>
                <c:pt idx="5">
                  <c:v>-5</c:v>
                </c:pt>
                <c:pt idx="6">
                  <c:v>3</c:v>
                </c:pt>
                <c:pt idx="7">
                  <c:v>-0.39999999999999858</c:v>
                </c:pt>
                <c:pt idx="8">
                  <c:v>-3.2000000000000028</c:v>
                </c:pt>
                <c:pt idx="9">
                  <c:v>6.6000000000000085</c:v>
                </c:pt>
                <c:pt idx="10">
                  <c:v>41</c:v>
                </c:pt>
                <c:pt idx="11">
                  <c:v>112</c:v>
                </c:pt>
                <c:pt idx="12">
                  <c:v>231.60000000000002</c:v>
                </c:pt>
                <c:pt idx="13">
                  <c:v>411.80000000000007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4-4D43-B8A1-CF852188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389296"/>
        <c:axId val="1795391376"/>
      </c:scatterChart>
      <c:valAx>
        <c:axId val="17953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391376"/>
        <c:crosses val="autoZero"/>
        <c:crossBetween val="midCat"/>
      </c:valAx>
      <c:valAx>
        <c:axId val="17953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38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'6.3 ejercicios'!$F$13:$F$28</c:f>
              <c:numCache>
                <c:formatCode>General</c:formatCode>
                <c:ptCount val="16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</c:numCache>
            </c:numRef>
          </c:xVal>
          <c:yVal>
            <c:numRef>
              <c:f>'6.3 ejercicios'!$G$13:$G$28</c:f>
              <c:numCache>
                <c:formatCode>General</c:formatCode>
                <c:ptCount val="16"/>
                <c:pt idx="0">
                  <c:v>-75.900000000000006</c:v>
                </c:pt>
                <c:pt idx="1">
                  <c:v>-59.1</c:v>
                </c:pt>
                <c:pt idx="2">
                  <c:v>-44.3</c:v>
                </c:pt>
                <c:pt idx="3">
                  <c:v>-31.5</c:v>
                </c:pt>
                <c:pt idx="4">
                  <c:v>-20.7</c:v>
                </c:pt>
                <c:pt idx="5">
                  <c:v>-11.9</c:v>
                </c:pt>
                <c:pt idx="6">
                  <c:v>-5.0999999999999996</c:v>
                </c:pt>
                <c:pt idx="7">
                  <c:v>-0.29999999999999982</c:v>
                </c:pt>
                <c:pt idx="8">
                  <c:v>2.5</c:v>
                </c:pt>
                <c:pt idx="9">
                  <c:v>3.3</c:v>
                </c:pt>
                <c:pt idx="10">
                  <c:v>2.1</c:v>
                </c:pt>
                <c:pt idx="11">
                  <c:v>-1.0999999999999996</c:v>
                </c:pt>
                <c:pt idx="12">
                  <c:v>-6.3000000000000007</c:v>
                </c:pt>
                <c:pt idx="13">
                  <c:v>-13.5</c:v>
                </c:pt>
                <c:pt idx="14">
                  <c:v>-22.7</c:v>
                </c:pt>
                <c:pt idx="15">
                  <c:v>-33.9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4-4A12-9FEC-35A733E9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276480"/>
        <c:axId val="618274816"/>
      </c:scatterChart>
      <c:valAx>
        <c:axId val="61827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74816"/>
        <c:crosses val="autoZero"/>
        <c:crossBetween val="midCat"/>
      </c:valAx>
      <c:valAx>
        <c:axId val="6182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7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'6.4 ejercicios'!$D$6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'6.4 ejercicios'!$C$7:$C$27</c:f>
              <c:numCache>
                <c:formatCode>General</c:formatCode>
                <c:ptCount val="21"/>
                <c:pt idx="0">
                  <c:v>-3</c:v>
                </c:pt>
                <c:pt idx="1">
                  <c:v>-2.7</c:v>
                </c:pt>
                <c:pt idx="2">
                  <c:v>-2.4000000000000004</c:v>
                </c:pt>
                <c:pt idx="3">
                  <c:v>-2.1000000000000005</c:v>
                </c:pt>
                <c:pt idx="4">
                  <c:v>-1.8000000000000005</c:v>
                </c:pt>
                <c:pt idx="5">
                  <c:v>-1.5000000000000004</c:v>
                </c:pt>
                <c:pt idx="6">
                  <c:v>-1.2000000000000004</c:v>
                </c:pt>
                <c:pt idx="7">
                  <c:v>-0.90000000000000036</c:v>
                </c:pt>
                <c:pt idx="8">
                  <c:v>-0.60000000000000031</c:v>
                </c:pt>
                <c:pt idx="9">
                  <c:v>-0.30000000000000032</c:v>
                </c:pt>
                <c:pt idx="10">
                  <c:v>0</c:v>
                </c:pt>
                <c:pt idx="11">
                  <c:v>0.3</c:v>
                </c:pt>
                <c:pt idx="12">
                  <c:v>0.6</c:v>
                </c:pt>
                <c:pt idx="13">
                  <c:v>0.89999999999999991</c:v>
                </c:pt>
                <c:pt idx="14">
                  <c:v>1.2</c:v>
                </c:pt>
                <c:pt idx="15">
                  <c:v>1.5</c:v>
                </c:pt>
                <c:pt idx="16">
                  <c:v>1.8</c:v>
                </c:pt>
                <c:pt idx="17">
                  <c:v>2.1</c:v>
                </c:pt>
                <c:pt idx="18">
                  <c:v>2.4</c:v>
                </c:pt>
                <c:pt idx="19">
                  <c:v>2.6999999999999997</c:v>
                </c:pt>
                <c:pt idx="20">
                  <c:v>2.9999999999999996</c:v>
                </c:pt>
              </c:numCache>
            </c:numRef>
          </c:xVal>
          <c:yVal>
            <c:numRef>
              <c:f>'6.4 ejercicios'!$D$7:$D$27</c:f>
              <c:numCache>
                <c:formatCode>General</c:formatCode>
                <c:ptCount val="21"/>
                <c:pt idx="0">
                  <c:v>-67</c:v>
                </c:pt>
                <c:pt idx="1">
                  <c:v>-54.851500000000009</c:v>
                </c:pt>
                <c:pt idx="2">
                  <c:v>-44.152000000000015</c:v>
                </c:pt>
                <c:pt idx="3">
                  <c:v>-34.820500000000017</c:v>
                </c:pt>
                <c:pt idx="4">
                  <c:v>-26.77600000000001</c:v>
                </c:pt>
                <c:pt idx="5">
                  <c:v>-19.937500000000007</c:v>
                </c:pt>
                <c:pt idx="6">
                  <c:v>-14.224000000000007</c:v>
                </c:pt>
                <c:pt idx="7">
                  <c:v>-9.5545000000000044</c:v>
                </c:pt>
                <c:pt idx="8">
                  <c:v>-5.8480000000000034</c:v>
                </c:pt>
                <c:pt idx="9">
                  <c:v>-3.0235000000000025</c:v>
                </c:pt>
                <c:pt idx="10">
                  <c:v>-1</c:v>
                </c:pt>
                <c:pt idx="11">
                  <c:v>0.30349999999999994</c:v>
                </c:pt>
                <c:pt idx="12">
                  <c:v>0.96799999999999986</c:v>
                </c:pt>
                <c:pt idx="13">
                  <c:v>1.0744999999999998</c:v>
                </c:pt>
                <c:pt idx="14">
                  <c:v>0.70399999999999985</c:v>
                </c:pt>
                <c:pt idx="15">
                  <c:v>-6.25E-2</c:v>
                </c:pt>
                <c:pt idx="16">
                  <c:v>-1.1440000000000001</c:v>
                </c:pt>
                <c:pt idx="17">
                  <c:v>-2.4594999999999994</c:v>
                </c:pt>
                <c:pt idx="18">
                  <c:v>-3.9279999999999999</c:v>
                </c:pt>
                <c:pt idx="19">
                  <c:v>-5.4684999999999988</c:v>
                </c:pt>
                <c:pt idx="20">
                  <c:v>-6.9999999999999964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F-4E03-B811-2E06B5AB1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064304"/>
        <c:axId val="1057064720"/>
      </c:scatterChart>
      <c:valAx>
        <c:axId val="105706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64720"/>
        <c:crosses val="autoZero"/>
        <c:crossBetween val="midCat"/>
      </c:valAx>
      <c:valAx>
        <c:axId val="10570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6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'6.5 ejercicios'!$G$3:$G$18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xVal>
          <c:yVal>
            <c:numRef>
              <c:f>'6.5 ejercicios'!$H$3:$H$18</c:f>
              <c:numCache>
                <c:formatCode>General</c:formatCode>
                <c:ptCount val="16"/>
                <c:pt idx="0">
                  <c:v>-191</c:v>
                </c:pt>
                <c:pt idx="1">
                  <c:v>-119</c:v>
                </c:pt>
                <c:pt idx="2">
                  <c:v>-67</c:v>
                </c:pt>
                <c:pt idx="3">
                  <c:v>-32</c:v>
                </c:pt>
                <c:pt idx="4">
                  <c:v>-11</c:v>
                </c:pt>
                <c:pt idx="5">
                  <c:v>-1</c:v>
                </c:pt>
                <c:pt idx="6">
                  <c:v>1</c:v>
                </c:pt>
                <c:pt idx="7">
                  <c:v>-2</c:v>
                </c:pt>
                <c:pt idx="8">
                  <c:v>-7</c:v>
                </c:pt>
                <c:pt idx="9">
                  <c:v>-11</c:v>
                </c:pt>
                <c:pt idx="10">
                  <c:v>-11</c:v>
                </c:pt>
                <c:pt idx="11">
                  <c:v>-4</c:v>
                </c:pt>
                <c:pt idx="12">
                  <c:v>13</c:v>
                </c:pt>
                <c:pt idx="13">
                  <c:v>43</c:v>
                </c:pt>
                <c:pt idx="14">
                  <c:v>89</c:v>
                </c:pt>
                <c:pt idx="15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26-4D65-96C8-8315FDA1E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392624"/>
        <c:axId val="1806230928"/>
      </c:scatterChart>
      <c:valAx>
        <c:axId val="179539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30928"/>
        <c:crosses val="autoZero"/>
        <c:crossBetween val="midCat"/>
      </c:valAx>
      <c:valAx>
        <c:axId val="18062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39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'6.6 ejercicios'!$E$9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'6.6 ejercicios'!$D$10:$D$30</c:f>
              <c:numCache>
                <c:formatCode>General</c:formatCode>
                <c:ptCount val="21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5.5</c:v>
                </c:pt>
                <c:pt idx="18">
                  <c:v>6</c:v>
                </c:pt>
                <c:pt idx="19">
                  <c:v>6.5</c:v>
                </c:pt>
                <c:pt idx="20">
                  <c:v>7</c:v>
                </c:pt>
              </c:numCache>
            </c:numRef>
          </c:xVal>
          <c:yVal>
            <c:numRef>
              <c:f>'6.6 ejercicios'!$E$10:$E$30</c:f>
              <c:numCache>
                <c:formatCode>General</c:formatCode>
                <c:ptCount val="21"/>
                <c:pt idx="0">
                  <c:v>277.8</c:v>
                </c:pt>
                <c:pt idx="1">
                  <c:v>190.5</c:v>
                </c:pt>
                <c:pt idx="2">
                  <c:v>121.2</c:v>
                </c:pt>
                <c:pt idx="3">
                  <c:v>68.099999999999994</c:v>
                </c:pt>
                <c:pt idx="4">
                  <c:v>29.4</c:v>
                </c:pt>
                <c:pt idx="5">
                  <c:v>3.3</c:v>
                </c:pt>
                <c:pt idx="6">
                  <c:v>-12</c:v>
                </c:pt>
                <c:pt idx="7">
                  <c:v>-18.3</c:v>
                </c:pt>
                <c:pt idx="8">
                  <c:v>-17.399999999999999</c:v>
                </c:pt>
                <c:pt idx="9">
                  <c:v>-11.1</c:v>
                </c:pt>
                <c:pt idx="10">
                  <c:v>-1.1999999999999993</c:v>
                </c:pt>
                <c:pt idx="11">
                  <c:v>10.5</c:v>
                </c:pt>
                <c:pt idx="12">
                  <c:v>22.200000000000003</c:v>
                </c:pt>
                <c:pt idx="13">
                  <c:v>32.100000000000009</c:v>
                </c:pt>
                <c:pt idx="14">
                  <c:v>38.400000000000006</c:v>
                </c:pt>
                <c:pt idx="15">
                  <c:v>39.300000000000011</c:v>
                </c:pt>
                <c:pt idx="16">
                  <c:v>33</c:v>
                </c:pt>
                <c:pt idx="17">
                  <c:v>17.699999999999989</c:v>
                </c:pt>
                <c:pt idx="18">
                  <c:v>-8.3999999999999773</c:v>
                </c:pt>
                <c:pt idx="19">
                  <c:v>-47.100000000000023</c:v>
                </c:pt>
                <c:pt idx="20">
                  <c:v>-100.19999999999993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6-4E0D-B143-F9A50BC50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05503"/>
        <c:axId val="486205919"/>
      </c:scatterChart>
      <c:valAx>
        <c:axId val="4862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05919"/>
        <c:crosses val="autoZero"/>
        <c:crossBetween val="midCat"/>
      </c:valAx>
      <c:valAx>
        <c:axId val="48620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0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'6.7 ejercicios'!$F$15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'6.7 ejercicios'!$E$16:$E$24</c:f>
              <c:numCache>
                <c:formatCode>General</c:formatCode>
                <c:ptCount val="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'6.7 ejercicios'!$F$16:$F$24</c:f>
              <c:numCache>
                <c:formatCode>General</c:formatCode>
                <c:ptCount val="9"/>
                <c:pt idx="0">
                  <c:v>-1.9801915371363197</c:v>
                </c:pt>
                <c:pt idx="1">
                  <c:v>-1.6256352413624555</c:v>
                </c:pt>
                <c:pt idx="2">
                  <c:v>-2.2576178213550389</c:v>
                </c:pt>
                <c:pt idx="3">
                  <c:v>-0.45969769413186023</c:v>
                </c:pt>
                <c:pt idx="4">
                  <c:v>-0.57467585173924585</c:v>
                </c:pt>
                <c:pt idx="5">
                  <c:v>0.1929596122889079</c:v>
                </c:pt>
                <c:pt idx="6">
                  <c:v>-1.6979515210165852</c:v>
                </c:pt>
                <c:pt idx="7">
                  <c:v>-2.031965833359525</c:v>
                </c:pt>
                <c:pt idx="8">
                  <c:v>-1.3120049523344981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D8-4EE7-B9F4-8CD9FE29C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997519"/>
        <c:axId val="593994607"/>
      </c:scatterChart>
      <c:valAx>
        <c:axId val="59399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94607"/>
        <c:crosses val="autoZero"/>
        <c:crossBetween val="midCat"/>
      </c:valAx>
      <c:valAx>
        <c:axId val="59399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9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'6.8 ejercicios'!$E$6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'6.8 ejercicios'!$D$7:$D$18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'6.8 ejercicios'!$E$7:$E$18</c:f>
              <c:numCache>
                <c:formatCode>0.00</c:formatCode>
                <c:ptCount val="12"/>
                <c:pt idx="0">
                  <c:v>-80</c:v>
                </c:pt>
                <c:pt idx="1">
                  <c:v>-79.911611652351681</c:v>
                </c:pt>
                <c:pt idx="2">
                  <c:v>-79</c:v>
                </c:pt>
                <c:pt idx="3">
                  <c:v>-75.866486059053386</c:v>
                </c:pt>
                <c:pt idx="4">
                  <c:v>-68.686291501015234</c:v>
                </c:pt>
                <c:pt idx="5">
                  <c:v>-55.294705779934532</c:v>
                </c:pt>
                <c:pt idx="6">
                  <c:v>-33.234628195640305</c:v>
                </c:pt>
                <c:pt idx="7">
                  <c:v>0.21178022896638993</c:v>
                </c:pt>
                <c:pt idx="8">
                  <c:v>47.999999999999972</c:v>
                </c:pt>
                <c:pt idx="9">
                  <c:v>113.30531630687244</c:v>
                </c:pt>
                <c:pt idx="10">
                  <c:v>199.50849718747372</c:v>
                </c:pt>
                <c:pt idx="11">
                  <c:v>310.18396102031159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3E-4B28-9FB0-2E13368F3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993775"/>
        <c:axId val="593997519"/>
      </c:scatterChart>
      <c:valAx>
        <c:axId val="59399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97519"/>
        <c:crosses val="autoZero"/>
        <c:crossBetween val="midCat"/>
      </c:valAx>
      <c:valAx>
        <c:axId val="5939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9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'6.9 ejercicios'!$J$2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'6.9 ejercicios'!$I$3:$I$16</c:f>
              <c:numCache>
                <c:formatCode>General</c:formatCode>
                <c:ptCount val="14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</c:numCache>
            </c:numRef>
          </c:xVal>
          <c:yVal>
            <c:numRef>
              <c:f>'6.9 ejercicios'!$J$3:$J$16</c:f>
              <c:numCache>
                <c:formatCode>General</c:formatCode>
                <c:ptCount val="14"/>
                <c:pt idx="0">
                  <c:v>-204.79999999999998</c:v>
                </c:pt>
                <c:pt idx="1">
                  <c:v>-117.45</c:v>
                </c:pt>
                <c:pt idx="2">
                  <c:v>-59</c:v>
                </c:pt>
                <c:pt idx="3">
                  <c:v>-23.75</c:v>
                </c:pt>
                <c:pt idx="4">
                  <c:v>-6</c:v>
                </c:pt>
                <c:pt idx="5">
                  <c:v>-4.9999999999999822E-2</c:v>
                </c:pt>
                <c:pt idx="6">
                  <c:v>-0.19999999999999929</c:v>
                </c:pt>
                <c:pt idx="7">
                  <c:v>-0.75</c:v>
                </c:pt>
                <c:pt idx="8">
                  <c:v>3.9999999999999929</c:v>
                </c:pt>
                <c:pt idx="9">
                  <c:v>19.75</c:v>
                </c:pt>
                <c:pt idx="10">
                  <c:v>52.199999999999989</c:v>
                </c:pt>
                <c:pt idx="11">
                  <c:v>107.04999999999994</c:v>
                </c:pt>
                <c:pt idx="12">
                  <c:v>189.99999999999994</c:v>
                </c:pt>
                <c:pt idx="13">
                  <c:v>306.74999999999994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5-4B48-AC7D-820A39C6B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98447"/>
        <c:axId val="418198863"/>
      </c:scatterChart>
      <c:valAx>
        <c:axId val="41819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98863"/>
        <c:crosses val="autoZero"/>
        <c:crossBetween val="midCat"/>
      </c:valAx>
      <c:valAx>
        <c:axId val="418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9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chart" Target="../charts/chart8.xml"/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46597</xdr:colOff>
      <xdr:row>19</xdr:row>
      <xdr:rowOff>135289</xdr:rowOff>
    </xdr:from>
    <xdr:to>
      <xdr:col>4</xdr:col>
      <xdr:colOff>134937</xdr:colOff>
      <xdr:row>27</xdr:row>
      <xdr:rowOff>107195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013CE0-2618-4FAB-8BC3-867863DE1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97" y="2686332"/>
          <a:ext cx="3568941" cy="1435361"/>
        </a:xfrm>
        <a:prstGeom prst="rect">
          <a:avLst/>
        </a:prstGeom>
      </xdr:spPr>
    </xdr:pic>
    <xdr:clientData/>
  </xdr:twoCellAnchor>
  <xdr:twoCellAnchor editAs="oneCell">
    <xdr:from>
      <xdr:col>9</xdr:col>
      <xdr:colOff>505369</xdr:colOff>
      <xdr:row>2</xdr:row>
      <xdr:rowOff>64225</xdr:rowOff>
    </xdr:from>
    <xdr:to>
      <xdr:col>16</xdr:col>
      <xdr:colOff>244684</xdr:colOff>
      <xdr:row>20</xdr:row>
      <xdr:rowOff>97083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C90219A-B5B5-4E9F-B083-272808F5A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1934" y="0"/>
          <a:ext cx="5249155" cy="3312771"/>
        </a:xfrm>
        <a:prstGeom prst="rect">
          <a:avLst/>
        </a:prstGeom>
      </xdr:spPr>
    </xdr:pic>
    <xdr:clientData/>
  </xdr:twoCellAnchor>
  <xdr:twoCellAnchor>
    <xdr:from>
      <xdr:col>4</xdr:col>
      <xdr:colOff>326252</xdr:colOff>
      <xdr:row>6</xdr:row>
      <xdr:rowOff>156045</xdr:rowOff>
    </xdr:from>
    <xdr:to>
      <xdr:col>10</xdr:col>
      <xdr:colOff>311509</xdr:colOff>
      <xdr:row>21</xdr:row>
      <xdr:rowOff>175095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97FA9B-6BFB-40FD-881D-54C2522A2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262164</xdr:colOff>
      <xdr:row>15</xdr:row>
      <xdr:rowOff>56800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4533ED-FEB0-FFDE-05FC-8D1CCD964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09524" cy="2800000"/>
        </a:xfrm>
        <a:prstGeom prst="rect">
          <a:avLst/>
        </a:prstGeom>
      </xdr:spPr>
    </xdr:pic>
    <xdr:clientData/>
  </xdr:twoCellAnchor>
  <xdr:twoCellAnchor>
    <xdr:from>
      <xdr:col>10</xdr:col>
      <xdr:colOff>662940</xdr:colOff>
      <xdr:row>1</xdr:row>
      <xdr:rowOff>80010</xdr:rowOff>
    </xdr:from>
    <xdr:to>
      <xdr:col>16</xdr:col>
      <xdr:colOff>480060</xdr:colOff>
      <xdr:row>16</xdr:row>
      <xdr:rowOff>80010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8D2CFE-E594-81DE-B86D-476B71AF7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181</xdr:colOff>
      <xdr:row>11</xdr:row>
      <xdr:rowOff>150225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79E865-075E-115E-1C24-045B02109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23809" cy="21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</xdr:colOff>
      <xdr:row>9</xdr:row>
      <xdr:rowOff>152400</xdr:rowOff>
    </xdr:from>
    <xdr:to>
      <xdr:col>9</xdr:col>
      <xdr:colOff>716280</xdr:colOff>
      <xdr:row>19</xdr:row>
      <xdr:rowOff>180743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F358084-58AA-D6A4-C52E-065724472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" y="1798320"/>
          <a:ext cx="7795260" cy="1857143"/>
        </a:xfrm>
        <a:prstGeom prst="rect">
          <a:avLst/>
        </a:prstGeom>
      </xdr:spPr>
    </xdr:pic>
    <xdr:clientData/>
  </xdr:twoCellAnchor>
  <xdr:twoCellAnchor>
    <xdr:from>
      <xdr:col>13</xdr:col>
      <xdr:colOff>259080</xdr:colOff>
      <xdr:row>0</xdr:row>
      <xdr:rowOff>171450</xdr:rowOff>
    </xdr:from>
    <xdr:to>
      <xdr:col>19</xdr:col>
      <xdr:colOff>76200</xdr:colOff>
      <xdr:row>15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BF279F-5A9B-B1BD-ED4B-9DDE74E74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211016</xdr:colOff>
      <xdr:row>19</xdr:row>
      <xdr:rowOff>29308</xdr:rowOff>
    </xdr:from>
    <xdr:to>
      <xdr:col>9</xdr:col>
      <xdr:colOff>332331</xdr:colOff>
      <xdr:row>21</xdr:row>
      <xdr:rowOff>46844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1335E64-0CB1-E941-3170-4558D8901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8862" y="3481754"/>
          <a:ext cx="2495238" cy="3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0</xdr:row>
      <xdr:rowOff>121920</xdr:rowOff>
    </xdr:from>
    <xdr:to>
      <xdr:col>5</xdr:col>
      <xdr:colOff>188595</xdr:colOff>
      <xdr:row>16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6545BF-DF71-802C-F54C-DE3E155CD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" y="121920"/>
          <a:ext cx="4250055" cy="2941320"/>
        </a:xfrm>
        <a:prstGeom prst="rect">
          <a:avLst/>
        </a:prstGeom>
      </xdr:spPr>
    </xdr:pic>
    <xdr:clientData/>
  </xdr:twoCellAnchor>
  <xdr:twoCellAnchor>
    <xdr:from>
      <xdr:col>8</xdr:col>
      <xdr:colOff>628650</xdr:colOff>
      <xdr:row>1</xdr:row>
      <xdr:rowOff>171450</xdr:rowOff>
    </xdr:from>
    <xdr:to>
      <xdr:col>14</xdr:col>
      <xdr:colOff>445770</xdr:colOff>
      <xdr:row>16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6F87AA-64AB-6FD1-1FF2-84BC932BB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453390</xdr:colOff>
      <xdr:row>27</xdr:row>
      <xdr:rowOff>167641</xdr:rowOff>
    </xdr:from>
    <xdr:to>
      <xdr:col>12</xdr:col>
      <xdr:colOff>148590</xdr:colOff>
      <xdr:row>31</xdr:row>
      <xdr:rowOff>59354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A73B74A-2CBF-1D27-4464-FAF021BB1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5265" y="5053966"/>
          <a:ext cx="2066925" cy="6213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383969</xdr:colOff>
      <xdr:row>8</xdr:row>
      <xdr:rowOff>108389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E4C391F-F2ED-F2D1-B6B5-EE9804D01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23809" cy="1571429"/>
        </a:xfrm>
        <a:prstGeom prst="rect">
          <a:avLst/>
        </a:prstGeom>
      </xdr:spPr>
    </xdr:pic>
    <xdr:clientData/>
  </xdr:twoCellAnchor>
  <xdr:twoCellAnchor>
    <xdr:from>
      <xdr:col>8</xdr:col>
      <xdr:colOff>419100</xdr:colOff>
      <xdr:row>6</xdr:row>
      <xdr:rowOff>72390</xdr:rowOff>
    </xdr:from>
    <xdr:to>
      <xdr:col>14</xdr:col>
      <xdr:colOff>236220</xdr:colOff>
      <xdr:row>21</xdr:row>
      <xdr:rowOff>72390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260EFCE-ABAB-48E6-B3FC-1671E91D4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4</xdr:col>
      <xdr:colOff>976838</xdr:colOff>
      <xdr:row>3</xdr:row>
      <xdr:rowOff>50470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20C2F7-F820-19F0-3331-52C6FDF1E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138246" cy="595592"/>
        </a:xfrm>
        <a:prstGeom prst="rect">
          <a:avLst/>
        </a:prstGeom>
      </xdr:spPr>
    </xdr:pic>
    <xdr:clientData/>
  </xdr:twoCellAnchor>
  <xdr:twoCellAnchor>
    <xdr:from>
      <xdr:col>5</xdr:col>
      <xdr:colOff>278523</xdr:colOff>
      <xdr:row>0</xdr:row>
      <xdr:rowOff>162912</xdr:rowOff>
    </xdr:from>
    <xdr:to>
      <xdr:col>9</xdr:col>
      <xdr:colOff>62753</xdr:colOff>
      <xdr:row>19</xdr:row>
      <xdr:rowOff>8966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3AD984-098C-7AEF-0061-AEB433E18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584366</xdr:colOff>
      <xdr:row>3</xdr:row>
      <xdr:rowOff>41836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ED0CEB-BFBB-3557-94D8-F78E18237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52381" cy="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175260</xdr:rowOff>
    </xdr:from>
    <xdr:to>
      <xdr:col>4</xdr:col>
      <xdr:colOff>698652</xdr:colOff>
      <xdr:row>5</xdr:row>
      <xdr:rowOff>7550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8A3F95-7D7E-C096-5C06-2FADE9A91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140"/>
          <a:ext cx="3866667" cy="561905"/>
        </a:xfrm>
        <a:prstGeom prst="rect">
          <a:avLst/>
        </a:prstGeom>
      </xdr:spPr>
    </xdr:pic>
    <xdr:clientData/>
  </xdr:twoCellAnchor>
  <xdr:twoCellAnchor>
    <xdr:from>
      <xdr:col>9</xdr:col>
      <xdr:colOff>487680</xdr:colOff>
      <xdr:row>2</xdr:row>
      <xdr:rowOff>49530</xdr:rowOff>
    </xdr:from>
    <xdr:to>
      <xdr:col>15</xdr:col>
      <xdr:colOff>304800</xdr:colOff>
      <xdr:row>17</xdr:row>
      <xdr:rowOff>49530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F5DA69-45F9-B1CA-758B-817869AFA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0</xdr:row>
      <xdr:rowOff>144780</xdr:rowOff>
    </xdr:from>
    <xdr:to>
      <xdr:col>6</xdr:col>
      <xdr:colOff>751809</xdr:colOff>
      <xdr:row>6</xdr:row>
      <xdr:rowOff>9405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9ADFF6-1B72-3A01-07FC-41B3BFBD6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144780"/>
          <a:ext cx="5323809" cy="961905"/>
        </a:xfrm>
        <a:prstGeom prst="rect">
          <a:avLst/>
        </a:prstGeom>
      </xdr:spPr>
    </xdr:pic>
    <xdr:clientData/>
  </xdr:twoCellAnchor>
  <xdr:twoCellAnchor>
    <xdr:from>
      <xdr:col>7</xdr:col>
      <xdr:colOff>411480</xdr:colOff>
      <xdr:row>1</xdr:row>
      <xdr:rowOff>148590</xdr:rowOff>
    </xdr:from>
    <xdr:to>
      <xdr:col>13</xdr:col>
      <xdr:colOff>228600</xdr:colOff>
      <xdr:row>16</xdr:row>
      <xdr:rowOff>148590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30C5CF-069E-54AA-B306-66E01000D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694644</xdr:colOff>
      <xdr:row>10</xdr:row>
      <xdr:rowOff>163581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C80DAB7-CDC7-8F9D-61C9-624EBA6E3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47619" cy="1990476"/>
        </a:xfrm>
        <a:prstGeom prst="rect">
          <a:avLst/>
        </a:prstGeom>
      </xdr:spPr>
    </xdr:pic>
    <xdr:clientData/>
  </xdr:twoCellAnchor>
  <xdr:twoCellAnchor>
    <xdr:from>
      <xdr:col>7</xdr:col>
      <xdr:colOff>426720</xdr:colOff>
      <xdr:row>3</xdr:row>
      <xdr:rowOff>110490</xdr:rowOff>
    </xdr:from>
    <xdr:to>
      <xdr:col>13</xdr:col>
      <xdr:colOff>243840</xdr:colOff>
      <xdr:row>18</xdr:row>
      <xdr:rowOff>110490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8184BD-2A6F-D1AF-9005-E7909FA44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454644</xdr:colOff>
      <xdr:row>4</xdr:row>
      <xdr:rowOff>28480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1402C24-7EB1-CE8D-5ED0-60ADE6FA1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09524" cy="761905"/>
        </a:xfrm>
        <a:prstGeom prst="rect">
          <a:avLst/>
        </a:prstGeom>
      </xdr:spPr>
    </xdr:pic>
    <xdr:clientData/>
  </xdr:twoCellAnchor>
  <xdr:twoCellAnchor>
    <xdr:from>
      <xdr:col>6</xdr:col>
      <xdr:colOff>312420</xdr:colOff>
      <xdr:row>3</xdr:row>
      <xdr:rowOff>110490</xdr:rowOff>
    </xdr:from>
    <xdr:to>
      <xdr:col>12</xdr:col>
      <xdr:colOff>129540</xdr:colOff>
      <xdr:row>18</xdr:row>
      <xdr:rowOff>110490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0DC135-FEDC-36CB-466A-292FDFE94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640080</xdr:colOff>
      <xdr:row>3</xdr:row>
      <xdr:rowOff>68580</xdr:rowOff>
    </xdr:from>
    <xdr:to>
      <xdr:col>16</xdr:col>
      <xdr:colOff>626251</xdr:colOff>
      <xdr:row>9</xdr:row>
      <xdr:rowOff>140824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728B8C4-0C27-7CBF-4E8C-BE7D36414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57360" y="617220"/>
          <a:ext cx="3952381" cy="117142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200691</xdr:colOff>
      <xdr:row>14</xdr:row>
      <xdr:rowOff>378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F392E4-D1BE-4514-995D-ED6367D05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55571" cy="25987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753B8-22B2-4AB9-9A34-DB1865B6FE8F}">
  <dimension ref="B11:H37"/>
  <sheetViews>
    <sheetView topLeftCell="A7" zoomScale="115" zoomScaleNormal="115" workbookViewId="0">
      <selection activeCell="F35" sqref="F35"/>
    </sheetView>
  </sheetViews>
  <sheetFormatPr baseColWidth="10" defaultRowHeight="14.4"/>
  <cols>
    <col min="3" max="4" width="13.88671875" bestFit="1" customWidth="1"/>
    <col min="5" max="5" width="14.77734375" customWidth="1"/>
  </cols>
  <sheetData>
    <row r="11" spans="2:3">
      <c r="B11" s="2" t="s">
        <v>0</v>
      </c>
      <c r="C11" s="2" t="s">
        <v>2</v>
      </c>
    </row>
    <row r="12" spans="2:3">
      <c r="B12" s="2">
        <v>0.5</v>
      </c>
      <c r="C12" s="9">
        <f>2*SIN(SQRT(B12))-B12</f>
        <v>0.79927387816012496</v>
      </c>
    </row>
    <row r="13" spans="2:3">
      <c r="B13" s="2">
        <f>B12+0.25</f>
        <v>0.75</v>
      </c>
      <c r="C13" s="9">
        <f t="shared" ref="C13:C26" si="0">2*SIN(SQRT(B13))-B13</f>
        <v>0.7735199628325784</v>
      </c>
    </row>
    <row r="14" spans="2:3">
      <c r="B14" s="2">
        <f t="shared" ref="B14:B26" si="1">B13+0.1</f>
        <v>0.85</v>
      </c>
      <c r="C14" s="9">
        <f t="shared" si="0"/>
        <v>0.74356828471651293</v>
      </c>
    </row>
    <row r="15" spans="2:3">
      <c r="B15" s="2">
        <f t="shared" si="1"/>
        <v>0.95</v>
      </c>
      <c r="C15" s="9">
        <f t="shared" si="0"/>
        <v>0.70504390902738723</v>
      </c>
    </row>
    <row r="16" spans="2:3">
      <c r="B16" s="2">
        <f t="shared" si="1"/>
        <v>1.05</v>
      </c>
      <c r="C16" s="9">
        <f t="shared" si="0"/>
        <v>0.65911172868402268</v>
      </c>
    </row>
    <row r="17" spans="2:8">
      <c r="B17" s="2">
        <f t="shared" si="1"/>
        <v>1.1500000000000001</v>
      </c>
      <c r="C17" s="9">
        <f t="shared" si="0"/>
        <v>0.60668193512614677</v>
      </c>
    </row>
    <row r="18" spans="2:8">
      <c r="B18" s="2">
        <f t="shared" si="1"/>
        <v>1.2500000000000002</v>
      </c>
      <c r="C18" s="9">
        <f t="shared" si="0"/>
        <v>0.54848429320756997</v>
      </c>
    </row>
    <row r="19" spans="2:8">
      <c r="B19" s="2">
        <f t="shared" si="1"/>
        <v>1.3500000000000003</v>
      </c>
      <c r="C19" s="9">
        <f t="shared" si="0"/>
        <v>0.48511642426350354</v>
      </c>
    </row>
    <row r="20" spans="2:8">
      <c r="B20" s="2">
        <f t="shared" si="1"/>
        <v>1.4500000000000004</v>
      </c>
      <c r="C20" s="9">
        <f t="shared" si="0"/>
        <v>0.41707646160751954</v>
      </c>
    </row>
    <row r="21" spans="2:8">
      <c r="B21" s="2">
        <f t="shared" si="1"/>
        <v>1.5500000000000005</v>
      </c>
      <c r="C21" s="9">
        <f t="shared" si="0"/>
        <v>0.34478587656377768</v>
      </c>
    </row>
    <row r="22" spans="2:8">
      <c r="B22" s="2">
        <f t="shared" si="1"/>
        <v>1.6500000000000006</v>
      </c>
      <c r="C22" s="9">
        <f t="shared" si="0"/>
        <v>0.26860588454996881</v>
      </c>
    </row>
    <row r="23" spans="2:8">
      <c r="B23" s="2">
        <f t="shared" si="1"/>
        <v>1.7500000000000007</v>
      </c>
      <c r="C23" s="9">
        <f t="shared" si="0"/>
        <v>0.18884952180834702</v>
      </c>
    </row>
    <row r="24" spans="2:8">
      <c r="B24" s="2">
        <f t="shared" si="1"/>
        <v>1.8500000000000008</v>
      </c>
      <c r="C24" s="9">
        <f t="shared" si="0"/>
        <v>0.10579072118230282</v>
      </c>
    </row>
    <row r="25" spans="2:8">
      <c r="B25" s="2">
        <f t="shared" si="1"/>
        <v>1.9500000000000008</v>
      </c>
      <c r="C25" s="9">
        <f t="shared" si="0"/>
        <v>1.967125738342701E-2</v>
      </c>
    </row>
    <row r="26" spans="2:8">
      <c r="B26" s="2">
        <f t="shared" si="1"/>
        <v>2.0500000000000007</v>
      </c>
      <c r="C26" s="9">
        <f t="shared" si="0"/>
        <v>-6.9293852380075682E-2</v>
      </c>
    </row>
    <row r="28" spans="2:8">
      <c r="E28">
        <v>1.0000000000000001E-5</v>
      </c>
      <c r="F28" s="5">
        <v>1.0000000000000001E-5</v>
      </c>
    </row>
    <row r="29" spans="2:8">
      <c r="B29" s="4" t="s">
        <v>4</v>
      </c>
      <c r="C29" s="4" t="s">
        <v>5</v>
      </c>
      <c r="D29" s="4" t="s">
        <v>8</v>
      </c>
      <c r="E29" s="4" t="s">
        <v>1</v>
      </c>
      <c r="F29" s="4" t="s">
        <v>9</v>
      </c>
      <c r="G29" s="2"/>
      <c r="H29" s="10"/>
    </row>
    <row r="30" spans="2:8">
      <c r="B30" s="4">
        <v>1</v>
      </c>
      <c r="C30" s="13">
        <v>4</v>
      </c>
      <c r="D30" s="13">
        <f>2*SIN(SQRT(C30))</f>
        <v>1.8185948536513634</v>
      </c>
      <c r="E30" s="13">
        <f>ABS((D30-C30)/D30)</f>
        <v>1.1995003405892328</v>
      </c>
      <c r="F30" s="67">
        <f>E30</f>
        <v>1.1995003405892328</v>
      </c>
      <c r="G30" s="2"/>
    </row>
    <row r="31" spans="2:8">
      <c r="B31" s="4">
        <f t="shared" ref="B31:B37" si="2">B30+1</f>
        <v>2</v>
      </c>
      <c r="C31" s="13">
        <f>D30</f>
        <v>1.8185948536513634</v>
      </c>
      <c r="D31" s="13">
        <f>2*SIN(SQRT(C31))</f>
        <v>1.950810811945944</v>
      </c>
      <c r="E31" s="13">
        <f>ABS(D31-C31)/D31</f>
        <v>6.7774874675158497E-2</v>
      </c>
      <c r="F31" s="67">
        <f>E31</f>
        <v>6.7774874675158497E-2</v>
      </c>
      <c r="G31" s="2"/>
    </row>
    <row r="32" spans="2:8">
      <c r="B32" s="4">
        <f t="shared" si="2"/>
        <v>3</v>
      </c>
      <c r="C32" s="13">
        <f t="shared" ref="C32:C37" si="3">D31</f>
        <v>1.950810811945944</v>
      </c>
      <c r="D32" s="13">
        <f t="shared" ref="D32:D37" si="4">2*SIN(SQRT(C32))</f>
        <v>1.9697718982098524</v>
      </c>
      <c r="E32" s="13">
        <f t="shared" ref="E32:E37" si="5">ABS(D32-C32)/D32</f>
        <v>9.6260314613790983E-3</v>
      </c>
      <c r="F32" s="67">
        <f t="shared" ref="F32:F37" si="6">E32</f>
        <v>9.6260314613790983E-3</v>
      </c>
      <c r="G32" s="2"/>
    </row>
    <row r="33" spans="2:7">
      <c r="B33" s="4">
        <f t="shared" si="2"/>
        <v>4</v>
      </c>
      <c r="C33" s="13">
        <f t="shared" si="3"/>
        <v>1.9697718982098524</v>
      </c>
      <c r="D33" s="13">
        <f t="shared" si="4"/>
        <v>1.9720723680699634</v>
      </c>
      <c r="E33" s="13">
        <f t="shared" si="5"/>
        <v>1.1665240573105558E-3</v>
      </c>
      <c r="F33" s="67">
        <f t="shared" si="6"/>
        <v>1.1665240573105558E-3</v>
      </c>
      <c r="G33" s="2"/>
    </row>
    <row r="34" spans="2:7">
      <c r="B34" s="4">
        <f t="shared" si="2"/>
        <v>5</v>
      </c>
      <c r="C34" s="13">
        <f t="shared" si="3"/>
        <v>1.9720723680699634</v>
      </c>
      <c r="D34" s="13">
        <f t="shared" si="4"/>
        <v>1.9723445897542751</v>
      </c>
      <c r="E34" s="13">
        <f t="shared" si="5"/>
        <v>1.3801933279089892E-4</v>
      </c>
      <c r="F34" s="67">
        <f t="shared" si="6"/>
        <v>1.3801933279089892E-4</v>
      </c>
      <c r="G34" s="2"/>
    </row>
    <row r="35" spans="2:7">
      <c r="B35" s="18">
        <f t="shared" si="2"/>
        <v>6</v>
      </c>
      <c r="C35" s="20">
        <f t="shared" si="3"/>
        <v>1.9723445897542751</v>
      </c>
      <c r="D35" s="20">
        <f t="shared" si="4"/>
        <v>1.9723767045055647</v>
      </c>
      <c r="E35" s="20">
        <f t="shared" si="5"/>
        <v>1.6282260491240253E-5</v>
      </c>
      <c r="F35" s="68">
        <f t="shared" si="6"/>
        <v>1.6282260491240253E-5</v>
      </c>
      <c r="G35" s="2"/>
    </row>
    <row r="36" spans="2:7">
      <c r="B36" s="3">
        <f t="shared" si="2"/>
        <v>7</v>
      </c>
      <c r="C36" s="41">
        <f t="shared" si="3"/>
        <v>1.9723767045055647</v>
      </c>
      <c r="D36" s="41">
        <f t="shared" si="4"/>
        <v>1.9723804918044274</v>
      </c>
      <c r="E36" s="41">
        <f t="shared" si="5"/>
        <v>1.9201664579841803E-6</v>
      </c>
      <c r="F36" s="69">
        <f t="shared" si="6"/>
        <v>1.9201664579841803E-6</v>
      </c>
      <c r="G36" s="2"/>
    </row>
    <row r="37" spans="2:7">
      <c r="B37" s="18">
        <f t="shared" si="2"/>
        <v>8</v>
      </c>
      <c r="C37" s="20">
        <f t="shared" si="3"/>
        <v>1.9723804918044274</v>
      </c>
      <c r="D37" s="20">
        <f t="shared" si="4"/>
        <v>1.9723809384222897</v>
      </c>
      <c r="E37" s="20">
        <f t="shared" si="5"/>
        <v>2.2643590472228662E-7</v>
      </c>
      <c r="F37" s="68">
        <f t="shared" si="6"/>
        <v>2.2643590472228662E-7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FE087-5D8A-4CE3-85E5-38FCF8C8C320}">
  <dimension ref="A1:N45"/>
  <sheetViews>
    <sheetView workbookViewId="0">
      <selection activeCell="L44" sqref="L44"/>
    </sheetView>
  </sheetViews>
  <sheetFormatPr baseColWidth="10" defaultRowHeight="14.4"/>
  <sheetData>
    <row r="1" spans="1:10">
      <c r="A1" t="s">
        <v>12</v>
      </c>
    </row>
    <row r="2" spans="1:10">
      <c r="I2" t="s">
        <v>0</v>
      </c>
      <c r="J2" t="s">
        <v>2</v>
      </c>
    </row>
    <row r="3" spans="1:10">
      <c r="I3">
        <v>-4</v>
      </c>
      <c r="J3">
        <f>0.95*I3^3-5.9*I3^2+10.9*I3-6</f>
        <v>-204.79999999999998</v>
      </c>
    </row>
    <row r="4" spans="1:10">
      <c r="I4">
        <f>I3+1</f>
        <v>-3</v>
      </c>
      <c r="J4">
        <f t="shared" ref="J4:J16" si="0">0.95*I4^3-5.9*I4^2+10.9*I4-6</f>
        <v>-117.45</v>
      </c>
    </row>
    <row r="5" spans="1:10">
      <c r="I5">
        <f t="shared" ref="I5:I16" si="1">I4+1</f>
        <v>-2</v>
      </c>
      <c r="J5">
        <f t="shared" si="0"/>
        <v>-59</v>
      </c>
    </row>
    <row r="6" spans="1:10">
      <c r="I6">
        <f t="shared" si="1"/>
        <v>-1</v>
      </c>
      <c r="J6">
        <f t="shared" si="0"/>
        <v>-23.75</v>
      </c>
    </row>
    <row r="7" spans="1:10">
      <c r="I7">
        <f t="shared" si="1"/>
        <v>0</v>
      </c>
      <c r="J7">
        <f t="shared" si="0"/>
        <v>-6</v>
      </c>
    </row>
    <row r="8" spans="1:10">
      <c r="I8">
        <f t="shared" si="1"/>
        <v>1</v>
      </c>
      <c r="J8">
        <f t="shared" si="0"/>
        <v>-4.9999999999999822E-2</v>
      </c>
    </row>
    <row r="9" spans="1:10">
      <c r="I9">
        <f t="shared" si="1"/>
        <v>2</v>
      </c>
      <c r="J9">
        <f t="shared" si="0"/>
        <v>-0.19999999999999929</v>
      </c>
    </row>
    <row r="10" spans="1:10">
      <c r="I10">
        <f t="shared" si="1"/>
        <v>3</v>
      </c>
      <c r="J10">
        <f t="shared" si="0"/>
        <v>-0.75</v>
      </c>
    </row>
    <row r="11" spans="1:10">
      <c r="I11">
        <f t="shared" si="1"/>
        <v>4</v>
      </c>
      <c r="J11">
        <f t="shared" si="0"/>
        <v>3.9999999999999929</v>
      </c>
    </row>
    <row r="12" spans="1:10">
      <c r="I12">
        <f t="shared" si="1"/>
        <v>5</v>
      </c>
      <c r="J12">
        <f t="shared" si="0"/>
        <v>19.75</v>
      </c>
    </row>
    <row r="13" spans="1:10">
      <c r="I13">
        <f t="shared" si="1"/>
        <v>6</v>
      </c>
      <c r="J13">
        <f t="shared" si="0"/>
        <v>52.199999999999989</v>
      </c>
    </row>
    <row r="14" spans="1:10">
      <c r="I14">
        <f t="shared" si="1"/>
        <v>7</v>
      </c>
      <c r="J14">
        <f t="shared" si="0"/>
        <v>107.04999999999994</v>
      </c>
    </row>
    <row r="15" spans="1:10">
      <c r="I15">
        <f t="shared" si="1"/>
        <v>8</v>
      </c>
      <c r="J15">
        <f t="shared" si="0"/>
        <v>189.99999999999994</v>
      </c>
    </row>
    <row r="16" spans="1:10">
      <c r="I16">
        <f t="shared" si="1"/>
        <v>9</v>
      </c>
      <c r="J16">
        <f t="shared" si="0"/>
        <v>306.74999999999994</v>
      </c>
    </row>
    <row r="23" spans="4:10">
      <c r="D23" t="s">
        <v>31</v>
      </c>
    </row>
    <row r="25" spans="4:10">
      <c r="D25" s="4" t="s">
        <v>23</v>
      </c>
      <c r="E25" s="4" t="s">
        <v>5</v>
      </c>
      <c r="F25" s="4" t="s">
        <v>11</v>
      </c>
      <c r="G25" s="4" t="s">
        <v>2</v>
      </c>
      <c r="H25" s="4" t="s">
        <v>3</v>
      </c>
      <c r="I25" s="4" t="s">
        <v>29</v>
      </c>
      <c r="J25" s="4" t="s">
        <v>17</v>
      </c>
    </row>
    <row r="26" spans="4:10">
      <c r="D26" s="4">
        <v>1</v>
      </c>
      <c r="E26" s="4">
        <v>3.5</v>
      </c>
      <c r="F26" s="4">
        <f>E26-(G26/H26)</f>
        <v>3.3656509695290882</v>
      </c>
      <c r="G26" s="4">
        <f>0.95*E26^3-5.9*E26^2+10.9*E26-6</f>
        <v>0.60624999999998863</v>
      </c>
      <c r="H26" s="4">
        <f>2.85*E26^2-11.8*E26+10.9</f>
        <v>4.5124999999999975</v>
      </c>
      <c r="I26" s="4">
        <f>ABS((F26-E26)/F26)</f>
        <v>3.9917695473250324E-2</v>
      </c>
      <c r="J26" s="52">
        <f>I26</f>
        <v>3.9917695473250324E-2</v>
      </c>
    </row>
    <row r="27" spans="4:10">
      <c r="D27" s="4">
        <f>D26+1</f>
        <v>2</v>
      </c>
      <c r="E27" s="4">
        <f>F26</f>
        <v>3.3656509695290882</v>
      </c>
      <c r="F27" s="4">
        <f>E27-(G27/H27)</f>
        <v>3.3451122757767968</v>
      </c>
      <c r="G27" s="4">
        <f>0.95*E27^3-5.9*E27^2+10.9*E27-6</f>
        <v>7.12486657439797E-2</v>
      </c>
      <c r="H27" s="4">
        <f>2.85*E27^2-11.8*E27+10.9</f>
        <v>3.4689969383292141</v>
      </c>
      <c r="I27" s="4">
        <f>ABS((F27-E27)/F27)</f>
        <v>6.1399116259922464E-3</v>
      </c>
      <c r="J27" s="52">
        <f>I27</f>
        <v>6.1399116259922464E-3</v>
      </c>
    </row>
    <row r="28" spans="4:10">
      <c r="D28" s="6">
        <f>D27+1</f>
        <v>3</v>
      </c>
      <c r="E28" s="6">
        <f>F27</f>
        <v>3.3451122757767968</v>
      </c>
      <c r="F28" s="53">
        <f>E28-(G28/H28)</f>
        <v>3.3446454317374705</v>
      </c>
      <c r="G28" s="6">
        <f>0.95*E28^3-5.9*E28^2+10.9*E28-6</f>
        <v>1.5492392820917189E-3</v>
      </c>
      <c r="H28" s="6">
        <f>2.85*E28^2-11.8*E28+10.9</f>
        <v>3.3185371378587671</v>
      </c>
      <c r="I28" s="6">
        <f>ABS((F28-E28)/F28)</f>
        <v>1.3957953058234068E-4</v>
      </c>
      <c r="J28" s="51">
        <f>I28</f>
        <v>1.3957953058234068E-4</v>
      </c>
    </row>
    <row r="31" spans="4:10">
      <c r="D31" t="s">
        <v>32</v>
      </c>
    </row>
    <row r="33" spans="4:14">
      <c r="D33" s="7" t="s">
        <v>4</v>
      </c>
      <c r="E33" s="7" t="s">
        <v>20</v>
      </c>
      <c r="F33" s="7" t="s">
        <v>5</v>
      </c>
      <c r="G33" s="7" t="s">
        <v>11</v>
      </c>
      <c r="H33" s="7" t="s">
        <v>6</v>
      </c>
      <c r="I33" s="7" t="s">
        <v>21</v>
      </c>
      <c r="J33" s="7" t="s">
        <v>25</v>
      </c>
      <c r="K33" s="7" t="s">
        <v>29</v>
      </c>
      <c r="L33" s="7" t="s">
        <v>17</v>
      </c>
    </row>
    <row r="34" spans="4:14">
      <c r="D34" s="7">
        <v>1</v>
      </c>
      <c r="E34" s="7">
        <v>2.5</v>
      </c>
      <c r="F34" s="7">
        <v>3.5</v>
      </c>
      <c r="G34" s="7">
        <f>F34-((H34*J34)/(H34-I34))</f>
        <v>3.0630630630630677</v>
      </c>
      <c r="H34" s="7">
        <f>0.95*F34^3-5.9*F34^2+10.9*F34-6</f>
        <v>0.60624999999998863</v>
      </c>
      <c r="I34" s="7">
        <f>0.95*E34^3-5.9*E34^2+10.9*E34-6</f>
        <v>-0.78125</v>
      </c>
      <c r="J34" s="7">
        <f>F34-E34</f>
        <v>1</v>
      </c>
      <c r="K34" s="7">
        <f>ABS((F34-E34)/F34)</f>
        <v>0.2857142857142857</v>
      </c>
      <c r="L34" s="40">
        <f>K34</f>
        <v>0.2857142857142857</v>
      </c>
    </row>
    <row r="35" spans="4:14">
      <c r="D35" s="7">
        <f>D34+1</f>
        <v>2</v>
      </c>
      <c r="E35" s="7">
        <f>F34</f>
        <v>3.5</v>
      </c>
      <c r="F35" s="7">
        <f>G34</f>
        <v>3.0630630630630677</v>
      </c>
      <c r="G35" s="7">
        <f>F35-((H35*J35)/(H35-I35))</f>
        <v>3.2919062372568102</v>
      </c>
      <c r="H35" s="7">
        <f>0.95*F35^3-5.9*F35^2+10.9*F35-6</f>
        <v>-0.66670030147020398</v>
      </c>
      <c r="I35" s="7">
        <f>0.95*E35^3-5.9*E35^2+10.9*E35-6</f>
        <v>0.60624999999998863</v>
      </c>
      <c r="J35" s="7">
        <f>F35-E35</f>
        <v>-0.43693693693693225</v>
      </c>
      <c r="K35" s="7">
        <f>ABS((F35-E35)/F35)</f>
        <v>0.14264705882352766</v>
      </c>
      <c r="L35" s="40">
        <f>K35</f>
        <v>0.14264705882352766</v>
      </c>
    </row>
    <row r="36" spans="4:14">
      <c r="D36" s="54">
        <f>D35+1</f>
        <v>3</v>
      </c>
      <c r="E36" s="54">
        <f>F35</f>
        <v>3.0630630630630677</v>
      </c>
      <c r="F36" s="54">
        <f>G35</f>
        <v>3.2919062372568102</v>
      </c>
      <c r="G36" s="55">
        <f>F36-((H36*J36)/(H36-I36))</f>
        <v>3.3670921038139365</v>
      </c>
      <c r="H36" s="54">
        <f>0.95*F36^3-5.9*F36^2+10.9*F36-6</f>
        <v>-0.16487385473485006</v>
      </c>
      <c r="I36" s="54">
        <f>0.95*E36^3-5.9*E36^2+10.9*E36-6</f>
        <v>-0.66670030147020398</v>
      </c>
      <c r="J36" s="54">
        <f>F36-E36</f>
        <v>0.22884317419374245</v>
      </c>
      <c r="K36" s="54">
        <f>ABS((F36-E36)/F36)</f>
        <v>6.9516917463736921E-2</v>
      </c>
      <c r="L36" s="56">
        <f>K36</f>
        <v>6.9516917463736921E-2</v>
      </c>
    </row>
    <row r="39" spans="4:14">
      <c r="D39" t="s">
        <v>33</v>
      </c>
    </row>
    <row r="41" spans="4:14">
      <c r="D41" s="7" t="s">
        <v>4</v>
      </c>
      <c r="E41" s="4" t="s">
        <v>5</v>
      </c>
      <c r="F41" s="4" t="s">
        <v>27</v>
      </c>
      <c r="G41" s="4" t="s">
        <v>11</v>
      </c>
      <c r="H41" s="4" t="s">
        <v>6</v>
      </c>
      <c r="I41" s="4" t="s">
        <v>28</v>
      </c>
      <c r="J41" s="4" t="s">
        <v>29</v>
      </c>
      <c r="K41" s="4" t="s">
        <v>17</v>
      </c>
      <c r="M41" t="s">
        <v>30</v>
      </c>
      <c r="N41">
        <v>0.01</v>
      </c>
    </row>
    <row r="42" spans="4:14">
      <c r="D42" s="7">
        <v>1</v>
      </c>
      <c r="E42" s="7">
        <v>3.5</v>
      </c>
      <c r="F42" s="7">
        <f>E42+$N$41*E42</f>
        <v>3.5350000000000001</v>
      </c>
      <c r="G42" s="7">
        <f>E42-(($N$41*E42*H42)/(I42-H42))</f>
        <v>3.3697997412639009</v>
      </c>
      <c r="H42" s="7">
        <f t="shared" ref="H42:I44" si="2">0.95*E42^3-5.9*E42^2+10.9*E42-6</f>
        <v>0.60624999999998863</v>
      </c>
      <c r="I42" s="7">
        <f t="shared" si="2"/>
        <v>0.76922010624998904</v>
      </c>
      <c r="J42" s="7">
        <f>ABS((G42-E42)/G42)</f>
        <v>3.8637387599556657E-2</v>
      </c>
      <c r="K42" s="57">
        <f>J42</f>
        <v>3.8637387599556657E-2</v>
      </c>
    </row>
    <row r="43" spans="4:14">
      <c r="D43" s="7">
        <f>D42+1</f>
        <v>2</v>
      </c>
      <c r="E43" s="7">
        <f>G42</f>
        <v>3.3697997412639009</v>
      </c>
      <c r="F43" s="7">
        <f>E43+$N$41*E43</f>
        <v>3.4034977386765397</v>
      </c>
      <c r="G43" s="7">
        <f>E43-(($N$41*E43*H43)/(I43-H43))</f>
        <v>3.3461609100215446</v>
      </c>
      <c r="H43" s="7">
        <f t="shared" si="2"/>
        <v>8.5704359678238973E-2</v>
      </c>
      <c r="I43" s="7">
        <f t="shared" si="2"/>
        <v>0.20787898248760683</v>
      </c>
      <c r="J43" s="7">
        <f>ABS((G43-E43)/G43)</f>
        <v>7.0644633889420843E-3</v>
      </c>
      <c r="K43" s="57">
        <f>J43</f>
        <v>7.0644633889420843E-3</v>
      </c>
    </row>
    <row r="44" spans="4:14">
      <c r="D44" s="54">
        <f t="shared" ref="D44" si="3">D43+1</f>
        <v>3</v>
      </c>
      <c r="E44" s="7">
        <f>G43</f>
        <v>3.3461609100215446</v>
      </c>
      <c r="F44" s="7">
        <f>E44+$N$41*E44</f>
        <v>3.3796225191217601</v>
      </c>
      <c r="G44" s="7">
        <f>E44-(($N$41*E44*H44)/(I44-H44))</f>
        <v>3.3447015596230627</v>
      </c>
      <c r="H44" s="7">
        <f t="shared" si="2"/>
        <v>5.0331676590644747E-3</v>
      </c>
      <c r="I44" s="7">
        <f t="shared" si="2"/>
        <v>0.12043923389146016</v>
      </c>
      <c r="J44" s="7">
        <f>ABS((G44-E44)/G44)</f>
        <v>4.3631707417457857E-4</v>
      </c>
      <c r="K44" s="57">
        <f>J44</f>
        <v>4.3631707417457857E-4</v>
      </c>
    </row>
    <row r="45" spans="4:14">
      <c r="K45" s="11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60B64-17BE-47A1-A312-73642D0AD541}">
  <dimension ref="D2:N97"/>
  <sheetViews>
    <sheetView zoomScaleNormal="100" workbookViewId="0">
      <selection activeCell="E45" sqref="E45"/>
    </sheetView>
  </sheetViews>
  <sheetFormatPr baseColWidth="10" defaultRowHeight="14.4"/>
  <sheetData>
    <row r="2" spans="12:13">
      <c r="L2" t="s">
        <v>0</v>
      </c>
      <c r="M2" t="s">
        <v>2</v>
      </c>
    </row>
    <row r="3" spans="12:13">
      <c r="L3">
        <v>-5</v>
      </c>
      <c r="M3">
        <f>8*SIN(L3)*EXP(-L3)-1</f>
        <v>1137.5358475432258</v>
      </c>
    </row>
    <row r="4" spans="12:13">
      <c r="L4">
        <f>L3+1</f>
        <v>-4</v>
      </c>
      <c r="M4">
        <f t="shared" ref="M4:M13" si="0">8*SIN(L4)*EXP(-L4)-1</f>
        <v>329.56012947424159</v>
      </c>
    </row>
    <row r="5" spans="12:13">
      <c r="L5">
        <f t="shared" ref="L5:L13" si="1">L4+1</f>
        <v>-3</v>
      </c>
      <c r="M5">
        <f t="shared" si="0"/>
        <v>-23.675769059896034</v>
      </c>
    </row>
    <row r="6" spans="12:13">
      <c r="L6">
        <f t="shared" si="1"/>
        <v>-2</v>
      </c>
      <c r="M6">
        <f t="shared" si="0"/>
        <v>-54.750797579425999</v>
      </c>
    </row>
    <row r="7" spans="12:13">
      <c r="L7">
        <f t="shared" si="1"/>
        <v>-1</v>
      </c>
      <c r="M7">
        <f t="shared" si="0"/>
        <v>-19.298842297430738</v>
      </c>
    </row>
    <row r="8" spans="12:13">
      <c r="L8">
        <f t="shared" si="1"/>
        <v>0</v>
      </c>
      <c r="M8">
        <f t="shared" si="0"/>
        <v>-1</v>
      </c>
    </row>
    <row r="9" spans="12:13">
      <c r="L9">
        <f t="shared" si="1"/>
        <v>1</v>
      </c>
      <c r="M9">
        <f t="shared" si="0"/>
        <v>1.4764790052248977</v>
      </c>
    </row>
    <row r="10" spans="12:13">
      <c r="L10">
        <f t="shared" si="1"/>
        <v>2</v>
      </c>
      <c r="M10">
        <f t="shared" si="0"/>
        <v>-1.5519801553786072E-2</v>
      </c>
    </row>
    <row r="11" spans="12:13">
      <c r="L11">
        <f t="shared" si="1"/>
        <v>3</v>
      </c>
      <c r="M11">
        <f t="shared" si="0"/>
        <v>-0.94379238808519905</v>
      </c>
    </row>
    <row r="12" spans="12:13">
      <c r="L12">
        <f t="shared" si="1"/>
        <v>4</v>
      </c>
      <c r="M12">
        <f t="shared" si="0"/>
        <v>-1.1108905697132236</v>
      </c>
    </row>
    <row r="13" spans="12:13">
      <c r="L13">
        <f t="shared" si="1"/>
        <v>5</v>
      </c>
      <c r="M13">
        <f t="shared" si="0"/>
        <v>-1.0516894475105336</v>
      </c>
    </row>
    <row r="23" spans="4:12">
      <c r="D23" t="s">
        <v>34</v>
      </c>
      <c r="H23" s="58"/>
    </row>
    <row r="24" spans="4:12">
      <c r="D24" s="7" t="s">
        <v>23</v>
      </c>
      <c r="E24" s="7" t="s">
        <v>15</v>
      </c>
      <c r="F24" s="7" t="s">
        <v>11</v>
      </c>
      <c r="G24" s="7" t="s">
        <v>2</v>
      </c>
      <c r="H24" s="7" t="s">
        <v>3</v>
      </c>
      <c r="I24" s="7" t="s">
        <v>29</v>
      </c>
      <c r="J24" s="7" t="s">
        <v>17</v>
      </c>
    </row>
    <row r="25" spans="4:12">
      <c r="D25" s="7">
        <v>1</v>
      </c>
      <c r="E25" s="7">
        <v>0.3</v>
      </c>
      <c r="F25" s="7">
        <f>E25-(G25/H25)</f>
        <v>0.10784369970256744</v>
      </c>
      <c r="G25" s="7">
        <f>(8*(SIN(E25))*(EXP(-E25)))-1</f>
        <v>0.75141402939477686</v>
      </c>
      <c r="H25" s="7">
        <f>-8*EXP(-E25)*(SIN(E25)-COS(E25))</f>
        <v>3.9104313948160287</v>
      </c>
      <c r="I25" s="7">
        <f>ABS((F25-E25)/F25)</f>
        <v>1.781803673533076</v>
      </c>
      <c r="J25" s="40">
        <f>I25</f>
        <v>1.781803673533076</v>
      </c>
    </row>
    <row r="26" spans="4:12">
      <c r="D26" s="7">
        <f>D25+1</f>
        <v>2</v>
      </c>
      <c r="E26" s="7">
        <f>F25</f>
        <v>0.10784369970256744</v>
      </c>
      <c r="F26" s="7">
        <f>E26-(G26/H26)</f>
        <v>0.14348660839677038</v>
      </c>
      <c r="G26" s="7">
        <f>(8*(SIN(E26))*(EXP(-E26)))-1</f>
        <v>-0.22695159475604032</v>
      </c>
      <c r="H26" s="7">
        <f>-8*EXP(-E26)*(SIN(E26)-COS(E26))</f>
        <v>6.3673702026723866</v>
      </c>
      <c r="I26" s="7">
        <f>ABS((F26-E26)/F26)</f>
        <v>0.24840582053234456</v>
      </c>
      <c r="J26" s="40">
        <f>I26</f>
        <v>0.24840582053234456</v>
      </c>
    </row>
    <row r="27" spans="4:12">
      <c r="D27" s="15">
        <f t="shared" ref="D27" si="2">D26+1</f>
        <v>3</v>
      </c>
      <c r="E27" s="15">
        <f>F26</f>
        <v>0.14348660839677038</v>
      </c>
      <c r="F27" s="15">
        <f>E27-(G27/H27)</f>
        <v>0.14501208431502519</v>
      </c>
      <c r="G27" s="15">
        <f>(8*(SIN(E27))*(EXP(-E27)))-1</f>
        <v>-8.9520845824831996E-3</v>
      </c>
      <c r="H27" s="15">
        <f>-8*EXP(-E27)*(SIN(E27)-COS(E27))</f>
        <v>5.8683880062326264</v>
      </c>
      <c r="I27" s="15">
        <f>ABS((F27-E27)/F27)</f>
        <v>1.0519646865711206E-2</v>
      </c>
      <c r="J27" s="61">
        <f>I27</f>
        <v>1.0519646865711206E-2</v>
      </c>
    </row>
    <row r="28" spans="4:12">
      <c r="D28" s="26"/>
      <c r="E28" s="26"/>
      <c r="F28" s="26"/>
      <c r="G28" s="26"/>
      <c r="H28" s="26"/>
      <c r="I28" s="26"/>
      <c r="J28" s="60"/>
    </row>
    <row r="29" spans="4:12">
      <c r="D29" s="26"/>
      <c r="E29" s="26"/>
      <c r="F29" s="26"/>
      <c r="G29" s="26"/>
      <c r="H29" s="26"/>
      <c r="I29" s="26"/>
      <c r="J29" s="60"/>
    </row>
    <row r="30" spans="4:12">
      <c r="D30" t="s">
        <v>32</v>
      </c>
    </row>
    <row r="31" spans="4:12">
      <c r="D31" s="7" t="s">
        <v>4</v>
      </c>
      <c r="E31" s="7" t="s">
        <v>20</v>
      </c>
      <c r="F31" s="7" t="s">
        <v>5</v>
      </c>
      <c r="G31" s="7" t="s">
        <v>11</v>
      </c>
      <c r="H31" s="7" t="s">
        <v>2</v>
      </c>
      <c r="I31" s="7" t="s">
        <v>21</v>
      </c>
      <c r="J31" s="7" t="s">
        <v>25</v>
      </c>
      <c r="K31" s="7" t="s">
        <v>29</v>
      </c>
      <c r="L31" s="7" t="s">
        <v>17</v>
      </c>
    </row>
    <row r="32" spans="4:12">
      <c r="D32" s="7">
        <v>1</v>
      </c>
      <c r="E32" s="7">
        <v>0.5</v>
      </c>
      <c r="F32" s="7">
        <v>0.3</v>
      </c>
      <c r="G32" s="7">
        <f>F32-((H32*J32)/(H32-I32))</f>
        <v>3.8582348806539712E-2</v>
      </c>
      <c r="H32" s="7">
        <f>(8*(SIN(F32))*(EXP(-F32)))-1</f>
        <v>0.75141402939477686</v>
      </c>
      <c r="I32" s="7">
        <f>(8*(SIN(E32))*(EXP(-E32)))-1</f>
        <v>1.3262903057015349</v>
      </c>
      <c r="J32" s="7">
        <f>F32-E32</f>
        <v>-0.2</v>
      </c>
      <c r="K32" s="7">
        <f>ABS((F32-E32)/F32)</f>
        <v>0.66666666666666674</v>
      </c>
      <c r="L32" s="40">
        <f>K32</f>
        <v>0.66666666666666674</v>
      </c>
    </row>
    <row r="33" spans="4:14">
      <c r="D33" s="7">
        <f>D32+1</f>
        <v>2</v>
      </c>
      <c r="E33" s="7">
        <f>F32</f>
        <v>0.3</v>
      </c>
      <c r="F33" s="7">
        <f>G32</f>
        <v>3.8582348806539712E-2</v>
      </c>
      <c r="G33" s="7">
        <f>F33-((H33*J33)/(H33-I33))</f>
        <v>0.16494917811464235</v>
      </c>
      <c r="H33" s="7">
        <f>(8*(SIN(F33))*(EXP(-F33)))-1</f>
        <v>-0.7030968569213748</v>
      </c>
      <c r="I33" s="7">
        <f>(8*(SIN(E33))*(EXP(-E33)))-1</f>
        <v>0.75141402939477686</v>
      </c>
      <c r="J33" s="7">
        <f>F33-E33</f>
        <v>-0.26141765119346028</v>
      </c>
      <c r="K33" s="7">
        <f>ABS((F33-E33)/F33)</f>
        <v>6.7755763783139598</v>
      </c>
      <c r="L33" s="40">
        <f>K33</f>
        <v>6.7755763783139598</v>
      </c>
    </row>
    <row r="34" spans="4:14">
      <c r="D34" s="15">
        <f t="shared" ref="D34" si="3">D33+1</f>
        <v>3</v>
      </c>
      <c r="E34" s="15">
        <f t="shared" ref="E34:F34" si="4">F33</f>
        <v>3.8582348806539712E-2</v>
      </c>
      <c r="F34" s="15">
        <f t="shared" si="4"/>
        <v>0.16494917811464235</v>
      </c>
      <c r="G34" s="15">
        <f t="shared" ref="G34" si="5">F34-((H34*J34)/(H34-I34))</f>
        <v>0.14733669642733321</v>
      </c>
      <c r="H34" s="15">
        <f t="shared" ref="H34" si="6">(8*(SIN(F34))*(EXP(-F34)))-1</f>
        <v>0.11386469403605415</v>
      </c>
      <c r="I34" s="15">
        <f t="shared" ref="I34" si="7">(8*(SIN(E34))*(EXP(-E34)))-1</f>
        <v>-0.7030968569213748</v>
      </c>
      <c r="J34" s="15">
        <f t="shared" ref="J34" si="8">F34-E34</f>
        <v>0.12636682930810264</v>
      </c>
      <c r="K34" s="15">
        <f t="shared" ref="K34" si="9">ABS((F34-E34)/F34)</f>
        <v>0.76609553774360517</v>
      </c>
      <c r="L34" s="61">
        <f t="shared" ref="L34" si="10">K34</f>
        <v>0.76609553774360517</v>
      </c>
    </row>
    <row r="35" spans="4:14">
      <c r="D35" s="26"/>
      <c r="E35" s="26"/>
      <c r="F35" s="26"/>
      <c r="G35" s="26"/>
      <c r="H35" s="26"/>
      <c r="I35" s="26"/>
      <c r="J35" s="26"/>
      <c r="K35" s="26"/>
      <c r="L35" s="60"/>
    </row>
    <row r="36" spans="4:14">
      <c r="D36" s="26"/>
      <c r="E36" s="26"/>
      <c r="F36" s="26"/>
      <c r="G36" s="26"/>
      <c r="H36" s="26"/>
      <c r="I36" s="26"/>
      <c r="J36" s="26"/>
      <c r="K36" s="26"/>
      <c r="L36" s="60"/>
    </row>
    <row r="37" spans="4:14">
      <c r="D37" s="26" t="s">
        <v>33</v>
      </c>
      <c r="E37" s="26"/>
      <c r="F37" s="26"/>
      <c r="G37" s="26"/>
      <c r="H37" s="26"/>
      <c r="I37" s="26"/>
      <c r="J37" s="26"/>
      <c r="K37" s="26"/>
      <c r="L37" s="60"/>
    </row>
    <row r="38" spans="4:14">
      <c r="D38" s="26"/>
      <c r="E38" s="26"/>
      <c r="F38" s="26"/>
      <c r="G38" s="26"/>
      <c r="H38" s="26"/>
      <c r="I38" s="26"/>
      <c r="J38" s="26"/>
      <c r="K38" s="26"/>
      <c r="L38" s="60"/>
    </row>
    <row r="39" spans="4:14">
      <c r="D39" s="7" t="s">
        <v>4</v>
      </c>
      <c r="E39" s="4" t="s">
        <v>5</v>
      </c>
      <c r="F39" s="4" t="s">
        <v>27</v>
      </c>
      <c r="G39" s="4" t="s">
        <v>11</v>
      </c>
      <c r="H39" s="4" t="s">
        <v>6</v>
      </c>
      <c r="I39" s="4" t="s">
        <v>28</v>
      </c>
      <c r="J39" s="4" t="s">
        <v>29</v>
      </c>
      <c r="K39" s="4" t="s">
        <v>17</v>
      </c>
      <c r="M39" t="s">
        <v>30</v>
      </c>
      <c r="N39">
        <v>0.01</v>
      </c>
    </row>
    <row r="40" spans="4:14">
      <c r="D40" s="7">
        <v>1</v>
      </c>
      <c r="E40" s="7">
        <v>0.3</v>
      </c>
      <c r="F40" s="7">
        <f>E40+$N$39*E40</f>
        <v>0.30299999999999999</v>
      </c>
      <c r="G40" s="7">
        <f>E40-(($N$39*E40*H40)/(I40-H40))</f>
        <v>0.10700650115979368</v>
      </c>
      <c r="H40" s="7">
        <f t="shared" ref="H40:I40" si="11">(8*(SIN(E40))*(EXP(-E40)))-1</f>
        <v>0.75141402939477686</v>
      </c>
      <c r="I40" s="7">
        <f t="shared" si="11"/>
        <v>0.76309443366606677</v>
      </c>
      <c r="J40" s="7">
        <f>ABS((G40-F40)/G40)</f>
        <v>1.8316036569360175</v>
      </c>
      <c r="K40" s="57">
        <f>J40</f>
        <v>1.8316036569360175</v>
      </c>
    </row>
    <row r="41" spans="4:14">
      <c r="D41" s="59">
        <f>D40+1</f>
        <v>2</v>
      </c>
      <c r="E41" s="59">
        <f>G40</f>
        <v>0.10700650115979368</v>
      </c>
      <c r="F41" s="7">
        <f>E41+$N$39*E41</f>
        <v>0.10807656617139162</v>
      </c>
      <c r="G41" s="7">
        <f>E41-(($N$39*E41*H41)/(I41-H41))</f>
        <v>0.14346267972498319</v>
      </c>
      <c r="H41" s="7">
        <f t="shared" ref="H41" si="12">(8*(SIN(E41))*(EXP(-E41)))-1</f>
        <v>-0.23228735408833823</v>
      </c>
      <c r="I41" s="7">
        <f t="shared" ref="I41" si="13">(8*(SIN(F41))*(EXP(-F41)))-1</f>
        <v>-0.22546923490993553</v>
      </c>
      <c r="J41" s="7">
        <f>ABS((G41-F41)/G41)</f>
        <v>0.24665727436171184</v>
      </c>
      <c r="K41" s="57">
        <f>J41</f>
        <v>0.24665727436171184</v>
      </c>
    </row>
    <row r="42" spans="4:14">
      <c r="D42" s="15">
        <f t="shared" ref="D42:D44" si="14">D41+1</f>
        <v>3</v>
      </c>
      <c r="E42" s="59">
        <f>G41</f>
        <v>0.14346267972498319</v>
      </c>
      <c r="F42" s="7">
        <f>E42+$N$39*E42</f>
        <v>0.14489730652223304</v>
      </c>
      <c r="G42" s="7">
        <f>E42-(($N$39*E42*H42)/(I42-H42))</f>
        <v>0.14501459923864671</v>
      </c>
      <c r="H42" s="7">
        <f t="shared" ref="H42" si="15">(8*(SIN(E42))*(EXP(-E42)))-1</f>
        <v>-9.0925112406249342E-3</v>
      </c>
      <c r="I42" s="7">
        <f t="shared" ref="I42" si="16">(8*(SIN(F42))*(EXP(-F42)))-1</f>
        <v>-6.8720402897515243E-4</v>
      </c>
      <c r="J42" s="7">
        <f>ABS((G42-F42)/G42)</f>
        <v>8.0883384865715433E-4</v>
      </c>
      <c r="K42" s="57">
        <f>J42</f>
        <v>8.0883384865715433E-4</v>
      </c>
    </row>
    <row r="43" spans="4:14">
      <c r="D43" s="15">
        <f t="shared" si="14"/>
        <v>4</v>
      </c>
      <c r="E43" s="59">
        <f t="shared" ref="E43:E44" si="17">G42</f>
        <v>0.14501459923864671</v>
      </c>
      <c r="F43" s="7">
        <f t="shared" ref="F43:F44" si="18">E43+$N$39*E43</f>
        <v>0.14646474523103317</v>
      </c>
      <c r="G43" s="7">
        <f t="shared" ref="G43:G44" si="19">E43-(($N$39*E43*H43)/(I43-H43))</f>
        <v>0.14501481289566351</v>
      </c>
      <c r="H43" s="7">
        <f t="shared" ref="H43:H44" si="20">(8*(SIN(E43))*(EXP(-E43)))-1</f>
        <v>-1.2472270511931782E-6</v>
      </c>
      <c r="I43" s="7">
        <f t="shared" ref="I43:I44" si="21">(8*(SIN(F43))*(EXP(-F43)))-1</f>
        <v>8.4640086162568462E-3</v>
      </c>
      <c r="J43" s="7">
        <f t="shared" ref="J43:J44" si="22">ABS((G43-F43)/G43)</f>
        <v>9.9985119203848047E-3</v>
      </c>
      <c r="K43" s="57">
        <f t="shared" ref="K43:K44" si="23">J43</f>
        <v>9.9985119203848047E-3</v>
      </c>
    </row>
    <row r="44" spans="4:14">
      <c r="D44" s="15">
        <f t="shared" si="14"/>
        <v>5</v>
      </c>
      <c r="E44" s="59">
        <f t="shared" si="17"/>
        <v>0.14501481289566351</v>
      </c>
      <c r="F44" s="7">
        <f t="shared" si="18"/>
        <v>0.14646496102462014</v>
      </c>
      <c r="G44" s="7">
        <f t="shared" si="19"/>
        <v>0.14501481253248136</v>
      </c>
      <c r="H44" s="7">
        <f t="shared" si="20"/>
        <v>2.1200818878241989E-9</v>
      </c>
      <c r="I44" s="7">
        <f t="shared" si="21"/>
        <v>8.4652661748487734E-3</v>
      </c>
      <c r="J44" s="7">
        <f t="shared" si="22"/>
        <v>1.0000002529493136E-2</v>
      </c>
      <c r="K44" s="57">
        <f t="shared" si="23"/>
        <v>1.0000002529493136E-2</v>
      </c>
    </row>
    <row r="45" spans="4:14">
      <c r="D45" s="62"/>
      <c r="E45" s="62"/>
      <c r="F45" s="62"/>
      <c r="G45" s="62"/>
      <c r="H45" s="62"/>
      <c r="I45" s="62"/>
      <c r="J45" s="62"/>
      <c r="K45" s="63"/>
    </row>
    <row r="46" spans="4:14">
      <c r="D46" s="62"/>
      <c r="E46" s="62"/>
      <c r="F46" s="62"/>
      <c r="G46" s="62"/>
      <c r="H46" s="62"/>
      <c r="I46" s="62"/>
      <c r="J46" s="62"/>
      <c r="K46" s="63"/>
    </row>
    <row r="47" spans="4:14">
      <c r="D47" s="62"/>
      <c r="E47" s="62"/>
      <c r="F47" s="62"/>
      <c r="G47" s="62"/>
      <c r="H47" s="62"/>
      <c r="I47" s="62"/>
      <c r="J47" s="62"/>
      <c r="K47" s="63"/>
    </row>
    <row r="48" spans="4:14">
      <c r="D48" s="62"/>
      <c r="E48" s="62"/>
      <c r="F48" s="62"/>
      <c r="G48" s="62"/>
      <c r="H48" s="62"/>
      <c r="I48" s="62"/>
      <c r="J48" s="62"/>
      <c r="K48" s="63"/>
    </row>
    <row r="49" spans="4:11">
      <c r="D49" s="62"/>
      <c r="E49" s="62"/>
      <c r="F49" s="62"/>
      <c r="G49" s="62"/>
      <c r="H49" s="62"/>
      <c r="I49" s="62"/>
      <c r="J49" s="62"/>
      <c r="K49" s="63"/>
    </row>
    <row r="50" spans="4:11">
      <c r="D50" s="62"/>
      <c r="E50" s="62"/>
      <c r="F50" s="62"/>
      <c r="G50" s="62"/>
      <c r="H50" s="62"/>
      <c r="I50" s="62"/>
      <c r="J50" s="62"/>
      <c r="K50" s="63"/>
    </row>
    <row r="51" spans="4:11">
      <c r="D51" s="62"/>
      <c r="E51" s="62"/>
      <c r="F51" s="62"/>
      <c r="G51" s="62"/>
      <c r="H51" s="62"/>
      <c r="I51" s="62"/>
      <c r="J51" s="62"/>
      <c r="K51" s="63"/>
    </row>
    <row r="52" spans="4:11">
      <c r="D52" s="62"/>
      <c r="E52" s="62"/>
      <c r="F52" s="62"/>
      <c r="G52" s="62"/>
      <c r="H52" s="62"/>
      <c r="I52" s="62"/>
      <c r="J52" s="62"/>
      <c r="K52" s="63"/>
    </row>
    <row r="53" spans="4:11">
      <c r="D53" s="62"/>
      <c r="E53" s="62"/>
      <c r="F53" s="62"/>
      <c r="G53" s="62"/>
      <c r="H53" s="62"/>
      <c r="I53" s="62"/>
      <c r="J53" s="62"/>
      <c r="K53" s="63"/>
    </row>
    <row r="54" spans="4:11">
      <c r="D54" s="62"/>
      <c r="E54" s="62"/>
      <c r="F54" s="62"/>
      <c r="G54" s="62"/>
      <c r="H54" s="62"/>
      <c r="I54" s="62"/>
      <c r="J54" s="62"/>
      <c r="K54" s="63"/>
    </row>
    <row r="55" spans="4:11">
      <c r="D55" s="62"/>
      <c r="E55" s="62"/>
      <c r="F55" s="62"/>
      <c r="G55" s="62"/>
      <c r="H55" s="62"/>
      <c r="I55" s="62"/>
      <c r="J55" s="62"/>
      <c r="K55" s="63"/>
    </row>
    <row r="56" spans="4:11">
      <c r="D56" s="62"/>
      <c r="E56" s="62"/>
      <c r="F56" s="62"/>
      <c r="G56" s="62"/>
      <c r="H56" s="62"/>
      <c r="I56" s="62"/>
      <c r="J56" s="62"/>
      <c r="K56" s="63"/>
    </row>
    <row r="57" spans="4:11">
      <c r="D57" s="62"/>
      <c r="E57" s="62"/>
      <c r="F57" s="62"/>
      <c r="G57" s="62"/>
      <c r="H57" s="62"/>
      <c r="I57" s="62"/>
      <c r="J57" s="62"/>
      <c r="K57" s="63"/>
    </row>
    <row r="58" spans="4:11">
      <c r="D58" s="62"/>
      <c r="E58" s="62"/>
      <c r="F58" s="62"/>
      <c r="G58" s="62"/>
      <c r="H58" s="62"/>
      <c r="I58" s="62"/>
      <c r="J58" s="62"/>
      <c r="K58" s="63"/>
    </row>
    <row r="59" spans="4:11">
      <c r="D59" s="62"/>
      <c r="E59" s="62"/>
      <c r="F59" s="62"/>
      <c r="G59" s="62"/>
      <c r="H59" s="62"/>
      <c r="I59" s="62"/>
      <c r="J59" s="62"/>
      <c r="K59" s="63"/>
    </row>
    <row r="60" spans="4:11">
      <c r="D60" s="62"/>
      <c r="E60" s="62"/>
      <c r="F60" s="62"/>
      <c r="G60" s="62"/>
      <c r="H60" s="62"/>
      <c r="I60" s="62"/>
      <c r="J60" s="62"/>
      <c r="K60" s="63"/>
    </row>
    <row r="61" spans="4:11">
      <c r="D61" s="62"/>
      <c r="E61" s="62"/>
      <c r="F61" s="62"/>
      <c r="G61" s="62"/>
      <c r="H61" s="62"/>
      <c r="I61" s="62"/>
      <c r="J61" s="62"/>
      <c r="K61" s="63"/>
    </row>
    <row r="62" spans="4:11">
      <c r="D62" s="62"/>
      <c r="E62" s="62"/>
      <c r="F62" s="62"/>
      <c r="G62" s="62"/>
      <c r="H62" s="62"/>
      <c r="I62" s="62"/>
      <c r="J62" s="62"/>
      <c r="K62" s="63"/>
    </row>
    <row r="63" spans="4:11">
      <c r="D63" s="62"/>
      <c r="E63" s="62"/>
      <c r="F63" s="62"/>
      <c r="G63" s="62"/>
      <c r="H63" s="62"/>
      <c r="I63" s="62"/>
      <c r="J63" s="62"/>
      <c r="K63" s="63"/>
    </row>
    <row r="64" spans="4:11">
      <c r="D64" s="62"/>
      <c r="E64" s="62"/>
      <c r="F64" s="62"/>
      <c r="G64" s="62"/>
      <c r="H64" s="62"/>
      <c r="I64" s="62"/>
      <c r="J64" s="62"/>
      <c r="K64" s="63"/>
    </row>
    <row r="65" spans="4:11">
      <c r="D65" s="62"/>
      <c r="E65" s="62"/>
      <c r="F65" s="62"/>
      <c r="G65" s="62"/>
      <c r="H65" s="62"/>
      <c r="I65" s="62"/>
      <c r="J65" s="62"/>
      <c r="K65" s="63"/>
    </row>
    <row r="66" spans="4:11">
      <c r="D66" s="62"/>
      <c r="E66" s="62"/>
      <c r="F66" s="62"/>
      <c r="G66" s="62"/>
      <c r="H66" s="62"/>
      <c r="I66" s="62"/>
      <c r="J66" s="62"/>
      <c r="K66" s="63"/>
    </row>
    <row r="67" spans="4:11">
      <c r="D67" s="62"/>
      <c r="E67" s="62"/>
      <c r="F67" s="62"/>
      <c r="G67" s="62"/>
      <c r="H67" s="62"/>
      <c r="I67" s="62"/>
      <c r="J67" s="62"/>
      <c r="K67" s="63"/>
    </row>
    <row r="68" spans="4:11">
      <c r="D68" s="62"/>
      <c r="E68" s="62"/>
      <c r="F68" s="62"/>
      <c r="G68" s="62"/>
      <c r="H68" s="62"/>
      <c r="I68" s="62"/>
      <c r="J68" s="62"/>
      <c r="K68" s="63"/>
    </row>
    <row r="69" spans="4:11">
      <c r="D69" s="62"/>
      <c r="E69" s="62"/>
      <c r="F69" s="62"/>
      <c r="G69" s="62"/>
      <c r="H69" s="62"/>
      <c r="I69" s="62"/>
      <c r="J69" s="62"/>
      <c r="K69" s="63"/>
    </row>
    <row r="70" spans="4:11">
      <c r="D70" s="62"/>
      <c r="E70" s="62"/>
      <c r="F70" s="62"/>
      <c r="G70" s="62"/>
      <c r="H70" s="62"/>
      <c r="I70" s="62"/>
      <c r="J70" s="62"/>
      <c r="K70" s="63"/>
    </row>
    <row r="71" spans="4:11">
      <c r="D71" s="62"/>
      <c r="E71" s="62"/>
      <c r="F71" s="62"/>
      <c r="G71" s="62"/>
      <c r="H71" s="62"/>
      <c r="I71" s="62"/>
      <c r="J71" s="62"/>
      <c r="K71" s="63"/>
    </row>
    <row r="72" spans="4:11">
      <c r="D72" s="62"/>
      <c r="E72" s="62"/>
      <c r="F72" s="62"/>
      <c r="G72" s="62"/>
      <c r="H72" s="62"/>
      <c r="I72" s="62"/>
      <c r="J72" s="62"/>
      <c r="K72" s="63"/>
    </row>
    <row r="73" spans="4:11">
      <c r="D73" s="62"/>
      <c r="E73" s="62"/>
      <c r="F73" s="62"/>
      <c r="G73" s="62"/>
      <c r="H73" s="62"/>
      <c r="I73" s="62"/>
      <c r="J73" s="62"/>
      <c r="K73" s="63"/>
    </row>
    <row r="74" spans="4:11">
      <c r="D74" s="62"/>
      <c r="E74" s="62"/>
      <c r="F74" s="62"/>
      <c r="G74" s="62"/>
      <c r="H74" s="62"/>
      <c r="I74" s="62"/>
      <c r="J74" s="62"/>
      <c r="K74" s="63"/>
    </row>
    <row r="75" spans="4:11">
      <c r="D75" s="62"/>
      <c r="E75" s="62"/>
      <c r="F75" s="62"/>
      <c r="G75" s="62"/>
      <c r="H75" s="62"/>
      <c r="I75" s="62"/>
      <c r="J75" s="62"/>
      <c r="K75" s="63"/>
    </row>
    <row r="76" spans="4:11">
      <c r="D76" s="62"/>
      <c r="E76" s="62"/>
      <c r="F76" s="62"/>
      <c r="G76" s="62"/>
      <c r="H76" s="62"/>
      <c r="I76" s="62"/>
      <c r="J76" s="62"/>
      <c r="K76" s="63"/>
    </row>
    <row r="77" spans="4:11">
      <c r="D77" s="62"/>
      <c r="E77" s="62"/>
      <c r="F77" s="62"/>
      <c r="G77" s="62"/>
      <c r="H77" s="62"/>
      <c r="I77" s="62"/>
      <c r="J77" s="62"/>
      <c r="K77" s="63"/>
    </row>
    <row r="78" spans="4:11">
      <c r="D78" s="62"/>
      <c r="E78" s="62"/>
      <c r="F78" s="62"/>
      <c r="G78" s="62"/>
      <c r="H78" s="62"/>
      <c r="I78" s="62"/>
      <c r="J78" s="62"/>
      <c r="K78" s="63"/>
    </row>
    <row r="79" spans="4:11">
      <c r="D79" s="62"/>
      <c r="E79" s="62"/>
      <c r="F79" s="62"/>
      <c r="G79" s="62"/>
      <c r="H79" s="62"/>
      <c r="I79" s="62"/>
      <c r="J79" s="62"/>
      <c r="K79" s="63"/>
    </row>
    <row r="80" spans="4:11">
      <c r="D80" s="62"/>
      <c r="E80" s="62"/>
      <c r="F80" s="62"/>
      <c r="G80" s="62"/>
      <c r="H80" s="62"/>
      <c r="I80" s="62"/>
      <c r="J80" s="62"/>
      <c r="K80" s="63"/>
    </row>
    <row r="81" spans="4:11">
      <c r="D81" s="62"/>
      <c r="E81" s="62"/>
      <c r="F81" s="62"/>
      <c r="G81" s="62"/>
      <c r="H81" s="62"/>
      <c r="I81" s="62"/>
      <c r="J81" s="62"/>
      <c r="K81" s="63"/>
    </row>
    <row r="82" spans="4:11">
      <c r="D82" s="62"/>
      <c r="E82" s="62"/>
      <c r="F82" s="62"/>
      <c r="G82" s="62"/>
      <c r="H82" s="62"/>
      <c r="I82" s="62"/>
      <c r="J82" s="62"/>
      <c r="K82" s="63"/>
    </row>
    <row r="83" spans="4:11">
      <c r="D83" s="62"/>
      <c r="E83" s="62"/>
      <c r="F83" s="62"/>
      <c r="G83" s="62"/>
      <c r="H83" s="62"/>
      <c r="I83" s="62"/>
      <c r="J83" s="62"/>
      <c r="K83" s="63"/>
    </row>
    <row r="84" spans="4:11">
      <c r="D84" s="62"/>
      <c r="E84" s="62"/>
      <c r="F84" s="62"/>
      <c r="G84" s="62"/>
      <c r="H84" s="62"/>
      <c r="I84" s="62"/>
      <c r="J84" s="62"/>
      <c r="K84" s="63"/>
    </row>
    <row r="85" spans="4:11">
      <c r="D85" s="62"/>
      <c r="E85" s="62"/>
      <c r="F85" s="62"/>
      <c r="G85" s="62"/>
      <c r="H85" s="62"/>
      <c r="I85" s="62"/>
      <c r="J85" s="62"/>
      <c r="K85" s="63"/>
    </row>
    <row r="86" spans="4:11">
      <c r="D86" s="62"/>
      <c r="E86" s="62"/>
      <c r="F86" s="62"/>
      <c r="G86" s="62"/>
      <c r="H86" s="62"/>
      <c r="I86" s="62"/>
      <c r="J86" s="62"/>
      <c r="K86" s="63"/>
    </row>
    <row r="87" spans="4:11">
      <c r="D87" s="62"/>
      <c r="E87" s="62"/>
      <c r="F87" s="62"/>
      <c r="G87" s="62"/>
      <c r="H87" s="62"/>
      <c r="I87" s="62"/>
      <c r="J87" s="62"/>
      <c r="K87" s="63"/>
    </row>
    <row r="88" spans="4:11">
      <c r="D88" s="62"/>
      <c r="E88" s="62"/>
      <c r="F88" s="62"/>
      <c r="G88" s="62"/>
      <c r="H88" s="62"/>
      <c r="I88" s="62"/>
      <c r="J88" s="62"/>
      <c r="K88" s="63"/>
    </row>
    <row r="89" spans="4:11">
      <c r="D89" s="62"/>
      <c r="E89" s="62"/>
      <c r="F89" s="62"/>
      <c r="G89" s="62"/>
      <c r="H89" s="62"/>
      <c r="I89" s="62"/>
      <c r="J89" s="62"/>
      <c r="K89" s="63"/>
    </row>
    <row r="90" spans="4:11">
      <c r="D90" s="62"/>
      <c r="E90" s="62"/>
      <c r="F90" s="62"/>
      <c r="G90" s="62"/>
      <c r="H90" s="62"/>
      <c r="I90" s="62"/>
      <c r="J90" s="62"/>
      <c r="K90" s="63"/>
    </row>
    <row r="91" spans="4:11">
      <c r="D91" s="62"/>
      <c r="E91" s="62"/>
      <c r="F91" s="62"/>
      <c r="G91" s="62"/>
      <c r="H91" s="62"/>
      <c r="I91" s="62"/>
      <c r="J91" s="62"/>
      <c r="K91" s="63"/>
    </row>
    <row r="92" spans="4:11">
      <c r="D92" s="62"/>
      <c r="E92" s="62"/>
      <c r="F92" s="62"/>
      <c r="G92" s="62"/>
      <c r="H92" s="62"/>
      <c r="I92" s="62"/>
      <c r="J92" s="62"/>
      <c r="K92" s="63"/>
    </row>
    <row r="93" spans="4:11">
      <c r="D93" s="62"/>
      <c r="E93" s="62"/>
      <c r="F93" s="62"/>
      <c r="G93" s="62"/>
      <c r="H93" s="62"/>
      <c r="I93" s="62"/>
      <c r="J93" s="62"/>
      <c r="K93" s="63"/>
    </row>
    <row r="94" spans="4:11">
      <c r="D94" s="62"/>
      <c r="E94" s="62"/>
      <c r="F94" s="62"/>
      <c r="G94" s="62"/>
      <c r="H94" s="62"/>
      <c r="I94" s="62"/>
      <c r="J94" s="62"/>
      <c r="K94" s="63"/>
    </row>
    <row r="95" spans="4:11">
      <c r="D95" s="62"/>
      <c r="E95" s="62"/>
      <c r="F95" s="62"/>
      <c r="G95" s="62"/>
      <c r="H95" s="62"/>
      <c r="I95" s="62"/>
      <c r="J95" s="62"/>
      <c r="K95" s="63"/>
    </row>
    <row r="96" spans="4:11">
      <c r="D96" s="62"/>
      <c r="E96" s="62"/>
      <c r="F96" s="62"/>
      <c r="G96" s="62"/>
      <c r="H96" s="62"/>
      <c r="I96" s="62"/>
      <c r="J96" s="62"/>
      <c r="K96" s="63"/>
    </row>
    <row r="97" spans="4:11">
      <c r="D97" s="62"/>
      <c r="E97" s="62"/>
      <c r="F97" s="62"/>
      <c r="G97" s="62"/>
      <c r="H97" s="62"/>
      <c r="I97" s="62"/>
      <c r="J97" s="62"/>
      <c r="K97" s="63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7C8F-1289-458B-852E-A3405A3B8A93}">
  <dimension ref="C2:L46"/>
  <sheetViews>
    <sheetView topLeftCell="A4" zoomScaleNormal="100" workbookViewId="0">
      <selection activeCell="L34" sqref="L34"/>
    </sheetView>
  </sheetViews>
  <sheetFormatPr baseColWidth="10" defaultRowHeight="14.4"/>
  <cols>
    <col min="3" max="3" width="15.44140625" customWidth="1"/>
  </cols>
  <sheetData>
    <row r="2" spans="7:8">
      <c r="G2" t="s">
        <v>0</v>
      </c>
      <c r="H2" t="s">
        <v>2</v>
      </c>
    </row>
    <row r="3" spans="7:8">
      <c r="G3">
        <v>-5</v>
      </c>
      <c r="H3">
        <f>2*G3^3-11.7*G3^2+17.7*G3-5</f>
        <v>-636</v>
      </c>
    </row>
    <row r="4" spans="7:8">
      <c r="G4">
        <f>G3+1</f>
        <v>-4</v>
      </c>
      <c r="H4">
        <f t="shared" ref="H4:H16" si="0">2*G4^3-11.7*G4^2+17.7*G4-5</f>
        <v>-391</v>
      </c>
    </row>
    <row r="5" spans="7:8">
      <c r="G5">
        <f t="shared" ref="G5:G16" si="1">G4+1</f>
        <v>-3</v>
      </c>
      <c r="H5">
        <f t="shared" si="0"/>
        <v>-217.4</v>
      </c>
    </row>
    <row r="6" spans="7:8">
      <c r="G6">
        <f t="shared" si="1"/>
        <v>-2</v>
      </c>
      <c r="H6">
        <f t="shared" si="0"/>
        <v>-103.19999999999999</v>
      </c>
    </row>
    <row r="7" spans="7:8">
      <c r="G7">
        <f t="shared" si="1"/>
        <v>-1</v>
      </c>
      <c r="H7">
        <f t="shared" si="0"/>
        <v>-36.4</v>
      </c>
    </row>
    <row r="8" spans="7:8">
      <c r="G8">
        <f t="shared" si="1"/>
        <v>0</v>
      </c>
      <c r="H8">
        <f t="shared" si="0"/>
        <v>-5</v>
      </c>
    </row>
    <row r="9" spans="7:8">
      <c r="G9">
        <f t="shared" si="1"/>
        <v>1</v>
      </c>
      <c r="H9">
        <f t="shared" si="0"/>
        <v>3</v>
      </c>
    </row>
    <row r="10" spans="7:8">
      <c r="G10">
        <f t="shared" si="1"/>
        <v>2</v>
      </c>
      <c r="H10">
        <f t="shared" si="0"/>
        <v>-0.39999999999999858</v>
      </c>
    </row>
    <row r="11" spans="7:8">
      <c r="G11">
        <f t="shared" si="1"/>
        <v>3</v>
      </c>
      <c r="H11">
        <f t="shared" si="0"/>
        <v>-3.2000000000000028</v>
      </c>
    </row>
    <row r="12" spans="7:8">
      <c r="G12">
        <f t="shared" si="1"/>
        <v>4</v>
      </c>
      <c r="H12">
        <f t="shared" si="0"/>
        <v>6.6000000000000085</v>
      </c>
    </row>
    <row r="13" spans="7:8">
      <c r="G13">
        <f t="shared" si="1"/>
        <v>5</v>
      </c>
      <c r="H13">
        <f t="shared" si="0"/>
        <v>41</v>
      </c>
    </row>
    <row r="14" spans="7:8">
      <c r="G14">
        <f t="shared" si="1"/>
        <v>6</v>
      </c>
      <c r="H14">
        <f t="shared" si="0"/>
        <v>112</v>
      </c>
    </row>
    <row r="15" spans="7:8">
      <c r="G15">
        <f t="shared" si="1"/>
        <v>7</v>
      </c>
      <c r="H15">
        <f t="shared" si="0"/>
        <v>231.60000000000002</v>
      </c>
    </row>
    <row r="16" spans="7:8">
      <c r="G16">
        <f t="shared" si="1"/>
        <v>8</v>
      </c>
      <c r="H16">
        <f t="shared" si="0"/>
        <v>411.80000000000007</v>
      </c>
    </row>
    <row r="19" spans="3:9">
      <c r="C19" t="s">
        <v>16</v>
      </c>
    </row>
    <row r="20" spans="3:9">
      <c r="C20" s="7" t="s">
        <v>23</v>
      </c>
      <c r="D20" s="7" t="s">
        <v>15</v>
      </c>
      <c r="E20" s="7" t="s">
        <v>7</v>
      </c>
      <c r="F20" s="7" t="s">
        <v>1</v>
      </c>
      <c r="G20" s="7" t="s">
        <v>10</v>
      </c>
    </row>
    <row r="21" spans="3:9">
      <c r="C21" s="7">
        <v>1</v>
      </c>
      <c r="D21" s="7">
        <v>3</v>
      </c>
      <c r="E21" s="7">
        <f>(-2*D21^3+11.7*D21^2+5)/(17.7)</f>
        <v>3.1807909604519775</v>
      </c>
      <c r="F21" s="7">
        <f>ABS((E21-D21)/E21)</f>
        <v>5.6838365896980492E-2</v>
      </c>
      <c r="G21" s="40">
        <f>F21</f>
        <v>5.6838365896980492E-2</v>
      </c>
    </row>
    <row r="22" spans="3:9">
      <c r="C22" s="7">
        <f>C21+1</f>
        <v>2</v>
      </c>
      <c r="D22" s="7">
        <f>E21</f>
        <v>3.1807909604519775</v>
      </c>
      <c r="E22" s="7">
        <f t="shared" ref="E22:E23" si="2">(-2*D22^3+11.7*D22^2+5)/(17.7)</f>
        <v>3.3339591683757823</v>
      </c>
      <c r="F22" s="7">
        <f t="shared" ref="F22" si="3">ABS((E22-D22)/E22)</f>
        <v>4.5941836773731204E-2</v>
      </c>
      <c r="G22" s="40">
        <f t="shared" ref="G22:G23" si="4">F22</f>
        <v>4.5941836773731204E-2</v>
      </c>
    </row>
    <row r="23" spans="3:9">
      <c r="C23" s="15">
        <f t="shared" ref="C23" si="5">C22+1</f>
        <v>3</v>
      </c>
      <c r="D23" s="15">
        <f t="shared" ref="D23" si="6">E22</f>
        <v>3.3339591683757823</v>
      </c>
      <c r="E23" s="15">
        <f t="shared" si="2"/>
        <v>3.4425432469902022</v>
      </c>
      <c r="F23" s="15">
        <f t="shared" ref="F23" si="7">ABS((E23-D23)/E23)</f>
        <v>3.1541819760537319E-2</v>
      </c>
      <c r="G23" s="61">
        <f t="shared" si="4"/>
        <v>3.1541819760537319E-2</v>
      </c>
    </row>
    <row r="24" spans="3:9">
      <c r="C24" s="26"/>
      <c r="D24" s="26"/>
      <c r="E24" s="26"/>
      <c r="F24" s="26"/>
      <c r="G24" s="60"/>
    </row>
    <row r="25" spans="3:9">
      <c r="C25" s="26"/>
      <c r="D25" s="26"/>
      <c r="E25" s="26"/>
      <c r="F25" s="26"/>
      <c r="G25" s="60"/>
    </row>
    <row r="27" spans="3:9">
      <c r="C27" t="s">
        <v>24</v>
      </c>
      <c r="H27">
        <v>1E-3</v>
      </c>
    </row>
    <row r="28" spans="3:9">
      <c r="C28" s="7" t="s">
        <v>4</v>
      </c>
      <c r="D28" s="7" t="s">
        <v>5</v>
      </c>
      <c r="E28" s="7" t="s">
        <v>11</v>
      </c>
      <c r="F28" s="7" t="s">
        <v>2</v>
      </c>
      <c r="G28" s="7" t="s">
        <v>3</v>
      </c>
      <c r="H28" s="7" t="s">
        <v>1</v>
      </c>
      <c r="I28" s="7" t="s">
        <v>17</v>
      </c>
    </row>
    <row r="29" spans="3:9">
      <c r="C29" s="7">
        <v>1</v>
      </c>
      <c r="D29" s="7">
        <v>3</v>
      </c>
      <c r="E29" s="7">
        <f>D29-(F29/G29)</f>
        <v>5.1333333333333204</v>
      </c>
      <c r="F29" s="7">
        <f>2*D29^3-11.7*D29^2+17.7*D29-5</f>
        <v>-3.2000000000000028</v>
      </c>
      <c r="G29" s="7">
        <f>6*D29^2-23.4*D29+17.7</f>
        <v>1.5000000000000107</v>
      </c>
      <c r="H29" s="7">
        <f>ABS((E29-D29)/E29)</f>
        <v>0.41558441558441411</v>
      </c>
      <c r="I29" s="40">
        <f>H29</f>
        <v>0.41558441558441411</v>
      </c>
    </row>
    <row r="30" spans="3:9">
      <c r="C30" s="7">
        <f>C29+1</f>
        <v>2</v>
      </c>
      <c r="D30" s="7">
        <f>E29</f>
        <v>5.1333333333333204</v>
      </c>
      <c r="E30" s="7">
        <f>D30-(F30/G30)</f>
        <v>4.2697500565332396</v>
      </c>
      <c r="F30" s="7">
        <f>2*D30^3-11.7*D30^2+17.7*D30-5</f>
        <v>48.090074074073399</v>
      </c>
      <c r="G30" s="7">
        <f>6*D30^2-23.4*D30+17.7</f>
        <v>55.68666666666617</v>
      </c>
      <c r="H30" s="7">
        <f>ABS((E30-D30)/E30)</f>
        <v>0.20225616613756883</v>
      </c>
      <c r="I30" s="40">
        <f>H30</f>
        <v>0.20225616613756883</v>
      </c>
    </row>
    <row r="31" spans="3:9">
      <c r="C31" s="15">
        <f t="shared" ref="C31" si="8">C30+1</f>
        <v>3</v>
      </c>
      <c r="D31" s="15">
        <f t="shared" ref="D31" si="9">E30</f>
        <v>4.2697500565332396</v>
      </c>
      <c r="E31" s="15">
        <f t="shared" ref="E31" si="10">D31-(F31/G31)</f>
        <v>3.7929344806432264</v>
      </c>
      <c r="F31" s="15">
        <f t="shared" ref="F31" si="11">2*D31^3-11.7*D31^2+17.7*D31-5</f>
        <v>12.956243556114885</v>
      </c>
      <c r="G31" s="15">
        <f t="shared" ref="G31" si="12">6*D31^2-23.4*D31+17.7</f>
        <v>27.172441948715811</v>
      </c>
      <c r="H31" s="15">
        <f t="shared" ref="H31" si="13">ABS((E31-D31)/E31)</f>
        <v>0.12571152449993078</v>
      </c>
      <c r="I31" s="61">
        <f t="shared" ref="I31" si="14">H31</f>
        <v>0.12571152449993078</v>
      </c>
    </row>
    <row r="33" spans="3:12">
      <c r="K33" t="s">
        <v>35</v>
      </c>
      <c r="L33">
        <v>1E-3</v>
      </c>
    </row>
    <row r="34" spans="3:12">
      <c r="C34" t="s">
        <v>33</v>
      </c>
    </row>
    <row r="35" spans="3:12">
      <c r="C35" s="7" t="s">
        <v>4</v>
      </c>
      <c r="D35" s="4" t="s">
        <v>5</v>
      </c>
      <c r="E35" s="4" t="s">
        <v>27</v>
      </c>
      <c r="F35" s="4" t="s">
        <v>11</v>
      </c>
      <c r="G35" s="4" t="s">
        <v>6</v>
      </c>
      <c r="H35" s="4" t="s">
        <v>28</v>
      </c>
      <c r="I35" s="4" t="s">
        <v>29</v>
      </c>
      <c r="J35" s="4" t="s">
        <v>17</v>
      </c>
    </row>
    <row r="36" spans="3:12">
      <c r="C36" s="7">
        <v>1</v>
      </c>
      <c r="D36" s="7">
        <v>3</v>
      </c>
      <c r="E36" s="74">
        <f>D36+$L$33*D36</f>
        <v>3.0030000000000001</v>
      </c>
      <c r="F36" s="7">
        <f>D36-(($L$33*D36*G36)/(H36-G36))</f>
        <v>5.1067628403906422</v>
      </c>
      <c r="G36" s="7">
        <f t="shared" ref="G36:H38" si="15">2*D36^3-11.7*D36^2+17.7*D36-5</f>
        <v>-3.2000000000000028</v>
      </c>
      <c r="H36" s="7">
        <f t="shared" si="15"/>
        <v>-3.1954432460000035</v>
      </c>
      <c r="I36" s="7">
        <f>ABS((F36-D36)/F36)</f>
        <v>0.4125437006253232</v>
      </c>
      <c r="J36" s="57">
        <f>I36</f>
        <v>0.4125437006253232</v>
      </c>
    </row>
    <row r="37" spans="3:12">
      <c r="C37" s="7">
        <f>C36+1</f>
        <v>2</v>
      </c>
      <c r="D37" s="7">
        <f>F36</f>
        <v>5.1067628403906422</v>
      </c>
      <c r="E37" s="7">
        <f>D37+$L$33*D37</f>
        <v>5.1118696032310327</v>
      </c>
      <c r="F37" s="7">
        <f>D37-(($L$33*D37*G37)/(H37-G37))</f>
        <v>4.255537505694476</v>
      </c>
      <c r="G37" s="7">
        <f t="shared" si="15"/>
        <v>46.62389880326127</v>
      </c>
      <c r="H37" s="7">
        <f t="shared" si="15"/>
        <v>46.903609925778099</v>
      </c>
      <c r="I37" s="7">
        <f>ABS((F37-D37)/F37)</f>
        <v>0.20002768946510596</v>
      </c>
      <c r="J37" s="57">
        <f>I37</f>
        <v>0.20002768946510596</v>
      </c>
    </row>
    <row r="38" spans="3:12">
      <c r="C38" s="15">
        <f t="shared" ref="C38" si="16">C37+1</f>
        <v>3</v>
      </c>
      <c r="D38" s="73">
        <f>F37</f>
        <v>4.255537505694476</v>
      </c>
      <c r="E38" s="7">
        <f>D38+$L$33*D38</f>
        <v>4.2597930432001707</v>
      </c>
      <c r="F38" s="7">
        <f>D38-(($L$33*D38*G38)/(H38-G38))</f>
        <v>3.7870464080853106</v>
      </c>
      <c r="G38" s="7">
        <f t="shared" si="15"/>
        <v>12.572859591495813</v>
      </c>
      <c r="H38" s="7">
        <f t="shared" si="15"/>
        <v>12.687065124575284</v>
      </c>
      <c r="I38" s="7">
        <f>ABS((F38-D38)/F38)</f>
        <v>0.12370883457064087</v>
      </c>
      <c r="J38" s="57">
        <f>I38</f>
        <v>0.12370883457064087</v>
      </c>
    </row>
    <row r="39" spans="3:12">
      <c r="C39" s="26"/>
      <c r="D39" s="64"/>
      <c r="E39" s="64"/>
      <c r="F39" s="64"/>
      <c r="G39" s="64"/>
      <c r="H39" s="64"/>
      <c r="I39" s="64"/>
      <c r="J39" s="65"/>
    </row>
    <row r="40" spans="3:12">
      <c r="C40" s="26"/>
      <c r="D40" s="64"/>
      <c r="E40" s="64"/>
      <c r="F40" s="64"/>
      <c r="G40" s="64"/>
      <c r="H40" s="64"/>
      <c r="I40" s="64"/>
      <c r="J40" s="65"/>
    </row>
    <row r="41" spans="3:12">
      <c r="C41" s="26" t="s">
        <v>32</v>
      </c>
      <c r="D41" s="64"/>
      <c r="E41" s="64"/>
      <c r="F41" s="64"/>
      <c r="G41" s="64"/>
      <c r="H41" s="64"/>
      <c r="I41" s="64"/>
      <c r="J41" s="65"/>
    </row>
    <row r="42" spans="3:12">
      <c r="C42" s="42" t="s">
        <v>4</v>
      </c>
      <c r="D42" s="42" t="s">
        <v>20</v>
      </c>
      <c r="E42" s="42" t="s">
        <v>5</v>
      </c>
      <c r="F42" s="42" t="s">
        <v>11</v>
      </c>
      <c r="G42" s="42" t="s">
        <v>6</v>
      </c>
      <c r="H42" s="42" t="s">
        <v>21</v>
      </c>
      <c r="I42" s="42" t="s">
        <v>22</v>
      </c>
      <c r="J42" s="42" t="s">
        <v>1</v>
      </c>
      <c r="K42" s="42" t="s">
        <v>10</v>
      </c>
    </row>
    <row r="43" spans="3:12">
      <c r="C43" s="42">
        <v>1</v>
      </c>
      <c r="D43" s="45">
        <v>3</v>
      </c>
      <c r="E43" s="45">
        <v>4</v>
      </c>
      <c r="F43" s="46">
        <f>E43-((G43*I43)/(G43-H43))</f>
        <v>3.3265306122448979</v>
      </c>
      <c r="G43" s="45">
        <f>2*E43^3-11.7*E43^2+17.7*E43-5</f>
        <v>6.6000000000000085</v>
      </c>
      <c r="H43" s="45">
        <f>2*D43^3-11.7*D43^2+17.7*D43-5</f>
        <v>-3.2000000000000028</v>
      </c>
      <c r="I43" s="45">
        <f>E43-D43</f>
        <v>1</v>
      </c>
      <c r="J43" s="45">
        <f>ABS((E43-D43)/E43)</f>
        <v>0.25</v>
      </c>
      <c r="K43" s="49">
        <f>J43</f>
        <v>0.25</v>
      </c>
    </row>
    <row r="44" spans="3:12">
      <c r="C44" s="42">
        <f>C43+1</f>
        <v>2</v>
      </c>
      <c r="D44" s="45">
        <f>E43</f>
        <v>4</v>
      </c>
      <c r="E44" s="45">
        <f>F43</f>
        <v>3.3265306122448979</v>
      </c>
      <c r="F44" s="46">
        <f>E44-((G44*I44)/(G44-H44))</f>
        <v>3.4812727094176563</v>
      </c>
      <c r="G44" s="45">
        <f>2*E44^3-11.7*E44^2+17.7*E44-5</f>
        <v>-1.9688531139236147</v>
      </c>
      <c r="H44" s="45">
        <f>2*D44^3-11.7*D44^2+17.7*D44-5</f>
        <v>6.6000000000000085</v>
      </c>
      <c r="I44" s="45">
        <f>E44-D44</f>
        <v>-0.67346938775510212</v>
      </c>
      <c r="J44" s="45">
        <f>ABS((E44-D44)/E44)</f>
        <v>0.20245398773006137</v>
      </c>
      <c r="K44" s="49">
        <f>J44</f>
        <v>0.20245398773006137</v>
      </c>
    </row>
    <row r="45" spans="3:12">
      <c r="C45" s="42">
        <f t="shared" ref="C45:C46" si="17">C44+1</f>
        <v>3</v>
      </c>
      <c r="D45" s="45">
        <f>E44</f>
        <v>3.3265306122448979</v>
      </c>
      <c r="E45" s="45">
        <f>F44</f>
        <v>3.4812727094176563</v>
      </c>
      <c r="F45" s="46">
        <f>E45-((G45*I45)/(G45-H45))</f>
        <v>3.5862753847117332</v>
      </c>
      <c r="G45" s="45">
        <f>2*E45^3-11.7*E45^2+17.7*E45-5</f>
        <v>-0.79591532202808679</v>
      </c>
      <c r="H45" s="45">
        <f>2*D45^3-11.7*D45^2+17.7*D45-5</f>
        <v>-1.9688531139236147</v>
      </c>
      <c r="I45" s="45">
        <f>E45-D45</f>
        <v>0.15474209717275844</v>
      </c>
      <c r="J45" s="45">
        <f>ABS((E45-D45)/E45)</f>
        <v>4.4449863624342015E-2</v>
      </c>
      <c r="K45" s="49">
        <f>J45</f>
        <v>4.4449863624342015E-2</v>
      </c>
    </row>
    <row r="46" spans="3:12">
      <c r="C46" s="6">
        <f t="shared" si="17"/>
        <v>4</v>
      </c>
      <c r="D46" s="47"/>
      <c r="E46" s="47"/>
      <c r="F46" s="48"/>
      <c r="G46" s="47"/>
      <c r="H46" s="47"/>
      <c r="I46" s="47"/>
      <c r="J46" s="47"/>
      <c r="K46" s="49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D94F1-5816-4E50-97CE-45BA5F79EBB6}">
  <dimension ref="E12:O57"/>
  <sheetViews>
    <sheetView topLeftCell="B1" zoomScale="130" zoomScaleNormal="130" workbookViewId="0">
      <selection activeCell="G62" sqref="G62"/>
    </sheetView>
  </sheetViews>
  <sheetFormatPr baseColWidth="10" defaultRowHeight="14.4"/>
  <sheetData>
    <row r="12" spans="6:7">
      <c r="F12" t="s">
        <v>0</v>
      </c>
      <c r="G12" t="s">
        <v>2</v>
      </c>
    </row>
    <row r="13" spans="6:7">
      <c r="F13">
        <v>-8</v>
      </c>
      <c r="G13">
        <f>-(F13^2)+1.8*F13+2.5</f>
        <v>-75.900000000000006</v>
      </c>
    </row>
    <row r="14" spans="6:7">
      <c r="F14">
        <f>F13+1</f>
        <v>-7</v>
      </c>
      <c r="G14">
        <f t="shared" ref="G14:G28" si="0">-(F14^2)+1.8*F14+2.5</f>
        <v>-59.1</v>
      </c>
    </row>
    <row r="15" spans="6:7">
      <c r="F15">
        <f t="shared" ref="F15:F28" si="1">F14+1</f>
        <v>-6</v>
      </c>
      <c r="G15">
        <f t="shared" si="0"/>
        <v>-44.3</v>
      </c>
    </row>
    <row r="16" spans="6:7">
      <c r="F16">
        <f t="shared" si="1"/>
        <v>-5</v>
      </c>
      <c r="G16">
        <f t="shared" si="0"/>
        <v>-31.5</v>
      </c>
    </row>
    <row r="17" spans="5:9">
      <c r="F17">
        <f t="shared" si="1"/>
        <v>-4</v>
      </c>
      <c r="G17">
        <f t="shared" si="0"/>
        <v>-20.7</v>
      </c>
    </row>
    <row r="18" spans="5:9">
      <c r="F18">
        <f t="shared" si="1"/>
        <v>-3</v>
      </c>
      <c r="G18">
        <f t="shared" si="0"/>
        <v>-11.9</v>
      </c>
    </row>
    <row r="19" spans="5:9">
      <c r="F19">
        <f t="shared" si="1"/>
        <v>-2</v>
      </c>
      <c r="G19">
        <f t="shared" si="0"/>
        <v>-5.0999999999999996</v>
      </c>
    </row>
    <row r="20" spans="5:9">
      <c r="F20">
        <f t="shared" si="1"/>
        <v>-1</v>
      </c>
      <c r="G20">
        <f t="shared" si="0"/>
        <v>-0.29999999999999982</v>
      </c>
    </row>
    <row r="21" spans="5:9">
      <c r="F21">
        <f t="shared" si="1"/>
        <v>0</v>
      </c>
      <c r="G21">
        <f t="shared" si="0"/>
        <v>2.5</v>
      </c>
    </row>
    <row r="22" spans="5:9">
      <c r="F22">
        <f t="shared" si="1"/>
        <v>1</v>
      </c>
      <c r="G22">
        <f t="shared" si="0"/>
        <v>3.3</v>
      </c>
    </row>
    <row r="23" spans="5:9">
      <c r="F23">
        <f t="shared" si="1"/>
        <v>2</v>
      </c>
      <c r="G23">
        <f t="shared" si="0"/>
        <v>2.1</v>
      </c>
    </row>
    <row r="24" spans="5:9">
      <c r="F24">
        <f t="shared" si="1"/>
        <v>3</v>
      </c>
      <c r="G24">
        <f t="shared" si="0"/>
        <v>-1.0999999999999996</v>
      </c>
    </row>
    <row r="25" spans="5:9">
      <c r="F25">
        <f t="shared" si="1"/>
        <v>4</v>
      </c>
      <c r="G25">
        <f t="shared" si="0"/>
        <v>-6.3000000000000007</v>
      </c>
    </row>
    <row r="26" spans="5:9">
      <c r="F26">
        <f t="shared" si="1"/>
        <v>5</v>
      </c>
      <c r="G26">
        <f t="shared" si="0"/>
        <v>-13.5</v>
      </c>
    </row>
    <row r="27" spans="5:9">
      <c r="F27">
        <f t="shared" si="1"/>
        <v>6</v>
      </c>
      <c r="G27">
        <f t="shared" si="0"/>
        <v>-22.7</v>
      </c>
    </row>
    <row r="28" spans="5:9">
      <c r="F28">
        <f t="shared" si="1"/>
        <v>7</v>
      </c>
      <c r="G28">
        <f t="shared" si="0"/>
        <v>-33.9</v>
      </c>
    </row>
    <row r="31" spans="5:9">
      <c r="E31" s="12" t="s">
        <v>16</v>
      </c>
    </row>
    <row r="32" spans="5:9">
      <c r="I32" s="14">
        <v>5.0000000000000001E-4</v>
      </c>
    </row>
    <row r="33" spans="5:15">
      <c r="E33" s="4" t="s">
        <v>4</v>
      </c>
      <c r="F33" s="4" t="s">
        <v>5</v>
      </c>
      <c r="G33" s="4" t="s">
        <v>7</v>
      </c>
      <c r="H33" s="4" t="s">
        <v>1</v>
      </c>
      <c r="I33" s="4" t="s">
        <v>17</v>
      </c>
    </row>
    <row r="34" spans="5:15">
      <c r="E34" s="4">
        <v>1</v>
      </c>
      <c r="F34" s="4">
        <v>5</v>
      </c>
      <c r="G34" s="4">
        <f>SQRT(1.8*F34+2.5)</f>
        <v>3.3911649915626341</v>
      </c>
      <c r="H34" s="4">
        <f>ABS((G34-F34)/G34)</f>
        <v>0.47441956154897136</v>
      </c>
      <c r="I34" s="23">
        <f>H34</f>
        <v>0.47441956154897136</v>
      </c>
    </row>
    <row r="35" spans="5:15">
      <c r="E35" s="4">
        <f>E34+1</f>
        <v>2</v>
      </c>
      <c r="F35" s="4">
        <f>G34</f>
        <v>3.3911649915626341</v>
      </c>
      <c r="G35" s="4">
        <f>SQRT(1.8*F35+2.5)</f>
        <v>2.9332741066618273</v>
      </c>
      <c r="H35" s="4">
        <f>ABS((G35-F35)/G35)</f>
        <v>0.1561023171550453</v>
      </c>
      <c r="I35" s="23">
        <f>H35</f>
        <v>0.1561023171550453</v>
      </c>
    </row>
    <row r="36" spans="5:15">
      <c r="E36" s="4">
        <f t="shared" ref="E36:E43" si="2">E35+1</f>
        <v>3</v>
      </c>
      <c r="F36" s="4">
        <f t="shared" ref="F36:F43" si="3">G35</f>
        <v>2.9332741066618273</v>
      </c>
      <c r="G36" s="4">
        <f t="shared" ref="G36:G43" si="4">SQRT(1.8*F36+2.5)</f>
        <v>2.7892460257193679</v>
      </c>
      <c r="H36" s="4">
        <f t="shared" ref="H36:H43" si="5">ABS((G36-F36)/G36)</f>
        <v>5.1636922528307094E-2</v>
      </c>
      <c r="I36" s="23">
        <f t="shared" ref="I36:I43" si="6">H36</f>
        <v>5.1636922528307094E-2</v>
      </c>
    </row>
    <row r="37" spans="5:15">
      <c r="E37" s="4">
        <f t="shared" si="2"/>
        <v>4</v>
      </c>
      <c r="F37" s="4">
        <f t="shared" si="3"/>
        <v>2.7892460257193679</v>
      </c>
      <c r="G37" s="4">
        <f t="shared" si="4"/>
        <v>2.7423790486172517</v>
      </c>
      <c r="H37" s="4">
        <f t="shared" si="5"/>
        <v>1.7089897593021361E-2</v>
      </c>
      <c r="I37" s="23">
        <f t="shared" si="6"/>
        <v>1.7089897593021361E-2</v>
      </c>
    </row>
    <row r="38" spans="5:15">
      <c r="E38" s="4">
        <f t="shared" si="2"/>
        <v>5</v>
      </c>
      <c r="F38" s="4">
        <f t="shared" si="3"/>
        <v>2.7423790486172517</v>
      </c>
      <c r="G38" s="4">
        <f t="shared" si="4"/>
        <v>2.7269547644783279</v>
      </c>
      <c r="H38" s="4">
        <f t="shared" si="5"/>
        <v>5.6562302902279805E-3</v>
      </c>
      <c r="I38" s="23">
        <f t="shared" si="6"/>
        <v>5.6562302902279805E-3</v>
      </c>
    </row>
    <row r="39" spans="5:15">
      <c r="E39" s="4">
        <f t="shared" si="2"/>
        <v>6</v>
      </c>
      <c r="F39" s="4">
        <f t="shared" si="3"/>
        <v>2.7269547644783279</v>
      </c>
      <c r="G39" s="4">
        <f t="shared" si="4"/>
        <v>2.7218593968206717</v>
      </c>
      <c r="H39" s="4">
        <f t="shared" si="5"/>
        <v>1.8720172186733549E-3</v>
      </c>
      <c r="I39" s="23">
        <f t="shared" si="6"/>
        <v>1.8720172186733549E-3</v>
      </c>
    </row>
    <row r="40" spans="5:15">
      <c r="E40" s="4">
        <f>E39+1</f>
        <v>7</v>
      </c>
      <c r="F40" s="4">
        <f t="shared" si="3"/>
        <v>2.7218593968206717</v>
      </c>
      <c r="G40" s="4">
        <f t="shared" si="4"/>
        <v>2.7201740595552355</v>
      </c>
      <c r="H40" s="4">
        <f t="shared" si="5"/>
        <v>6.1956964096324943E-4</v>
      </c>
      <c r="I40" s="23">
        <f t="shared" si="6"/>
        <v>6.1956964096324943E-4</v>
      </c>
    </row>
    <row r="41" spans="5:15">
      <c r="E41" s="3">
        <f t="shared" si="2"/>
        <v>8</v>
      </c>
      <c r="F41" s="3">
        <f t="shared" si="3"/>
        <v>2.7201740595552355</v>
      </c>
      <c r="G41" s="34">
        <f t="shared" si="4"/>
        <v>2.7196163897137082</v>
      </c>
      <c r="H41" s="3">
        <f t="shared" si="5"/>
        <v>2.0505459653667575E-4</v>
      </c>
      <c r="I41" s="38">
        <f t="shared" si="6"/>
        <v>2.0505459653667575E-4</v>
      </c>
      <c r="O41" t="s">
        <v>19</v>
      </c>
    </row>
    <row r="42" spans="5:15">
      <c r="E42" s="4">
        <f>E41+1</f>
        <v>9</v>
      </c>
      <c r="F42" s="4">
        <f t="shared" si="3"/>
        <v>2.7196163897137082</v>
      </c>
      <c r="G42" s="4">
        <f t="shared" si="4"/>
        <v>2.719431834314785</v>
      </c>
      <c r="H42" s="4">
        <f t="shared" si="5"/>
        <v>6.7865425635778388E-5</v>
      </c>
      <c r="I42" s="23">
        <f t="shared" si="6"/>
        <v>6.7865425635778388E-5</v>
      </c>
    </row>
    <row r="43" spans="5:15">
      <c r="E43" s="4">
        <f t="shared" si="2"/>
        <v>10</v>
      </c>
      <c r="F43" s="4">
        <f t="shared" si="3"/>
        <v>2.719431834314785</v>
      </c>
      <c r="G43" s="4">
        <f t="shared" si="4"/>
        <v>2.7193707547457762</v>
      </c>
      <c r="H43" s="4">
        <f t="shared" si="5"/>
        <v>2.2460920013282285E-5</v>
      </c>
      <c r="I43" s="23">
        <f t="shared" si="6"/>
        <v>2.2460920013282285E-5</v>
      </c>
    </row>
    <row r="47" spans="5:15">
      <c r="E47" t="s">
        <v>18</v>
      </c>
    </row>
    <row r="48" spans="5:15">
      <c r="J48">
        <v>5.0000000000000001E-4</v>
      </c>
      <c r="K48" s="14">
        <v>5.0000000000000001E-4</v>
      </c>
    </row>
    <row r="49" spans="5:11">
      <c r="E49" s="7" t="s">
        <v>4</v>
      </c>
      <c r="F49" s="7" t="s">
        <v>5</v>
      </c>
      <c r="G49" s="7" t="s">
        <v>11</v>
      </c>
      <c r="H49" s="7" t="s">
        <v>2</v>
      </c>
      <c r="I49" s="7" t="s">
        <v>3</v>
      </c>
      <c r="J49" s="7" t="s">
        <v>1</v>
      </c>
      <c r="K49" s="7" t="s">
        <v>17</v>
      </c>
    </row>
    <row r="50" spans="5:11">
      <c r="E50" s="7">
        <v>1</v>
      </c>
      <c r="F50" s="17">
        <v>5</v>
      </c>
      <c r="G50" s="17">
        <f>F50-(H50/I50)</f>
        <v>3.3536585365853657</v>
      </c>
      <c r="H50" s="17">
        <f>-(F50^2)+1.8*F50+2.5</f>
        <v>-13.5</v>
      </c>
      <c r="I50" s="17">
        <f>-2*F50+1.8</f>
        <v>-8.1999999999999993</v>
      </c>
      <c r="J50" s="17">
        <f>ABS((G50-F50)/G50)</f>
        <v>0.49090909090909096</v>
      </c>
      <c r="K50" s="37">
        <f>J50</f>
        <v>0.49090909090909096</v>
      </c>
    </row>
    <row r="51" spans="5:11">
      <c r="E51" s="7">
        <f>E50+1</f>
        <v>2</v>
      </c>
      <c r="F51" s="17">
        <f>G50</f>
        <v>3.3536585365853657</v>
      </c>
      <c r="G51" s="17">
        <f>F51-(H51/I51)</f>
        <v>2.8013322504000389</v>
      </c>
      <c r="H51" s="17">
        <f>-(F51^2)+1.8*F51+2.5</f>
        <v>-2.7104402141582389</v>
      </c>
      <c r="I51" s="17">
        <f>-2*F51+1.8</f>
        <v>-4.9073170731707316</v>
      </c>
      <c r="J51" s="17">
        <f>ABS((G51-F51)/G51)</f>
        <v>0.19716557581002858</v>
      </c>
      <c r="K51" s="37">
        <f>J51</f>
        <v>0.19716557581002858</v>
      </c>
    </row>
    <row r="52" spans="5:11">
      <c r="E52" s="7">
        <f t="shared" ref="E52:E57" si="7">E51+1</f>
        <v>3</v>
      </c>
      <c r="F52" s="17">
        <f t="shared" ref="F52:F57" si="8">G51</f>
        <v>2.8013322504000389</v>
      </c>
      <c r="G52" s="17">
        <f t="shared" ref="G52:G57" si="9">F52-(H52/I52)</f>
        <v>2.7211084162050709</v>
      </c>
      <c r="H52" s="17">
        <f t="shared" ref="H52:H57" si="10">-(F52^2)+1.8*F52+2.5</f>
        <v>-0.30506432641127557</v>
      </c>
      <c r="I52" s="17">
        <f t="shared" ref="I52:I57" si="11">-2*F52+1.8</f>
        <v>-3.8026645008000779</v>
      </c>
      <c r="J52" s="17">
        <f t="shared" ref="J52:J57" si="12">ABS((G52-F52)/G52)</f>
        <v>2.948204258132801E-2</v>
      </c>
      <c r="K52" s="37">
        <f t="shared" ref="K52:K57" si="13">J52</f>
        <v>2.948204258132801E-2</v>
      </c>
    </row>
    <row r="53" spans="5:11">
      <c r="E53" s="7">
        <f t="shared" si="7"/>
        <v>4</v>
      </c>
      <c r="F53" s="17">
        <f t="shared" si="8"/>
        <v>2.7211084162050709</v>
      </c>
      <c r="G53" s="17">
        <f t="shared" si="9"/>
        <v>2.7193413979661587</v>
      </c>
      <c r="H53" s="17">
        <f t="shared" si="10"/>
        <v>-6.4358635729417912E-3</v>
      </c>
      <c r="I53" s="17">
        <f t="shared" si="11"/>
        <v>-3.642216832410142</v>
      </c>
      <c r="J53" s="17">
        <f t="shared" si="12"/>
        <v>6.4979639563969983E-4</v>
      </c>
      <c r="K53" s="37">
        <f t="shared" si="13"/>
        <v>6.4979639563969983E-4</v>
      </c>
    </row>
    <row r="54" spans="5:11">
      <c r="E54" s="15">
        <f t="shared" si="7"/>
        <v>5</v>
      </c>
      <c r="F54" s="35">
        <f t="shared" si="8"/>
        <v>2.7193413979661587</v>
      </c>
      <c r="G54" s="36">
        <f t="shared" si="9"/>
        <v>2.7193405398662276</v>
      </c>
      <c r="H54" s="35">
        <f t="shared" si="10"/>
        <v>-3.1223534566748867E-6</v>
      </c>
      <c r="I54" s="35">
        <f t="shared" si="11"/>
        <v>-3.6386827959323176</v>
      </c>
      <c r="J54" s="35">
        <f t="shared" si="12"/>
        <v>3.1555442157076207E-7</v>
      </c>
      <c r="K54" s="39">
        <f t="shared" si="13"/>
        <v>3.1555442157076207E-7</v>
      </c>
    </row>
    <row r="55" spans="5:11">
      <c r="E55" s="7">
        <f t="shared" si="7"/>
        <v>6</v>
      </c>
      <c r="F55" s="17">
        <f t="shared" si="8"/>
        <v>2.7193405398662276</v>
      </c>
      <c r="G55" s="17">
        <f t="shared" si="9"/>
        <v>2.7193405398660251</v>
      </c>
      <c r="H55" s="17">
        <f t="shared" si="10"/>
        <v>-7.3629990993140382E-13</v>
      </c>
      <c r="I55" s="17">
        <f t="shared" si="11"/>
        <v>-3.6386810797324554</v>
      </c>
      <c r="J55" s="17">
        <f t="shared" si="12"/>
        <v>7.4468304621239322E-14</v>
      </c>
      <c r="K55" s="37">
        <f t="shared" si="13"/>
        <v>7.4468304621239322E-14</v>
      </c>
    </row>
    <row r="56" spans="5:11">
      <c r="E56" s="7">
        <f t="shared" si="7"/>
        <v>7</v>
      </c>
      <c r="F56" s="17">
        <f t="shared" si="8"/>
        <v>2.7193405398660251</v>
      </c>
      <c r="G56" s="17">
        <f t="shared" si="9"/>
        <v>2.7193405398660251</v>
      </c>
      <c r="H56" s="17">
        <f t="shared" si="10"/>
        <v>0</v>
      </c>
      <c r="I56" s="17">
        <f t="shared" si="11"/>
        <v>-3.6386810797320503</v>
      </c>
      <c r="J56" s="17">
        <f t="shared" si="12"/>
        <v>0</v>
      </c>
      <c r="K56" s="37">
        <f t="shared" si="13"/>
        <v>0</v>
      </c>
    </row>
    <row r="57" spans="5:11">
      <c r="E57" s="7">
        <f t="shared" si="7"/>
        <v>8</v>
      </c>
      <c r="F57" s="17">
        <f t="shared" si="8"/>
        <v>2.7193405398660251</v>
      </c>
      <c r="G57" s="17">
        <f t="shared" si="9"/>
        <v>2.7193405398660251</v>
      </c>
      <c r="H57" s="17">
        <f t="shared" si="10"/>
        <v>0</v>
      </c>
      <c r="I57" s="17">
        <f t="shared" si="11"/>
        <v>-3.6386810797320503</v>
      </c>
      <c r="J57" s="17">
        <f t="shared" si="12"/>
        <v>0</v>
      </c>
      <c r="K57" s="37">
        <f t="shared" si="13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2BBA-AE82-4E78-B106-59243934D5A0}">
  <dimension ref="C6:K41"/>
  <sheetViews>
    <sheetView topLeftCell="A34" zoomScaleNormal="100" workbookViewId="0">
      <selection activeCell="F31" sqref="F31"/>
    </sheetView>
  </sheetViews>
  <sheetFormatPr baseColWidth="10" defaultRowHeight="14.4"/>
  <cols>
    <col min="5" max="6" width="23.88671875" bestFit="1" customWidth="1"/>
    <col min="7" max="7" width="24.44140625" bestFit="1" customWidth="1"/>
    <col min="8" max="9" width="23.88671875" bestFit="1" customWidth="1"/>
    <col min="10" max="10" width="12.33203125" bestFit="1" customWidth="1"/>
  </cols>
  <sheetData>
    <row r="6" spans="3:4">
      <c r="C6" t="s">
        <v>0</v>
      </c>
      <c r="D6" t="s">
        <v>2</v>
      </c>
    </row>
    <row r="7" spans="3:4">
      <c r="C7">
        <v>-3</v>
      </c>
      <c r="D7">
        <f>-1+5.5*C7-4*C7^2+0.5*C7^3</f>
        <v>-67</v>
      </c>
    </row>
    <row r="8" spans="3:4">
      <c r="C8">
        <f>C7+0.3</f>
        <v>-2.7</v>
      </c>
      <c r="D8">
        <f t="shared" ref="D8:D27" si="0">-1+5.5*C8-4*C8^2+0.5*C8^3</f>
        <v>-54.851500000000009</v>
      </c>
    </row>
    <row r="9" spans="3:4">
      <c r="C9">
        <f t="shared" ref="C9:C27" si="1">C8+0.3</f>
        <v>-2.4000000000000004</v>
      </c>
      <c r="D9" s="19">
        <f t="shared" si="0"/>
        <v>-44.152000000000015</v>
      </c>
    </row>
    <row r="10" spans="3:4">
      <c r="C10">
        <f t="shared" si="1"/>
        <v>-2.1000000000000005</v>
      </c>
      <c r="D10">
        <f t="shared" si="0"/>
        <v>-34.820500000000017</v>
      </c>
    </row>
    <row r="11" spans="3:4">
      <c r="C11">
        <f t="shared" si="1"/>
        <v>-1.8000000000000005</v>
      </c>
      <c r="D11">
        <f t="shared" si="0"/>
        <v>-26.77600000000001</v>
      </c>
    </row>
    <row r="12" spans="3:4">
      <c r="C12">
        <f t="shared" si="1"/>
        <v>-1.5000000000000004</v>
      </c>
      <c r="D12">
        <f t="shared" si="0"/>
        <v>-19.937500000000007</v>
      </c>
    </row>
    <row r="13" spans="3:4">
      <c r="C13">
        <f t="shared" si="1"/>
        <v>-1.2000000000000004</v>
      </c>
      <c r="D13">
        <f t="shared" si="0"/>
        <v>-14.224000000000007</v>
      </c>
    </row>
    <row r="14" spans="3:4">
      <c r="C14">
        <f t="shared" si="1"/>
        <v>-0.90000000000000036</v>
      </c>
      <c r="D14">
        <f t="shared" si="0"/>
        <v>-9.5545000000000044</v>
      </c>
    </row>
    <row r="15" spans="3:4">
      <c r="C15">
        <f t="shared" si="1"/>
        <v>-0.60000000000000031</v>
      </c>
      <c r="D15">
        <f t="shared" si="0"/>
        <v>-5.8480000000000034</v>
      </c>
    </row>
    <row r="16" spans="3:4">
      <c r="C16">
        <f t="shared" si="1"/>
        <v>-0.30000000000000032</v>
      </c>
      <c r="D16">
        <f t="shared" si="0"/>
        <v>-3.0235000000000025</v>
      </c>
    </row>
    <row r="17" spans="3:11">
      <c r="C17">
        <f t="shared" si="1"/>
        <v>0</v>
      </c>
      <c r="D17">
        <f>-1+5.5*C17-4*C17^2+0.5*C17^3</f>
        <v>-1</v>
      </c>
    </row>
    <row r="18" spans="3:11">
      <c r="C18">
        <f t="shared" si="1"/>
        <v>0.3</v>
      </c>
      <c r="D18">
        <f t="shared" si="0"/>
        <v>0.30349999999999994</v>
      </c>
    </row>
    <row r="19" spans="3:11">
      <c r="C19">
        <f t="shared" si="1"/>
        <v>0.6</v>
      </c>
      <c r="D19">
        <f t="shared" si="0"/>
        <v>0.96799999999999986</v>
      </c>
    </row>
    <row r="20" spans="3:11">
      <c r="C20">
        <f t="shared" si="1"/>
        <v>0.89999999999999991</v>
      </c>
      <c r="D20">
        <f t="shared" si="0"/>
        <v>1.0744999999999998</v>
      </c>
    </row>
    <row r="21" spans="3:11">
      <c r="C21">
        <f t="shared" si="1"/>
        <v>1.2</v>
      </c>
      <c r="D21">
        <f t="shared" si="0"/>
        <v>0.70399999999999985</v>
      </c>
    </row>
    <row r="22" spans="3:11">
      <c r="C22">
        <f t="shared" si="1"/>
        <v>1.5</v>
      </c>
      <c r="D22">
        <f t="shared" si="0"/>
        <v>-6.25E-2</v>
      </c>
    </row>
    <row r="23" spans="3:11">
      <c r="C23">
        <f t="shared" si="1"/>
        <v>1.8</v>
      </c>
      <c r="D23">
        <f t="shared" si="0"/>
        <v>-1.1440000000000001</v>
      </c>
    </row>
    <row r="24" spans="3:11">
      <c r="C24">
        <f t="shared" si="1"/>
        <v>2.1</v>
      </c>
      <c r="D24">
        <f t="shared" si="0"/>
        <v>-2.4594999999999994</v>
      </c>
    </row>
    <row r="25" spans="3:11">
      <c r="C25">
        <f t="shared" si="1"/>
        <v>2.4</v>
      </c>
      <c r="D25">
        <f t="shared" si="0"/>
        <v>-3.9279999999999999</v>
      </c>
    </row>
    <row r="26" spans="3:11">
      <c r="C26">
        <f t="shared" si="1"/>
        <v>2.6999999999999997</v>
      </c>
      <c r="D26">
        <f t="shared" si="0"/>
        <v>-5.4684999999999988</v>
      </c>
      <c r="G26" t="s">
        <v>13</v>
      </c>
    </row>
    <row r="27" spans="3:11">
      <c r="C27">
        <f t="shared" si="1"/>
        <v>2.9999999999999996</v>
      </c>
      <c r="D27">
        <f t="shared" si="0"/>
        <v>-6.9999999999999964</v>
      </c>
      <c r="G27" t="s">
        <v>14</v>
      </c>
    </row>
    <row r="30" spans="3:11">
      <c r="D30" s="16"/>
      <c r="E30" s="16"/>
      <c r="F30" s="16"/>
      <c r="G30" s="16"/>
      <c r="H30" s="16"/>
      <c r="I30" s="16"/>
      <c r="J30" s="16"/>
    </row>
    <row r="31" spans="3:11">
      <c r="D31" s="27"/>
      <c r="E31" s="27"/>
      <c r="F31" s="18" t="s">
        <v>36</v>
      </c>
      <c r="G31" s="27"/>
      <c r="H31" s="27"/>
      <c r="I31" s="27">
        <v>1E-4</v>
      </c>
      <c r="J31" s="31">
        <v>1E-4</v>
      </c>
      <c r="K31" s="25"/>
    </row>
    <row r="32" spans="3:11">
      <c r="D32" s="18" t="s">
        <v>4</v>
      </c>
      <c r="E32" s="22" t="s">
        <v>15</v>
      </c>
      <c r="F32" s="22" t="s">
        <v>11</v>
      </c>
      <c r="G32" s="22" t="s">
        <v>2</v>
      </c>
      <c r="H32" s="22" t="s">
        <v>3</v>
      </c>
      <c r="I32" s="21" t="s">
        <v>1</v>
      </c>
      <c r="J32" s="32"/>
      <c r="K32" s="26"/>
    </row>
    <row r="33" spans="4:11">
      <c r="D33" s="18">
        <v>1</v>
      </c>
      <c r="E33" s="20">
        <v>10</v>
      </c>
      <c r="F33" s="20">
        <f>E33-(G33/H33)</f>
        <v>7.960264900662251</v>
      </c>
      <c r="G33" s="20">
        <f>-1+5.5*E33-4*E33^2+0.5*E33^3</f>
        <v>154</v>
      </c>
      <c r="H33" s="20">
        <f>5.5-8*E33+1.5*E33^2</f>
        <v>75.5</v>
      </c>
      <c r="I33" s="20">
        <f>ABS((F33-E33)/F33)</f>
        <v>0.25623960066555751</v>
      </c>
      <c r="J33" s="24">
        <f>I33</f>
        <v>0.25623960066555751</v>
      </c>
      <c r="K33" s="26"/>
    </row>
    <row r="34" spans="4:11">
      <c r="D34" s="18">
        <f>D33+1</f>
        <v>2</v>
      </c>
      <c r="E34" s="20">
        <f>F33</f>
        <v>7.960264900662251</v>
      </c>
      <c r="F34" s="20">
        <f>E34-(G34/H34)</f>
        <v>6.8339737359246193</v>
      </c>
      <c r="G34" s="20">
        <f>-1+5.5*E34-4*E34^2+0.5*E34^3</f>
        <v>41.522533431350013</v>
      </c>
      <c r="H34" s="20">
        <f>5.5-8*E34+1.5*E34^2</f>
        <v>36.866606727775093</v>
      </c>
      <c r="I34" s="20">
        <f>ABS((F34-E34)/F34)</f>
        <v>0.16480765192540608</v>
      </c>
      <c r="J34" s="24">
        <f t="shared" ref="J34:J38" si="2">I34</f>
        <v>0.16480765192540608</v>
      </c>
      <c r="K34" s="26"/>
    </row>
    <row r="35" spans="4:11">
      <c r="D35" s="18">
        <f t="shared" ref="D35:D38" si="3">D34+1</f>
        <v>3</v>
      </c>
      <c r="E35" s="20">
        <f t="shared" ref="E35:E38" si="4">F34</f>
        <v>6.8339737359246193</v>
      </c>
      <c r="F35" s="20">
        <f t="shared" ref="F35:F38" si="5">E35-(G35/H35)</f>
        <v>6.3858448347123034</v>
      </c>
      <c r="G35" s="20">
        <f t="shared" ref="G35:G38" si="6">-1+5.5*E35-4*E35^2+0.5*E35^3</f>
        <v>9.3582783748535689</v>
      </c>
      <c r="H35" s="20">
        <f t="shared" ref="H35:H38" si="7">5.5-8*E35+1.5*E35^2</f>
        <v>20.883005647564289</v>
      </c>
      <c r="I35" s="20">
        <f t="shared" ref="I35:I38" si="8">ABS((F35-E35)/F35)</f>
        <v>7.0175350765863884E-2</v>
      </c>
      <c r="J35" s="24">
        <f t="shared" si="2"/>
        <v>7.0175350765863884E-2</v>
      </c>
      <c r="K35" s="26"/>
    </row>
    <row r="36" spans="4:11">
      <c r="D36" s="18">
        <f t="shared" si="3"/>
        <v>4</v>
      </c>
      <c r="E36" s="20">
        <f t="shared" si="4"/>
        <v>6.3858448347123034</v>
      </c>
      <c r="F36" s="20">
        <f t="shared" si="5"/>
        <v>6.3081695185013009</v>
      </c>
      <c r="G36" s="20">
        <f t="shared" si="6"/>
        <v>1.210318344989787</v>
      </c>
      <c r="H36" s="20">
        <f t="shared" si="7"/>
        <v>15.581762701834279</v>
      </c>
      <c r="I36" s="20">
        <f t="shared" si="8"/>
        <v>1.2313447820827838E-2</v>
      </c>
      <c r="J36" s="24">
        <f t="shared" si="2"/>
        <v>1.2313447820827838E-2</v>
      </c>
      <c r="K36" s="26"/>
    </row>
    <row r="37" spans="4:11">
      <c r="D37" s="18">
        <f t="shared" si="3"/>
        <v>5</v>
      </c>
      <c r="E37" s="20">
        <f t="shared" si="4"/>
        <v>6.3081695185013009</v>
      </c>
      <c r="F37" s="20">
        <f t="shared" si="5"/>
        <v>6.3058994438711444</v>
      </c>
      <c r="G37" s="20">
        <f t="shared" si="6"/>
        <v>3.3424914514952775E-2</v>
      </c>
      <c r="H37" s="20">
        <f t="shared" si="7"/>
        <v>14.724147863212998</v>
      </c>
      <c r="I37" s="20">
        <f t="shared" si="8"/>
        <v>3.5999220259733664E-4</v>
      </c>
      <c r="J37" s="24">
        <f t="shared" si="2"/>
        <v>3.5999220259733664E-4</v>
      </c>
      <c r="K37" s="26"/>
    </row>
    <row r="38" spans="4:11">
      <c r="D38" s="3">
        <f t="shared" si="3"/>
        <v>6</v>
      </c>
      <c r="E38" s="41">
        <f t="shared" si="4"/>
        <v>6.3058994438711444</v>
      </c>
      <c r="F38" s="41">
        <f t="shared" si="5"/>
        <v>6.3058975293347919</v>
      </c>
      <c r="G38" s="41">
        <f t="shared" si="6"/>
        <v>2.8142451697021897E-5</v>
      </c>
      <c r="H38" s="41">
        <f t="shared" si="7"/>
        <v>14.69935614335246</v>
      </c>
      <c r="I38" s="41">
        <f t="shared" si="8"/>
        <v>3.0361044461297892E-7</v>
      </c>
      <c r="J38" s="33">
        <f t="shared" si="2"/>
        <v>3.0361044461297892E-7</v>
      </c>
      <c r="K38" s="26"/>
    </row>
    <row r="39" spans="4:11">
      <c r="D39" s="27"/>
      <c r="E39" s="28"/>
      <c r="F39" s="28"/>
      <c r="G39" s="28"/>
      <c r="H39" s="28"/>
      <c r="I39" s="30"/>
      <c r="J39" s="29"/>
      <c r="K39" s="26"/>
    </row>
    <row r="40" spans="4:11">
      <c r="D40" s="27"/>
      <c r="E40" s="28"/>
      <c r="F40" s="28"/>
      <c r="G40" s="28"/>
      <c r="H40" s="28"/>
      <c r="I40" s="30"/>
      <c r="J40" s="29"/>
      <c r="K40" s="26"/>
    </row>
    <row r="41" spans="4:11">
      <c r="D41" s="27"/>
      <c r="E41" s="28"/>
      <c r="F41" s="28"/>
      <c r="G41" s="28"/>
      <c r="H41" s="28"/>
      <c r="I41" s="30"/>
      <c r="J41" s="29"/>
      <c r="K41" s="26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18EE-4CB8-49DD-907B-4ECA53E0D8E5}">
  <dimension ref="D2:L47"/>
  <sheetViews>
    <sheetView topLeftCell="A13" workbookViewId="0">
      <selection activeCell="E25" sqref="E25"/>
    </sheetView>
  </sheetViews>
  <sheetFormatPr baseColWidth="10" defaultRowHeight="14.4"/>
  <cols>
    <col min="5" max="6" width="11.6640625" bestFit="1" customWidth="1"/>
    <col min="7" max="7" width="16.6640625" customWidth="1"/>
    <col min="8" max="8" width="16.21875" customWidth="1"/>
    <col min="9" max="9" width="15.77734375" customWidth="1"/>
    <col min="10" max="10" width="18" customWidth="1"/>
  </cols>
  <sheetData>
    <row r="2" spans="7:8">
      <c r="G2" s="4" t="s">
        <v>0</v>
      </c>
      <c r="H2" s="4" t="s">
        <v>2</v>
      </c>
    </row>
    <row r="3" spans="7:8">
      <c r="G3" s="4">
        <v>-5</v>
      </c>
      <c r="H3" s="4">
        <f>-1+5.5*G3-4*G3^2+0.5*G3^3</f>
        <v>-191</v>
      </c>
    </row>
    <row r="4" spans="7:8">
      <c r="G4" s="4">
        <f>G3+1</f>
        <v>-4</v>
      </c>
      <c r="H4" s="4">
        <f t="shared" ref="H4:H18" si="0">-1+5.5*G4-4*G4^2+0.5*G4^3</f>
        <v>-119</v>
      </c>
    </row>
    <row r="5" spans="7:8">
      <c r="G5" s="4">
        <f t="shared" ref="G5:G18" si="1">G4+1</f>
        <v>-3</v>
      </c>
      <c r="H5" s="4">
        <f t="shared" si="0"/>
        <v>-67</v>
      </c>
    </row>
    <row r="6" spans="7:8">
      <c r="G6" s="4">
        <f t="shared" si="1"/>
        <v>-2</v>
      </c>
      <c r="H6" s="4">
        <f t="shared" si="0"/>
        <v>-32</v>
      </c>
    </row>
    <row r="7" spans="7:8">
      <c r="G7" s="4">
        <f t="shared" si="1"/>
        <v>-1</v>
      </c>
      <c r="H7" s="4">
        <f t="shared" si="0"/>
        <v>-11</v>
      </c>
    </row>
    <row r="8" spans="7:8">
      <c r="G8" s="4">
        <f t="shared" si="1"/>
        <v>0</v>
      </c>
      <c r="H8" s="4">
        <f t="shared" si="0"/>
        <v>-1</v>
      </c>
    </row>
    <row r="9" spans="7:8">
      <c r="G9" s="4">
        <f t="shared" si="1"/>
        <v>1</v>
      </c>
      <c r="H9" s="4">
        <f t="shared" si="0"/>
        <v>1</v>
      </c>
    </row>
    <row r="10" spans="7:8">
      <c r="G10" s="4">
        <f t="shared" si="1"/>
        <v>2</v>
      </c>
      <c r="H10" s="4">
        <f t="shared" si="0"/>
        <v>-2</v>
      </c>
    </row>
    <row r="11" spans="7:8">
      <c r="G11" s="4">
        <f t="shared" si="1"/>
        <v>3</v>
      </c>
      <c r="H11" s="4">
        <f t="shared" si="0"/>
        <v>-7</v>
      </c>
    </row>
    <row r="12" spans="7:8">
      <c r="G12" s="4">
        <f t="shared" si="1"/>
        <v>4</v>
      </c>
      <c r="H12" s="4">
        <f t="shared" si="0"/>
        <v>-11</v>
      </c>
    </row>
    <row r="13" spans="7:8">
      <c r="G13" s="4">
        <f t="shared" si="1"/>
        <v>5</v>
      </c>
      <c r="H13" s="4">
        <f t="shared" si="0"/>
        <v>-11</v>
      </c>
    </row>
    <row r="14" spans="7:8">
      <c r="G14" s="4">
        <f t="shared" si="1"/>
        <v>6</v>
      </c>
      <c r="H14" s="4">
        <f t="shared" si="0"/>
        <v>-4</v>
      </c>
    </row>
    <row r="15" spans="7:8">
      <c r="G15" s="4">
        <f t="shared" si="1"/>
        <v>7</v>
      </c>
      <c r="H15" s="4">
        <f t="shared" si="0"/>
        <v>13</v>
      </c>
    </row>
    <row r="16" spans="7:8">
      <c r="G16" s="4">
        <f t="shared" si="1"/>
        <v>8</v>
      </c>
      <c r="H16" s="4">
        <f t="shared" si="0"/>
        <v>43</v>
      </c>
    </row>
    <row r="17" spans="4:12">
      <c r="G17" s="4">
        <f t="shared" si="1"/>
        <v>9</v>
      </c>
      <c r="H17" s="4">
        <f t="shared" si="0"/>
        <v>89</v>
      </c>
    </row>
    <row r="18" spans="4:12">
      <c r="G18" s="4">
        <f t="shared" si="1"/>
        <v>10</v>
      </c>
      <c r="H18" s="4">
        <f t="shared" si="0"/>
        <v>154</v>
      </c>
    </row>
    <row r="22" spans="4:12">
      <c r="D22" s="2" t="s">
        <v>24</v>
      </c>
      <c r="E22" s="2"/>
      <c r="F22" s="2"/>
      <c r="G22" s="2"/>
      <c r="H22" s="2" t="s">
        <v>26</v>
      </c>
      <c r="I22" s="2"/>
      <c r="J22" s="2"/>
    </row>
    <row r="23" spans="4:12">
      <c r="D23" s="2" t="s">
        <v>4</v>
      </c>
      <c r="E23" s="2" t="s">
        <v>5</v>
      </c>
      <c r="F23" s="2" t="s">
        <v>11</v>
      </c>
      <c r="G23" s="2" t="s">
        <v>2</v>
      </c>
      <c r="H23" s="2" t="s">
        <v>3</v>
      </c>
      <c r="I23" s="2" t="s">
        <v>1</v>
      </c>
      <c r="J23" s="2" t="s">
        <v>10</v>
      </c>
    </row>
    <row r="24" spans="4:12">
      <c r="D24" s="2">
        <v>1</v>
      </c>
      <c r="E24" s="75">
        <v>4.54</v>
      </c>
      <c r="F24" s="75">
        <f>E24-(G24/H24)</f>
        <v>124.54069815195028</v>
      </c>
      <c r="G24" s="75">
        <f>-1+(5.5*E24)-4*(E24^2)+0.5*(E24^3)</f>
        <v>-11.688068000000001</v>
      </c>
      <c r="H24" s="75">
        <f>1.5*(E24^2)-(8*E24)+5.5</f>
        <v>9.7400000000000375E-2</v>
      </c>
      <c r="I24" s="75">
        <f>ABS((F24-E24)/F24)</f>
        <v>0.96354605307848185</v>
      </c>
      <c r="J24" s="76">
        <f>I24</f>
        <v>0.96354605307848185</v>
      </c>
    </row>
    <row r="25" spans="4:12">
      <c r="D25" s="2">
        <f>D24+1</f>
        <v>2</v>
      </c>
      <c r="E25" s="75">
        <f>F24</f>
        <v>124.54069815195028</v>
      </c>
      <c r="F25" s="75">
        <f>E25-(G25/H25)</f>
        <v>83.935104687030702</v>
      </c>
      <c r="G25" s="75">
        <f>-1+5.5*E25-4*(E25^2)+0.5*(E25^3)</f>
        <v>904479.55100490607</v>
      </c>
      <c r="H25" s="75">
        <f>1.5*(E25^2)-8*E25+5.5</f>
        <v>22274.752659047183</v>
      </c>
      <c r="I25" s="75">
        <f>ABS((F25-E25)/F25)</f>
        <v>0.48377366795842913</v>
      </c>
      <c r="J25" s="76">
        <f>I25</f>
        <v>0.48377366795842913</v>
      </c>
    </row>
    <row r="26" spans="4:12">
      <c r="D26" s="2">
        <f t="shared" ref="D26:D30" si="2">D25+1</f>
        <v>3</v>
      </c>
      <c r="E26" s="75">
        <f t="shared" ref="E26:E39" si="3">F25</f>
        <v>83.935104687030702</v>
      </c>
      <c r="F26" s="75">
        <f t="shared" ref="F26:F34" si="4">E26-(G26/H26)</f>
        <v>56.874430675964462</v>
      </c>
      <c r="G26" s="75">
        <f t="shared" ref="G26:G34" si="5">-1+5.5*E26-4*(E26^2)+0.5*(E26^3)</f>
        <v>267945.91438797762</v>
      </c>
      <c r="H26" s="75">
        <f t="shared" ref="H26:H34" si="6">1.5*(E26^2)-8*E26+5.5</f>
        <v>9901.6718607379589</v>
      </c>
      <c r="I26" s="75">
        <f t="shared" ref="I26:I34" si="7">ABS((F26-E26)/F26)</f>
        <v>0.47579683329475986</v>
      </c>
      <c r="J26" s="76">
        <f t="shared" ref="J26:J39" si="8">I26</f>
        <v>0.47579683329475986</v>
      </c>
    </row>
    <row r="27" spans="4:12">
      <c r="D27" s="2">
        <f t="shared" si="2"/>
        <v>4</v>
      </c>
      <c r="E27" s="75">
        <f t="shared" si="3"/>
        <v>56.874430675964462</v>
      </c>
      <c r="F27" s="75">
        <f t="shared" si="4"/>
        <v>38.848789746569651</v>
      </c>
      <c r="G27" s="75">
        <f t="shared" si="5"/>
        <v>79358.890953717724</v>
      </c>
      <c r="H27" s="75">
        <f t="shared" si="6"/>
        <v>4402.5558516649153</v>
      </c>
      <c r="I27" s="75">
        <f t="shared" si="7"/>
        <v>0.46399491585156716</v>
      </c>
      <c r="J27" s="76">
        <f t="shared" si="8"/>
        <v>0.46399491585156716</v>
      </c>
    </row>
    <row r="28" spans="4:12">
      <c r="D28" s="2">
        <f t="shared" si="2"/>
        <v>5</v>
      </c>
      <c r="E28" s="75">
        <f t="shared" si="3"/>
        <v>38.848789746569651</v>
      </c>
      <c r="F28" s="75">
        <f t="shared" si="4"/>
        <v>26.854418603931137</v>
      </c>
      <c r="G28" s="75">
        <f t="shared" si="5"/>
        <v>23491.604138269024</v>
      </c>
      <c r="H28" s="75">
        <f t="shared" si="6"/>
        <v>1958.5523791872056</v>
      </c>
      <c r="I28" s="75">
        <f t="shared" si="7"/>
        <v>0.44664423086347116</v>
      </c>
      <c r="J28" s="76">
        <f t="shared" si="8"/>
        <v>0.44664423086347116</v>
      </c>
      <c r="L28">
        <v>4</v>
      </c>
    </row>
    <row r="29" spans="4:12">
      <c r="D29" s="2">
        <f t="shared" si="2"/>
        <v>6</v>
      </c>
      <c r="E29" s="75">
        <f t="shared" si="3"/>
        <v>26.854418603931137</v>
      </c>
      <c r="F29" s="75">
        <f t="shared" si="4"/>
        <v>18.893404114015802</v>
      </c>
      <c r="G29" s="75">
        <f t="shared" si="5"/>
        <v>6945.2236634644669</v>
      </c>
      <c r="H29" s="75">
        <f t="shared" si="6"/>
        <v>872.40434900129515</v>
      </c>
      <c r="I29" s="75">
        <f t="shared" si="7"/>
        <v>0.42136474940530017</v>
      </c>
      <c r="J29" s="76">
        <f t="shared" si="8"/>
        <v>0.42136474940530017</v>
      </c>
    </row>
    <row r="30" spans="4:12">
      <c r="D30" s="2">
        <f t="shared" si="2"/>
        <v>7</v>
      </c>
      <c r="E30" s="75">
        <f t="shared" si="3"/>
        <v>18.893404114015802</v>
      </c>
      <c r="F30" s="75">
        <f t="shared" si="4"/>
        <v>13.641467922077663</v>
      </c>
      <c r="G30" s="75">
        <f t="shared" si="5"/>
        <v>2047.1724051598799</v>
      </c>
      <c r="H30" s="75">
        <f t="shared" si="6"/>
        <v>389.79384561113733</v>
      </c>
      <c r="I30" s="75">
        <f t="shared" si="7"/>
        <v>0.38499787720339729</v>
      </c>
      <c r="J30" s="76">
        <f t="shared" si="8"/>
        <v>0.38499787720339729</v>
      </c>
    </row>
    <row r="31" spans="4:12">
      <c r="D31" s="2">
        <f>D30+1</f>
        <v>8</v>
      </c>
      <c r="E31" s="75">
        <f t="shared" si="3"/>
        <v>13.641467922077663</v>
      </c>
      <c r="F31" s="75">
        <f t="shared" si="4"/>
        <v>10.228771889825993</v>
      </c>
      <c r="G31" s="75">
        <f t="shared" si="5"/>
        <v>598.93746085689406</v>
      </c>
      <c r="H31" s="75">
        <f t="shared" si="6"/>
        <v>175.50272722698949</v>
      </c>
      <c r="I31" s="75">
        <f t="shared" si="7"/>
        <v>0.33363692816789614</v>
      </c>
      <c r="J31" s="76">
        <f t="shared" si="8"/>
        <v>0.33363692816789614</v>
      </c>
    </row>
    <row r="32" spans="4:12">
      <c r="D32" s="2">
        <f t="shared" ref="D32:D34" si="9">D31+1</f>
        <v>9</v>
      </c>
      <c r="E32" s="75">
        <f t="shared" si="3"/>
        <v>10.228771889825993</v>
      </c>
      <c r="F32" s="75">
        <f t="shared" si="4"/>
        <v>8.0968924990821769</v>
      </c>
      <c r="G32" s="75">
        <f t="shared" si="5"/>
        <v>171.8539666040619</v>
      </c>
      <c r="H32" s="75">
        <f t="shared" si="6"/>
        <v>80.611486442533646</v>
      </c>
      <c r="I32" s="75">
        <f t="shared" si="7"/>
        <v>0.2632959979381565</v>
      </c>
      <c r="J32" s="76">
        <f t="shared" si="8"/>
        <v>0.2632959979381565</v>
      </c>
    </row>
    <row r="33" spans="4:10">
      <c r="D33" s="2">
        <f t="shared" si="9"/>
        <v>10</v>
      </c>
      <c r="E33" s="75">
        <f t="shared" si="3"/>
        <v>8.0968924990821769</v>
      </c>
      <c r="F33" s="75">
        <f t="shared" si="4"/>
        <v>6.9011983642422603</v>
      </c>
      <c r="G33" s="75">
        <f t="shared" si="5"/>
        <v>46.70902878757542</v>
      </c>
      <c r="H33" s="75">
        <f t="shared" si="6"/>
        <v>39.064362219882412</v>
      </c>
      <c r="I33" s="75">
        <f t="shared" si="7"/>
        <v>0.17325891413805228</v>
      </c>
      <c r="J33" s="76">
        <f t="shared" si="8"/>
        <v>0.17325891413805228</v>
      </c>
    </row>
    <row r="34" spans="4:10">
      <c r="D34" s="2">
        <f t="shared" si="9"/>
        <v>11</v>
      </c>
      <c r="E34" s="75">
        <f t="shared" si="3"/>
        <v>6.9011983642422603</v>
      </c>
      <c r="F34" s="75">
        <f t="shared" si="4"/>
        <v>6.4046304089150983</v>
      </c>
      <c r="G34" s="75">
        <f t="shared" si="5"/>
        <v>10.790531599469205</v>
      </c>
      <c r="H34" s="75">
        <f t="shared" si="6"/>
        <v>21.730221379991988</v>
      </c>
      <c r="I34" s="75">
        <f t="shared" si="7"/>
        <v>7.753264804100965E-2</v>
      </c>
      <c r="J34" s="76">
        <f t="shared" si="8"/>
        <v>7.753264804100965E-2</v>
      </c>
    </row>
    <row r="35" spans="4:10">
      <c r="D35" s="2">
        <f t="shared" ref="D35:D47" si="10">D34+1</f>
        <v>12</v>
      </c>
      <c r="E35" s="75">
        <f t="shared" si="3"/>
        <v>6.4046304089150983</v>
      </c>
      <c r="F35" s="75">
        <f t="shared" ref="F35:F39" si="11">E35-(G35/H35)</f>
        <v>6.3093281688034368</v>
      </c>
      <c r="G35" s="75">
        <f t="shared" ref="G35:G39" si="12">-1+5.5*E35-4*(E35^2)+0.5*(E35^3)</f>
        <v>1.5050027538088671</v>
      </c>
      <c r="H35" s="75">
        <f t="shared" ref="H35:H39" si="13">1.5*(E35^2)-8*E35+5.5</f>
        <v>15.791892740879177</v>
      </c>
      <c r="I35" s="75">
        <f t="shared" ref="I35:I39" si="14">ABS((F35-E35)/F35)</f>
        <v>1.5104974343050458E-2</v>
      </c>
      <c r="J35" s="76">
        <f t="shared" si="8"/>
        <v>1.5104974343050458E-2</v>
      </c>
    </row>
    <row r="36" spans="4:10">
      <c r="D36" s="2">
        <f t="shared" si="10"/>
        <v>13</v>
      </c>
      <c r="E36" s="75">
        <f t="shared" si="3"/>
        <v>6.3093281688034368</v>
      </c>
      <c r="F36" s="75">
        <f t="shared" si="11"/>
        <v>6.3059018916829821</v>
      </c>
      <c r="G36" s="75">
        <f t="shared" si="12"/>
        <v>5.0492386578426363E-2</v>
      </c>
      <c r="H36" s="75">
        <f t="shared" si="13"/>
        <v>14.736807562057301</v>
      </c>
      <c r="I36" s="75">
        <f t="shared" si="14"/>
        <v>5.4334450159678838E-4</v>
      </c>
      <c r="J36" s="76">
        <f t="shared" si="8"/>
        <v>5.4334450159678838E-4</v>
      </c>
    </row>
    <row r="37" spans="4:10">
      <c r="D37" s="2">
        <f t="shared" si="10"/>
        <v>14</v>
      </c>
      <c r="E37" s="75">
        <f t="shared" si="3"/>
        <v>6.3059018916829821</v>
      </c>
      <c r="F37" s="75">
        <f t="shared" si="11"/>
        <v>6.3058975293404966</v>
      </c>
      <c r="G37" s="75">
        <f t="shared" si="12"/>
        <v>6.4123742390620464E-5</v>
      </c>
      <c r="H37" s="75">
        <f t="shared" si="13"/>
        <v>14.699382867832661</v>
      </c>
      <c r="I37" s="75">
        <f t="shared" si="14"/>
        <v>6.9178772175840389E-7</v>
      </c>
      <c r="J37" s="76">
        <f t="shared" si="8"/>
        <v>6.9178772175840389E-7</v>
      </c>
    </row>
    <row r="38" spans="4:10">
      <c r="D38" s="2">
        <f t="shared" si="10"/>
        <v>15</v>
      </c>
      <c r="E38" s="75">
        <f t="shared" si="3"/>
        <v>6.3058975293404966</v>
      </c>
      <c r="F38" s="75">
        <f t="shared" si="11"/>
        <v>6.3058975293334294</v>
      </c>
      <c r="G38" s="75">
        <f t="shared" si="12"/>
        <v>1.0388134796812665E-10</v>
      </c>
      <c r="H38" s="75">
        <f t="shared" si="13"/>
        <v>14.699335241089898</v>
      </c>
      <c r="I38" s="75">
        <f t="shared" si="14"/>
        <v>1.1207343050975561E-12</v>
      </c>
      <c r="J38" s="76">
        <f t="shared" si="8"/>
        <v>1.1207343050975561E-12</v>
      </c>
    </row>
    <row r="39" spans="4:10">
      <c r="D39" s="2">
        <f t="shared" si="10"/>
        <v>16</v>
      </c>
      <c r="E39" s="75">
        <f t="shared" si="3"/>
        <v>6.3058975293334294</v>
      </c>
      <c r="F39" s="75">
        <f t="shared" si="11"/>
        <v>6.3058975293334294</v>
      </c>
      <c r="G39" s="75">
        <f t="shared" si="12"/>
        <v>0</v>
      </c>
      <c r="H39" s="75">
        <f t="shared" si="13"/>
        <v>14.69933524101274</v>
      </c>
      <c r="I39" s="75">
        <f t="shared" si="14"/>
        <v>0</v>
      </c>
      <c r="J39" s="76">
        <f t="shared" si="8"/>
        <v>0</v>
      </c>
    </row>
    <row r="40" spans="4:10">
      <c r="D40" s="2">
        <f t="shared" si="10"/>
        <v>17</v>
      </c>
      <c r="E40" s="75">
        <f t="shared" ref="E40:E44" si="15">F39</f>
        <v>6.3058975293334294</v>
      </c>
      <c r="F40" s="75">
        <f t="shared" ref="F40:F44" si="16">E40-(G40/H40)</f>
        <v>6.3058975293334294</v>
      </c>
      <c r="G40" s="75">
        <f t="shared" ref="G40:G44" si="17">-1+5.5*E40-4*(E40^2)+0.5*(E40^3)</f>
        <v>0</v>
      </c>
      <c r="H40" s="75">
        <f t="shared" ref="H40:H44" si="18">1.5*(E40^2)-8*E40+5.5</f>
        <v>14.69933524101274</v>
      </c>
      <c r="I40" s="75">
        <f t="shared" ref="I40:I44" si="19">ABS((F40-E40)/F40)</f>
        <v>0</v>
      </c>
      <c r="J40" s="76">
        <f t="shared" ref="J40:J44" si="20">I40</f>
        <v>0</v>
      </c>
    </row>
    <row r="41" spans="4:10">
      <c r="D41" s="2">
        <f t="shared" si="10"/>
        <v>18</v>
      </c>
      <c r="E41" s="75">
        <f t="shared" si="15"/>
        <v>6.3058975293334294</v>
      </c>
      <c r="F41" s="75">
        <f t="shared" si="16"/>
        <v>6.3058975293334294</v>
      </c>
      <c r="G41" s="75">
        <f t="shared" si="17"/>
        <v>0</v>
      </c>
      <c r="H41" s="75">
        <f t="shared" si="18"/>
        <v>14.69933524101274</v>
      </c>
      <c r="I41" s="75">
        <f t="shared" si="19"/>
        <v>0</v>
      </c>
      <c r="J41" s="76">
        <f t="shared" si="20"/>
        <v>0</v>
      </c>
    </row>
    <row r="42" spans="4:10">
      <c r="D42" s="2">
        <f t="shared" si="10"/>
        <v>19</v>
      </c>
      <c r="E42" s="75">
        <f t="shared" si="15"/>
        <v>6.3058975293334294</v>
      </c>
      <c r="F42" s="75">
        <f t="shared" si="16"/>
        <v>6.3058975293334294</v>
      </c>
      <c r="G42" s="75">
        <f t="shared" si="17"/>
        <v>0</v>
      </c>
      <c r="H42" s="75">
        <f t="shared" si="18"/>
        <v>14.69933524101274</v>
      </c>
      <c r="I42" s="75">
        <f t="shared" si="19"/>
        <v>0</v>
      </c>
      <c r="J42" s="76">
        <f t="shared" si="20"/>
        <v>0</v>
      </c>
    </row>
    <row r="43" spans="4:10">
      <c r="D43" s="2">
        <f t="shared" si="10"/>
        <v>20</v>
      </c>
      <c r="E43" s="75">
        <f t="shared" si="15"/>
        <v>6.3058975293334294</v>
      </c>
      <c r="F43" s="75">
        <f t="shared" si="16"/>
        <v>6.3058975293334294</v>
      </c>
      <c r="G43" s="75">
        <f t="shared" si="17"/>
        <v>0</v>
      </c>
      <c r="H43" s="75">
        <f t="shared" si="18"/>
        <v>14.69933524101274</v>
      </c>
      <c r="I43" s="75">
        <f t="shared" si="19"/>
        <v>0</v>
      </c>
      <c r="J43" s="76">
        <f t="shared" si="20"/>
        <v>0</v>
      </c>
    </row>
    <row r="44" spans="4:10">
      <c r="D44" s="2">
        <f t="shared" si="10"/>
        <v>21</v>
      </c>
      <c r="E44" s="75">
        <f t="shared" si="15"/>
        <v>6.3058975293334294</v>
      </c>
      <c r="F44" s="75">
        <f t="shared" si="16"/>
        <v>6.3058975293334294</v>
      </c>
      <c r="G44" s="75">
        <f t="shared" si="17"/>
        <v>0</v>
      </c>
      <c r="H44" s="75">
        <f t="shared" si="18"/>
        <v>14.69933524101274</v>
      </c>
      <c r="I44" s="75">
        <f t="shared" si="19"/>
        <v>0</v>
      </c>
      <c r="J44" s="76">
        <f t="shared" si="20"/>
        <v>0</v>
      </c>
    </row>
    <row r="45" spans="4:10">
      <c r="D45" s="2">
        <f t="shared" si="10"/>
        <v>22</v>
      </c>
      <c r="E45" s="75">
        <f t="shared" ref="E45:E47" si="21">F44</f>
        <v>6.3058975293334294</v>
      </c>
      <c r="F45" s="75">
        <f t="shared" ref="F45:F47" si="22">E45-(G45/H45)</f>
        <v>6.3058975293334294</v>
      </c>
      <c r="G45" s="75">
        <f t="shared" ref="G45:G47" si="23">-1+5.5*E45-4*(E45^2)+0.5*(E45^3)</f>
        <v>0</v>
      </c>
      <c r="H45" s="75">
        <f t="shared" ref="H45:H47" si="24">1.5*(E45^2)-8*E45+5.5</f>
        <v>14.69933524101274</v>
      </c>
      <c r="I45" s="75">
        <f t="shared" ref="I45:I47" si="25">ABS((F45-E45)/F45)</f>
        <v>0</v>
      </c>
      <c r="J45" s="76">
        <f t="shared" ref="J45:J47" si="26">I45</f>
        <v>0</v>
      </c>
    </row>
    <row r="46" spans="4:10">
      <c r="D46" s="2">
        <f t="shared" si="10"/>
        <v>23</v>
      </c>
      <c r="E46" s="75">
        <f t="shared" si="21"/>
        <v>6.3058975293334294</v>
      </c>
      <c r="F46" s="75">
        <f t="shared" si="22"/>
        <v>6.3058975293334294</v>
      </c>
      <c r="G46" s="75">
        <f t="shared" si="23"/>
        <v>0</v>
      </c>
      <c r="H46" s="75">
        <f t="shared" si="24"/>
        <v>14.69933524101274</v>
      </c>
      <c r="I46" s="75">
        <f t="shared" si="25"/>
        <v>0</v>
      </c>
      <c r="J46" s="76">
        <f t="shared" si="26"/>
        <v>0</v>
      </c>
    </row>
    <row r="47" spans="4:10">
      <c r="D47" s="2">
        <f t="shared" si="10"/>
        <v>24</v>
      </c>
      <c r="E47" s="75">
        <f t="shared" si="21"/>
        <v>6.3058975293334294</v>
      </c>
      <c r="F47" s="75">
        <f t="shared" si="22"/>
        <v>6.3058975293334294</v>
      </c>
      <c r="G47" s="75">
        <f t="shared" si="23"/>
        <v>0</v>
      </c>
      <c r="H47" s="75">
        <f t="shared" si="24"/>
        <v>14.69933524101274</v>
      </c>
      <c r="I47" s="75">
        <f t="shared" si="25"/>
        <v>0</v>
      </c>
      <c r="J47" s="76">
        <f t="shared" si="26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146F3-51E7-4984-9E55-111B260C2104}">
  <dimension ref="C9:K42"/>
  <sheetViews>
    <sheetView topLeftCell="A19" zoomScaleNormal="100" workbookViewId="0">
      <selection activeCell="K48" sqref="K48"/>
    </sheetView>
  </sheetViews>
  <sheetFormatPr baseColWidth="10" defaultRowHeight="14.4"/>
  <cols>
    <col min="11" max="11" width="21.33203125" customWidth="1"/>
  </cols>
  <sheetData>
    <row r="9" spans="4:5">
      <c r="D9" s="2" t="s">
        <v>0</v>
      </c>
      <c r="E9" s="2" t="s">
        <v>2</v>
      </c>
    </row>
    <row r="10" spans="4:5">
      <c r="D10" s="2">
        <v>-3</v>
      </c>
      <c r="E10" s="2">
        <f>-12-21*D10+18*D10^2-(2.4)*D10^3</f>
        <v>277.8</v>
      </c>
    </row>
    <row r="11" spans="4:5">
      <c r="D11" s="2">
        <f>D10+0.5</f>
        <v>-2.5</v>
      </c>
      <c r="E11" s="2">
        <f t="shared" ref="E11:E30" si="0">-12-21*D11+18*D11^2-(2.4)*D11^3</f>
        <v>190.5</v>
      </c>
    </row>
    <row r="12" spans="4:5">
      <c r="D12" s="2">
        <f t="shared" ref="D12:D30" si="1">D11+0.5</f>
        <v>-2</v>
      </c>
      <c r="E12" s="2">
        <f t="shared" si="0"/>
        <v>121.2</v>
      </c>
    </row>
    <row r="13" spans="4:5">
      <c r="D13" s="2">
        <f t="shared" si="1"/>
        <v>-1.5</v>
      </c>
      <c r="E13" s="2">
        <f t="shared" si="0"/>
        <v>68.099999999999994</v>
      </c>
    </row>
    <row r="14" spans="4:5">
      <c r="D14" s="2">
        <f t="shared" si="1"/>
        <v>-1</v>
      </c>
      <c r="E14" s="2">
        <f t="shared" si="0"/>
        <v>29.4</v>
      </c>
    </row>
    <row r="15" spans="4:5">
      <c r="D15" s="2">
        <f t="shared" si="1"/>
        <v>-0.5</v>
      </c>
      <c r="E15" s="2">
        <f t="shared" si="0"/>
        <v>3.3</v>
      </c>
    </row>
    <row r="16" spans="4:5">
      <c r="D16" s="2">
        <f t="shared" si="1"/>
        <v>0</v>
      </c>
      <c r="E16" s="2">
        <f t="shared" si="0"/>
        <v>-12</v>
      </c>
    </row>
    <row r="17" spans="4:5">
      <c r="D17" s="2">
        <f t="shared" si="1"/>
        <v>0.5</v>
      </c>
      <c r="E17" s="2">
        <f t="shared" si="0"/>
        <v>-18.3</v>
      </c>
    </row>
    <row r="18" spans="4:5">
      <c r="D18" s="2">
        <f t="shared" si="1"/>
        <v>1</v>
      </c>
      <c r="E18" s="2">
        <f t="shared" si="0"/>
        <v>-17.399999999999999</v>
      </c>
    </row>
    <row r="19" spans="4:5">
      <c r="D19" s="2">
        <f t="shared" si="1"/>
        <v>1.5</v>
      </c>
      <c r="E19" s="2">
        <f t="shared" si="0"/>
        <v>-11.1</v>
      </c>
    </row>
    <row r="20" spans="4:5">
      <c r="D20" s="2">
        <f t="shared" si="1"/>
        <v>2</v>
      </c>
      <c r="E20" s="2">
        <f t="shared" si="0"/>
        <v>-1.1999999999999993</v>
      </c>
    </row>
    <row r="21" spans="4:5">
      <c r="D21" s="2">
        <f t="shared" si="1"/>
        <v>2.5</v>
      </c>
      <c r="E21" s="2">
        <f t="shared" si="0"/>
        <v>10.5</v>
      </c>
    </row>
    <row r="22" spans="4:5">
      <c r="D22" s="2">
        <f t="shared" si="1"/>
        <v>3</v>
      </c>
      <c r="E22" s="2">
        <f t="shared" si="0"/>
        <v>22.200000000000003</v>
      </c>
    </row>
    <row r="23" spans="4:5">
      <c r="D23" s="2">
        <f t="shared" si="1"/>
        <v>3.5</v>
      </c>
      <c r="E23" s="2">
        <f t="shared" si="0"/>
        <v>32.100000000000009</v>
      </c>
    </row>
    <row r="24" spans="4:5">
      <c r="D24" s="2">
        <f t="shared" si="1"/>
        <v>4</v>
      </c>
      <c r="E24" s="2">
        <f t="shared" si="0"/>
        <v>38.400000000000006</v>
      </c>
    </row>
    <row r="25" spans="4:5">
      <c r="D25" s="2">
        <f t="shared" si="1"/>
        <v>4.5</v>
      </c>
      <c r="E25" s="2">
        <f t="shared" si="0"/>
        <v>39.300000000000011</v>
      </c>
    </row>
    <row r="26" spans="4:5">
      <c r="D26" s="2">
        <f t="shared" si="1"/>
        <v>5</v>
      </c>
      <c r="E26" s="2">
        <f t="shared" si="0"/>
        <v>33</v>
      </c>
    </row>
    <row r="27" spans="4:5">
      <c r="D27" s="2">
        <f t="shared" si="1"/>
        <v>5.5</v>
      </c>
      <c r="E27" s="2">
        <f t="shared" si="0"/>
        <v>17.699999999999989</v>
      </c>
    </row>
    <row r="28" spans="4:5">
      <c r="D28" s="2">
        <f t="shared" si="1"/>
        <v>6</v>
      </c>
      <c r="E28" s="2">
        <f t="shared" si="0"/>
        <v>-8.3999999999999773</v>
      </c>
    </row>
    <row r="29" spans="4:5">
      <c r="D29" s="2">
        <f t="shared" si="1"/>
        <v>6.5</v>
      </c>
      <c r="E29" s="2">
        <f t="shared" si="0"/>
        <v>-47.100000000000023</v>
      </c>
    </row>
    <row r="30" spans="4:5">
      <c r="D30" s="2">
        <f t="shared" si="1"/>
        <v>7</v>
      </c>
      <c r="E30" s="2">
        <f t="shared" si="0"/>
        <v>-100.19999999999993</v>
      </c>
    </row>
    <row r="33" spans="3:11">
      <c r="K33">
        <v>0.1</v>
      </c>
    </row>
    <row r="34" spans="3:11">
      <c r="C34" s="4" t="s">
        <v>4</v>
      </c>
      <c r="D34" s="8" t="s">
        <v>20</v>
      </c>
      <c r="E34" s="8" t="s">
        <v>5</v>
      </c>
      <c r="F34" s="8" t="s">
        <v>11</v>
      </c>
      <c r="G34" s="4" t="s">
        <v>6</v>
      </c>
      <c r="H34" s="4" t="s">
        <v>21</v>
      </c>
      <c r="I34" s="4" t="s">
        <v>22</v>
      </c>
      <c r="J34" s="4" t="s">
        <v>1</v>
      </c>
      <c r="K34" s="4" t="s">
        <v>10</v>
      </c>
    </row>
    <row r="35" spans="3:11">
      <c r="C35" s="4">
        <v>1</v>
      </c>
      <c r="D35" s="70">
        <v>0</v>
      </c>
      <c r="E35" s="70">
        <v>3</v>
      </c>
      <c r="F35" s="70">
        <f>E35-((G35*I35)/(G35-H35))</f>
        <v>1.0526315789473684</v>
      </c>
      <c r="G35" s="13">
        <f>-12-21*E35+18*E35^2-(2.4)*E35^3</f>
        <v>22.200000000000003</v>
      </c>
      <c r="H35" s="13">
        <f>-12-21*D35+18*D35^2-(2.4)*D35^3</f>
        <v>-12</v>
      </c>
      <c r="I35" s="13">
        <f>E35-D35</f>
        <v>3</v>
      </c>
      <c r="J35" s="13">
        <f>ABS((E35-D35)/E35)</f>
        <v>1</v>
      </c>
      <c r="K35" s="23">
        <f>J35</f>
        <v>1</v>
      </c>
    </row>
    <row r="36" spans="3:11">
      <c r="C36" s="4">
        <f>C35+1</f>
        <v>2</v>
      </c>
      <c r="D36" s="70">
        <f>E35</f>
        <v>3</v>
      </c>
      <c r="E36" s="70">
        <f>F35</f>
        <v>1.0526315789473684</v>
      </c>
      <c r="F36" s="70">
        <f>E36-((G36*I36)/(G36-H36))</f>
        <v>1.8960244648318043</v>
      </c>
      <c r="G36" s="13">
        <f>-12-21*E36+18*E36^2-(2.4)*E36^3</f>
        <v>-16.959906691937604</v>
      </c>
      <c r="H36" s="13">
        <f>-12-21*D36+18*D36^2-(2.4)*D36^3</f>
        <v>22.200000000000003</v>
      </c>
      <c r="I36" s="13">
        <f>E36-D36</f>
        <v>-1.9473684210526316</v>
      </c>
      <c r="J36" s="13">
        <f>ABS((E36-D36)/E36)</f>
        <v>1.85</v>
      </c>
      <c r="K36" s="23">
        <f>J36</f>
        <v>1.85</v>
      </c>
    </row>
    <row r="37" spans="3:11">
      <c r="C37" s="4">
        <f t="shared" ref="C37:C42" si="2">C36+1</f>
        <v>3</v>
      </c>
      <c r="D37" s="70">
        <f t="shared" ref="D37:E41" si="3">E36</f>
        <v>1.0526315789473684</v>
      </c>
      <c r="E37" s="70">
        <f t="shared" si="3"/>
        <v>1.8960244648318043</v>
      </c>
      <c r="F37" s="70">
        <f t="shared" ref="F37:F41" si="4">E37-((G37*I37)/(G37-H37))</f>
        <v>2.1127058214967223</v>
      </c>
      <c r="G37" s="13">
        <f t="shared" ref="G37:G41" si="5">-12-21*E37+18*E37^2-(2.4)*E37^3</f>
        <v>-3.4666398290008154</v>
      </c>
      <c r="H37" s="13">
        <f t="shared" ref="H37:H41" si="6">-12-21*D37+18*D37^2-(2.4)*D37^3</f>
        <v>-16.959906691937604</v>
      </c>
      <c r="I37" s="13">
        <f t="shared" ref="I37:I41" si="7">E37-D37</f>
        <v>0.84339288588443595</v>
      </c>
      <c r="J37" s="13">
        <f t="shared" ref="J37:J41" si="8">ABS((E37-D37)/E37)</f>
        <v>0.44482173174872669</v>
      </c>
      <c r="K37" s="23">
        <f t="shared" ref="K37:K42" si="9">J37</f>
        <v>0.44482173174872669</v>
      </c>
    </row>
    <row r="38" spans="3:11">
      <c r="C38" s="4">
        <f t="shared" si="2"/>
        <v>4</v>
      </c>
      <c r="D38" s="70">
        <f t="shared" si="3"/>
        <v>1.8960244648318043</v>
      </c>
      <c r="E38" s="70">
        <f t="shared" si="3"/>
        <v>2.1127058214967223</v>
      </c>
      <c r="F38" s="70">
        <f t="shared" si="4"/>
        <v>2.0521574595573893</v>
      </c>
      <c r="G38" s="13">
        <f t="shared" si="5"/>
        <v>1.3443626278261114</v>
      </c>
      <c r="H38" s="13">
        <f t="shared" si="6"/>
        <v>-3.4666398290008154</v>
      </c>
      <c r="I38" s="13">
        <f t="shared" si="7"/>
        <v>0.21668135666491795</v>
      </c>
      <c r="J38" s="13">
        <f t="shared" si="8"/>
        <v>0.10256106385479287</v>
      </c>
      <c r="K38" s="23">
        <f t="shared" si="9"/>
        <v>0.10256106385479287</v>
      </c>
    </row>
    <row r="39" spans="3:11">
      <c r="C39" s="4">
        <f t="shared" si="2"/>
        <v>5</v>
      </c>
      <c r="D39" s="70">
        <f t="shared" si="3"/>
        <v>2.1127058214967223</v>
      </c>
      <c r="E39" s="70">
        <f t="shared" si="3"/>
        <v>2.0521574595573893</v>
      </c>
      <c r="F39" s="70">
        <f t="shared" si="4"/>
        <v>2.0535931704873707</v>
      </c>
      <c r="G39" s="13">
        <f t="shared" si="5"/>
        <v>-3.2651489751717833E-2</v>
      </c>
      <c r="H39" s="13">
        <f t="shared" si="6"/>
        <v>1.3443626278261114</v>
      </c>
      <c r="I39" s="13">
        <f t="shared" si="7"/>
        <v>-6.0548361939332995E-2</v>
      </c>
      <c r="J39" s="13">
        <f t="shared" si="8"/>
        <v>2.9504734959466563E-2</v>
      </c>
      <c r="K39" s="23">
        <f t="shared" si="9"/>
        <v>2.9504734959466563E-2</v>
      </c>
    </row>
    <row r="40" spans="3:11">
      <c r="C40" s="34">
        <f t="shared" si="2"/>
        <v>6</v>
      </c>
      <c r="D40" s="71">
        <f t="shared" si="3"/>
        <v>2.0521574595573893</v>
      </c>
      <c r="E40" s="71">
        <f t="shared" si="3"/>
        <v>2.0535931704873707</v>
      </c>
      <c r="F40" s="72">
        <f t="shared" si="4"/>
        <v>2.0536047407165348</v>
      </c>
      <c r="G40" s="71">
        <f t="shared" si="5"/>
        <v>-2.6103097977170364E-4</v>
      </c>
      <c r="H40" s="71">
        <f t="shared" si="6"/>
        <v>-3.2651489751717833E-2</v>
      </c>
      <c r="I40" s="71">
        <f t="shared" si="7"/>
        <v>1.4357109299814041E-3</v>
      </c>
      <c r="J40" s="71">
        <f t="shared" si="8"/>
        <v>6.991213988312363E-4</v>
      </c>
      <c r="K40" s="38">
        <f t="shared" si="9"/>
        <v>6.991213988312363E-4</v>
      </c>
    </row>
    <row r="41" spans="3:11">
      <c r="C41" s="18">
        <f t="shared" si="2"/>
        <v>7</v>
      </c>
      <c r="D41" s="20">
        <f t="shared" si="3"/>
        <v>2.0535931704873707</v>
      </c>
      <c r="E41" s="20">
        <f t="shared" si="3"/>
        <v>2.0536047407165348</v>
      </c>
      <c r="F41" s="20">
        <f t="shared" si="4"/>
        <v>2.0536047383288327</v>
      </c>
      <c r="G41" s="20">
        <f t="shared" si="5"/>
        <v>5.3879038119930556E-8</v>
      </c>
      <c r="H41" s="20">
        <f t="shared" si="6"/>
        <v>-2.6103097977170364E-4</v>
      </c>
      <c r="I41" s="20">
        <f t="shared" si="7"/>
        <v>1.1570229164092893E-5</v>
      </c>
      <c r="J41" s="20">
        <f t="shared" si="8"/>
        <v>5.6341071554284883E-6</v>
      </c>
      <c r="K41" s="24">
        <f t="shared" si="9"/>
        <v>5.6341071554284883E-6</v>
      </c>
    </row>
    <row r="42" spans="3:11">
      <c r="C42" s="18">
        <f t="shared" si="2"/>
        <v>8</v>
      </c>
      <c r="D42" s="20">
        <f>E41</f>
        <v>2.0536047407165348</v>
      </c>
      <c r="E42" s="20">
        <f>F41</f>
        <v>2.0536047383288327</v>
      </c>
      <c r="F42" s="20">
        <f>E42-((G42*I42)/(G42-H42))</f>
        <v>2.0536047383288367</v>
      </c>
      <c r="G42" s="20">
        <f>-12-21*E42+18*E42^2-(2.4)*E42^3</f>
        <v>-8.8817841970012523E-14</v>
      </c>
      <c r="H42" s="20">
        <f>-12-21*D42+18*D42^2-(2.4)*D42^3</f>
        <v>5.3879038119930556E-8</v>
      </c>
      <c r="I42" s="20">
        <f>E42-D42</f>
        <v>-2.3877020360885126E-9</v>
      </c>
      <c r="J42" s="20">
        <f>ABS((E42-D42)/E42)</f>
        <v>1.1626882191709195E-9</v>
      </c>
      <c r="K42" s="24">
        <f t="shared" si="9"/>
        <v>1.1626882191709195E-9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54D6-9AC2-4438-B9A8-0588B5A88CF1}">
  <dimension ref="D15:L48"/>
  <sheetViews>
    <sheetView workbookViewId="0">
      <selection activeCell="L29" sqref="L29"/>
    </sheetView>
  </sheetViews>
  <sheetFormatPr baseColWidth="10" defaultRowHeight="14.4"/>
  <cols>
    <col min="12" max="12" width="21.21875" bestFit="1" customWidth="1"/>
  </cols>
  <sheetData>
    <row r="15" spans="5:6">
      <c r="E15" s="2" t="s">
        <v>0</v>
      </c>
      <c r="F15" s="2" t="s">
        <v>2</v>
      </c>
    </row>
    <row r="16" spans="5:6">
      <c r="E16" s="2">
        <v>-3</v>
      </c>
      <c r="F16" s="2">
        <f>SIN(E16)+COS(1+E16^2)-1</f>
        <v>-1.9801915371363197</v>
      </c>
    </row>
    <row r="17" spans="4:12">
      <c r="E17" s="2">
        <f>E16+1</f>
        <v>-2</v>
      </c>
      <c r="F17" s="2">
        <f t="shared" ref="F17:F24" si="0">SIN(E17)+COS(1+E17^2)-1</f>
        <v>-1.6256352413624555</v>
      </c>
    </row>
    <row r="18" spans="4:12">
      <c r="E18" s="2">
        <f t="shared" ref="E18:E24" si="1">E17+1</f>
        <v>-1</v>
      </c>
      <c r="F18" s="2">
        <f t="shared" si="0"/>
        <v>-2.2576178213550389</v>
      </c>
    </row>
    <row r="19" spans="4:12">
      <c r="E19" s="2">
        <f t="shared" si="1"/>
        <v>0</v>
      </c>
      <c r="F19" s="2">
        <f t="shared" si="0"/>
        <v>-0.45969769413186023</v>
      </c>
    </row>
    <row r="20" spans="4:12">
      <c r="E20" s="2">
        <f t="shared" si="1"/>
        <v>1</v>
      </c>
      <c r="F20" s="2">
        <f t="shared" si="0"/>
        <v>-0.57467585173924585</v>
      </c>
    </row>
    <row r="21" spans="4:12">
      <c r="E21" s="2">
        <f t="shared" si="1"/>
        <v>2</v>
      </c>
      <c r="F21" s="2">
        <f t="shared" si="0"/>
        <v>0.1929596122889079</v>
      </c>
    </row>
    <row r="22" spans="4:12">
      <c r="E22" s="2">
        <f t="shared" si="1"/>
        <v>3</v>
      </c>
      <c r="F22" s="2">
        <f t="shared" si="0"/>
        <v>-1.6979515210165852</v>
      </c>
    </row>
    <row r="23" spans="4:12">
      <c r="E23" s="2">
        <f t="shared" si="1"/>
        <v>4</v>
      </c>
      <c r="F23" s="2">
        <f t="shared" si="0"/>
        <v>-2.031965833359525</v>
      </c>
    </row>
    <row r="24" spans="4:12">
      <c r="E24" s="2">
        <f t="shared" si="1"/>
        <v>5</v>
      </c>
      <c r="F24" s="2">
        <f t="shared" si="0"/>
        <v>-1.3120049523344981</v>
      </c>
    </row>
    <row r="28" spans="4:12">
      <c r="D28" s="42" t="s">
        <v>4</v>
      </c>
      <c r="E28" s="42" t="s">
        <v>20</v>
      </c>
      <c r="F28" s="42" t="s">
        <v>5</v>
      </c>
      <c r="G28" s="42" t="s">
        <v>11</v>
      </c>
      <c r="H28" s="42" t="s">
        <v>6</v>
      </c>
      <c r="I28" s="42" t="s">
        <v>21</v>
      </c>
      <c r="J28" s="42" t="s">
        <v>22</v>
      </c>
      <c r="K28" s="42" t="s">
        <v>1</v>
      </c>
      <c r="L28" s="42" t="s">
        <v>10</v>
      </c>
    </row>
    <row r="29" spans="4:12">
      <c r="D29" s="42">
        <v>1</v>
      </c>
      <c r="E29" s="45">
        <v>1</v>
      </c>
      <c r="F29" s="45">
        <v>3</v>
      </c>
      <c r="G29" s="46">
        <f>F29-((H29*J29)/(H29-I29))</f>
        <v>-2.321427848421953E-2</v>
      </c>
      <c r="H29" s="45">
        <f>SIN(F29)+COS(1+F29^2)-1</f>
        <v>-1.6979515210165852</v>
      </c>
      <c r="I29" s="45">
        <f>SIN(E29)+COS(1+E29^2)-1</f>
        <v>-0.57467585173924585</v>
      </c>
      <c r="J29" s="45">
        <f>F29-E29</f>
        <v>2</v>
      </c>
      <c r="K29" s="45">
        <f>ABS((F29-E29)/F29)</f>
        <v>0.66666666666666663</v>
      </c>
      <c r="L29" s="49">
        <f>K29</f>
        <v>0.66666666666666663</v>
      </c>
    </row>
    <row r="30" spans="4:12">
      <c r="D30" s="42">
        <f>D29+1</f>
        <v>2</v>
      </c>
      <c r="E30" s="45">
        <f>F29</f>
        <v>3</v>
      </c>
      <c r="F30" s="45">
        <f>G29</f>
        <v>-2.321427848421953E-2</v>
      </c>
      <c r="G30" s="46">
        <f>F30-((H30*J30)/(H30-I30))</f>
        <v>-1.226347475638796</v>
      </c>
      <c r="H30" s="45">
        <f>SIN(F30)+COS(1+F30^2)-1</f>
        <v>-0.48336343707408713</v>
      </c>
      <c r="I30" s="45">
        <f>SIN(E30)+COS(1+E30^2)-1</f>
        <v>-1.6979515210165852</v>
      </c>
      <c r="J30" s="45">
        <f>F30-E30</f>
        <v>-3.0232142784842195</v>
      </c>
      <c r="K30" s="45">
        <f>ABS((F30-E30)/F30)</f>
        <v>130.23080947957624</v>
      </c>
      <c r="L30" s="49">
        <f t="shared" ref="L30:L32" si="2">K30</f>
        <v>130.23080947957624</v>
      </c>
    </row>
    <row r="31" spans="4:12">
      <c r="D31" s="42">
        <f t="shared" ref="D31:D48" si="3">D30+1</f>
        <v>3</v>
      </c>
      <c r="E31" s="45">
        <f t="shared" ref="E31:F48" si="4">F30</f>
        <v>-2.321427848421953E-2</v>
      </c>
      <c r="F31" s="45">
        <f t="shared" si="4"/>
        <v>-1.226347475638796</v>
      </c>
      <c r="G31" s="46">
        <f t="shared" ref="G31:G32" si="5">F31-((H31*J31)/(H31-I31))</f>
        <v>0.23395121630274063</v>
      </c>
      <c r="H31" s="45">
        <f t="shared" ref="H31" si="6">SIN(F31)+COS(1+F31^2)-1</f>
        <v>-2.744750011957847</v>
      </c>
      <c r="I31" s="45">
        <f t="shared" ref="I31:I32" si="7">SIN(E31)+COS(1+E31^2)-1</f>
        <v>-0.48336343707408713</v>
      </c>
      <c r="J31" s="45">
        <f t="shared" ref="J31:J32" si="8">F31-E31</f>
        <v>-1.2031331971545765</v>
      </c>
      <c r="K31" s="45">
        <f t="shared" ref="K31:K32" si="9">ABS((F31-E31)/F31)</f>
        <v>0.9810703907780074</v>
      </c>
      <c r="L31" s="49">
        <f t="shared" si="2"/>
        <v>0.9810703907780074</v>
      </c>
    </row>
    <row r="32" spans="4:12">
      <c r="D32" s="6">
        <f t="shared" si="3"/>
        <v>4</v>
      </c>
      <c r="E32" s="47">
        <f t="shared" si="4"/>
        <v>-1.226347475638796</v>
      </c>
      <c r="F32" s="47">
        <f t="shared" si="4"/>
        <v>0.23395121630274063</v>
      </c>
      <c r="G32" s="48">
        <f t="shared" si="5"/>
        <v>0.39636577372668541</v>
      </c>
      <c r="H32" s="47">
        <f>SIN(F32)+COS(1+F32^2)-1</f>
        <v>-0.27471727281811131</v>
      </c>
      <c r="I32" s="47">
        <f t="shared" si="7"/>
        <v>-2.744750011957847</v>
      </c>
      <c r="J32" s="47">
        <f t="shared" si="8"/>
        <v>1.4602986919415366</v>
      </c>
      <c r="K32" s="47">
        <f t="shared" si="9"/>
        <v>6.2418939940532807</v>
      </c>
      <c r="L32" s="49">
        <f t="shared" si="2"/>
        <v>6.2418939940532807</v>
      </c>
    </row>
    <row r="33" spans="4:12">
      <c r="D33" s="42"/>
      <c r="E33" s="45"/>
      <c r="F33" s="45"/>
      <c r="G33" s="46"/>
      <c r="H33" s="45"/>
      <c r="I33" s="45"/>
      <c r="J33" s="45"/>
      <c r="K33" s="45"/>
      <c r="L33" s="44"/>
    </row>
    <row r="34" spans="4:12">
      <c r="D34" s="42"/>
      <c r="E34" s="45"/>
      <c r="F34" s="45"/>
      <c r="G34" s="46"/>
      <c r="H34" s="45"/>
      <c r="I34" s="45"/>
      <c r="J34" s="45"/>
      <c r="K34" s="45"/>
      <c r="L34" s="44"/>
    </row>
    <row r="35" spans="4:12">
      <c r="D35" s="42"/>
      <c r="E35" s="45"/>
      <c r="F35" s="45"/>
      <c r="G35" s="46"/>
      <c r="H35" s="45"/>
      <c r="I35" s="45"/>
      <c r="J35" s="45"/>
      <c r="K35" s="45"/>
      <c r="L35" s="44"/>
    </row>
    <row r="36" spans="4:12">
      <c r="D36" s="42"/>
      <c r="E36" s="43"/>
      <c r="F36" s="43"/>
      <c r="G36" s="43"/>
      <c r="H36" s="43"/>
      <c r="I36" s="43"/>
      <c r="J36" s="43"/>
      <c r="K36" s="43"/>
      <c r="L36" s="44"/>
    </row>
    <row r="38" spans="4:12">
      <c r="D38" s="42" t="s">
        <v>4</v>
      </c>
      <c r="E38" s="42" t="s">
        <v>20</v>
      </c>
      <c r="F38" s="42" t="s">
        <v>5</v>
      </c>
      <c r="G38" s="42" t="s">
        <v>11</v>
      </c>
      <c r="H38" s="42" t="s">
        <v>6</v>
      </c>
      <c r="I38" s="42" t="s">
        <v>21</v>
      </c>
      <c r="J38" s="42" t="s">
        <v>22</v>
      </c>
      <c r="K38" s="42" t="s">
        <v>1</v>
      </c>
      <c r="L38" s="42" t="s">
        <v>10</v>
      </c>
    </row>
    <row r="39" spans="4:12">
      <c r="D39" s="42">
        <v>1</v>
      </c>
      <c r="E39" s="45">
        <v>1.5</v>
      </c>
      <c r="F39" s="45">
        <v>2.5</v>
      </c>
      <c r="G39" s="46">
        <f>F39-((H39*J39)/(H39-I39))</f>
        <v>2.356928734995134</v>
      </c>
      <c r="H39" s="45">
        <f>SIN(F39)+COS(1+F39^2)-1</f>
        <v>0.16639631739265148</v>
      </c>
      <c r="I39" s="45">
        <f>SIN(E39)+COS(1+E39^2)-1</f>
        <v>-0.99663468947649181</v>
      </c>
      <c r="J39" s="45">
        <f>F39-E39</f>
        <v>1</v>
      </c>
      <c r="K39" s="45">
        <f>ABS((F39-E39)/F39)</f>
        <v>0.4</v>
      </c>
      <c r="L39" s="66">
        <f>K39</f>
        <v>0.4</v>
      </c>
    </row>
    <row r="40" spans="4:12">
      <c r="D40" s="42">
        <f>D39+1</f>
        <v>2</v>
      </c>
      <c r="E40" s="45">
        <f>F39</f>
        <v>2.5</v>
      </c>
      <c r="F40" s="45">
        <f>G39</f>
        <v>2.356928734995134</v>
      </c>
      <c r="G40" s="46">
        <f>F40-((H40*J40)/(H40-I40))</f>
        <v>2.5472871604296037</v>
      </c>
      <c r="H40" s="45">
        <f>SIN(F40)+COS(1+F40^2)-1</f>
        <v>0.6698423142602048</v>
      </c>
      <c r="I40" s="45">
        <f>SIN(E40)+COS(1+E40^2)-1</f>
        <v>0.16639631739265148</v>
      </c>
      <c r="J40" s="45">
        <f>F40-E40</f>
        <v>-0.143071265004866</v>
      </c>
      <c r="K40" s="45">
        <f>ABS((F40-E40)/F40)</f>
        <v>6.0702414494157954E-2</v>
      </c>
      <c r="L40" s="66">
        <f t="shared" ref="L40:L42" si="10">K40</f>
        <v>6.0702414494157954E-2</v>
      </c>
    </row>
    <row r="41" spans="4:12">
      <c r="D41" s="42">
        <f t="shared" si="3"/>
        <v>3</v>
      </c>
      <c r="E41" s="45">
        <f t="shared" si="4"/>
        <v>2.356928734995134</v>
      </c>
      <c r="F41" s="45">
        <f t="shared" si="4"/>
        <v>2.5472871604296037</v>
      </c>
      <c r="G41" s="46">
        <f t="shared" ref="G41:G42" si="11">F41-((H41*J41)/(H41-I41))</f>
        <v>2.5263390883830827</v>
      </c>
      <c r="H41" s="45">
        <f t="shared" ref="H41" si="12">SIN(F41)+COS(1+F41^2)-1</f>
        <v>-8.2827907375874088E-2</v>
      </c>
      <c r="I41" s="45">
        <f t="shared" ref="I41:I42" si="13">SIN(E41)+COS(1+E41^2)-1</f>
        <v>0.6698423142602048</v>
      </c>
      <c r="J41" s="45">
        <f t="shared" ref="J41:J42" si="14">F41-E41</f>
        <v>0.19035842543446968</v>
      </c>
      <c r="K41" s="45">
        <f t="shared" ref="K41:K42" si="15">ABS((F41-E41)/F41)</f>
        <v>7.4729864929074366E-2</v>
      </c>
      <c r="L41" s="66">
        <f t="shared" si="10"/>
        <v>7.4729864929074366E-2</v>
      </c>
    </row>
    <row r="42" spans="4:12">
      <c r="D42" s="6">
        <f t="shared" si="3"/>
        <v>4</v>
      </c>
      <c r="E42" s="47">
        <f t="shared" si="4"/>
        <v>2.5472871604296037</v>
      </c>
      <c r="F42" s="47">
        <f t="shared" si="4"/>
        <v>2.5263390883830827</v>
      </c>
      <c r="G42" s="48">
        <f t="shared" si="11"/>
        <v>2.5321069316316849</v>
      </c>
      <c r="H42" s="47">
        <f>SIN(F42)+COS(1+F42^2)-1</f>
        <v>3.1471092610888984E-2</v>
      </c>
      <c r="I42" s="47">
        <f t="shared" si="13"/>
        <v>-8.2827907375874088E-2</v>
      </c>
      <c r="J42" s="47">
        <f t="shared" si="14"/>
        <v>-2.0948072046520938E-2</v>
      </c>
      <c r="K42" s="47">
        <f t="shared" si="15"/>
        <v>8.2918687134466203E-3</v>
      </c>
      <c r="L42" s="66">
        <f t="shared" si="10"/>
        <v>8.2918687134466203E-3</v>
      </c>
    </row>
    <row r="44" spans="4:12">
      <c r="D44" s="42" t="s">
        <v>4</v>
      </c>
      <c r="E44" s="42" t="s">
        <v>20</v>
      </c>
      <c r="F44" s="42" t="s">
        <v>5</v>
      </c>
      <c r="G44" s="42" t="s">
        <v>11</v>
      </c>
      <c r="H44" s="42" t="s">
        <v>6</v>
      </c>
      <c r="I44" s="42" t="s">
        <v>21</v>
      </c>
      <c r="J44" s="42" t="s">
        <v>22</v>
      </c>
      <c r="K44" s="42" t="s">
        <v>1</v>
      </c>
      <c r="L44" s="42" t="s">
        <v>10</v>
      </c>
    </row>
    <row r="45" spans="4:12">
      <c r="D45" s="42">
        <v>1</v>
      </c>
      <c r="E45" s="45">
        <v>1.5</v>
      </c>
      <c r="F45" s="45">
        <v>2.25</v>
      </c>
      <c r="G45" s="46">
        <f>F45-((H45*J45)/(H45-I45))</f>
        <v>1.9270179932081406</v>
      </c>
      <c r="H45" s="45">
        <f>SIN(F45)+COS(1+F45^2)-1</f>
        <v>0.75382086273961324</v>
      </c>
      <c r="I45" s="45">
        <f>SIN(E45)+COS(1+E45^2)-1</f>
        <v>-0.99663468947649181</v>
      </c>
      <c r="J45" s="45">
        <f>F45-E45</f>
        <v>0.75</v>
      </c>
      <c r="K45" s="45">
        <f>ABS((F45-E45)/F45)</f>
        <v>0.33333333333333331</v>
      </c>
      <c r="L45" s="66">
        <f>K45</f>
        <v>0.33333333333333331</v>
      </c>
    </row>
    <row r="46" spans="4:12">
      <c r="D46" s="42">
        <f>D45+1</f>
        <v>2</v>
      </c>
      <c r="E46" s="45">
        <f>F45</f>
        <v>2.25</v>
      </c>
      <c r="F46" s="45">
        <f>G45</f>
        <v>1.9270179932081406</v>
      </c>
      <c r="G46" s="46">
        <f>F46-((H46*J46)/(H46-I46))</f>
        <v>1.9514793323818751</v>
      </c>
      <c r="H46" s="45">
        <f>SIN(F46)+COS(1+F46^2)-1</f>
        <v>-6.1769484661943208E-2</v>
      </c>
      <c r="I46" s="45">
        <f>SIN(E46)+COS(1+E46^2)-1</f>
        <v>0.75382086273961324</v>
      </c>
      <c r="J46" s="45">
        <f>F46-E46</f>
        <v>-0.3229820067918594</v>
      </c>
      <c r="K46" s="45">
        <f>ABS((F46-E46)/F46)</f>
        <v>0.1676071567210185</v>
      </c>
      <c r="L46" s="66">
        <f t="shared" ref="L46:L48" si="16">K46</f>
        <v>0.1676071567210185</v>
      </c>
    </row>
    <row r="47" spans="4:12">
      <c r="D47" s="42">
        <f t="shared" si="3"/>
        <v>3</v>
      </c>
      <c r="E47" s="45">
        <f t="shared" si="4"/>
        <v>1.9270179932081406</v>
      </c>
      <c r="F47" s="45">
        <f t="shared" si="4"/>
        <v>1.9514793323818751</v>
      </c>
      <c r="G47" s="46">
        <f t="shared" ref="G47:G48" si="17">F47-((H47*J47)/(H47-I47))</f>
        <v>1.9446044579422539</v>
      </c>
      <c r="H47" s="45">
        <f t="shared" ref="H47" si="18">SIN(F47)+COS(1+F47^2)-1</f>
        <v>2.4146834379239035E-2</v>
      </c>
      <c r="I47" s="45">
        <f t="shared" ref="I47:I48" si="19">SIN(E47)+COS(1+E47^2)-1</f>
        <v>-6.1769484661943208E-2</v>
      </c>
      <c r="J47" s="45">
        <f t="shared" ref="J47:J48" si="20">F47-E47</f>
        <v>2.4461339173734498E-2</v>
      </c>
      <c r="K47" s="45">
        <f t="shared" ref="K47:K48" si="21">ABS((F47-E47)/F47)</f>
        <v>1.2534767223938901E-2</v>
      </c>
      <c r="L47" s="66">
        <f t="shared" si="16"/>
        <v>1.2534767223938901E-2</v>
      </c>
    </row>
    <row r="48" spans="4:12">
      <c r="D48" s="6">
        <f t="shared" si="3"/>
        <v>4</v>
      </c>
      <c r="E48" s="47">
        <f t="shared" si="4"/>
        <v>1.9514793323818751</v>
      </c>
      <c r="F48" s="47">
        <f t="shared" si="4"/>
        <v>1.9446044579422539</v>
      </c>
      <c r="G48" s="48">
        <f t="shared" si="17"/>
        <v>1.9446084255699541</v>
      </c>
      <c r="H48" s="47">
        <f>SIN(F48)+COS(1+F48^2)-1</f>
        <v>-1.3943668802030018E-5</v>
      </c>
      <c r="I48" s="47">
        <f t="shared" si="19"/>
        <v>2.4146834379239035E-2</v>
      </c>
      <c r="J48" s="47">
        <f t="shared" si="20"/>
        <v>-6.8748744396212036E-3</v>
      </c>
      <c r="K48" s="47">
        <f t="shared" si="21"/>
        <v>3.5353587777413997E-3</v>
      </c>
      <c r="L48" s="66">
        <f t="shared" si="16"/>
        <v>3.5353587777413997E-3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D844B-073E-4676-8E3E-9EF037130244}">
  <dimension ref="D6:N30"/>
  <sheetViews>
    <sheetView topLeftCell="A7" workbookViewId="0">
      <selection activeCell="P27" sqref="P27"/>
    </sheetView>
  </sheetViews>
  <sheetFormatPr baseColWidth="10" defaultRowHeight="14.4"/>
  <cols>
    <col min="5" max="5" width="11.5546875" customWidth="1"/>
  </cols>
  <sheetData>
    <row r="6" spans="4:5">
      <c r="D6" t="s">
        <v>0</v>
      </c>
      <c r="E6" t="s">
        <v>2</v>
      </c>
    </row>
    <row r="7" spans="4:5">
      <c r="D7">
        <v>0</v>
      </c>
      <c r="E7" s="1">
        <f>D7^(3.5)-80</f>
        <v>-80</v>
      </c>
    </row>
    <row r="8" spans="4:5">
      <c r="D8">
        <f>D7+0.5</f>
        <v>0.5</v>
      </c>
      <c r="E8" s="1">
        <f t="shared" ref="E8:E18" si="0">D8^3.5-80</f>
        <v>-79.911611652351681</v>
      </c>
    </row>
    <row r="9" spans="4:5">
      <c r="D9">
        <f t="shared" ref="D9:D18" si="1">D8+0.5</f>
        <v>1</v>
      </c>
      <c r="E9" s="1">
        <f t="shared" si="0"/>
        <v>-79</v>
      </c>
    </row>
    <row r="10" spans="4:5">
      <c r="D10">
        <f t="shared" si="1"/>
        <v>1.5</v>
      </c>
      <c r="E10" s="1">
        <f t="shared" si="0"/>
        <v>-75.866486059053386</v>
      </c>
    </row>
    <row r="11" spans="4:5">
      <c r="D11">
        <f t="shared" si="1"/>
        <v>2</v>
      </c>
      <c r="E11" s="1">
        <f t="shared" si="0"/>
        <v>-68.686291501015234</v>
      </c>
    </row>
    <row r="12" spans="4:5">
      <c r="D12">
        <f t="shared" si="1"/>
        <v>2.5</v>
      </c>
      <c r="E12" s="1">
        <f t="shared" si="0"/>
        <v>-55.294705779934532</v>
      </c>
    </row>
    <row r="13" spans="4:5">
      <c r="D13">
        <f t="shared" si="1"/>
        <v>3</v>
      </c>
      <c r="E13" s="1">
        <f t="shared" si="0"/>
        <v>-33.234628195640305</v>
      </c>
    </row>
    <row r="14" spans="4:5">
      <c r="D14">
        <f t="shared" si="1"/>
        <v>3.5</v>
      </c>
      <c r="E14" s="1">
        <f t="shared" si="0"/>
        <v>0.21178022896638993</v>
      </c>
    </row>
    <row r="15" spans="4:5">
      <c r="D15">
        <f t="shared" si="1"/>
        <v>4</v>
      </c>
      <c r="E15" s="1">
        <f t="shared" si="0"/>
        <v>47.999999999999972</v>
      </c>
    </row>
    <row r="16" spans="4:5">
      <c r="D16">
        <f t="shared" si="1"/>
        <v>4.5</v>
      </c>
      <c r="E16" s="1">
        <f t="shared" si="0"/>
        <v>113.30531630687244</v>
      </c>
    </row>
    <row r="17" spans="4:14">
      <c r="D17">
        <f t="shared" si="1"/>
        <v>5</v>
      </c>
      <c r="E17" s="1">
        <f t="shared" si="0"/>
        <v>199.50849718747372</v>
      </c>
    </row>
    <row r="18" spans="4:14">
      <c r="D18">
        <f t="shared" si="1"/>
        <v>5.5</v>
      </c>
      <c r="E18" s="1">
        <f t="shared" si="0"/>
        <v>310.18396102031159</v>
      </c>
    </row>
    <row r="21" spans="4:14">
      <c r="K21">
        <v>1E-3</v>
      </c>
      <c r="M21" s="4" t="s">
        <v>30</v>
      </c>
      <c r="N21" s="4">
        <v>0.01</v>
      </c>
    </row>
    <row r="22" spans="4:14">
      <c r="D22" s="2"/>
      <c r="E22" s="2"/>
      <c r="F22" s="2"/>
      <c r="G22" s="2"/>
      <c r="H22" s="2"/>
      <c r="I22" s="2"/>
      <c r="J22" s="2"/>
      <c r="K22" s="50">
        <v>1E-3</v>
      </c>
    </row>
    <row r="23" spans="4:14">
      <c r="D23" s="4" t="s">
        <v>4</v>
      </c>
      <c r="E23" s="4" t="s">
        <v>5</v>
      </c>
      <c r="F23" s="4" t="s">
        <v>27</v>
      </c>
      <c r="G23" s="4" t="s">
        <v>11</v>
      </c>
      <c r="H23" s="4" t="s">
        <v>6</v>
      </c>
      <c r="I23" s="4" t="s">
        <v>28</v>
      </c>
      <c r="J23" s="4" t="s">
        <v>29</v>
      </c>
      <c r="K23" s="4" t="s">
        <v>17</v>
      </c>
    </row>
    <row r="24" spans="4:14">
      <c r="D24" s="77">
        <v>1</v>
      </c>
      <c r="E24" s="77">
        <v>3.5</v>
      </c>
      <c r="F24" s="77">
        <f>E24+$N$21*E24</f>
        <v>3.5350000000000001</v>
      </c>
      <c r="G24" s="77">
        <f>E24-(($N$21*E24*H24)/(I24-H24))</f>
        <v>3.4973924935856466</v>
      </c>
      <c r="H24" s="77">
        <f>E24^(3.5)-80</f>
        <v>0.21178022896638993</v>
      </c>
      <c r="I24" s="77">
        <f>F24^(3.5)-80</f>
        <v>3.0544608732099192</v>
      </c>
      <c r="J24" s="77">
        <f>ABS((G24-E24)/G24)</f>
        <v>7.4555727420803767E-4</v>
      </c>
      <c r="K24" s="78">
        <f>J24</f>
        <v>7.4555727420803767E-4</v>
      </c>
    </row>
    <row r="25" spans="4:14">
      <c r="D25" s="18">
        <f>D24+1</f>
        <v>2</v>
      </c>
      <c r="E25" s="18">
        <f>G24</f>
        <v>3.4973924935856466</v>
      </c>
      <c r="F25" s="18">
        <f>E25+$N$21*E25</f>
        <v>3.5323664185215029</v>
      </c>
      <c r="G25" s="18">
        <f>E25-(($N$21*E25*H25)/(I25-H25))</f>
        <v>3.4973576809607096</v>
      </c>
      <c r="H25" s="18">
        <f>E25^(3.5)-80</f>
        <v>2.8221989261680847E-3</v>
      </c>
      <c r="I25" s="18">
        <f>F25^(3.5)-80</f>
        <v>2.8380974353137418</v>
      </c>
      <c r="J25" s="18">
        <f>ABS((G25-E25)/G25)</f>
        <v>9.95397900720962E-6</v>
      </c>
      <c r="K25" s="79">
        <f>J25</f>
        <v>9.95397900720962E-6</v>
      </c>
    </row>
    <row r="26" spans="4:14">
      <c r="D26" s="18">
        <f t="shared" ref="D26:D27" si="2">D25+1</f>
        <v>3</v>
      </c>
      <c r="E26" s="18">
        <f t="shared" ref="E26:E27" si="3">G25</f>
        <v>3.4973576809607096</v>
      </c>
      <c r="F26" s="18">
        <f t="shared" ref="F26:F27" si="4">E26+$N$21*E26</f>
        <v>3.5323312577703168</v>
      </c>
      <c r="G26" s="18">
        <f t="shared" ref="G26:G27" si="5">E26-(($N$21*E26*H26)/(I26-H26))</f>
        <v>3.4973572486117659</v>
      </c>
      <c r="H26" s="18">
        <f t="shared" ref="H26:H27" si="6">E26^(3.5)-80</f>
        <v>3.5048904337031672E-5</v>
      </c>
      <c r="I26" s="18">
        <f t="shared" ref="I26:I27" si="7">F26^(3.5)-80</f>
        <v>2.8352115095584196</v>
      </c>
      <c r="J26" s="18">
        <f t="shared" ref="J26:J27" si="8">ABS((G26-E26)/G26)</f>
        <v>1.2362161284182453E-7</v>
      </c>
      <c r="K26" s="79">
        <f t="shared" ref="K26:K27" si="9">J26</f>
        <v>1.2362161284182453E-7</v>
      </c>
    </row>
    <row r="27" spans="4:14">
      <c r="D27" s="18">
        <f t="shared" si="2"/>
        <v>4</v>
      </c>
      <c r="E27" s="18">
        <f t="shared" si="3"/>
        <v>3.4973572486117659</v>
      </c>
      <c r="F27" s="18">
        <f t="shared" si="4"/>
        <v>3.5323308210978834</v>
      </c>
      <c r="G27" s="18">
        <f t="shared" si="5"/>
        <v>3.4973572432476669</v>
      </c>
      <c r="H27" s="18">
        <f t="shared" si="6"/>
        <v>4.3484722311859514E-7</v>
      </c>
      <c r="I27" s="18">
        <f t="shared" si="7"/>
        <v>2.8351756687898444</v>
      </c>
      <c r="J27" s="18">
        <f t="shared" si="8"/>
        <v>1.5337577975948948E-9</v>
      </c>
      <c r="K27" s="79">
        <f t="shared" si="9"/>
        <v>1.5337577975948948E-9</v>
      </c>
    </row>
    <row r="28" spans="4:14">
      <c r="D28" s="2"/>
      <c r="E28" s="2"/>
      <c r="F28" s="2"/>
      <c r="G28" s="2"/>
      <c r="H28" s="2"/>
      <c r="I28" s="2"/>
      <c r="J28" s="2"/>
      <c r="K28" s="2"/>
    </row>
    <row r="29" spans="4:14">
      <c r="D29" s="2"/>
      <c r="E29" s="2"/>
      <c r="F29" s="2"/>
      <c r="G29" s="2"/>
      <c r="H29" s="2"/>
      <c r="I29" s="2"/>
      <c r="J29" s="2"/>
      <c r="K29" s="2"/>
    </row>
    <row r="30" spans="4:14">
      <c r="D30" s="2"/>
      <c r="E30" s="2"/>
      <c r="F30" s="2"/>
      <c r="G30" s="2"/>
      <c r="H30" s="2"/>
      <c r="I30" s="2"/>
      <c r="J30" s="2"/>
      <c r="K30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F93D-DCC7-47A4-9629-979841FB5C2E}">
  <dimension ref="H2:O27"/>
  <sheetViews>
    <sheetView tabSelected="1" workbookViewId="0">
      <selection activeCell="P28" sqref="A1:P28"/>
    </sheetView>
  </sheetViews>
  <sheetFormatPr baseColWidth="10" defaultRowHeight="14.4"/>
  <sheetData>
    <row r="2" spans="8:15">
      <c r="H2" s="81"/>
      <c r="I2" s="81"/>
      <c r="J2" s="80"/>
      <c r="K2" s="80"/>
      <c r="L2" s="80"/>
    </row>
    <row r="3" spans="8:15" ht="16.2">
      <c r="H3" s="84" t="s">
        <v>40</v>
      </c>
      <c r="I3" s="84" t="s">
        <v>41</v>
      </c>
      <c r="J3" s="84" t="s">
        <v>42</v>
      </c>
      <c r="K3" s="84" t="s">
        <v>2</v>
      </c>
      <c r="L3" s="84" t="s">
        <v>43</v>
      </c>
    </row>
    <row r="4" spans="8:15">
      <c r="H4" s="85">
        <v>0</v>
      </c>
      <c r="I4" s="85">
        <v>1</v>
      </c>
      <c r="J4" s="85">
        <v>0.5</v>
      </c>
      <c r="K4" s="85">
        <v>-0.79337649204478078</v>
      </c>
      <c r="L4" s="85">
        <v>1E-3</v>
      </c>
    </row>
    <row r="8" spans="8:15">
      <c r="H8" s="82"/>
      <c r="I8" s="82"/>
      <c r="J8" s="82"/>
      <c r="K8" s="82"/>
      <c r="L8" s="82"/>
      <c r="M8" s="82"/>
      <c r="N8" s="86" t="s">
        <v>44</v>
      </c>
      <c r="O8" s="77">
        <v>0.77194976806640625</v>
      </c>
    </row>
    <row r="9" spans="8:15">
      <c r="H9" s="87" t="s">
        <v>49</v>
      </c>
      <c r="I9" s="87"/>
      <c r="J9" s="88">
        <v>17</v>
      </c>
      <c r="K9" s="88"/>
      <c r="L9" s="88"/>
      <c r="M9" s="88"/>
      <c r="N9" s="88"/>
      <c r="O9" s="88"/>
    </row>
    <row r="10" spans="8:15" ht="15.6">
      <c r="H10" s="83" t="s">
        <v>45</v>
      </c>
      <c r="I10" s="83" t="s">
        <v>37</v>
      </c>
      <c r="J10" s="83" t="s">
        <v>46</v>
      </c>
      <c r="K10" s="83" t="s">
        <v>38</v>
      </c>
      <c r="L10" s="83" t="s">
        <v>47</v>
      </c>
      <c r="M10" s="83" t="s">
        <v>39</v>
      </c>
      <c r="N10" s="83" t="s">
        <v>2</v>
      </c>
      <c r="O10" s="83" t="s">
        <v>48</v>
      </c>
    </row>
    <row r="11" spans="8:15">
      <c r="H11" s="88">
        <v>1</v>
      </c>
      <c r="I11" s="88">
        <v>0</v>
      </c>
      <c r="J11" s="88">
        <v>-1.7</v>
      </c>
      <c r="K11" s="88">
        <v>1</v>
      </c>
      <c r="L11" s="88">
        <v>0.75673939721751338</v>
      </c>
      <c r="M11" s="88">
        <v>0.5</v>
      </c>
      <c r="N11" s="88">
        <v>-0.79337649204478078</v>
      </c>
      <c r="O11" s="88"/>
    </row>
    <row r="12" spans="8:15">
      <c r="H12" s="88">
        <v>2</v>
      </c>
      <c r="I12" s="88">
        <v>0.5</v>
      </c>
      <c r="J12" s="88">
        <v>-0.79337649204478078</v>
      </c>
      <c r="K12" s="88">
        <v>1</v>
      </c>
      <c r="L12" s="88">
        <v>0.75673939721751338</v>
      </c>
      <c r="M12" s="88">
        <v>0.75</v>
      </c>
      <c r="N12" s="88">
        <v>-6.8902699068039697E-2</v>
      </c>
      <c r="O12" s="88">
        <v>33.333333333333329</v>
      </c>
    </row>
    <row r="13" spans="8:15">
      <c r="H13" s="88">
        <v>3</v>
      </c>
      <c r="I13" s="88">
        <v>0.75</v>
      </c>
      <c r="J13" s="88">
        <v>-6.8902699068039697E-2</v>
      </c>
      <c r="K13" s="88">
        <v>1</v>
      </c>
      <c r="L13" s="88">
        <v>0.75673939721751338</v>
      </c>
      <c r="M13" s="88">
        <v>0.875</v>
      </c>
      <c r="N13" s="88">
        <v>0.33326575000589531</v>
      </c>
      <c r="O13" s="88">
        <v>14.285714285714285</v>
      </c>
    </row>
    <row r="14" spans="8:15">
      <c r="H14" s="88">
        <v>4</v>
      </c>
      <c r="I14" s="88">
        <v>0.75</v>
      </c>
      <c r="J14" s="88">
        <v>-6.8902699068039697E-2</v>
      </c>
      <c r="K14" s="88">
        <v>0.875</v>
      </c>
      <c r="L14" s="88">
        <v>0.33326575000589531</v>
      </c>
      <c r="M14" s="88">
        <v>0.8125</v>
      </c>
      <c r="N14" s="88">
        <v>0.12929742649554221</v>
      </c>
      <c r="O14" s="88">
        <v>7.6923076923076925</v>
      </c>
    </row>
    <row r="15" spans="8:15">
      <c r="H15" s="88">
        <v>5</v>
      </c>
      <c r="I15" s="88">
        <v>0.75</v>
      </c>
      <c r="J15" s="88">
        <v>-6.8902699068039697E-2</v>
      </c>
      <c r="K15" s="88">
        <v>0.8125</v>
      </c>
      <c r="L15" s="88">
        <v>0.12929742649554221</v>
      </c>
      <c r="M15" s="88">
        <v>0.78125</v>
      </c>
      <c r="N15" s="88">
        <v>2.9446703963920129E-2</v>
      </c>
      <c r="O15" s="88">
        <v>4</v>
      </c>
    </row>
    <row r="16" spans="8:15">
      <c r="H16" s="88">
        <v>6</v>
      </c>
      <c r="I16" s="88">
        <v>0.75</v>
      </c>
      <c r="J16" s="88">
        <v>-6.8902699068039697E-2</v>
      </c>
      <c r="K16" s="88">
        <v>0.78125</v>
      </c>
      <c r="L16" s="88">
        <v>2.9446703963920129E-2</v>
      </c>
      <c r="M16" s="88">
        <v>0.765625</v>
      </c>
      <c r="N16" s="88">
        <v>-1.9919511858906391E-2</v>
      </c>
      <c r="O16" s="88">
        <v>2.0408163265306123</v>
      </c>
    </row>
    <row r="17" spans="8:15">
      <c r="H17" s="88">
        <v>7</v>
      </c>
      <c r="I17" s="88">
        <v>0.765625</v>
      </c>
      <c r="J17" s="88">
        <v>-1.9919511858906391E-2</v>
      </c>
      <c r="K17" s="88">
        <v>0.78125</v>
      </c>
      <c r="L17" s="88">
        <v>2.9446703963920129E-2</v>
      </c>
      <c r="M17" s="88">
        <v>0.7734375</v>
      </c>
      <c r="N17" s="88">
        <v>4.7162055464398112E-3</v>
      </c>
      <c r="O17" s="88">
        <v>1.0101010101010102</v>
      </c>
    </row>
    <row r="18" spans="8:15">
      <c r="H18" s="88">
        <v>8</v>
      </c>
      <c r="I18" s="88">
        <v>0.765625</v>
      </c>
      <c r="J18" s="88">
        <v>-1.9919511858906391E-2</v>
      </c>
      <c r="K18" s="88">
        <v>0.7734375</v>
      </c>
      <c r="L18" s="88">
        <v>4.7162055464398112E-3</v>
      </c>
      <c r="M18" s="88">
        <v>0.76953125</v>
      </c>
      <c r="N18" s="88">
        <v>-7.6135613482144482E-3</v>
      </c>
      <c r="O18" s="88">
        <v>0.50761421319796951</v>
      </c>
    </row>
    <row r="19" spans="8:15">
      <c r="H19" s="88">
        <v>9</v>
      </c>
      <c r="I19" s="88">
        <v>0.76953125</v>
      </c>
      <c r="J19" s="88">
        <v>-7.6135613482144482E-3</v>
      </c>
      <c r="K19" s="88">
        <v>0.7734375</v>
      </c>
      <c r="L19" s="88">
        <v>4.7162055464398112E-3</v>
      </c>
      <c r="M19" s="88">
        <v>0.771484375</v>
      </c>
      <c r="N19" s="88">
        <v>-1.4516473508805472E-3</v>
      </c>
      <c r="O19" s="88">
        <v>0.25316455696202533</v>
      </c>
    </row>
    <row r="20" spans="8:15">
      <c r="H20" s="88">
        <v>10</v>
      </c>
      <c r="I20" s="88">
        <v>0.771484375</v>
      </c>
      <c r="J20" s="88">
        <v>-1.4516473508805472E-3</v>
      </c>
      <c r="K20" s="88">
        <v>0.7734375</v>
      </c>
      <c r="L20" s="88">
        <v>4.7162055464398112E-3</v>
      </c>
      <c r="M20" s="88">
        <v>0.7724609375</v>
      </c>
      <c r="N20" s="88">
        <v>1.6315376826274708E-3</v>
      </c>
      <c r="O20" s="88">
        <v>0.12642225031605564</v>
      </c>
    </row>
    <row r="21" spans="8:15">
      <c r="H21" s="88">
        <v>11</v>
      </c>
      <c r="I21" s="88">
        <v>0.771484375</v>
      </c>
      <c r="J21" s="88">
        <v>-1.4516473508805472E-3</v>
      </c>
      <c r="K21" s="88">
        <v>0.7724609375</v>
      </c>
      <c r="L21" s="88">
        <v>1.6315376826274708E-3</v>
      </c>
      <c r="M21" s="88">
        <v>0.77197265625</v>
      </c>
      <c r="N21" s="88">
        <v>8.97596937741163E-5</v>
      </c>
      <c r="O21" s="88">
        <v>6.3251106894370648E-2</v>
      </c>
    </row>
    <row r="22" spans="8:15">
      <c r="H22" s="88">
        <v>12</v>
      </c>
      <c r="I22" s="88">
        <v>0.771484375</v>
      </c>
      <c r="J22" s="88">
        <v>-1.4516473508805472E-3</v>
      </c>
      <c r="K22" s="88">
        <v>0.77197265625</v>
      </c>
      <c r="L22" s="88">
        <v>8.97596937741163E-5</v>
      </c>
      <c r="M22" s="88">
        <v>0.771728515625</v>
      </c>
      <c r="N22" s="88">
        <v>-6.8099021137579818E-4</v>
      </c>
      <c r="O22" s="88">
        <v>3.163555836760519E-2</v>
      </c>
    </row>
    <row r="23" spans="8:15">
      <c r="H23" s="88">
        <v>13</v>
      </c>
      <c r="I23" s="88">
        <v>0.771728515625</v>
      </c>
      <c r="J23" s="88">
        <v>-6.8099021137579818E-4</v>
      </c>
      <c r="K23" s="88">
        <v>0.77197265625</v>
      </c>
      <c r="L23" s="88">
        <v>8.97596937741163E-5</v>
      </c>
      <c r="M23" s="88">
        <v>0.7718505859375</v>
      </c>
      <c r="N23" s="88">
        <v>-2.9562685265638322E-4</v>
      </c>
      <c r="O23" s="88">
        <v>1.5815277558121146E-2</v>
      </c>
    </row>
    <row r="24" spans="8:15">
      <c r="H24" s="88">
        <v>14</v>
      </c>
      <c r="I24" s="88">
        <v>0.7718505859375</v>
      </c>
      <c r="J24" s="88">
        <v>-2.9562685265638322E-4</v>
      </c>
      <c r="K24" s="88">
        <v>0.77197265625</v>
      </c>
      <c r="L24" s="88">
        <v>8.97596937741163E-5</v>
      </c>
      <c r="M24" s="88">
        <v>0.77191162109375</v>
      </c>
      <c r="N24" s="88">
        <v>-1.0293647767389835E-4</v>
      </c>
      <c r="O24" s="88">
        <v>7.9070135209931211E-3</v>
      </c>
    </row>
    <row r="25" spans="8:15">
      <c r="H25" s="88">
        <v>15</v>
      </c>
      <c r="I25" s="88">
        <v>0.77191162109375</v>
      </c>
      <c r="J25" s="88">
        <v>-1.0293647767389835E-4</v>
      </c>
      <c r="K25" s="88">
        <v>0.77197265625</v>
      </c>
      <c r="L25" s="88">
        <v>8.97596937741163E-5</v>
      </c>
      <c r="M25" s="88">
        <v>0.771942138671875</v>
      </c>
      <c r="N25" s="88">
        <v>-6.589116479105428E-6</v>
      </c>
      <c r="O25" s="88">
        <v>3.9533504645186792E-3</v>
      </c>
    </row>
    <row r="26" spans="8:15">
      <c r="H26" s="88">
        <v>16</v>
      </c>
      <c r="I26" s="88">
        <v>0.771942138671875</v>
      </c>
      <c r="J26" s="88">
        <v>-6.589116479105428E-6</v>
      </c>
      <c r="K26" s="88">
        <v>0.77197265625</v>
      </c>
      <c r="L26" s="88">
        <v>8.97596937741163E-5</v>
      </c>
      <c r="M26" s="88">
        <v>0.7719573974609375</v>
      </c>
      <c r="N26" s="88">
        <v>4.1585107519281905E-5</v>
      </c>
      <c r="O26" s="88">
        <v>1.9766361605819214E-3</v>
      </c>
    </row>
    <row r="27" spans="8:15">
      <c r="H27" s="88">
        <v>17</v>
      </c>
      <c r="I27" s="88">
        <v>0.771942138671875</v>
      </c>
      <c r="J27" s="88">
        <v>-6.589116479105428E-6</v>
      </c>
      <c r="K27" s="88">
        <v>0.7719573974609375</v>
      </c>
      <c r="L27" s="88">
        <v>4.1585107519281905E-5</v>
      </c>
      <c r="M27" s="88">
        <v>0.77194976806640625</v>
      </c>
      <c r="N27" s="88">
        <v>1.7497950237199689E-5</v>
      </c>
      <c r="O27" s="88">
        <v>9.8832784811377626E-4</v>
      </c>
    </row>
  </sheetData>
  <mergeCells count="2">
    <mergeCell ref="H2:I2"/>
    <mergeCell ref="H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6.1 ejercicios</vt:lpstr>
      <vt:lpstr>ejercicios 6.2</vt:lpstr>
      <vt:lpstr>6.3 ejercicios</vt:lpstr>
      <vt:lpstr>6.4 ejercicios</vt:lpstr>
      <vt:lpstr>6.5 ejercicios</vt:lpstr>
      <vt:lpstr>6.6 ejercicios</vt:lpstr>
      <vt:lpstr>6.7 ejercicios</vt:lpstr>
      <vt:lpstr>6.8 ejercicios</vt:lpstr>
      <vt:lpstr>8.8</vt:lpstr>
      <vt:lpstr>6.9 ejercicios</vt:lpstr>
      <vt:lpstr>6.10 ejercicios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2022-04-29T05:33:07Z</dcterms:created>
  <dcterms:modified xsi:type="dcterms:W3CDTF">2022-06-01T19:33:53Z</dcterms:modified>
</cp:coreProperties>
</file>