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NIVERSIDAD\CICLO 5\MÉTODOS NUMÉRICOS\programación métodos\ejercicios en excel\"/>
    </mc:Choice>
  </mc:AlternateContent>
  <xr:revisionPtr revIDLastSave="0" documentId="13_ncr:1_{BCE7A628-D60D-4E02-98E9-A49B371778E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.M práctica 1" sheetId="1" r:id="rId1"/>
    <sheet name="M.M ejercicio 7.3" sheetId="2" r:id="rId2"/>
    <sheet name="M.M ejercicio 7.4" sheetId="3" r:id="rId3"/>
    <sheet name="M.B práctica" sheetId="5" r:id="rId4"/>
    <sheet name="M.B ejercicio 7.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R7" i="5"/>
  <c r="F8" i="5"/>
  <c r="K8" i="5"/>
  <c r="E9" i="5"/>
  <c r="K9" i="5"/>
  <c r="E10" i="5"/>
  <c r="K10" i="5" s="1"/>
  <c r="B8" i="5"/>
  <c r="B9" i="5" s="1"/>
  <c r="B10" i="5" s="1"/>
  <c r="C8" i="5"/>
  <c r="D8" i="5"/>
  <c r="J7" i="5"/>
  <c r="I7" i="5"/>
  <c r="H7" i="5"/>
  <c r="G7" i="5"/>
  <c r="F7" i="5"/>
  <c r="E7" i="5"/>
  <c r="K7" i="5"/>
  <c r="G40" i="3"/>
  <c r="G34" i="3"/>
  <c r="I34" i="3" s="1"/>
  <c r="F40" i="3"/>
  <c r="H40" i="3" s="1"/>
  <c r="Q39" i="3"/>
  <c r="Q38" i="3"/>
  <c r="Q40" i="3" s="1"/>
  <c r="Q41" i="3" s="1"/>
  <c r="L40" i="3"/>
  <c r="F10" i="3"/>
  <c r="G10" i="3" s="1"/>
  <c r="C41" i="3"/>
  <c r="B42" i="3" s="1"/>
  <c r="B41" i="3"/>
  <c r="F41" i="3" s="1"/>
  <c r="L34" i="3"/>
  <c r="C35" i="3"/>
  <c r="B36" i="3" s="1"/>
  <c r="B35" i="3"/>
  <c r="F34" i="3"/>
  <c r="H34" i="3" s="1"/>
  <c r="K9" i="3"/>
  <c r="J10" i="3"/>
  <c r="J11" i="3" s="1"/>
  <c r="G9" i="3"/>
  <c r="B10" i="3"/>
  <c r="C10" i="3" s="1"/>
  <c r="C9" i="3"/>
  <c r="F34" i="2"/>
  <c r="G34" i="2"/>
  <c r="H34" i="2"/>
  <c r="I34" i="2"/>
  <c r="J34" i="2" s="1"/>
  <c r="K34" i="2" s="1"/>
  <c r="L34" i="2"/>
  <c r="F35" i="2"/>
  <c r="H35" i="2" s="1"/>
  <c r="L33" i="2"/>
  <c r="I33" i="2"/>
  <c r="H33" i="2"/>
  <c r="C34" i="2"/>
  <c r="B35" i="2" s="1"/>
  <c r="B34" i="2"/>
  <c r="G33" i="2"/>
  <c r="F33" i="2"/>
  <c r="L26" i="2"/>
  <c r="H26" i="2"/>
  <c r="E30" i="1"/>
  <c r="E29" i="1"/>
  <c r="B12" i="2"/>
  <c r="C12" i="2" s="1"/>
  <c r="B27" i="2"/>
  <c r="C27" i="2"/>
  <c r="F27" i="2" s="1"/>
  <c r="G26" i="2"/>
  <c r="I26" i="2" s="1"/>
  <c r="F26" i="2"/>
  <c r="F11" i="2"/>
  <c r="E12" i="2"/>
  <c r="E13" i="2" s="1"/>
  <c r="C11" i="2"/>
  <c r="N29" i="1"/>
  <c r="C30" i="1"/>
  <c r="B31" i="1" s="1"/>
  <c r="B30" i="1"/>
  <c r="L29" i="1"/>
  <c r="G29" i="1"/>
  <c r="I29" i="1" s="1"/>
  <c r="F29" i="1"/>
  <c r="H29" i="1" s="1"/>
  <c r="L14" i="1"/>
  <c r="L15" i="1"/>
  <c r="L16" i="1"/>
  <c r="L17" i="1"/>
  <c r="K14" i="1"/>
  <c r="K15" i="1" s="1"/>
  <c r="K16" i="1" s="1"/>
  <c r="K17" i="1" s="1"/>
  <c r="K7" i="1"/>
  <c r="L7" i="1" s="1"/>
  <c r="L6" i="1"/>
  <c r="G8" i="5" l="1"/>
  <c r="L8" i="5"/>
  <c r="L7" i="5"/>
  <c r="M7" i="5" s="1"/>
  <c r="H41" i="3"/>
  <c r="F35" i="3"/>
  <c r="H35" i="3" s="1"/>
  <c r="J34" i="3"/>
  <c r="K34" i="3" s="1"/>
  <c r="O34" i="3" s="1"/>
  <c r="F11" i="3"/>
  <c r="F12" i="3" s="1"/>
  <c r="F13" i="3" s="1"/>
  <c r="F14" i="3" s="1"/>
  <c r="F15" i="3" s="1"/>
  <c r="F16" i="3" s="1"/>
  <c r="F17" i="3" s="1"/>
  <c r="F18" i="3" s="1"/>
  <c r="G18" i="3" s="1"/>
  <c r="K10" i="3"/>
  <c r="J12" i="3"/>
  <c r="K11" i="3"/>
  <c r="B11" i="3"/>
  <c r="N34" i="2"/>
  <c r="O34" i="2"/>
  <c r="J33" i="2"/>
  <c r="K33" i="2" s="1"/>
  <c r="N33" i="2" s="1"/>
  <c r="E33" i="2" s="1"/>
  <c r="O33" i="2"/>
  <c r="B13" i="2"/>
  <c r="B14" i="2" s="1"/>
  <c r="B28" i="2"/>
  <c r="J26" i="2"/>
  <c r="K26" i="2" s="1"/>
  <c r="N26" i="2" s="1"/>
  <c r="H27" i="2"/>
  <c r="E14" i="2"/>
  <c r="F13" i="2"/>
  <c r="F12" i="2"/>
  <c r="J29" i="1"/>
  <c r="K29" i="1" s="1"/>
  <c r="O29" i="1" s="1"/>
  <c r="F30" i="1"/>
  <c r="H30" i="1" s="1"/>
  <c r="K8" i="1"/>
  <c r="M8" i="5" l="1"/>
  <c r="H8" i="5"/>
  <c r="N7" i="5"/>
  <c r="N34" i="3"/>
  <c r="E34" i="3" s="1"/>
  <c r="D35" i="3" s="1"/>
  <c r="G12" i="3"/>
  <c r="G14" i="3"/>
  <c r="G11" i="3"/>
  <c r="G17" i="3"/>
  <c r="G15" i="3"/>
  <c r="G16" i="3"/>
  <c r="G13" i="3"/>
  <c r="J13" i="3"/>
  <c r="K12" i="3"/>
  <c r="B12" i="3"/>
  <c r="C11" i="3"/>
  <c r="D34" i="2"/>
  <c r="M33" i="2"/>
  <c r="C13" i="2"/>
  <c r="O26" i="2"/>
  <c r="E26" i="2" s="1"/>
  <c r="D27" i="2" s="1"/>
  <c r="L27" i="2" s="1"/>
  <c r="E15" i="2"/>
  <c r="F14" i="2"/>
  <c r="B15" i="2"/>
  <c r="C14" i="2"/>
  <c r="D30" i="1"/>
  <c r="K9" i="1"/>
  <c r="L8" i="1"/>
  <c r="N8" i="5" l="1"/>
  <c r="I8" i="5"/>
  <c r="O7" i="5"/>
  <c r="G35" i="3"/>
  <c r="I35" i="3" s="1"/>
  <c r="J35" i="3" s="1"/>
  <c r="K35" i="3" s="1"/>
  <c r="L35" i="3"/>
  <c r="M34" i="3"/>
  <c r="C36" i="3"/>
  <c r="J14" i="3"/>
  <c r="K13" i="3"/>
  <c r="B13" i="3"/>
  <c r="C12" i="3"/>
  <c r="C35" i="2"/>
  <c r="C28" i="2"/>
  <c r="G27" i="2"/>
  <c r="I27" i="2" s="1"/>
  <c r="J27" i="2" s="1"/>
  <c r="K27" i="2" s="1"/>
  <c r="M26" i="2"/>
  <c r="E16" i="2"/>
  <c r="F15" i="2"/>
  <c r="B16" i="2"/>
  <c r="C15" i="2"/>
  <c r="C31" i="1"/>
  <c r="G30" i="1"/>
  <c r="I30" i="1" s="1"/>
  <c r="J30" i="1" s="1"/>
  <c r="K30" i="1" s="1"/>
  <c r="L30" i="1"/>
  <c r="M29" i="1"/>
  <c r="K10" i="1"/>
  <c r="L9" i="1"/>
  <c r="J8" i="5" l="1"/>
  <c r="O8" i="5"/>
  <c r="Q8" i="5" s="1"/>
  <c r="S8" i="5" s="1"/>
  <c r="P7" i="5"/>
  <c r="Q7" i="5"/>
  <c r="F36" i="3"/>
  <c r="H36" i="3" s="1"/>
  <c r="N35" i="3"/>
  <c r="O35" i="3"/>
  <c r="J15" i="3"/>
  <c r="K14" i="3"/>
  <c r="B14" i="3"/>
  <c r="C13" i="3"/>
  <c r="O27" i="2"/>
  <c r="N27" i="2"/>
  <c r="F28" i="2"/>
  <c r="H28" i="2" s="1"/>
  <c r="E17" i="2"/>
  <c r="F16" i="2"/>
  <c r="B17" i="2"/>
  <c r="C16" i="2"/>
  <c r="O30" i="1"/>
  <c r="N30" i="1"/>
  <c r="F31" i="1"/>
  <c r="H31" i="1" s="1"/>
  <c r="K11" i="1"/>
  <c r="L10" i="1"/>
  <c r="P8" i="5" l="1"/>
  <c r="R8" i="5" s="1"/>
  <c r="S7" i="5"/>
  <c r="E35" i="3"/>
  <c r="M35" i="3" s="1"/>
  <c r="J16" i="3"/>
  <c r="K15" i="3"/>
  <c r="B15" i="3"/>
  <c r="C14" i="3"/>
  <c r="E34" i="2"/>
  <c r="M34" i="2" s="1"/>
  <c r="E27" i="2"/>
  <c r="M27" i="2" s="1"/>
  <c r="E18" i="2"/>
  <c r="F17" i="2"/>
  <c r="B18" i="2"/>
  <c r="C17" i="2"/>
  <c r="M30" i="1"/>
  <c r="K12" i="1"/>
  <c r="L11" i="1"/>
  <c r="C9" i="5" l="1"/>
  <c r="D9" i="5"/>
  <c r="D36" i="3"/>
  <c r="J17" i="3"/>
  <c r="K16" i="3"/>
  <c r="B16" i="3"/>
  <c r="C15" i="3"/>
  <c r="D35" i="2"/>
  <c r="D28" i="2"/>
  <c r="L28" i="2" s="1"/>
  <c r="E19" i="2"/>
  <c r="F18" i="2"/>
  <c r="B19" i="2"/>
  <c r="C18" i="2"/>
  <c r="D31" i="1"/>
  <c r="K13" i="1"/>
  <c r="L13" i="1" s="1"/>
  <c r="L12" i="1"/>
  <c r="F9" i="5" l="1"/>
  <c r="L9" i="5" s="1"/>
  <c r="G9" i="5"/>
  <c r="M9" i="5" s="1"/>
  <c r="H9" i="5"/>
  <c r="N9" i="5" s="1"/>
  <c r="I9" i="5"/>
  <c r="O9" i="5" s="1"/>
  <c r="L36" i="3"/>
  <c r="G36" i="3"/>
  <c r="I36" i="3" s="1"/>
  <c r="J36" i="3" s="1"/>
  <c r="K36" i="3" s="1"/>
  <c r="J18" i="3"/>
  <c r="K18" i="3" s="1"/>
  <c r="K17" i="3"/>
  <c r="B17" i="3"/>
  <c r="C16" i="3"/>
  <c r="L35" i="2"/>
  <c r="G35" i="2"/>
  <c r="I35" i="2"/>
  <c r="J35" i="2" s="1"/>
  <c r="K35" i="2" s="1"/>
  <c r="G31" i="1"/>
  <c r="G28" i="2"/>
  <c r="I28" i="2"/>
  <c r="J28" i="2" s="1"/>
  <c r="K28" i="2" s="1"/>
  <c r="E20" i="2"/>
  <c r="F20" i="2" s="1"/>
  <c r="F19" i="2"/>
  <c r="B20" i="2"/>
  <c r="C20" i="2" s="1"/>
  <c r="C19" i="2"/>
  <c r="L31" i="1"/>
  <c r="I31" i="1"/>
  <c r="J31" i="1" s="1"/>
  <c r="K31" i="1" s="1"/>
  <c r="J9" i="5" l="1"/>
  <c r="Q9" i="5" s="1"/>
  <c r="S9" i="5" s="1"/>
  <c r="P9" i="5"/>
  <c r="R9" i="5" s="1"/>
  <c r="N36" i="3"/>
  <c r="O36" i="3"/>
  <c r="B18" i="3"/>
  <c r="C18" i="3" s="1"/>
  <c r="C17" i="3"/>
  <c r="N35" i="2"/>
  <c r="O35" i="2"/>
  <c r="E35" i="2"/>
  <c r="M35" i="2" s="1"/>
  <c r="N28" i="2"/>
  <c r="O28" i="2"/>
  <c r="N31" i="1"/>
  <c r="E31" i="1" s="1"/>
  <c r="O31" i="1"/>
  <c r="E36" i="3" l="1"/>
  <c r="M36" i="3" s="1"/>
  <c r="E28" i="2"/>
  <c r="M31" i="1"/>
  <c r="C10" i="5" l="1"/>
  <c r="M28" i="2"/>
  <c r="I40" i="3"/>
  <c r="J40" i="3" s="1"/>
  <c r="K40" i="3" s="1"/>
  <c r="F10" i="5" l="1"/>
  <c r="L10" i="5" s="1"/>
  <c r="D10" i="5"/>
  <c r="G10" i="5" s="1"/>
  <c r="N40" i="3"/>
  <c r="O40" i="3"/>
  <c r="M10" i="5" l="1"/>
  <c r="H10" i="5"/>
  <c r="E40" i="3"/>
  <c r="N10" i="5" l="1"/>
  <c r="I10" i="5"/>
  <c r="M40" i="3"/>
  <c r="D41" i="3"/>
  <c r="G41" i="3" s="1"/>
  <c r="O10" i="5" l="1"/>
  <c r="J10" i="5"/>
  <c r="P10" i="5" s="1"/>
  <c r="R10" i="5" s="1"/>
  <c r="C42" i="3"/>
  <c r="L41" i="3"/>
  <c r="I41" i="3"/>
  <c r="J41" i="3" s="1"/>
  <c r="K41" i="3" s="1"/>
  <c r="Q10" i="5" l="1"/>
  <c r="S10" i="5" s="1"/>
  <c r="O41" i="3"/>
  <c r="N41" i="3"/>
  <c r="E41" i="3" s="1"/>
  <c r="F42" i="3"/>
  <c r="H42" i="3" s="1"/>
  <c r="M41" i="3" l="1"/>
  <c r="D42" i="3"/>
  <c r="L42" i="3" l="1"/>
  <c r="G42" i="3"/>
  <c r="I42" i="3" s="1"/>
  <c r="J42" i="3" s="1"/>
  <c r="K42" i="3" s="1"/>
  <c r="N42" i="3" l="1"/>
  <c r="E42" i="3" s="1"/>
  <c r="M42" i="3" s="1"/>
  <c r="O42" i="3"/>
</calcChain>
</file>

<file path=xl/sharedStrings.xml><?xml version="1.0" encoding="utf-8"?>
<sst xmlns="http://schemas.openxmlformats.org/spreadsheetml/2006/main" count="112" uniqueCount="41">
  <si>
    <t>x</t>
  </si>
  <si>
    <t>f(x)</t>
  </si>
  <si>
    <t>x1</t>
  </si>
  <si>
    <t>x2</t>
  </si>
  <si>
    <t>x3</t>
  </si>
  <si>
    <t>x0</t>
  </si>
  <si>
    <t>h0</t>
  </si>
  <si>
    <t>h1</t>
  </si>
  <si>
    <t>d1</t>
  </si>
  <si>
    <t>d0</t>
  </si>
  <si>
    <t>a</t>
  </si>
  <si>
    <t>b</t>
  </si>
  <si>
    <t>c</t>
  </si>
  <si>
    <t>error</t>
  </si>
  <si>
    <t>divi (-)</t>
  </si>
  <si>
    <t>divi (+)</t>
  </si>
  <si>
    <t>it</t>
  </si>
  <si>
    <t>b0</t>
  </si>
  <si>
    <t xml:space="preserve">b1 </t>
  </si>
  <si>
    <t>b2</t>
  </si>
  <si>
    <t>b3</t>
  </si>
  <si>
    <t>b4</t>
  </si>
  <si>
    <t>b1</t>
  </si>
  <si>
    <t>c2</t>
  </si>
  <si>
    <t>c3</t>
  </si>
  <si>
    <t>c4</t>
  </si>
  <si>
    <t>c5</t>
  </si>
  <si>
    <t>r</t>
  </si>
  <si>
    <t>s</t>
  </si>
  <si>
    <t>deltaR</t>
  </si>
  <si>
    <t>deltaS</t>
  </si>
  <si>
    <t>Ear</t>
  </si>
  <si>
    <t>Eas</t>
  </si>
  <si>
    <t>a5</t>
  </si>
  <si>
    <t>a4</t>
  </si>
  <si>
    <t>a3</t>
  </si>
  <si>
    <t>a2</t>
  </si>
  <si>
    <t>a1</t>
  </si>
  <si>
    <t>a0</t>
  </si>
  <si>
    <t xml:space="preserve">b5 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</si>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</sst>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práctica 1'!$L$5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'M.M práctica 1'!$K$6:$K$17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'M.M práctica 1'!$L$6:$L$17</c:f>
              <c:numCache>
                <c:formatCode>General</c:formatCode>
                <c:ptCount val="12"/>
                <c:pt idx="0">
                  <c:v>-72</c:v>
                </c:pt>
                <c:pt idx="1">
                  <c:v>-24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-12</c:v>
                </c:pt>
                <c:pt idx="6">
                  <c:v>-24</c:v>
                </c:pt>
                <c:pt idx="7">
                  <c:v>-30</c:v>
                </c:pt>
                <c:pt idx="8">
                  <c:v>-24</c:v>
                </c:pt>
                <c:pt idx="9">
                  <c:v>0</c:v>
                </c:pt>
                <c:pt idx="10">
                  <c:v>48</c:v>
                </c:pt>
                <c:pt idx="11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A-47FA-8B25-036A5A12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14783"/>
        <c:axId val="532515199"/>
      </c:scatterChart>
      <c:valAx>
        <c:axId val="5325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5199"/>
        <c:crosses val="autoZero"/>
        <c:crossBetween val="midCat"/>
      </c:valAx>
      <c:valAx>
        <c:axId val="5325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ejercicio 7.3'!$C$10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'M.M ejercicio 7.3'!$B$11:$B$20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'M.M ejercicio 7.3'!$C$11:$C$20</c:f>
              <c:numCache>
                <c:formatCode>General</c:formatCode>
                <c:ptCount val="10"/>
                <c:pt idx="0">
                  <c:v>-14</c:v>
                </c:pt>
                <c:pt idx="1">
                  <c:v>-3</c:v>
                </c:pt>
                <c:pt idx="2">
                  <c:v>-2</c:v>
                </c:pt>
                <c:pt idx="3">
                  <c:v>-5</c:v>
                </c:pt>
                <c:pt idx="4">
                  <c:v>-6</c:v>
                </c:pt>
                <c:pt idx="5">
                  <c:v>1</c:v>
                </c:pt>
                <c:pt idx="6">
                  <c:v>22</c:v>
                </c:pt>
                <c:pt idx="7">
                  <c:v>63</c:v>
                </c:pt>
                <c:pt idx="8">
                  <c:v>130</c:v>
                </c:pt>
                <c:pt idx="9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A-4C52-9B78-A6E5CB86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76720"/>
        <c:axId val="754977136"/>
      </c:scatterChart>
      <c:valAx>
        <c:axId val="7549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7136"/>
        <c:crosses val="autoZero"/>
        <c:crossBetween val="midCat"/>
      </c:valAx>
      <c:valAx>
        <c:axId val="7549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ejercicio 7.3'!$F$10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'M.M ejercicio 7.3'!$E$11:$E$20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'M.M ejercicio 7.3'!$F$11:$F$20</c:f>
              <c:numCache>
                <c:formatCode>General</c:formatCode>
                <c:ptCount val="10"/>
                <c:pt idx="0">
                  <c:v>-160.5</c:v>
                </c:pt>
                <c:pt idx="1">
                  <c:v>-91</c:v>
                </c:pt>
                <c:pt idx="2">
                  <c:v>-46.5</c:v>
                </c:pt>
                <c:pt idx="3">
                  <c:v>-21</c:v>
                </c:pt>
                <c:pt idx="4">
                  <c:v>-8.5</c:v>
                </c:pt>
                <c:pt idx="5">
                  <c:v>-3</c:v>
                </c:pt>
                <c:pt idx="6">
                  <c:v>1.5</c:v>
                </c:pt>
                <c:pt idx="7">
                  <c:v>11</c:v>
                </c:pt>
                <c:pt idx="8">
                  <c:v>31.5</c:v>
                </c:pt>
                <c:pt idx="9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2-49C4-90B9-CA961449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24592"/>
        <c:axId val="1107821264"/>
      </c:scatterChart>
      <c:valAx>
        <c:axId val="11078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21264"/>
        <c:crosses val="autoZero"/>
        <c:crossBetween val="midCat"/>
      </c:valAx>
      <c:valAx>
        <c:axId val="1107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ejercicio 7.4'!$C$8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'M.M ejercicio 7.4'!$B$9:$B$18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'M.M ejercicio 7.4'!$C$9:$C$18</c:f>
              <c:numCache>
                <c:formatCode>General</c:formatCode>
                <c:ptCount val="10"/>
                <c:pt idx="0">
                  <c:v>-47</c:v>
                </c:pt>
                <c:pt idx="1">
                  <c:v>-20</c:v>
                </c:pt>
                <c:pt idx="2">
                  <c:v>-7</c:v>
                </c:pt>
                <c:pt idx="3">
                  <c:v>-2</c:v>
                </c:pt>
                <c:pt idx="4">
                  <c:v>1</c:v>
                </c:pt>
                <c:pt idx="5">
                  <c:v>8</c:v>
                </c:pt>
                <c:pt idx="6">
                  <c:v>25</c:v>
                </c:pt>
                <c:pt idx="7">
                  <c:v>58</c:v>
                </c:pt>
                <c:pt idx="8">
                  <c:v>113</c:v>
                </c:pt>
                <c:pt idx="9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3-4DF0-ABDD-6F7077CE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07280"/>
        <c:axId val="911157120"/>
      </c:scatterChart>
      <c:valAx>
        <c:axId val="9066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57120"/>
        <c:crosses val="autoZero"/>
        <c:crossBetween val="midCat"/>
      </c:valAx>
      <c:valAx>
        <c:axId val="9111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ejercicio 7.4'!$G$8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'M.M ejercicio 7.4'!$F$9:$F$18</c:f>
              <c:numCache>
                <c:formatCode>General</c:formatCode>
                <c:ptCount val="10"/>
                <c:pt idx="0">
                  <c:v>-5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</c:numCache>
            </c:numRef>
          </c:xVal>
          <c:yVal>
            <c:numRef>
              <c:f>'M.M ejercicio 7.4'!$G$9:$G$18</c:f>
              <c:numCache>
                <c:formatCode>General</c:formatCode>
                <c:ptCount val="10"/>
                <c:pt idx="0">
                  <c:v>1410</c:v>
                </c:pt>
                <c:pt idx="1">
                  <c:v>951.625</c:v>
                </c:pt>
                <c:pt idx="2">
                  <c:v>383.625</c:v>
                </c:pt>
                <c:pt idx="3">
                  <c:v>125.625</c:v>
                </c:pt>
                <c:pt idx="4">
                  <c:v>33.625</c:v>
                </c:pt>
                <c:pt idx="5">
                  <c:v>11.625</c:v>
                </c:pt>
                <c:pt idx="6">
                  <c:v>11.625</c:v>
                </c:pt>
                <c:pt idx="7">
                  <c:v>33.625</c:v>
                </c:pt>
                <c:pt idx="8">
                  <c:v>125.625</c:v>
                </c:pt>
                <c:pt idx="9">
                  <c:v>383.625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2F-472E-AA5E-1C8D9134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78800"/>
        <c:axId val="754979216"/>
      </c:scatterChart>
      <c:valAx>
        <c:axId val="7549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9216"/>
        <c:crosses val="autoZero"/>
        <c:crossBetween val="midCat"/>
      </c:valAx>
      <c:valAx>
        <c:axId val="7549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'M.M ejercicio 7.4'!$K$8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'M.M ejercicio 7.4'!$J$9:$J$18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'M.M ejercicio 7.4'!$K$9:$K$18</c:f>
              <c:numCache>
                <c:formatCode>General</c:formatCode>
                <c:ptCount val="10"/>
                <c:pt idx="0">
                  <c:v>221</c:v>
                </c:pt>
                <c:pt idx="1">
                  <c:v>80</c:v>
                </c:pt>
                <c:pt idx="2">
                  <c:v>25</c:v>
                </c:pt>
                <c:pt idx="3">
                  <c:v>8</c:v>
                </c:pt>
                <c:pt idx="4">
                  <c:v>5</c:v>
                </c:pt>
                <c:pt idx="5">
                  <c:v>16</c:v>
                </c:pt>
                <c:pt idx="6">
                  <c:v>65</c:v>
                </c:pt>
                <c:pt idx="7">
                  <c:v>200</c:v>
                </c:pt>
                <c:pt idx="8">
                  <c:v>493</c:v>
                </c:pt>
                <c:pt idx="9">
                  <c:v>1040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B-4606-9CBC-B176560D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11920"/>
        <c:axId val="1095013168"/>
      </c:scatterChart>
      <c:valAx>
        <c:axId val="10950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13168"/>
        <c:crosses val="autoZero"/>
        <c:crossBetween val="midCat"/>
      </c:valAx>
      <c:valAx>
        <c:axId val="10950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4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361950</xdr:colOff>
      <xdr:row>2</xdr:row>
      <xdr:rowOff>115841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B7BA25-1CF3-C345-A1F5-30BCEF27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90825" cy="477791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139065</xdr:colOff>
      <xdr:row>3</xdr:row>
      <xdr:rowOff>80009</xdr:rowOff>
    </xdr:from>
    <xdr:to>
      <xdr:col>8</xdr:col>
      <xdr:colOff>321580</xdr:colOff>
      <xdr:row>7</xdr:row>
      <xdr:rowOff>60959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F4DBB-D78D-D012-8C32-20BE93F3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" y="622934"/>
          <a:ext cx="5059315" cy="71247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97155</xdr:rowOff>
    </xdr:from>
    <xdr:to>
      <xdr:col>8</xdr:col>
      <xdr:colOff>438150</xdr:colOff>
      <xdr:row>23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A6E8EF-981C-1216-7DEA-D55AB3267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322729</xdr:colOff>
      <xdr:row>6</xdr:row>
      <xdr:rowOff>98911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83110-EA78-C8ED-9EA4-E7E866DFA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56094" cy="1174676"/>
        </a:xfrm>
        <a:prstGeom prst="rect">
          <a:avLst/>
        </a:prstGeom>
      </xdr:spPr>
    </xdr:pic>
    <xdr:clientData/>
  </xdr:twoCellAnchor>
  <xdr:twoCellAnchor>
    <xdr:from>
      <xdr:col>6</xdr:col>
      <xdr:colOff>506730</xdr:colOff>
      <xdr:row>0</xdr:row>
      <xdr:rowOff>140970</xdr:rowOff>
    </xdr:from>
    <xdr:to>
      <xdr:col>10</xdr:col>
      <xdr:colOff>230505</xdr:colOff>
      <xdr:row>11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F7DA09-9070-6A9F-F0A5-B7D6BB208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510541</xdr:colOff>
      <xdr:row>12</xdr:row>
      <xdr:rowOff>9526</xdr:rowOff>
    </xdr:from>
    <xdr:to>
      <xdr:col>10</xdr:col>
      <xdr:colOff>243840</xdr:colOff>
      <xdr:row>22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BBF27C-6866-22B5-AD39-29D2BEB2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741045</xdr:colOff>
      <xdr:row>5</xdr:row>
      <xdr:rowOff>92316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AEBAA2-0794-3F38-32E3-24CEFDEE0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124200" cy="997190"/>
        </a:xfrm>
        <a:prstGeom prst="rect">
          <a:avLst/>
        </a:prstGeom>
      </xdr:spPr>
    </xdr:pic>
    <xdr:clientData/>
  </xdr:twoCellAnchor>
  <xdr:twoCellAnchor>
    <xdr:from>
      <xdr:col>0</xdr:col>
      <xdr:colOff>304801</xdr:colOff>
      <xdr:row>19</xdr:row>
      <xdr:rowOff>9525</xdr:rowOff>
    </xdr:from>
    <xdr:to>
      <xdr:col>3</xdr:col>
      <xdr:colOff>672466</xdr:colOff>
      <xdr:row>28</xdr:row>
      <xdr:rowOff>93345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77716-264D-307A-8445-A08187FDC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190499</xdr:colOff>
      <xdr:row>18</xdr:row>
      <xdr:rowOff>167641</xdr:rowOff>
    </xdr:from>
    <xdr:to>
      <xdr:col>8</xdr:col>
      <xdr:colOff>28575</xdr:colOff>
      <xdr:row>28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355ADB-F91E-6CA2-2BE3-32905769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19</xdr:row>
      <xdr:rowOff>11430</xdr:rowOff>
    </xdr:from>
    <xdr:to>
      <xdr:col>11</xdr:col>
      <xdr:colOff>571500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205E15-9CBD-0C6A-19DF-64011794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81211</xdr:colOff>
      <xdr:row>2</xdr:row>
      <xdr:rowOff>15192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92B8C9-4C8F-B787-D80B-A4D70CE75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28571" cy="3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769620</xdr:colOff>
      <xdr:row>7</xdr:row>
      <xdr:rowOff>138654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6B36CC-A4EF-4FA9-51C6-146572659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32020" cy="1418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1"/>
  <sheetViews>
    <sheetView topLeftCell="A13" workbookViewId="0">
      <selection activeCell="E35" sqref="E35"/>
    </sheetView>
  </sheetViews>
  <sheetFormatPr baseColWidth="10" defaultColWidth="8.88671875" defaultRowHeight="14.4" x14ac:dyDescent="0.3"/>
  <cols>
    <col min="5" max="5" width="8.88671875" customWidth="1"/>
    <col min="14" max="14" width="11.5546875" bestFit="1" customWidth="1"/>
  </cols>
  <sheetData>
    <row r="5" spans="11:12" x14ac:dyDescent="0.3">
      <c r="K5" s="1" t="s">
        <v>0</v>
      </c>
      <c r="L5" s="1" t="s">
        <v>1</v>
      </c>
    </row>
    <row r="6" spans="11:12" x14ac:dyDescent="0.3">
      <c r="K6" s="1">
        <v>-5</v>
      </c>
      <c r="L6" s="1">
        <f>K6^3-13*K6-12</f>
        <v>-72</v>
      </c>
    </row>
    <row r="7" spans="11:12" x14ac:dyDescent="0.3">
      <c r="K7" s="1">
        <f>K6+1</f>
        <v>-4</v>
      </c>
      <c r="L7" s="1">
        <f t="shared" ref="L7:L17" si="0">K7^3-13*K7-12</f>
        <v>-24</v>
      </c>
    </row>
    <row r="8" spans="11:12" x14ac:dyDescent="0.3">
      <c r="K8" s="1">
        <f t="shared" ref="K8:K17" si="1">K7+1</f>
        <v>-3</v>
      </c>
      <c r="L8" s="1">
        <f t="shared" si="0"/>
        <v>0</v>
      </c>
    </row>
    <row r="9" spans="11:12" x14ac:dyDescent="0.3">
      <c r="K9" s="1">
        <f t="shared" si="1"/>
        <v>-2</v>
      </c>
      <c r="L9" s="1">
        <f t="shared" si="0"/>
        <v>6</v>
      </c>
    </row>
    <row r="10" spans="11:12" x14ac:dyDescent="0.3">
      <c r="K10" s="1">
        <f t="shared" si="1"/>
        <v>-1</v>
      </c>
      <c r="L10" s="1">
        <f t="shared" si="0"/>
        <v>0</v>
      </c>
    </row>
    <row r="11" spans="11:12" x14ac:dyDescent="0.3">
      <c r="K11" s="1">
        <f t="shared" si="1"/>
        <v>0</v>
      </c>
      <c r="L11" s="1">
        <f t="shared" si="0"/>
        <v>-12</v>
      </c>
    </row>
    <row r="12" spans="11:12" x14ac:dyDescent="0.3">
      <c r="K12" s="1">
        <f t="shared" si="1"/>
        <v>1</v>
      </c>
      <c r="L12" s="1">
        <f t="shared" si="0"/>
        <v>-24</v>
      </c>
    </row>
    <row r="13" spans="11:12" x14ac:dyDescent="0.3">
      <c r="K13" s="1">
        <f t="shared" si="1"/>
        <v>2</v>
      </c>
      <c r="L13" s="1">
        <f t="shared" si="0"/>
        <v>-30</v>
      </c>
    </row>
    <row r="14" spans="11:12" x14ac:dyDescent="0.3">
      <c r="K14" s="1">
        <f t="shared" si="1"/>
        <v>3</v>
      </c>
      <c r="L14" s="1">
        <f t="shared" si="0"/>
        <v>-24</v>
      </c>
    </row>
    <row r="15" spans="11:12" x14ac:dyDescent="0.3">
      <c r="K15" s="1">
        <f t="shared" si="1"/>
        <v>4</v>
      </c>
      <c r="L15" s="1">
        <f t="shared" si="0"/>
        <v>0</v>
      </c>
    </row>
    <row r="16" spans="11:12" x14ac:dyDescent="0.3">
      <c r="K16" s="1">
        <f t="shared" si="1"/>
        <v>5</v>
      </c>
      <c r="L16" s="1">
        <f t="shared" si="0"/>
        <v>48</v>
      </c>
    </row>
    <row r="17" spans="2:15" x14ac:dyDescent="0.3">
      <c r="K17" s="1">
        <f t="shared" si="1"/>
        <v>6</v>
      </c>
      <c r="L17" s="1">
        <f t="shared" si="0"/>
        <v>126</v>
      </c>
    </row>
    <row r="28" spans="2:15" x14ac:dyDescent="0.3">
      <c r="B28" s="1" t="s">
        <v>5</v>
      </c>
      <c r="C28" s="1" t="s">
        <v>2</v>
      </c>
      <c r="D28" s="1" t="s">
        <v>3</v>
      </c>
      <c r="E28" s="1" t="s">
        <v>4</v>
      </c>
      <c r="F28" s="1" t="s">
        <v>6</v>
      </c>
      <c r="G28" s="1" t="s">
        <v>7</v>
      </c>
      <c r="H28" s="1" t="s">
        <v>9</v>
      </c>
      <c r="I28" s="1" t="s">
        <v>8</v>
      </c>
      <c r="J28" s="1" t="s">
        <v>10</v>
      </c>
      <c r="K28" s="1" t="s">
        <v>11</v>
      </c>
      <c r="L28" s="1" t="s">
        <v>12</v>
      </c>
      <c r="M28" s="1" t="s">
        <v>13</v>
      </c>
      <c r="N28" s="1" t="s">
        <v>15</v>
      </c>
      <c r="O28" s="1" t="s">
        <v>14</v>
      </c>
    </row>
    <row r="29" spans="2:15" x14ac:dyDescent="0.3">
      <c r="B29" s="3">
        <v>4.5</v>
      </c>
      <c r="C29" s="3">
        <v>5.5</v>
      </c>
      <c r="D29" s="3">
        <v>5</v>
      </c>
      <c r="E29" s="3">
        <f>D29+((-2*L29)/(IF(ABS(N29)&gt;ABS(O29),N29,O29)))</f>
        <v>3.9764870422406546</v>
      </c>
      <c r="F29" s="3">
        <f t="shared" ref="F29:G31" si="2">C29-B29</f>
        <v>1</v>
      </c>
      <c r="G29" s="3">
        <f t="shared" si="2"/>
        <v>-0.5</v>
      </c>
      <c r="H29" s="3">
        <f t="shared" ref="H29:I31" si="3">((C29^3-13*C29-12)-(B29^3-13*B29-12))/(F29)</f>
        <v>62.25</v>
      </c>
      <c r="I29" s="3">
        <f t="shared" si="3"/>
        <v>69.75</v>
      </c>
      <c r="J29" s="3">
        <f>(I29-H29)/(G29+F29)</f>
        <v>15</v>
      </c>
      <c r="K29" s="3">
        <f>J29*G29+I29</f>
        <v>62.25</v>
      </c>
      <c r="L29" s="3">
        <f>D29^3-13*D29-12</f>
        <v>48</v>
      </c>
      <c r="M29" s="2">
        <f>ABS((E29-D29)/E29)</f>
        <v>0.25739124681835263</v>
      </c>
      <c r="N29" s="1">
        <f>K29+((K29^2-4*J29*L29)^0.5)</f>
        <v>93.794611267219636</v>
      </c>
      <c r="O29" s="1">
        <f>K29-((K29^2-4*J29*L29)^0.5)</f>
        <v>30.705388732780364</v>
      </c>
    </row>
    <row r="30" spans="2:15" x14ac:dyDescent="0.3">
      <c r="B30" s="4">
        <f t="shared" ref="B30:D31" si="4">C29</f>
        <v>5.5</v>
      </c>
      <c r="C30" s="4">
        <f t="shared" si="4"/>
        <v>5</v>
      </c>
      <c r="D30" s="4">
        <f t="shared" si="4"/>
        <v>3.9764870422406546</v>
      </c>
      <c r="E30" s="3">
        <f t="shared" ref="E30:E31" si="5">D30+((-2*L30)/(IF(ABS(N30)&gt;ABS(O30),N30,O30)))</f>
        <v>4.0010504988151787</v>
      </c>
      <c r="F30" s="3">
        <f t="shared" si="2"/>
        <v>-0.5</v>
      </c>
      <c r="G30" s="3">
        <f t="shared" si="2"/>
        <v>-1.0235129577593454</v>
      </c>
      <c r="H30" s="3">
        <f t="shared" si="3"/>
        <v>69.75</v>
      </c>
      <c r="I30" s="3">
        <f t="shared" si="3"/>
        <v>47.694884408311104</v>
      </c>
      <c r="J30" s="3">
        <f>(I30-H30)/(G30+F30)</f>
        <v>14.476487042240654</v>
      </c>
      <c r="K30" s="3">
        <f>J30*G30+I30</f>
        <v>32.878012337742533</v>
      </c>
      <c r="L30" s="3">
        <f>D30^3-13*D30-12</f>
        <v>-0.81633221074058326</v>
      </c>
      <c r="M30" s="2">
        <f>ABS((E30-D30)/E30)</f>
        <v>6.1392518244391056E-3</v>
      </c>
      <c r="N30" s="3">
        <f>K30+((K30^2-4*J30*L30)^(0.5))</f>
        <v>66.467209797112559</v>
      </c>
      <c r="O30" s="3">
        <f>K30-((K30^2-4*J30*L30)^0.5)</f>
        <v>-0.71118512162748715</v>
      </c>
    </row>
    <row r="31" spans="2:15" x14ac:dyDescent="0.3">
      <c r="B31" s="4">
        <f t="shared" si="4"/>
        <v>5</v>
      </c>
      <c r="C31" s="4">
        <f t="shared" si="4"/>
        <v>3.9764870422406546</v>
      </c>
      <c r="D31" s="4">
        <f t="shared" si="4"/>
        <v>4.0010504988151787</v>
      </c>
      <c r="E31" s="3">
        <f t="shared" si="5"/>
        <v>4.0000007052705229</v>
      </c>
      <c r="F31" s="3">
        <f t="shared" si="2"/>
        <v>-1.0235129577593454</v>
      </c>
      <c r="G31" s="3">
        <f t="shared" si="2"/>
        <v>2.4563456574524078E-2</v>
      </c>
      <c r="H31" s="3">
        <f t="shared" si="3"/>
        <v>47.694884408311104</v>
      </c>
      <c r="I31" s="3">
        <f t="shared" si="3"/>
        <v>34.730979755066009</v>
      </c>
      <c r="J31" s="3">
        <f>(I31-H31)/(G31+F31)</f>
        <v>12.977537541055911</v>
      </c>
      <c r="K31" s="3">
        <f>J31*G31+I31</f>
        <v>35.049752934899992</v>
      </c>
      <c r="L31" s="3">
        <f>D31^3-13*D31-12</f>
        <v>3.6780702263655485E-2</v>
      </c>
      <c r="M31" s="2">
        <f>ABS((E31-D31)/E31)</f>
        <v>2.6244833988969091E-4</v>
      </c>
      <c r="N31" s="3">
        <f>K31+((K31^2-4*J31*L31)^(0.5))</f>
        <v>70.072258399527712</v>
      </c>
      <c r="O31" s="3">
        <f>K31-((K31^2-4*J31*L31)^0.5)</f>
        <v>2.7247470272271812E-2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97A6-F16E-4CAB-979B-E2DEABDBEBA3}">
  <dimension ref="B10:O35"/>
  <sheetViews>
    <sheetView tabSelected="1" zoomScale="130" zoomScaleNormal="130" workbookViewId="0">
      <selection activeCell="C30" sqref="C30"/>
    </sheetView>
  </sheetViews>
  <sheetFormatPr baseColWidth="10" defaultRowHeight="14.4" x14ac:dyDescent="0.3"/>
  <sheetData>
    <row r="10" spans="2:6" x14ac:dyDescent="0.3">
      <c r="B10" s="1" t="s">
        <v>0</v>
      </c>
      <c r="C10" s="1" t="s">
        <v>1</v>
      </c>
      <c r="E10" s="1" t="s">
        <v>0</v>
      </c>
      <c r="F10" s="1" t="s">
        <v>1</v>
      </c>
    </row>
    <row r="11" spans="2:6" x14ac:dyDescent="0.3">
      <c r="B11" s="1">
        <v>-3</v>
      </c>
      <c r="C11" s="1">
        <f>B11^3+B11^2-3*B11-5</f>
        <v>-14</v>
      </c>
      <c r="E11" s="1">
        <v>-5</v>
      </c>
      <c r="F11" s="1">
        <f>E11^3-0.5*E11^2+4*E11-3</f>
        <v>-160.5</v>
      </c>
    </row>
    <row r="12" spans="2:6" x14ac:dyDescent="0.3">
      <c r="B12" s="1">
        <f>B11+1</f>
        <v>-2</v>
      </c>
      <c r="C12" s="1">
        <f>B12^3+B12^2-3*B12-5</f>
        <v>-3</v>
      </c>
      <c r="E12" s="1">
        <f>E11+1</f>
        <v>-4</v>
      </c>
      <c r="F12" s="1">
        <f>E12^3-0.5*E12^2+4*E12-3</f>
        <v>-91</v>
      </c>
    </row>
    <row r="13" spans="2:6" x14ac:dyDescent="0.3">
      <c r="B13" s="1">
        <f t="shared" ref="B13:B20" si="0">B12+1</f>
        <v>-1</v>
      </c>
      <c r="C13" s="1">
        <f t="shared" ref="C13:C20" si="1">B13^3+B13^2-3*B13-5</f>
        <v>-2</v>
      </c>
      <c r="E13" s="1">
        <f t="shared" ref="E13:E20" si="2">E12+1</f>
        <v>-3</v>
      </c>
      <c r="F13" s="1">
        <f t="shared" ref="F13:F20" si="3">E13^3-0.5*E13^2+4*E13-3</f>
        <v>-46.5</v>
      </c>
    </row>
    <row r="14" spans="2:6" x14ac:dyDescent="0.3">
      <c r="B14" s="1">
        <f t="shared" si="0"/>
        <v>0</v>
      </c>
      <c r="C14" s="1">
        <f t="shared" si="1"/>
        <v>-5</v>
      </c>
      <c r="E14" s="1">
        <f t="shared" si="2"/>
        <v>-2</v>
      </c>
      <c r="F14" s="1">
        <f t="shared" si="3"/>
        <v>-21</v>
      </c>
    </row>
    <row r="15" spans="2:6" x14ac:dyDescent="0.3">
      <c r="B15" s="1">
        <f t="shared" si="0"/>
        <v>1</v>
      </c>
      <c r="C15" s="1">
        <f t="shared" si="1"/>
        <v>-6</v>
      </c>
      <c r="E15" s="1">
        <f t="shared" si="2"/>
        <v>-1</v>
      </c>
      <c r="F15" s="1">
        <f t="shared" si="3"/>
        <v>-8.5</v>
      </c>
    </row>
    <row r="16" spans="2:6" x14ac:dyDescent="0.3">
      <c r="B16" s="1">
        <f t="shared" si="0"/>
        <v>2</v>
      </c>
      <c r="C16" s="1">
        <f t="shared" si="1"/>
        <v>1</v>
      </c>
      <c r="E16" s="1">
        <f t="shared" si="2"/>
        <v>0</v>
      </c>
      <c r="F16" s="1">
        <f t="shared" si="3"/>
        <v>-3</v>
      </c>
    </row>
    <row r="17" spans="2:15" x14ac:dyDescent="0.3">
      <c r="B17" s="1">
        <f t="shared" si="0"/>
        <v>3</v>
      </c>
      <c r="C17" s="1">
        <f t="shared" si="1"/>
        <v>22</v>
      </c>
      <c r="E17" s="1">
        <f t="shared" si="2"/>
        <v>1</v>
      </c>
      <c r="F17" s="1">
        <f t="shared" si="3"/>
        <v>1.5</v>
      </c>
    </row>
    <row r="18" spans="2:15" x14ac:dyDescent="0.3">
      <c r="B18" s="1">
        <f t="shared" si="0"/>
        <v>4</v>
      </c>
      <c r="C18" s="1">
        <f t="shared" si="1"/>
        <v>63</v>
      </c>
      <c r="E18" s="1">
        <f t="shared" si="2"/>
        <v>2</v>
      </c>
      <c r="F18" s="1">
        <f t="shared" si="3"/>
        <v>11</v>
      </c>
    </row>
    <row r="19" spans="2:15" x14ac:dyDescent="0.3">
      <c r="B19" s="1">
        <f t="shared" si="0"/>
        <v>5</v>
      </c>
      <c r="C19" s="1">
        <f t="shared" si="1"/>
        <v>130</v>
      </c>
      <c r="E19" s="1">
        <f t="shared" si="2"/>
        <v>3</v>
      </c>
      <c r="F19" s="1">
        <f t="shared" si="3"/>
        <v>31.5</v>
      </c>
    </row>
    <row r="20" spans="2:15" x14ac:dyDescent="0.3">
      <c r="B20" s="1">
        <f t="shared" si="0"/>
        <v>6</v>
      </c>
      <c r="C20" s="1">
        <f t="shared" si="1"/>
        <v>229</v>
      </c>
      <c r="E20" s="1">
        <f t="shared" si="2"/>
        <v>4</v>
      </c>
      <c r="F20" s="1">
        <f t="shared" si="3"/>
        <v>69</v>
      </c>
    </row>
    <row r="25" spans="2:15" x14ac:dyDescent="0.3">
      <c r="B25" s="1" t="s">
        <v>5</v>
      </c>
      <c r="C25" s="1" t="s">
        <v>2</v>
      </c>
      <c r="D25" s="1" t="s">
        <v>3</v>
      </c>
      <c r="E25" s="1" t="s">
        <v>4</v>
      </c>
      <c r="F25" s="1" t="s">
        <v>6</v>
      </c>
      <c r="G25" s="1" t="s">
        <v>7</v>
      </c>
      <c r="H25" s="1" t="s">
        <v>9</v>
      </c>
      <c r="I25" s="1" t="s">
        <v>8</v>
      </c>
      <c r="J25" s="1" t="s">
        <v>10</v>
      </c>
      <c r="K25" s="1" t="s">
        <v>11</v>
      </c>
      <c r="L25" s="1" t="s">
        <v>12</v>
      </c>
      <c r="M25" s="1" t="s">
        <v>13</v>
      </c>
      <c r="N25" s="1" t="s">
        <v>15</v>
      </c>
      <c r="O25" s="1" t="s">
        <v>14</v>
      </c>
    </row>
    <row r="26" spans="2:15" x14ac:dyDescent="0.3">
      <c r="B26" s="3">
        <v>0</v>
      </c>
      <c r="C26" s="3">
        <v>1</v>
      </c>
      <c r="D26" s="3">
        <v>3</v>
      </c>
      <c r="E26" s="3">
        <f>D26+((-2*L26)/(IF(ABS(N26)&gt;ABS(O26),N26,O26)))</f>
        <v>1.7661903789690601</v>
      </c>
      <c r="F26" s="3">
        <f t="shared" ref="F26:G26" si="4">C26-B26</f>
        <v>1</v>
      </c>
      <c r="G26" s="3">
        <f t="shared" si="4"/>
        <v>2</v>
      </c>
      <c r="H26" s="3">
        <f>((C26^3+C26^2-3*C26-5)-(B26^3+B26^2-3*B26-5))/(F26)</f>
        <v>-1</v>
      </c>
      <c r="I26" s="3">
        <f>((D26^3+D26^2-3*D26-5)-(C26^3+C26^2-3*C26-5))/(G26)</f>
        <v>14</v>
      </c>
      <c r="J26" s="3">
        <f>(I26-H26)/(G26+F26)</f>
        <v>5</v>
      </c>
      <c r="K26" s="3">
        <f>J26*G26+I26</f>
        <v>24</v>
      </c>
      <c r="L26" s="3">
        <f>D26^3+D26^2-3*D26-5</f>
        <v>22</v>
      </c>
      <c r="M26" s="2">
        <f>ABS((E26-D26)/E26)</f>
        <v>0.69857113690718031</v>
      </c>
      <c r="N26" s="1">
        <f>K26+((K26^2-4*J26*L26)^0.5)</f>
        <v>35.661903789690598</v>
      </c>
      <c r="O26" s="1">
        <f>K26-((K26^2-4*J26*L26)^0.5)</f>
        <v>12.338096210309399</v>
      </c>
    </row>
    <row r="27" spans="2:15" x14ac:dyDescent="0.3">
      <c r="B27" s="3">
        <f t="shared" ref="B27:D35" si="5">C26</f>
        <v>1</v>
      </c>
      <c r="C27" s="3">
        <f t="shared" si="5"/>
        <v>3</v>
      </c>
      <c r="D27" s="3">
        <f t="shared" si="5"/>
        <v>1.7661903789690601</v>
      </c>
      <c r="E27" s="3">
        <f t="shared" ref="E27:E28" si="6">D27+((-2*L27)/(IF(ABS(N27)&gt;ABS(O27),N27,O27)))</f>
        <v>1.9077586008917191</v>
      </c>
      <c r="F27" s="3">
        <f t="shared" ref="F27:F28" si="7">C27-B27</f>
        <v>2</v>
      </c>
      <c r="G27" s="3">
        <f t="shared" ref="G27:G28" si="8">D27-C27</f>
        <v>-1.2338096210309399</v>
      </c>
      <c r="H27" s="3">
        <f t="shared" ref="H27:H28" si="9">((C27^3+C27^2-3*C27-5)-(B27^3+B27^2-3*B27-5))/(F27)</f>
        <v>14</v>
      </c>
      <c r="I27" s="3">
        <f t="shared" ref="I27:I28" si="10">((D27^3+D27^2-3*D27-5)-(C27^3+C27^2-3*C27-5))/(G27)</f>
        <v>19.18418997063911</v>
      </c>
      <c r="J27" s="3">
        <f t="shared" ref="J27:J28" si="11">(I27-H27)/(G27+F27)</f>
        <v>6.7661903789690578</v>
      </c>
      <c r="K27" s="3">
        <f t="shared" ref="K27:K28" si="12">J27*G27+I27</f>
        <v>10.835999183340105</v>
      </c>
      <c r="L27" s="3">
        <f t="shared" ref="L27:L28" si="13">D27^3+D27^2-3*D27-5</f>
        <v>-1.6696381574598025</v>
      </c>
      <c r="M27" s="2">
        <f t="shared" ref="M27:M28" si="14">ABS((E27-D27)/E27)</f>
        <v>7.4206569875500825E-2</v>
      </c>
      <c r="N27" s="1">
        <f t="shared" ref="N27:N28" si="15">K27+((K27^2-4*J27*L27)^0.5)</f>
        <v>23.587753448961912</v>
      </c>
      <c r="O27" s="1">
        <f t="shared" ref="O27:O28" si="16">K27-((K27^2-4*J27*L27)^0.5)</f>
        <v>-1.915755082281704</v>
      </c>
    </row>
    <row r="28" spans="2:15" x14ac:dyDescent="0.3">
      <c r="B28" s="3">
        <f t="shared" si="5"/>
        <v>3</v>
      </c>
      <c r="C28" s="3">
        <f t="shared" si="5"/>
        <v>1.7661903789690601</v>
      </c>
      <c r="D28" s="3">
        <f t="shared" si="5"/>
        <v>1.9077586008917191</v>
      </c>
      <c r="E28" s="6">
        <f t="shared" si="6"/>
        <v>1.919476380006057</v>
      </c>
      <c r="F28" s="3">
        <f t="shared" si="7"/>
        <v>-1.2338096210309399</v>
      </c>
      <c r="G28" s="3">
        <f t="shared" si="8"/>
        <v>0.14156822192265905</v>
      </c>
      <c r="H28" s="3">
        <f t="shared" si="9"/>
        <v>19.18418997063911</v>
      </c>
      <c r="I28" s="3">
        <f t="shared" si="10"/>
        <v>10.802385200190411</v>
      </c>
      <c r="J28" s="3">
        <f t="shared" si="11"/>
        <v>7.6739489798607767</v>
      </c>
      <c r="K28" s="3">
        <f t="shared" si="12"/>
        <v>11.888772512394505</v>
      </c>
      <c r="L28" s="3">
        <f t="shared" si="13"/>
        <v>-0.14036369214519873</v>
      </c>
      <c r="M28" s="2">
        <f t="shared" si="14"/>
        <v>6.1046748146496785E-3</v>
      </c>
      <c r="N28" s="1">
        <f t="shared" si="15"/>
        <v>23.957388302950427</v>
      </c>
      <c r="O28" s="1">
        <f t="shared" si="16"/>
        <v>-0.17984327816141565</v>
      </c>
    </row>
    <row r="32" spans="2:15" x14ac:dyDescent="0.3">
      <c r="B32" s="1" t="s">
        <v>5</v>
      </c>
      <c r="C32" s="1" t="s">
        <v>2</v>
      </c>
      <c r="D32" s="1" t="s">
        <v>3</v>
      </c>
      <c r="E32" s="1" t="s">
        <v>4</v>
      </c>
      <c r="F32" s="1" t="s">
        <v>6</v>
      </c>
      <c r="G32" s="1" t="s">
        <v>7</v>
      </c>
      <c r="H32" s="1" t="s">
        <v>9</v>
      </c>
      <c r="I32" s="1" t="s">
        <v>8</v>
      </c>
      <c r="J32" s="1" t="s">
        <v>10</v>
      </c>
      <c r="K32" s="1" t="s">
        <v>11</v>
      </c>
      <c r="L32" s="1" t="s">
        <v>12</v>
      </c>
      <c r="M32" s="1" t="s">
        <v>13</v>
      </c>
      <c r="N32" s="1" t="s">
        <v>15</v>
      </c>
      <c r="O32" s="1" t="s">
        <v>14</v>
      </c>
    </row>
    <row r="33" spans="2:15" x14ac:dyDescent="0.3">
      <c r="B33" s="3">
        <v>0</v>
      </c>
      <c r="C33" s="3">
        <v>1</v>
      </c>
      <c r="D33" s="3">
        <v>3</v>
      </c>
      <c r="E33" s="3">
        <f>D33+((-2*L33)/(IF(ABS(N33)&gt;ABS(O33),N33,O33)))</f>
        <v>0.79391978918599992</v>
      </c>
      <c r="F33" s="3">
        <f t="shared" ref="F33" si="17">C33-B33</f>
        <v>1</v>
      </c>
      <c r="G33" s="3">
        <f t="shared" ref="G33" si="18">D33-C33</f>
        <v>2</v>
      </c>
      <c r="H33" s="3">
        <f>((C33^3-(0.5)*C33^2+4*C33-3)-(B33^3-(0.5)*B33^2+4*B33-3))/(F33)</f>
        <v>4.5</v>
      </c>
      <c r="I33" s="3">
        <f>((D33^3-(0.5)*D33^2+4*D33-3)-(C33^3-(0.5)*C33^2+4*C33-3))/(G33)</f>
        <v>15</v>
      </c>
      <c r="J33" s="3">
        <f>(I33-H33)/(G33+F33)</f>
        <v>3.5</v>
      </c>
      <c r="K33" s="3">
        <f>J33*G33+I33</f>
        <v>22</v>
      </c>
      <c r="L33" s="3">
        <f>D33^3-(0.5)*D33^2+4*D33-3</f>
        <v>31.5</v>
      </c>
      <c r="M33" s="2">
        <f>ABS((E33-D33)/E33)</f>
        <v>2.7787192621510011</v>
      </c>
      <c r="N33" s="1">
        <f>K33+((K33^2-4*J33*L33)^0.5)</f>
        <v>28.557438524302</v>
      </c>
      <c r="O33" s="1">
        <f>K33-((K33^2-4*J33*L33)^0.5)</f>
        <v>15.442561475698</v>
      </c>
    </row>
    <row r="34" spans="2:15" x14ac:dyDescent="0.3">
      <c r="B34" s="3">
        <f t="shared" si="5"/>
        <v>1</v>
      </c>
      <c r="C34" s="3">
        <f t="shared" si="5"/>
        <v>3</v>
      </c>
      <c r="D34" s="3">
        <f t="shared" si="5"/>
        <v>0.79391978918599992</v>
      </c>
      <c r="E34" s="3">
        <f t="shared" ref="E34:E35" si="19">D34+((-2*L34)/(IF(ABS(N34)&gt;ABS(O34),N34,O34)))</f>
        <v>0.70959383796339404</v>
      </c>
      <c r="F34" s="3">
        <f t="shared" ref="F34:F35" si="20">C34-B34</f>
        <v>2</v>
      </c>
      <c r="G34" s="3">
        <f t="shared" ref="G34:G35" si="21">D34-C34</f>
        <v>-2.2060802108140001</v>
      </c>
      <c r="H34" s="3">
        <f t="shared" ref="H34:H35" si="22">((C34^3-(0.5)*C34^2+4*C34-3)-(B34^3-(0.5)*B34^2+4*B34-3))/(F34)</f>
        <v>15</v>
      </c>
      <c r="I34" s="3">
        <f t="shared" ref="I34:I35" si="23">((D34^3-(0.5)*D34^2+4*D34-3)-(C34^3-(0.5)*C34^2+4*C34-3))/(G34)</f>
        <v>14.115108104626142</v>
      </c>
      <c r="J34" s="3">
        <f t="shared" ref="J34:J35" si="24">(I34-H34)/(G34+F34)</f>
        <v>4.2939197891860026</v>
      </c>
      <c r="K34" s="3">
        <f t="shared" ref="K34:K35" si="25">J34*G34+I34</f>
        <v>4.6423766308802783</v>
      </c>
      <c r="L34" s="3">
        <f t="shared" ref="L34:L35" si="26">D34^3-(0.5)*D34^2+4*D34-3</f>
        <v>0.36093933688395907</v>
      </c>
      <c r="M34" s="2">
        <f t="shared" ref="M34:M35" si="27">ABS((E34-D34)/E34)</f>
        <v>0.11883692714219431</v>
      </c>
      <c r="N34" s="1">
        <f t="shared" ref="N34:N35" si="28">K34+((K34^2-4*J34*L34)^0.5)</f>
        <v>8.5605755203671947</v>
      </c>
      <c r="O34" s="1">
        <f t="shared" ref="O34:O35" si="29">K34-((K34^2-4*J34*L34)^0.5)</f>
        <v>0.72417774139336233</v>
      </c>
    </row>
    <row r="35" spans="2:15" x14ac:dyDescent="0.3">
      <c r="B35" s="3">
        <f t="shared" si="5"/>
        <v>3</v>
      </c>
      <c r="C35" s="3">
        <f t="shared" si="5"/>
        <v>0.79391978918599992</v>
      </c>
      <c r="D35" s="3">
        <f t="shared" si="5"/>
        <v>0.70959383796339404</v>
      </c>
      <c r="E35" s="6">
        <f t="shared" si="19"/>
        <v>0.72164033104978487</v>
      </c>
      <c r="F35" s="3">
        <f t="shared" si="20"/>
        <v>-2.2060802108140001</v>
      </c>
      <c r="G35" s="3">
        <f t="shared" si="21"/>
        <v>-8.4325951222605888E-2</v>
      </c>
      <c r="H35" s="3">
        <f t="shared" si="22"/>
        <v>14.115108104626142</v>
      </c>
      <c r="I35" s="3">
        <f t="shared" si="23"/>
        <v>4.9454358232056492</v>
      </c>
      <c r="J35" s="3">
        <f t="shared" si="24"/>
        <v>4.0035136271493927</v>
      </c>
      <c r="K35" s="3">
        <f t="shared" si="25"/>
        <v>4.6078357283636118</v>
      </c>
      <c r="L35" s="3">
        <f t="shared" si="26"/>
        <v>-5.6089243118208287E-2</v>
      </c>
      <c r="M35" s="2">
        <f t="shared" si="27"/>
        <v>1.6693209301185469E-2</v>
      </c>
      <c r="N35" s="1">
        <f t="shared" si="28"/>
        <v>9.3121280551886763</v>
      </c>
      <c r="O35" s="1">
        <f t="shared" si="29"/>
        <v>-9.6456598461453602E-2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B06E-E225-4333-BF7E-C6F1CC487D1F}">
  <dimension ref="B8:Q42"/>
  <sheetViews>
    <sheetView zoomScale="70" zoomScaleNormal="70" workbookViewId="0">
      <selection activeCell="E38" sqref="E38"/>
    </sheetView>
  </sheetViews>
  <sheetFormatPr baseColWidth="10" defaultRowHeight="14.4" x14ac:dyDescent="0.3"/>
  <cols>
    <col min="4" max="4" width="29.77734375" customWidth="1"/>
    <col min="5" max="5" width="26.33203125" customWidth="1"/>
    <col min="14" max="14" width="32.21875" customWidth="1"/>
    <col min="15" max="15" width="27" customWidth="1"/>
  </cols>
  <sheetData>
    <row r="8" spans="2:11" x14ac:dyDescent="0.3">
      <c r="B8" s="1" t="s">
        <v>0</v>
      </c>
      <c r="C8" s="1" t="s">
        <v>1</v>
      </c>
      <c r="D8" s="7"/>
      <c r="E8" s="5"/>
      <c r="F8" s="1" t="s">
        <v>0</v>
      </c>
      <c r="G8" s="1" t="s">
        <v>1</v>
      </c>
      <c r="H8" s="7"/>
      <c r="I8" s="5"/>
      <c r="J8" s="1" t="s">
        <v>0</v>
      </c>
      <c r="K8" s="1" t="s">
        <v>1</v>
      </c>
    </row>
    <row r="9" spans="2:11" x14ac:dyDescent="0.3">
      <c r="B9" s="1">
        <v>-3</v>
      </c>
      <c r="C9" s="1">
        <f>B9^3-B9^2+3*B9-2</f>
        <v>-47</v>
      </c>
      <c r="D9" s="7"/>
      <c r="E9" s="5"/>
      <c r="F9" s="1">
        <v>-5</v>
      </c>
      <c r="G9" s="1">
        <f>2*F9^4+6*F9^2+10</f>
        <v>1410</v>
      </c>
      <c r="H9" s="7"/>
      <c r="I9" s="5"/>
      <c r="J9" s="1">
        <v>-3</v>
      </c>
      <c r="K9" s="1">
        <f>J9^4-2*J9^3+6*J9^2-8*J9+8</f>
        <v>221</v>
      </c>
    </row>
    <row r="10" spans="2:11" x14ac:dyDescent="0.3">
      <c r="B10" s="1">
        <f>B9+1</f>
        <v>-2</v>
      </c>
      <c r="C10" s="1">
        <f t="shared" ref="C10:C18" si="0">B10^3-B10^2+3*B10-2</f>
        <v>-20</v>
      </c>
      <c r="D10" s="7"/>
      <c r="E10" s="5"/>
      <c r="F10" s="1">
        <f>F9+0.5</f>
        <v>-4.5</v>
      </c>
      <c r="G10" s="1">
        <f t="shared" ref="G10:G18" si="1">2*F10^4+6*F10^2+10</f>
        <v>951.625</v>
      </c>
      <c r="H10" s="7"/>
      <c r="I10" s="5"/>
      <c r="J10" s="1">
        <f>J9+1</f>
        <v>-2</v>
      </c>
      <c r="K10" s="1">
        <f>J10^4-2*J10^3+6*J10^2-8*J10+8</f>
        <v>80</v>
      </c>
    </row>
    <row r="11" spans="2:11" x14ac:dyDescent="0.3">
      <c r="B11" s="1">
        <f t="shared" ref="B11:B18" si="2">B10+1</f>
        <v>-1</v>
      </c>
      <c r="C11" s="1">
        <f t="shared" si="0"/>
        <v>-7</v>
      </c>
      <c r="D11" s="7"/>
      <c r="E11" s="5"/>
      <c r="F11" s="1">
        <f t="shared" ref="F11:F18" si="3">F10+1</f>
        <v>-3.5</v>
      </c>
      <c r="G11" s="1">
        <f t="shared" si="1"/>
        <v>383.625</v>
      </c>
      <c r="H11" s="7"/>
      <c r="I11" s="5"/>
      <c r="J11" s="1">
        <f t="shared" ref="J11:J18" si="4">J10+1</f>
        <v>-1</v>
      </c>
      <c r="K11" s="1">
        <f t="shared" ref="K11:K18" si="5">J11^4-2*J11^3+6*J11^2-8*J11+8</f>
        <v>25</v>
      </c>
    </row>
    <row r="12" spans="2:11" x14ac:dyDescent="0.3">
      <c r="B12" s="1">
        <f t="shared" si="2"/>
        <v>0</v>
      </c>
      <c r="C12" s="1">
        <f t="shared" si="0"/>
        <v>-2</v>
      </c>
      <c r="D12" s="7"/>
      <c r="E12" s="5"/>
      <c r="F12" s="1">
        <f t="shared" si="3"/>
        <v>-2.5</v>
      </c>
      <c r="G12" s="1">
        <f t="shared" si="1"/>
        <v>125.625</v>
      </c>
      <c r="H12" s="7"/>
      <c r="I12" s="5"/>
      <c r="J12" s="1">
        <f t="shared" si="4"/>
        <v>0</v>
      </c>
      <c r="K12" s="1">
        <f t="shared" si="5"/>
        <v>8</v>
      </c>
    </row>
    <row r="13" spans="2:11" x14ac:dyDescent="0.3">
      <c r="B13" s="1">
        <f t="shared" si="2"/>
        <v>1</v>
      </c>
      <c r="C13" s="1">
        <f t="shared" si="0"/>
        <v>1</v>
      </c>
      <c r="D13" s="7"/>
      <c r="E13" s="5"/>
      <c r="F13" s="1">
        <f t="shared" si="3"/>
        <v>-1.5</v>
      </c>
      <c r="G13" s="1">
        <f t="shared" si="1"/>
        <v>33.625</v>
      </c>
      <c r="H13" s="7"/>
      <c r="I13" s="5"/>
      <c r="J13" s="1">
        <f t="shared" si="4"/>
        <v>1</v>
      </c>
      <c r="K13" s="1">
        <f t="shared" si="5"/>
        <v>5</v>
      </c>
    </row>
    <row r="14" spans="2:11" x14ac:dyDescent="0.3">
      <c r="B14" s="1">
        <f t="shared" si="2"/>
        <v>2</v>
      </c>
      <c r="C14" s="1">
        <f t="shared" si="0"/>
        <v>8</v>
      </c>
      <c r="D14" s="7"/>
      <c r="E14" s="5"/>
      <c r="F14" s="1">
        <f t="shared" si="3"/>
        <v>-0.5</v>
      </c>
      <c r="G14" s="1">
        <f t="shared" si="1"/>
        <v>11.625</v>
      </c>
      <c r="H14" s="7"/>
      <c r="I14" s="5"/>
      <c r="J14" s="1">
        <f t="shared" si="4"/>
        <v>2</v>
      </c>
      <c r="K14" s="1">
        <f t="shared" si="5"/>
        <v>16</v>
      </c>
    </row>
    <row r="15" spans="2:11" x14ac:dyDescent="0.3">
      <c r="B15" s="1">
        <f t="shared" si="2"/>
        <v>3</v>
      </c>
      <c r="C15" s="1">
        <f t="shared" si="0"/>
        <v>25</v>
      </c>
      <c r="D15" s="7"/>
      <c r="E15" s="5"/>
      <c r="F15" s="1">
        <f t="shared" si="3"/>
        <v>0.5</v>
      </c>
      <c r="G15" s="1">
        <f t="shared" si="1"/>
        <v>11.625</v>
      </c>
      <c r="H15" s="7"/>
      <c r="I15" s="5"/>
      <c r="J15" s="1">
        <f t="shared" si="4"/>
        <v>3</v>
      </c>
      <c r="K15" s="1">
        <f t="shared" si="5"/>
        <v>65</v>
      </c>
    </row>
    <row r="16" spans="2:11" x14ac:dyDescent="0.3">
      <c r="B16" s="1">
        <f t="shared" si="2"/>
        <v>4</v>
      </c>
      <c r="C16" s="1">
        <f t="shared" si="0"/>
        <v>58</v>
      </c>
      <c r="D16" s="7"/>
      <c r="E16" s="5"/>
      <c r="F16" s="1">
        <f t="shared" si="3"/>
        <v>1.5</v>
      </c>
      <c r="G16" s="1">
        <f t="shared" si="1"/>
        <v>33.625</v>
      </c>
      <c r="H16" s="7"/>
      <c r="I16" s="5"/>
      <c r="J16" s="1">
        <f t="shared" si="4"/>
        <v>4</v>
      </c>
      <c r="K16" s="1">
        <f t="shared" si="5"/>
        <v>200</v>
      </c>
    </row>
    <row r="17" spans="2:11" x14ac:dyDescent="0.3">
      <c r="B17" s="1">
        <f t="shared" si="2"/>
        <v>5</v>
      </c>
      <c r="C17" s="1">
        <f t="shared" si="0"/>
        <v>113</v>
      </c>
      <c r="D17" s="7"/>
      <c r="E17" s="5"/>
      <c r="F17" s="1">
        <f t="shared" si="3"/>
        <v>2.5</v>
      </c>
      <c r="G17" s="1">
        <f t="shared" si="1"/>
        <v>125.625</v>
      </c>
      <c r="H17" s="7"/>
      <c r="I17" s="5"/>
      <c r="J17" s="1">
        <f t="shared" si="4"/>
        <v>5</v>
      </c>
      <c r="K17" s="1">
        <f t="shared" si="5"/>
        <v>493</v>
      </c>
    </row>
    <row r="18" spans="2:11" x14ac:dyDescent="0.3">
      <c r="B18" s="1">
        <f t="shared" si="2"/>
        <v>6</v>
      </c>
      <c r="C18" s="1">
        <f t="shared" si="0"/>
        <v>196</v>
      </c>
      <c r="D18" s="7"/>
      <c r="E18" s="5"/>
      <c r="F18" s="1">
        <f t="shared" si="3"/>
        <v>3.5</v>
      </c>
      <c r="G18" s="1">
        <f t="shared" si="1"/>
        <v>383.625</v>
      </c>
      <c r="H18" s="7"/>
      <c r="I18" s="5"/>
      <c r="J18" s="1">
        <f t="shared" si="4"/>
        <v>6</v>
      </c>
      <c r="K18" s="1">
        <f t="shared" si="5"/>
        <v>1040</v>
      </c>
    </row>
    <row r="33" spans="2:17" x14ac:dyDescent="0.3">
      <c r="B33" s="1" t="s">
        <v>5</v>
      </c>
      <c r="C33" s="1" t="s">
        <v>2</v>
      </c>
      <c r="D33" s="1" t="s">
        <v>3</v>
      </c>
      <c r="E33" s="1" t="s">
        <v>4</v>
      </c>
      <c r="F33" s="1" t="s">
        <v>6</v>
      </c>
      <c r="G33" s="1" t="s">
        <v>7</v>
      </c>
      <c r="H33" s="1" t="s">
        <v>9</v>
      </c>
      <c r="I33" s="1" t="s">
        <v>8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15</v>
      </c>
      <c r="O33" s="1" t="s">
        <v>14</v>
      </c>
    </row>
    <row r="34" spans="2:17" x14ac:dyDescent="0.3">
      <c r="B34" s="3">
        <v>0</v>
      </c>
      <c r="C34" s="3">
        <v>1</v>
      </c>
      <c r="D34" s="3">
        <v>3</v>
      </c>
      <c r="E34" s="3">
        <f>D34+((-2*L34)/(IF(ABS(N34)&gt;ABS(O34),N34,O34)))</f>
        <v>0.81649658092772626</v>
      </c>
      <c r="F34" s="3">
        <f t="shared" ref="F34" si="6">C34-B34</f>
        <v>1</v>
      </c>
      <c r="G34" s="3">
        <f>D34-C34</f>
        <v>2</v>
      </c>
      <c r="H34" s="3">
        <f>((C34^3-C34^2+3*C34-2)-(B34^3-B34^2+3*B34-2))/(F34)</f>
        <v>3</v>
      </c>
      <c r="I34" s="3">
        <f>((D34^3-D34^2+3*D34-2)-(C34^3-C34^2+3*C34-2))/(G34)</f>
        <v>12</v>
      </c>
      <c r="J34" s="3">
        <f>(I34-H34)/(G34+F34)</f>
        <v>3</v>
      </c>
      <c r="K34" s="3">
        <f>J34*G34+I34</f>
        <v>18</v>
      </c>
      <c r="L34" s="3">
        <f>D34^3-D34^2+3*D34-2</f>
        <v>25</v>
      </c>
      <c r="M34" s="2">
        <f>ABS((E34-D34)/E34)</f>
        <v>2.6742346141747659</v>
      </c>
      <c r="N34" s="1">
        <f>K34+((K34^2-4*J34*L34)^0.5)</f>
        <v>22.898979485566358</v>
      </c>
      <c r="O34" s="1">
        <f>K34-((K34^2-4*J34*L34)^0.5)</f>
        <v>13.101020514433644</v>
      </c>
    </row>
    <row r="35" spans="2:17" x14ac:dyDescent="0.3">
      <c r="B35" s="3">
        <f t="shared" ref="B35:D36" si="7">C34</f>
        <v>1</v>
      </c>
      <c r="C35" s="3">
        <f t="shared" si="7"/>
        <v>3</v>
      </c>
      <c r="D35" s="3">
        <f t="shared" si="7"/>
        <v>0.81649658092772626</v>
      </c>
      <c r="E35" s="3">
        <f t="shared" ref="E35:E36" si="8">D35+((-2*L35)/(IF(ABS(N35)&gt;ABS(O35),N35,O35)))</f>
        <v>0.68342342637742515</v>
      </c>
      <c r="F35" s="3">
        <f t="shared" ref="F35:F36" si="9">C35-B35</f>
        <v>2</v>
      </c>
      <c r="G35" s="3">
        <f t="shared" ref="G35:G36" si="10">D35-C35</f>
        <v>-2.1835034190722737</v>
      </c>
      <c r="H35" s="3">
        <f t="shared" ref="H35:H36" si="11">((C35^3-C35^2+3*C35-2)-(B35^3-B35^2+3*B35-2))/(F35)</f>
        <v>12</v>
      </c>
      <c r="I35" s="3">
        <f t="shared" ref="I35:I36" si="12">((D35^3-D35^2+3*D35-2)-(C35^3-C35^2+3*C35-2))/(G35)</f>
        <v>11.29965982852212</v>
      </c>
      <c r="J35" s="3">
        <f t="shared" ref="J35:J36" si="13">(I35-H35)/(G35+F35)</f>
        <v>3.8164965809277218</v>
      </c>
      <c r="K35" s="3">
        <f t="shared" ref="K35:K36" si="14">J35*G35+I35</f>
        <v>2.9663264951887971</v>
      </c>
      <c r="L35" s="3">
        <f t="shared" ref="L35:L36" si="15">D35^3-D35^2+3*D35-2</f>
        <v>0.32715413006832961</v>
      </c>
      <c r="M35" s="2">
        <f t="shared" ref="M35:M36" si="16">ABS((E35-D35)/E35)</f>
        <v>0.19471552980803233</v>
      </c>
      <c r="N35" s="1">
        <f t="shared" ref="N35:N36" si="17">K35+((K35^2-4*J35*L35)^0.5)</f>
        <v>4.9169065116686133</v>
      </c>
      <c r="O35" s="1">
        <f t="shared" ref="O35:O36" si="18">K35-((K35^2-4*J35*L35)^0.5)</f>
        <v>1.0157464787089809</v>
      </c>
    </row>
    <row r="36" spans="2:17" x14ac:dyDescent="0.3">
      <c r="B36" s="3">
        <f t="shared" si="7"/>
        <v>3</v>
      </c>
      <c r="C36" s="3">
        <f t="shared" si="7"/>
        <v>0.81649658092772626</v>
      </c>
      <c r="D36" s="3">
        <f t="shared" si="7"/>
        <v>0.68342342637742515</v>
      </c>
      <c r="E36" s="3">
        <f t="shared" si="8"/>
        <v>0.71771336297881605</v>
      </c>
      <c r="F36" s="3">
        <f t="shared" si="9"/>
        <v>-2.1835034190722737</v>
      </c>
      <c r="G36" s="3">
        <f t="shared" si="10"/>
        <v>-0.13307315455030111</v>
      </c>
      <c r="H36" s="3">
        <f t="shared" si="11"/>
        <v>11.29965982852212</v>
      </c>
      <c r="I36" s="3">
        <f t="shared" si="12"/>
        <v>3.191827130046057</v>
      </c>
      <c r="J36" s="3">
        <f t="shared" si="13"/>
        <v>3.4999200073051506</v>
      </c>
      <c r="K36" s="3">
        <f t="shared" si="14"/>
        <v>2.7260817340002479</v>
      </c>
      <c r="L36" s="3">
        <f t="shared" si="15"/>
        <v>-9.7592374906133372E-2</v>
      </c>
      <c r="M36" s="2">
        <f t="shared" si="16"/>
        <v>4.7776645064922664E-2</v>
      </c>
      <c r="N36" s="1">
        <f t="shared" si="17"/>
        <v>5.6921875383213614</v>
      </c>
      <c r="O36" s="1">
        <f t="shared" si="18"/>
        <v>-0.24002407032086603</v>
      </c>
    </row>
    <row r="38" spans="2:17" x14ac:dyDescent="0.3">
      <c r="Q38" t="str">
        <f>COMPLEX(1,10)</f>
        <v>1+10i</v>
      </c>
    </row>
    <row r="39" spans="2:17" x14ac:dyDescent="0.3">
      <c r="B39" s="1" t="s">
        <v>5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9</v>
      </c>
      <c r="I39" s="1" t="s">
        <v>8</v>
      </c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15</v>
      </c>
      <c r="O39" s="1" t="s">
        <v>14</v>
      </c>
      <c r="Q39" t="str">
        <f>COMPLEX(2,10)</f>
        <v>2+10i</v>
      </c>
    </row>
    <row r="40" spans="2:17" x14ac:dyDescent="0.3">
      <c r="B40" s="3">
        <v>1</v>
      </c>
      <c r="C40" s="3">
        <v>2</v>
      </c>
      <c r="D40" s="3">
        <v>3</v>
      </c>
      <c r="E40" s="3" t="str">
        <f>IMSUM(COMPLEX(D40,0),IMDIV(COMPLEX(-2*L40,0),IF(IMABS(N40)&gt;IMABS(O40),N40,O40)))</f>
        <v>1.07142857142857-0.562429133857987i</v>
      </c>
      <c r="F40" s="3" t="str">
        <f>IMSUB(C40,B40)</f>
        <v>1</v>
      </c>
      <c r="G40" s="3" t="str">
        <f>IMSUB(D40,C40)</f>
        <v>1</v>
      </c>
      <c r="H40" s="3">
        <f>((2*C40^4+6*C40^2+10)-(2*B40^4+6*B40^2+10))/(F40)</f>
        <v>48</v>
      </c>
      <c r="I40" s="3">
        <f>((2*D40^4+6*D40^2+10)-(2*C40^4+6*C40^2+10))/(G40)</f>
        <v>160</v>
      </c>
      <c r="J40" s="3">
        <f>(I40-H40)/(G40+F40)</f>
        <v>56</v>
      </c>
      <c r="K40" s="3">
        <f>J40*G40+I40</f>
        <v>216</v>
      </c>
      <c r="L40" s="3">
        <f>2*D40^4+6*D40^2+10</f>
        <v>226</v>
      </c>
      <c r="M40" s="2" t="e">
        <f>ABS((E40-D40)/E40)</f>
        <v>#VALUE!</v>
      </c>
      <c r="N40" s="1" t="str">
        <f xml:space="preserve"> COMPLEX(K40,SQRT(ABS(K40^2-4*J40*L40)))</f>
        <v>216+62.9920629920945i</v>
      </c>
      <c r="O40" s="1" t="str">
        <f xml:space="preserve"> COMPLEX(K40,-SQRT(ABS(K40^2-4*J40*L40)))</f>
        <v>216-62.9920629920945i</v>
      </c>
      <c r="Q40" t="str">
        <f>IMSUM(Q38,Q39)</f>
        <v>3+20i</v>
      </c>
    </row>
    <row r="41" spans="2:17" x14ac:dyDescent="0.3">
      <c r="B41" s="3">
        <f t="shared" ref="B41:D42" si="19">C40</f>
        <v>2</v>
      </c>
      <c r="C41" s="3">
        <f t="shared" si="19"/>
        <v>3</v>
      </c>
      <c r="D41" s="3" t="str">
        <f t="shared" si="19"/>
        <v>1.07142857142857-0.562429133857987i</v>
      </c>
      <c r="E41" s="3" t="e">
        <f t="shared" ref="E41:E42" si="20">IMSUM(COMPLEX(D41,0),IMDIV(COMPLEX(-2*L41,0),IF(IMABS(N41)&gt;IMABS(O41),N41,O41)))</f>
        <v>#VALUE!</v>
      </c>
      <c r="F41" s="3" t="str">
        <f>IMSUB(C41,B41)</f>
        <v>1</v>
      </c>
      <c r="G41" s="3" t="str">
        <f>IMSUB(D41,C41)</f>
        <v>-1.92857142857143-0.562429133857987i</v>
      </c>
      <c r="H41" s="3">
        <f t="shared" ref="H41:H42" si="21">((2*C41^4+6*C41^2+10)-(2*B41^4+6*B41^2+10))/(F41)</f>
        <v>160</v>
      </c>
      <c r="I41" s="3" t="e">
        <f t="shared" ref="I41:I42" si="22">((2*D41^4+6*D41^2+10)-(2*C41^4+6*C41^2+10))/(G41)</f>
        <v>#VALUE!</v>
      </c>
      <c r="J41" s="3" t="e">
        <f t="shared" ref="J41:J42" si="23">(I41-H41)/(G41+F41)</f>
        <v>#VALUE!</v>
      </c>
      <c r="K41" s="3" t="e">
        <f t="shared" ref="K41:K42" si="24">J41*G41+I41</f>
        <v>#VALUE!</v>
      </c>
      <c r="L41" s="3" t="e">
        <f t="shared" ref="L41:L42" si="25">2*D41^4+6*D41^2+10</f>
        <v>#VALUE!</v>
      </c>
      <c r="M41" s="2" t="e">
        <f t="shared" ref="M41:M42" si="26">ABS((E41-D41)/E41)</f>
        <v>#VALUE!</v>
      </c>
      <c r="N41" s="1" t="e">
        <f t="shared" ref="N41:N42" si="27" xml:space="preserve"> COMPLEX(K41,SQRT(ABS(K41^2-4*J41*L41)))</f>
        <v>#VALUE!</v>
      </c>
      <c r="O41" s="1" t="e">
        <f t="shared" ref="O41:O42" si="28" xml:space="preserve"> COMPLEX(K41,-SQRT(ABS(K41^2-4*J41*L41)))</f>
        <v>#VALUE!</v>
      </c>
      <c r="Q41">
        <f>IMABS(Q40)</f>
        <v>20.223748416156685</v>
      </c>
    </row>
    <row r="42" spans="2:17" x14ac:dyDescent="0.3">
      <c r="B42" s="3">
        <f t="shared" si="19"/>
        <v>3</v>
      </c>
      <c r="C42" s="3" t="str">
        <f t="shared" si="19"/>
        <v>1.07142857142857-0.562429133857987i</v>
      </c>
      <c r="D42" s="3" t="e">
        <f t="shared" si="19"/>
        <v>#VALUE!</v>
      </c>
      <c r="E42" s="3" t="e">
        <f t="shared" si="20"/>
        <v>#VALUE!</v>
      </c>
      <c r="F42" s="3" t="e">
        <f t="shared" ref="F42" si="29">C42-B42</f>
        <v>#VALUE!</v>
      </c>
      <c r="G42" s="3" t="e">
        <f t="shared" ref="G42" si="30">D42-C42</f>
        <v>#VALUE!</v>
      </c>
      <c r="H42" s="3" t="e">
        <f t="shared" si="21"/>
        <v>#VALUE!</v>
      </c>
      <c r="I42" s="3" t="e">
        <f t="shared" si="22"/>
        <v>#VALUE!</v>
      </c>
      <c r="J42" s="3" t="e">
        <f t="shared" si="23"/>
        <v>#VALUE!</v>
      </c>
      <c r="K42" s="3" t="e">
        <f t="shared" si="24"/>
        <v>#VALUE!</v>
      </c>
      <c r="L42" s="3" t="e">
        <f t="shared" si="25"/>
        <v>#VALUE!</v>
      </c>
      <c r="M42" s="2" t="e">
        <f t="shared" si="26"/>
        <v>#VALUE!</v>
      </c>
      <c r="N42" s="1" t="e">
        <f t="shared" si="27"/>
        <v>#VALUE!</v>
      </c>
      <c r="O42" s="1" t="e">
        <f t="shared" si="28"/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9D8B-F3B2-462E-8D1D-A74DB4F08AA6}">
  <dimension ref="B2:S12"/>
  <sheetViews>
    <sheetView zoomScale="115" zoomScaleNormal="115" workbookViewId="0">
      <selection activeCell="E10" sqref="E10:H10"/>
    </sheetView>
  </sheetViews>
  <sheetFormatPr baseColWidth="10" defaultRowHeight="14.4" x14ac:dyDescent="0.3"/>
  <sheetData>
    <row r="2" spans="2:19" x14ac:dyDescent="0.3"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7"/>
      <c r="P2" s="7"/>
    </row>
    <row r="3" spans="2:19" x14ac:dyDescent="0.3">
      <c r="I3" s="1">
        <v>1</v>
      </c>
      <c r="J3" s="1">
        <v>-3.5</v>
      </c>
      <c r="K3" s="1">
        <v>2.75</v>
      </c>
      <c r="L3" s="1">
        <v>2.125</v>
      </c>
      <c r="M3" s="1">
        <v>-3.875</v>
      </c>
      <c r="N3" s="1">
        <v>1.25</v>
      </c>
      <c r="O3" s="7"/>
      <c r="P3" s="7"/>
    </row>
    <row r="6" spans="2:19" x14ac:dyDescent="0.3">
      <c r="B6" s="1" t="s">
        <v>16</v>
      </c>
      <c r="C6" s="1" t="s">
        <v>27</v>
      </c>
      <c r="D6" s="1" t="s">
        <v>28</v>
      </c>
      <c r="E6" s="1" t="s">
        <v>39</v>
      </c>
      <c r="F6" s="1" t="s">
        <v>21</v>
      </c>
      <c r="G6" s="1" t="s">
        <v>20</v>
      </c>
      <c r="H6" s="1" t="s">
        <v>19</v>
      </c>
      <c r="I6" s="1" t="s">
        <v>22</v>
      </c>
      <c r="J6" s="1" t="s">
        <v>17</v>
      </c>
      <c r="K6" s="1" t="s">
        <v>26</v>
      </c>
      <c r="L6" s="1" t="s">
        <v>25</v>
      </c>
      <c r="M6" s="1" t="s">
        <v>24</v>
      </c>
      <c r="N6" s="1" t="s">
        <v>23</v>
      </c>
      <c r="O6" s="1" t="s">
        <v>40</v>
      </c>
      <c r="P6" s="1" t="s">
        <v>29</v>
      </c>
      <c r="Q6" s="1" t="s">
        <v>30</v>
      </c>
      <c r="R6" s="1" t="s">
        <v>31</v>
      </c>
      <c r="S6" s="1" t="s">
        <v>32</v>
      </c>
    </row>
    <row r="7" spans="2:19" x14ac:dyDescent="0.3">
      <c r="B7" s="1">
        <v>1</v>
      </c>
      <c r="C7" s="6">
        <v>-1</v>
      </c>
      <c r="D7" s="6">
        <v>-1</v>
      </c>
      <c r="E7" s="3">
        <f>$I$3</f>
        <v>1</v>
      </c>
      <c r="F7" s="8">
        <f>$J$3+C7*E7</f>
        <v>-4.5</v>
      </c>
      <c r="G7" s="3">
        <f>$K$3+C7*F7+D7*E7</f>
        <v>6.25</v>
      </c>
      <c r="H7" s="3">
        <f>$L$3+C7*G7+D7*F7</f>
        <v>0.375</v>
      </c>
      <c r="I7" s="3">
        <f>$M$3+C7*H7+D7*G7</f>
        <v>-10.5</v>
      </c>
      <c r="J7" s="3">
        <f>$N$3+C7*I7+D7*H7</f>
        <v>11.375</v>
      </c>
      <c r="K7" s="3">
        <f>E7</f>
        <v>1</v>
      </c>
      <c r="L7" s="3">
        <f>F7+C7*K7</f>
        <v>-5.5</v>
      </c>
      <c r="M7" s="3">
        <f>G7+C7*L7+D7*K7</f>
        <v>10.75</v>
      </c>
      <c r="N7" s="3">
        <f>H7+C7*M7+D7*L7</f>
        <v>-4.875</v>
      </c>
      <c r="O7" s="3">
        <f>I7+C7*N7+D7*M7</f>
        <v>-16.375</v>
      </c>
      <c r="P7" s="3">
        <f>(M7*J7-N7*I7)/((N7^2)-O7*M7)</f>
        <v>0.35583013998592322</v>
      </c>
      <c r="Q7" s="3">
        <f>(O7*I7-N7*J7)/((N7^2)-O7*M7)</f>
        <v>1.1381090169703605</v>
      </c>
      <c r="R7" s="9">
        <f>ABS(P7/(C7+P7))</f>
        <v>0.55238557727327908</v>
      </c>
      <c r="S7" s="9">
        <f>ABS(Q7/(D7+Q7))</f>
        <v>8.2406568516421306</v>
      </c>
    </row>
    <row r="8" spans="2:19" x14ac:dyDescent="0.3">
      <c r="B8" s="1">
        <f>B7+1</f>
        <v>2</v>
      </c>
      <c r="C8" s="6">
        <f>C7+P7</f>
        <v>-0.64416986001407683</v>
      </c>
      <c r="D8" s="6">
        <f>D7+Q7</f>
        <v>0.13810901697036049</v>
      </c>
      <c r="E8" s="3">
        <f>$I$3</f>
        <v>1</v>
      </c>
      <c r="F8" s="8">
        <f t="shared" ref="F8:F10" si="0">$J$3+C8*E8</f>
        <v>-4.1441698600140766</v>
      </c>
      <c r="G8" s="3">
        <f t="shared" ref="G8:G10" si="1">$K$3+C8*F8+D8*E8</f>
        <v>5.5576583355701841</v>
      </c>
      <c r="H8" s="3">
        <f t="shared" ref="H8:H10" si="2">$L$3+C8*G8+D8*F8</f>
        <v>-2.0274232175550537</v>
      </c>
      <c r="I8" s="3">
        <f t="shared" ref="I8:I10" si="3">$M$3+C8*H8+D8*G8</f>
        <v>-1.8014323403755439</v>
      </c>
      <c r="J8" s="3">
        <f t="shared" ref="J8:J10" si="4">$N$3+C8*I8+D8*H8</f>
        <v>2.1304229909651311</v>
      </c>
      <c r="K8" s="3">
        <f t="shared" ref="K8:K10" si="5">E8</f>
        <v>1</v>
      </c>
      <c r="L8" s="3">
        <f t="shared" ref="L8:L10" si="6">F8+C8*K8</f>
        <v>-4.7883397200281532</v>
      </c>
      <c r="M8" s="3">
        <f t="shared" ref="M8:M10" si="7">G8+C8*L8+D8*K8</f>
        <v>8.7802714796909243</v>
      </c>
      <c r="N8" s="3">
        <f t="shared" ref="N8:N10" si="8">H8+C8*M8+D8*L8</f>
        <v>-8.3447223591663668</v>
      </c>
      <c r="O8" s="3">
        <f t="shared" ref="O8:O10" si="9">I8+C8*N8+D8*M8</f>
        <v>4.7866209563779973</v>
      </c>
      <c r="P8" s="3">
        <f t="shared" ref="P8:P10" si="10">(M8*J8-N8*I8)/((N8^2)-O8*M8)</f>
        <v>0.1330567635629418</v>
      </c>
      <c r="Q8" s="3">
        <f t="shared" ref="Q8:Q10" si="11">(O8*I8-N8*J8)/((N8^2)-O8*M8)</f>
        <v>0.33162460831108997</v>
      </c>
      <c r="R8" s="9">
        <f t="shared" ref="R8:R10" si="12">ABS(P8/(C8+P8))</f>
        <v>0.26032743924350349</v>
      </c>
      <c r="S8" s="9">
        <f t="shared" ref="S8:S10" si="13">ABS(Q8/(D8+Q8))</f>
        <v>0.70598439298951687</v>
      </c>
    </row>
    <row r="9" spans="2:19" x14ac:dyDescent="0.3">
      <c r="B9" s="1">
        <f t="shared" ref="B9:B10" si="14">B8+1</f>
        <v>3</v>
      </c>
      <c r="C9" s="6">
        <f t="shared" ref="C9" si="15">C8+P8</f>
        <v>-0.51111309645113501</v>
      </c>
      <c r="D9" s="6">
        <f t="shared" ref="D9:D10" si="16">D8+Q8</f>
        <v>0.46973362528145046</v>
      </c>
      <c r="E9" s="3">
        <f t="shared" ref="E9:E10" si="17">$I$3</f>
        <v>1</v>
      </c>
      <c r="F9" s="8">
        <f t="shared" si="0"/>
        <v>-4.011113096451135</v>
      </c>
      <c r="G9" s="3">
        <f t="shared" si="1"/>
        <v>5.2698660602242899</v>
      </c>
      <c r="H9" s="3">
        <f t="shared" si="2"/>
        <v>-2.4526522561338764</v>
      </c>
      <c r="I9" s="3">
        <f t="shared" si="3"/>
        <v>-0.14598402163272217</v>
      </c>
      <c r="J9" s="3">
        <f t="shared" si="4"/>
        <v>0.17252110950059585</v>
      </c>
      <c r="K9" s="3">
        <f t="shared" si="5"/>
        <v>1</v>
      </c>
      <c r="L9" s="3">
        <f t="shared" si="6"/>
        <v>-4.52222619290227</v>
      </c>
      <c r="M9" s="3">
        <f t="shared" si="7"/>
        <v>8.0509687178124487</v>
      </c>
      <c r="N9" s="3">
        <f t="shared" si="8"/>
        <v>-8.691849510860937</v>
      </c>
      <c r="O9" s="3">
        <f t="shared" si="9"/>
        <v>8.0783448185962854</v>
      </c>
      <c r="P9" s="3">
        <f t="shared" si="10"/>
        <v>1.1426622783626E-2</v>
      </c>
      <c r="Q9" s="3">
        <f t="shared" si="11"/>
        <v>3.0468694623375241E-2</v>
      </c>
      <c r="R9" s="9">
        <f t="shared" si="12"/>
        <v>2.286758474720944E-2</v>
      </c>
      <c r="S9" s="9">
        <f t="shared" si="13"/>
        <v>6.0912741526613814E-2</v>
      </c>
    </row>
    <row r="10" spans="2:19" x14ac:dyDescent="0.3">
      <c r="B10" s="1">
        <f t="shared" si="14"/>
        <v>4</v>
      </c>
      <c r="C10" s="6">
        <f>C9+P9</f>
        <v>-0.49968647366750901</v>
      </c>
      <c r="D10" s="6">
        <f t="shared" si="16"/>
        <v>0.50020231990482567</v>
      </c>
      <c r="E10" s="11">
        <f t="shared" si="17"/>
        <v>1</v>
      </c>
      <c r="F10" s="12">
        <f t="shared" si="0"/>
        <v>-3.9996864736675088</v>
      </c>
      <c r="G10" s="11">
        <f t="shared" si="1"/>
        <v>5.2487915497073772</v>
      </c>
      <c r="H10" s="11">
        <f t="shared" si="2"/>
        <v>-2.4984025935095384</v>
      </c>
      <c r="I10" s="10">
        <f t="shared" si="3"/>
        <v>-1.1243083869842962E-3</v>
      </c>
      <c r="J10" s="10">
        <f t="shared" si="4"/>
        <v>8.5502836350270783E-4</v>
      </c>
      <c r="K10" s="3">
        <f t="shared" si="5"/>
        <v>1</v>
      </c>
      <c r="L10" s="3">
        <f t="shared" si="6"/>
        <v>-4.4993729473350177</v>
      </c>
      <c r="M10" s="3">
        <f t="shared" si="7"/>
        <v>7.9972696713810247</v>
      </c>
      <c r="N10" s="3">
        <f t="shared" si="8"/>
        <v>-8.7451268609440298</v>
      </c>
      <c r="O10" s="3">
        <f t="shared" si="9"/>
        <v>8.3689501370624413</v>
      </c>
      <c r="P10" s="3">
        <f t="shared" si="10"/>
        <v>-3.1359159701680307E-4</v>
      </c>
      <c r="Q10" s="3">
        <f t="shared" si="11"/>
        <v>-2.0233029245520729E-4</v>
      </c>
      <c r="R10" s="9">
        <f t="shared" si="12"/>
        <v>6.2718311216798932E-4</v>
      </c>
      <c r="S10" s="9">
        <f t="shared" si="13"/>
        <v>4.0466059331734322E-4</v>
      </c>
    </row>
    <row r="12" spans="2:19" x14ac:dyDescent="0.3">
      <c r="G12">
        <v>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1F39-303B-4050-B722-7691D41B921D}">
  <dimension ref="C12:H12"/>
  <sheetViews>
    <sheetView workbookViewId="0">
      <selection activeCell="H12" sqref="H12"/>
    </sheetView>
  </sheetViews>
  <sheetFormatPr baseColWidth="10" defaultRowHeight="14.4" x14ac:dyDescent="0.3"/>
  <sheetData>
    <row r="12" spans="3:8" x14ac:dyDescent="0.3"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M.M práctica 1</vt:lpstr>
      <vt:lpstr>M.M ejercicio 7.3</vt:lpstr>
      <vt:lpstr>M.M ejercicio 7.4</vt:lpstr>
      <vt:lpstr>M.B práctica</vt:lpstr>
      <vt:lpstr>M.B ejercicio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2022-05-25T03:54:45Z</dcterms:modified>
</cp:coreProperties>
</file>