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Dona Data Analysis course/"/>
    </mc:Choice>
  </mc:AlternateContent>
  <xr:revisionPtr revIDLastSave="0" documentId="13_ncr:1_{96E632D3-15BC-8049-A253-1395BA8BC40F}" xr6:coauthVersionLast="40" xr6:coauthVersionMax="40" xr10:uidLastSave="{00000000-0000-0000-0000-000000000000}"/>
  <bookViews>
    <workbookView xWindow="3080" yWindow="2060" windowWidth="28040" windowHeight="17440" firstSheet="1" activeTab="5" xr2:uid="{86820B0E-94C7-1F46-A2AA-E9CD1AD03413}"/>
  </bookViews>
  <sheets>
    <sheet name="Churn Rate by Subscription" sheetId="2" r:id="rId1"/>
    <sheet name="Churn Rate by City" sheetId="3" r:id="rId2"/>
    <sheet name="Monthly Revenue" sheetId="6" r:id="rId3"/>
    <sheet name="Active vs. Churned Customers" sheetId="9" r:id="rId4"/>
    <sheet name="Customer Churn Data" sheetId="1" r:id="rId5"/>
    <sheet name="Churn Dashboard" sheetId="10" r:id="rId6"/>
  </sheets>
  <calcPr calcId="191029"/>
  <pivotCaches>
    <pivotCache cacheId="14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C4" i="10"/>
  <c r="D4" i="10"/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4" i="10"/>
  <c r="B4" i="10"/>
  <c r="E4" i="10" l="1"/>
  <c r="G4" i="10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I3" i="1"/>
</calcChain>
</file>

<file path=xl/sharedStrings.xml><?xml version="1.0" encoding="utf-8"?>
<sst xmlns="http://schemas.openxmlformats.org/spreadsheetml/2006/main" count="145" uniqueCount="57">
  <si>
    <t>Customer ID</t>
  </si>
  <si>
    <t>Subscription Date</t>
  </si>
  <si>
    <t>Cancellation Date</t>
  </si>
  <si>
    <t>Subscription Type</t>
  </si>
  <si>
    <t>Monthly Revenue</t>
  </si>
  <si>
    <t>City</t>
  </si>
  <si>
    <t>-</t>
  </si>
  <si>
    <t>Basic</t>
  </si>
  <si>
    <t>Chicago</t>
  </si>
  <si>
    <t>Premium</t>
  </si>
  <si>
    <t>Dallas</t>
  </si>
  <si>
    <t>Standard</t>
  </si>
  <si>
    <t>Miami</t>
  </si>
  <si>
    <t>New York</t>
  </si>
  <si>
    <t>Churned</t>
  </si>
  <si>
    <t>Row Labels</t>
  </si>
  <si>
    <t>Grand Total</t>
  </si>
  <si>
    <t>Count of Customer ID</t>
  </si>
  <si>
    <t>Month</t>
  </si>
  <si>
    <t>April 2023</t>
  </si>
  <si>
    <t>August 2023</t>
  </si>
  <si>
    <t>February 2023</t>
  </si>
  <si>
    <t>January 2023</t>
  </si>
  <si>
    <t>July 2023</t>
  </si>
  <si>
    <t>June 2023</t>
  </si>
  <si>
    <t>March 2023</t>
  </si>
  <si>
    <t>May 2023</t>
  </si>
  <si>
    <t>October 2023</t>
  </si>
  <si>
    <t>September 2023</t>
  </si>
  <si>
    <t>Sum of Monthly Revenue</t>
  </si>
  <si>
    <t>NO</t>
  </si>
  <si>
    <t>YES</t>
  </si>
  <si>
    <t>Total Customers</t>
  </si>
  <si>
    <t>Active Customers</t>
  </si>
  <si>
    <t>Avg Monthly Revenue</t>
  </si>
  <si>
    <t>Total Revenue</t>
  </si>
  <si>
    <t xml:space="preserve">Churned Customers </t>
  </si>
  <si>
    <t>Churn Rate (%)</t>
  </si>
  <si>
    <t>KPI</t>
  </si>
  <si>
    <t>Churned Numeric</t>
  </si>
  <si>
    <t>Sum of Churned Numeric</t>
  </si>
  <si>
    <t>count</t>
  </si>
  <si>
    <t>Highest Churn by Type</t>
  </si>
  <si>
    <t>Highest Churn by City</t>
  </si>
  <si>
    <t>Sum of Monthly Revenue across all customers.</t>
  </si>
  <si>
    <t>Churn customers/ Total customers.</t>
  </si>
  <si>
    <t>Customer with Churned = YES.</t>
  </si>
  <si>
    <t>Customer with Churned = NO.</t>
  </si>
  <si>
    <t>Total nunmber of unique customers.</t>
  </si>
  <si>
    <t>Total Monthly Revenue/Total Customers</t>
  </si>
  <si>
    <t>Subscription type with the highest churn rate.</t>
  </si>
  <si>
    <t>Standar (80%)</t>
  </si>
  <si>
    <t>Tie (3 churned)</t>
  </si>
  <si>
    <t>June &amp; October</t>
  </si>
  <si>
    <t>Chicago, Dallas, and Miami each have 3 churned customers.</t>
  </si>
  <si>
    <t>100% churn rate during these months (2 of 2 customers churned)</t>
  </si>
  <si>
    <t>Highest Churn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</si>
</sst>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b/>
      <sz val="13"/>
      <color theme="1"/>
      <name val="Helvetica Neue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9" fontId="0" fillId="0" borderId="0" xfId="1" applyFont="1"/>
    <xf numFmtId="0" fontId="1" fillId="0" borderId="3" xfId="0" applyFont="1" applyBorder="1" applyAlignment="1">
      <alignment horizontal="center" vertical="center"/>
    </xf>
    <xf numFmtId="165" fontId="0" fillId="0" borderId="0" xfId="0" applyNumberFormat="1"/>
    <xf numFmtId="0" fontId="5" fillId="2" borderId="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34">
    <dxf>
      <numFmt numFmtId="165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numFmt numFmtId="165" formatCode="0.0%"/>
    </dxf>
    <dxf>
      <numFmt numFmtId="165" formatCode="0.0%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Rate by Subscription'!$C$11</c:f>
              <c:strCache>
                <c:ptCount val="1"/>
                <c:pt idx="0">
                  <c:v>Churn Rate (%)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'Churn Rate by Subscription'!$B$12:$B$14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'Churn Rate by Subscription'!$C$12:$C$14</c:f>
              <c:numCache>
                <c:formatCode>0.0%</c:formatCode>
                <c:ptCount val="3"/>
                <c:pt idx="0">
                  <c:v>0.44444444444444442</c:v>
                </c:pt>
                <c:pt idx="1">
                  <c:v>0.66666666666666663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D-9E47-9144-0FA675323F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7385087"/>
        <c:axId val="387386767"/>
      </c:barChart>
      <c:catAx>
        <c:axId val="38738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86767"/>
        <c:crosses val="autoZero"/>
        <c:auto val="1"/>
        <c:lblAlgn val="ctr"/>
        <c:lblOffset val="100"/>
        <c:noMultiLvlLbl val="0"/>
      </c:catAx>
      <c:valAx>
        <c:axId val="3873867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38738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'Churn Rate by City'!$C$13</c:f>
              <c:strCache>
                <c:ptCount val="1"/>
                <c:pt idx="0">
                  <c:v>Churn Rate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'Churn Rate by City'!$B$14:$B$17</c:f>
              <c:strCache>
                <c:ptCount val="4"/>
                <c:pt idx="0">
                  <c:v>Chicago</c:v>
                </c:pt>
                <c:pt idx="1">
                  <c:v>Dallas</c:v>
                </c:pt>
                <c:pt idx="2">
                  <c:v>Miami</c:v>
                </c:pt>
                <c:pt idx="3">
                  <c:v>New York</c:v>
                </c:pt>
              </c:strCache>
            </c:strRef>
          </c:cat>
          <c:val>
            <c:numRef>
              <c:f>'Churn Rate by City'!$C$14:$C$17</c:f>
              <c:numCache>
                <c:formatCode>0.0%</c:formatCode>
                <c:ptCount val="4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A-954B-BDFD-F6D4D723D4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Churn Rate (%)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Revenue'!$C$18</c:f>
              <c:strCache>
                <c:ptCount val="1"/>
                <c:pt idx="0">
                  <c:v>Churn Rate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Revenue'!$B$19:$B$28</c:f>
              <c:strCache>
                <c:ptCount val="10"/>
                <c:pt idx="0">
                  <c:v>April 2023</c:v>
                </c:pt>
                <c:pt idx="1">
                  <c:v>August 2023</c:v>
                </c:pt>
                <c:pt idx="2">
                  <c:v>February 2023</c:v>
                </c:pt>
                <c:pt idx="3">
                  <c:v>January 2023</c:v>
                </c:pt>
                <c:pt idx="4">
                  <c:v>July 2023</c:v>
                </c:pt>
                <c:pt idx="5">
                  <c:v>June 2023</c:v>
                </c:pt>
                <c:pt idx="6">
                  <c:v>March 2023</c:v>
                </c:pt>
                <c:pt idx="7">
                  <c:v>May 2023</c:v>
                </c:pt>
                <c:pt idx="8">
                  <c:v>October 2023</c:v>
                </c:pt>
                <c:pt idx="9">
                  <c:v>September 2023</c:v>
                </c:pt>
              </c:strCache>
            </c:strRef>
          </c:cat>
          <c:val>
            <c:numRef>
              <c:f>'Monthly Revenue'!$C$19:$C$28</c:f>
              <c:numCache>
                <c:formatCode>0.0%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E-334F-8F51-347D520C5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5640303"/>
        <c:axId val="124682367"/>
      </c:lineChart>
      <c:catAx>
        <c:axId val="41564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2367"/>
        <c:crosses val="autoZero"/>
        <c:auto val="1"/>
        <c:lblAlgn val="ctr"/>
        <c:lblOffset val="100"/>
        <c:noMultiLvlLbl val="0"/>
      </c:catAx>
      <c:valAx>
        <c:axId val="1246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Rate (%)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'Churn Rate by City'!$C$13</c:f>
              <c:strCache>
                <c:ptCount val="1"/>
                <c:pt idx="0">
                  <c:v>Churn Rate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9C-3844-BC17-EB8F0A63A6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9C-3844-BC17-EB8F0A63A6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9C-3844-BC17-EB8F0A63A6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9C-3844-BC17-EB8F0A63A60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'Churn Rate by City'!$B$14:$B$17</c:f>
              <c:strCache>
                <c:ptCount val="4"/>
                <c:pt idx="0">
                  <c:v>Chicago</c:v>
                </c:pt>
                <c:pt idx="1">
                  <c:v>Dallas</c:v>
                </c:pt>
                <c:pt idx="2">
                  <c:v>Miami</c:v>
                </c:pt>
                <c:pt idx="3">
                  <c:v>New York</c:v>
                </c:pt>
              </c:strCache>
            </c:strRef>
          </c:cat>
          <c:val>
            <c:numRef>
              <c:f>'Churn Rate by City'!$C$14:$C$17</c:f>
              <c:numCache>
                <c:formatCode>0.0%</c:formatCode>
                <c:ptCount val="4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9C-3844-BC17-EB8F0A63A6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Rate (%) by Subscription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Rate by Subscription'!$C$11</c:f>
              <c:strCache>
                <c:ptCount val="1"/>
                <c:pt idx="0">
                  <c:v>Churn Rate (%)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'Churn Rate by Subscription'!$B$12:$B$14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'Churn Rate by Subscription'!$C$12:$C$14</c:f>
              <c:numCache>
                <c:formatCode>0.0%</c:formatCode>
                <c:ptCount val="3"/>
                <c:pt idx="0">
                  <c:v>0.44444444444444442</c:v>
                </c:pt>
                <c:pt idx="1">
                  <c:v>0.66666666666666663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8-5B4A-B169-B0F8738507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7385087"/>
        <c:axId val="387386767"/>
      </c:barChart>
      <c:catAx>
        <c:axId val="38738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86767"/>
        <c:crosses val="autoZero"/>
        <c:auto val="1"/>
        <c:lblAlgn val="ctr"/>
        <c:lblOffset val="100"/>
        <c:noMultiLvlLbl val="0"/>
      </c:catAx>
      <c:valAx>
        <c:axId val="3873867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38738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Churn Rate (%)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Revenue'!$C$18</c:f>
              <c:strCache>
                <c:ptCount val="1"/>
                <c:pt idx="0">
                  <c:v>Churn Rate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Revenue'!$B$19:$B$28</c:f>
              <c:strCache>
                <c:ptCount val="10"/>
                <c:pt idx="0">
                  <c:v>April 2023</c:v>
                </c:pt>
                <c:pt idx="1">
                  <c:v>August 2023</c:v>
                </c:pt>
                <c:pt idx="2">
                  <c:v>February 2023</c:v>
                </c:pt>
                <c:pt idx="3">
                  <c:v>January 2023</c:v>
                </c:pt>
                <c:pt idx="4">
                  <c:v>July 2023</c:v>
                </c:pt>
                <c:pt idx="5">
                  <c:v>June 2023</c:v>
                </c:pt>
                <c:pt idx="6">
                  <c:v>March 2023</c:v>
                </c:pt>
                <c:pt idx="7">
                  <c:v>May 2023</c:v>
                </c:pt>
                <c:pt idx="8">
                  <c:v>October 2023</c:v>
                </c:pt>
                <c:pt idx="9">
                  <c:v>September 2023</c:v>
                </c:pt>
              </c:strCache>
            </c:strRef>
          </c:cat>
          <c:val>
            <c:numRef>
              <c:f>'Monthly Revenue'!$C$19:$C$28</c:f>
              <c:numCache>
                <c:formatCode>0.0%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0-B343-8739-061ADD2A41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5640303"/>
        <c:axId val="124682367"/>
      </c:lineChart>
      <c:catAx>
        <c:axId val="41564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2367"/>
        <c:crosses val="autoZero"/>
        <c:auto val="1"/>
        <c:lblAlgn val="ctr"/>
        <c:lblOffset val="100"/>
        <c:noMultiLvlLbl val="0"/>
      </c:catAx>
      <c:valAx>
        <c:axId val="1246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chart" Target="../charts/chart6.xml"/><Relationship Id="rId7" Type="http://schemas.openxmlformats.org/officeDocument/2006/relationships/image" Target="../media/image4.svg"/><Relationship Id="rId12" Type="http://schemas.openxmlformats.org/officeDocument/2006/relationships/image" Target="../media/image9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png"/><Relationship Id="rId11" Type="http://schemas.openxmlformats.org/officeDocument/2006/relationships/image" Target="../media/image8.svg"/><Relationship Id="rId5" Type="http://schemas.openxmlformats.org/officeDocument/2006/relationships/image" Target="../media/image2.sv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image" Target="../media/image1.png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15</xdr:row>
      <xdr:rowOff>171450</xdr:rowOff>
    </xdr:from>
    <xdr:to>
      <xdr:col>7</xdr:col>
      <xdr:colOff>133350</xdr:colOff>
      <xdr:row>29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34DC1-6AEC-204A-96BF-7A7FD513F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18</xdr:row>
      <xdr:rowOff>146050</xdr:rowOff>
    </xdr:from>
    <xdr:to>
      <xdr:col>6</xdr:col>
      <xdr:colOff>527050</xdr:colOff>
      <xdr:row>32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B209C8-66EA-9A4C-B03D-64EDDA6BA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20</xdr:row>
      <xdr:rowOff>82550</xdr:rowOff>
    </xdr:from>
    <xdr:to>
      <xdr:col>8</xdr:col>
      <xdr:colOff>171450</xdr:colOff>
      <xdr:row>33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2891DB-1BCA-DD46-8F53-DA7B72E5C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177800</xdr:rowOff>
    </xdr:from>
    <xdr:to>
      <xdr:col>9</xdr:col>
      <xdr:colOff>88900</xdr:colOff>
      <xdr:row>19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DD545F-8D1F-CE4C-8116-B1E1C6172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1117600</xdr:colOff>
      <xdr:row>5</xdr:row>
      <xdr:rowOff>152400</xdr:rowOff>
    </xdr:from>
    <xdr:to>
      <xdr:col>5</xdr:col>
      <xdr:colOff>215900</xdr:colOff>
      <xdr:row>19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A1B764-2E9E-C041-BA15-F5BB01189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1193800</xdr:colOff>
      <xdr:row>19</xdr:row>
      <xdr:rowOff>165100</xdr:rowOff>
    </xdr:from>
    <xdr:to>
      <xdr:col>6</xdr:col>
      <xdr:colOff>1244600</xdr:colOff>
      <xdr:row>34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94AC5F-F2BC-714B-B4DB-F885E2CCE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76200</xdr:colOff>
      <xdr:row>2</xdr:row>
      <xdr:rowOff>177800</xdr:rowOff>
    </xdr:from>
    <xdr:to>
      <xdr:col>3</xdr:col>
      <xdr:colOff>279400</xdr:colOff>
      <xdr:row>2</xdr:row>
      <xdr:rowOff>381000</xdr:rowOff>
    </xdr:to>
    <xdr:pic>
      <xdr:nvPicPr>
        <xdr:cNvPr id="9" name="Graphic 8" descr="Close">
          <a:extLst>
            <a:ext uri="{FF2B5EF4-FFF2-40B4-BE49-F238E27FC236}">
              <a16:creationId xmlns:a16="http://schemas.microsoft.com/office/drawing/2014/main" id="{5FC7034A-423B-154B-8804-EBAFE530F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327400" y="749300"/>
          <a:ext cx="203200" cy="2032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165100</xdr:colOff>
      <xdr:row>2</xdr:row>
      <xdr:rowOff>127000</xdr:rowOff>
    </xdr:from>
    <xdr:to>
      <xdr:col>1</xdr:col>
      <xdr:colOff>431800</xdr:colOff>
      <xdr:row>2</xdr:row>
      <xdr:rowOff>393700</xdr:rowOff>
    </xdr:to>
    <xdr:pic>
      <xdr:nvPicPr>
        <xdr:cNvPr id="11" name="Graphic 10" descr="Man">
          <a:extLst>
            <a:ext uri="{FF2B5EF4-FFF2-40B4-BE49-F238E27FC236}">
              <a16:creationId xmlns:a16="http://schemas.microsoft.com/office/drawing/2014/main" id="{BB6818F9-4A7A-5547-9A8D-EC229BF6C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50900" y="698500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2</xdr:row>
      <xdr:rowOff>127000</xdr:rowOff>
    </xdr:from>
    <xdr:to>
      <xdr:col>2</xdr:col>
      <xdr:colOff>355146</xdr:colOff>
      <xdr:row>2</xdr:row>
      <xdr:rowOff>444500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664E2B77-2083-7B4C-BF5C-EF87228E1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8200" y="698500"/>
          <a:ext cx="215446" cy="317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127000</xdr:colOff>
      <xdr:row>2</xdr:row>
      <xdr:rowOff>444500</xdr:rowOff>
    </xdr:from>
    <xdr:to>
      <xdr:col>4</xdr:col>
      <xdr:colOff>431800</xdr:colOff>
      <xdr:row>2</xdr:row>
      <xdr:rowOff>749300</xdr:rowOff>
    </xdr:to>
    <xdr:pic>
      <xdr:nvPicPr>
        <xdr:cNvPr id="15" name="Graphic 14" descr="Bar chart">
          <a:extLst>
            <a:ext uri="{FF2B5EF4-FFF2-40B4-BE49-F238E27FC236}">
              <a16:creationId xmlns:a16="http://schemas.microsoft.com/office/drawing/2014/main" id="{31C769C7-183D-1047-B4C6-ACD9172B9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775200" y="10160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</xdr:row>
      <xdr:rowOff>165100</xdr:rowOff>
    </xdr:from>
    <xdr:to>
      <xdr:col>5</xdr:col>
      <xdr:colOff>330200</xdr:colOff>
      <xdr:row>2</xdr:row>
      <xdr:rowOff>457200</xdr:rowOff>
    </xdr:to>
    <xdr:pic>
      <xdr:nvPicPr>
        <xdr:cNvPr id="17" name="Graphic 16" descr="Money">
          <a:extLst>
            <a:ext uri="{FF2B5EF4-FFF2-40B4-BE49-F238E27FC236}">
              <a16:creationId xmlns:a16="http://schemas.microsoft.com/office/drawing/2014/main" id="{807F4C3C-E72A-4C48-9F4E-DBEC6DA1B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5930900" y="736600"/>
          <a:ext cx="292100" cy="2921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406400</xdr:rowOff>
    </xdr:from>
    <xdr:to>
      <xdr:col>6</xdr:col>
      <xdr:colOff>342900</xdr:colOff>
      <xdr:row>2</xdr:row>
      <xdr:rowOff>749300</xdr:rowOff>
    </xdr:to>
    <xdr:pic>
      <xdr:nvPicPr>
        <xdr:cNvPr id="19" name="Graphic 18" descr="Wallet">
          <a:extLst>
            <a:ext uri="{FF2B5EF4-FFF2-40B4-BE49-F238E27FC236}">
              <a16:creationId xmlns:a16="http://schemas.microsoft.com/office/drawing/2014/main" id="{E2AF5345-298B-FE49-A58D-B15E12137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7035800" y="977900"/>
          <a:ext cx="342900" cy="3429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6.872872106484" createdVersion="6" refreshedVersion="6" minRefreshableVersion="3" recordCount="20" xr:uid="{C5904E88-89E5-BE43-9AB4-E6B9F1805B42}">
  <cacheSource type="worksheet">
    <worksheetSource name="Table1"/>
  </cacheSource>
  <cacheFields count="12">
    <cacheField name="Customer ID" numFmtId="0">
      <sharedItems containsSemiMixedTypes="0" containsString="0" containsNumber="1" containsInteger="1" minValue="1001" maxValue="1020"/>
    </cacheField>
    <cacheField name="Subscription Date" numFmtId="14">
      <sharedItems containsSemiMixedTypes="0" containsNonDate="0" containsDate="1" containsString="0" minDate="2023-01-10T00:00:00" maxDate="2023-10-16T00:00:00"/>
    </cacheField>
    <cacheField name="Month" numFmtId="14">
      <sharedItems count="10">
        <s v="January 2023"/>
        <s v="February 2023"/>
        <s v="March 2023"/>
        <s v="April 2023"/>
        <s v="May 2023"/>
        <s v="June 2023"/>
        <s v="July 2023"/>
        <s v="August 2023"/>
        <s v="September 2023"/>
        <s v="October 2023"/>
      </sharedItems>
    </cacheField>
    <cacheField name="Cancellation Date" numFmtId="14">
      <sharedItems containsDate="1" containsMixedTypes="1" minDate="2023-04-15T00:00:00" maxDate="2023-12-21T00:00:00"/>
    </cacheField>
    <cacheField name="Subscription Type" numFmtId="0">
      <sharedItems count="3">
        <s v="Basic"/>
        <s v="Premium"/>
        <s v="Standard"/>
      </sharedItems>
    </cacheField>
    <cacheField name="Monthly Revenue" numFmtId="0">
      <sharedItems containsSemiMixedTypes="0" containsString="0" containsNumber="1" containsInteger="1" minValue="20" maxValue="50"/>
    </cacheField>
    <cacheField name="City" numFmtId="0">
      <sharedItems count="4">
        <s v="Chicago"/>
        <s v="Dallas"/>
        <s v="Miami"/>
        <s v="New York"/>
      </sharedItems>
    </cacheField>
    <cacheField name="Churned" numFmtId="0">
      <sharedItems count="2">
        <s v="YES"/>
        <s v="NO"/>
      </sharedItems>
    </cacheField>
    <cacheField name="Churned Numeric" numFmtId="0">
      <sharedItems containsSemiMixedTypes="0" containsString="0" containsNumber="1" containsInteger="1" minValue="0" maxValue="1" count="2">
        <n v="1"/>
        <n v="0"/>
      </sharedItems>
    </cacheField>
    <cacheField name="count" numFmtId="0">
      <sharedItems containsSemiMixedTypes="0" containsString="0" containsNumber="1" containsInteger="1" minValue="1" maxValue="1" count="1">
        <n v="1"/>
      </sharedItems>
    </cacheField>
    <cacheField name="churn rate " numFmtId="0" formula="'Churned Numeric'/count" databaseField="0"/>
    <cacheField name="Field1" numFmtId="0" formula="'Churned Numeric'/'Customer I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01"/>
    <d v="2023-01-10T00:00:00"/>
    <x v="0"/>
    <s v="-"/>
    <x v="0"/>
    <n v="20"/>
    <x v="0"/>
    <x v="0"/>
    <x v="0"/>
    <x v="0"/>
  </r>
  <r>
    <n v="1002"/>
    <d v="2023-01-15T00:00:00"/>
    <x v="0"/>
    <d v="2023-04-15T00:00:00"/>
    <x v="1"/>
    <n v="50"/>
    <x v="1"/>
    <x v="1"/>
    <x v="1"/>
    <x v="0"/>
  </r>
  <r>
    <n v="1003"/>
    <d v="2023-02-01T00:00:00"/>
    <x v="1"/>
    <s v="-"/>
    <x v="2"/>
    <n v="30"/>
    <x v="2"/>
    <x v="0"/>
    <x v="0"/>
    <x v="0"/>
  </r>
  <r>
    <n v="1004"/>
    <d v="2023-02-10T00:00:00"/>
    <x v="1"/>
    <d v="2023-05-12T00:00:00"/>
    <x v="0"/>
    <n v="20"/>
    <x v="0"/>
    <x v="1"/>
    <x v="1"/>
    <x v="0"/>
  </r>
  <r>
    <n v="1005"/>
    <d v="2023-03-05T00:00:00"/>
    <x v="2"/>
    <s v="-"/>
    <x v="1"/>
    <n v="50"/>
    <x v="3"/>
    <x v="0"/>
    <x v="0"/>
    <x v="0"/>
  </r>
  <r>
    <n v="1006"/>
    <d v="2023-03-18T00:00:00"/>
    <x v="2"/>
    <d v="2023-07-18T00:00:00"/>
    <x v="0"/>
    <n v="20"/>
    <x v="1"/>
    <x v="1"/>
    <x v="1"/>
    <x v="0"/>
  </r>
  <r>
    <n v="1007"/>
    <d v="2023-04-01T00:00:00"/>
    <x v="3"/>
    <s v="-"/>
    <x v="2"/>
    <n v="30"/>
    <x v="2"/>
    <x v="0"/>
    <x v="0"/>
    <x v="0"/>
  </r>
  <r>
    <n v="1008"/>
    <d v="2023-04-25T00:00:00"/>
    <x v="3"/>
    <d v="2023-06-25T00:00:00"/>
    <x v="0"/>
    <n v="20"/>
    <x v="0"/>
    <x v="1"/>
    <x v="1"/>
    <x v="0"/>
  </r>
  <r>
    <n v="1009"/>
    <d v="2023-05-12T00:00:00"/>
    <x v="4"/>
    <s v="-"/>
    <x v="1"/>
    <n v="50"/>
    <x v="3"/>
    <x v="0"/>
    <x v="0"/>
    <x v="0"/>
  </r>
  <r>
    <n v="1010"/>
    <d v="2023-05-20T00:00:00"/>
    <x v="4"/>
    <d v="2023-08-20T00:00:00"/>
    <x v="2"/>
    <n v="30"/>
    <x v="2"/>
    <x v="1"/>
    <x v="1"/>
    <x v="0"/>
  </r>
  <r>
    <n v="1011"/>
    <d v="2023-06-05T00:00:00"/>
    <x v="5"/>
    <s v="-"/>
    <x v="0"/>
    <n v="20"/>
    <x v="0"/>
    <x v="0"/>
    <x v="0"/>
    <x v="0"/>
  </r>
  <r>
    <n v="1012"/>
    <d v="2023-06-18T00:00:00"/>
    <x v="5"/>
    <s v="-"/>
    <x v="1"/>
    <n v="50"/>
    <x v="1"/>
    <x v="0"/>
    <x v="0"/>
    <x v="0"/>
  </r>
  <r>
    <n v="1013"/>
    <d v="2023-07-01T00:00:00"/>
    <x v="6"/>
    <d v="2023-10-01T00:00:00"/>
    <x v="0"/>
    <n v="20"/>
    <x v="3"/>
    <x v="1"/>
    <x v="1"/>
    <x v="0"/>
  </r>
  <r>
    <n v="1014"/>
    <d v="2023-07-10T00:00:00"/>
    <x v="6"/>
    <s v="-"/>
    <x v="2"/>
    <n v="30"/>
    <x v="2"/>
    <x v="0"/>
    <x v="0"/>
    <x v="0"/>
  </r>
  <r>
    <n v="1015"/>
    <d v="2023-08-15T00:00:00"/>
    <x v="7"/>
    <d v="2023-11-15T00:00:00"/>
    <x v="1"/>
    <n v="50"/>
    <x v="0"/>
    <x v="1"/>
    <x v="1"/>
    <x v="0"/>
  </r>
  <r>
    <n v="1016"/>
    <d v="2023-08-25T00:00:00"/>
    <x v="7"/>
    <s v="-"/>
    <x v="0"/>
    <n v="20"/>
    <x v="1"/>
    <x v="0"/>
    <x v="0"/>
    <x v="0"/>
  </r>
  <r>
    <n v="1017"/>
    <d v="2023-09-05T00:00:00"/>
    <x v="8"/>
    <s v="-"/>
    <x v="2"/>
    <n v="30"/>
    <x v="3"/>
    <x v="0"/>
    <x v="0"/>
    <x v="0"/>
  </r>
  <r>
    <n v="1018"/>
    <d v="2023-09-20T00:00:00"/>
    <x v="8"/>
    <d v="2023-12-20T00:00:00"/>
    <x v="0"/>
    <n v="20"/>
    <x v="2"/>
    <x v="1"/>
    <x v="1"/>
    <x v="0"/>
  </r>
  <r>
    <n v="1019"/>
    <d v="2023-10-01T00:00:00"/>
    <x v="9"/>
    <s v="-"/>
    <x v="1"/>
    <n v="50"/>
    <x v="0"/>
    <x v="0"/>
    <x v="0"/>
    <x v="0"/>
  </r>
  <r>
    <n v="1020"/>
    <d v="2023-10-15T00:00:00"/>
    <x v="9"/>
    <s v="-"/>
    <x v="0"/>
    <n v="20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81C9C-63C6-054D-AA0B-E905166CA425}" name="PivotTable21" cacheId="1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7" firstHeaderRow="0" firstDataRow="1" firstDataCol="1"/>
  <pivotFields count="12"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ustomer ID" fld="0" subtotal="count" baseField="0" baseItem="0"/>
    <dataField name="Sum of Churned Numeric" fld="8" baseField="0" baseItem="0"/>
    <dataField name="Churn Rate (%)" fld="10" baseField="0" baseItem="0" numFmtId="165"/>
  </dataFields>
  <formats count="1"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E4EC6-D779-9245-B37C-894E9D947376}" name="PivotTable22" cacheId="146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D8" firstHeaderRow="0" firstDataRow="1" firstDataCol="1"/>
  <pivotFields count="12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ustomer ID" fld="0" subtotal="count" baseField="0" baseItem="0"/>
    <dataField name="Sum of Churned Numeric" fld="8" baseField="0" baseItem="0"/>
    <dataField name="Churn Rate (%)" fld="10" baseField="0" baseItem="0" numFmtId="165"/>
  </dataFields>
  <formats count="1">
    <format dxfId="1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1512D-2859-CC48-A1D8-DC3295C9949F}" name="PivotTable26" cacheId="1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14" firstHeaderRow="0" firstDataRow="1" firstDataCol="1"/>
  <pivotFields count="12">
    <pivotField dataField="1" showAll="0"/>
    <pivotField showAll="0"/>
    <pivotField axis="axisRow" showAll="0">
      <items count="11">
        <item x="3"/>
        <item x="7"/>
        <item x="1"/>
        <item x="0"/>
        <item x="6"/>
        <item x="5"/>
        <item x="2"/>
        <item x="4"/>
        <item x="9"/>
        <item x="8"/>
        <item t="default"/>
      </items>
    </pivotField>
    <pivotField showAll="0"/>
    <pivotField showAll="0"/>
    <pivotField dataField="1" showAll="0"/>
    <pivotField showAll="0"/>
    <pivotField showAll="0"/>
    <pivotField dataField="1"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onthly Revenue" fld="5" baseField="0" baseItem="0"/>
    <dataField name="Sum of Churned Numeric" fld="8" baseField="0" baseItem="0"/>
    <dataField name="Count of Customer ID" fld="0" subtotal="count" baseField="0" baseItem="0"/>
    <dataField name="Churn Rate (%)" fld="10" baseField="0" baseItem="0"/>
  </dataFields>
  <formats count="2">
    <format dxfId="5">
      <pivotArea field="2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3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AE7B4-69A4-7E43-A1D4-BCCF55860F36}" name="PivotTable29" cacheId="1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Custom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D6870A-72C2-1D4F-BD05-ACC197B39E29}" name="Table4" displayName="Table4" ref="B11:C14" totalsRowShown="0" headerRowDxfId="7" dataDxfId="6" headerRowBorderDxfId="10">
  <autoFilter ref="B11:C14" xr:uid="{9C78FB39-40DE-E542-AAA7-A93E47ECE0AD}"/>
  <tableColumns count="2">
    <tableColumn id="1" xr3:uid="{7D67A4DC-9C56-E54E-BCF8-712330A86DE0}" name="Row Labels" dataDxfId="9"/>
    <tableColumn id="2" xr3:uid="{3E28B426-5CDD-3346-BBE0-A1CF069C0A68}" name="Churn Rate (%)" dataDxfId="8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DBC11F-1CD6-A545-B66F-3E75ED2D81DB}" name="Table3" displayName="Table3" ref="B13:C17" totalsRowShown="0" headerRowDxfId="12" headerRowBorderDxfId="16" tableBorderDxfId="17" totalsRowBorderDxfId="15">
  <autoFilter ref="B13:C17" xr:uid="{ED07BC25-1148-4449-9DFF-E0D7DF0BB69C}"/>
  <tableColumns count="2">
    <tableColumn id="1" xr3:uid="{C1A382E5-BA5B-C149-AB16-182BCB33230A}" name="Row Labels" dataDxfId="14"/>
    <tableColumn id="2" xr3:uid="{5A9C98EB-3D05-FC4F-BFCA-23E22165BDB6}" name="Churn Rate (%)" dataDxfId="1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72E3E4-D5ED-0B42-A8C6-283A1F1DD329}" name="Table5" displayName="Table5" ref="B18:C28" totalsRowShown="0" headerRowDxfId="2" headerRowBorderDxfId="3">
  <autoFilter ref="B18:C28" xr:uid="{7DC5C7D6-2D93-E549-B973-4282BF0AC4D7}"/>
  <tableColumns count="2">
    <tableColumn id="1" xr3:uid="{CF1B33B0-1EDF-A642-978E-88757B7E3D83}" name="Row Labels" dataDxfId="1"/>
    <tableColumn id="2" xr3:uid="{04122C85-60CB-D14C-B11F-848F108F2016}" name="Churn Rate (%)" dataDxfId="0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100279-23FE-2440-BD98-E1A71FD05673}" name="Table1" displayName="Table1" ref="A2:J22" totalsRowShown="0" headerRowDxfId="33" dataDxfId="32" headerRowBorderDxfId="30" tableBorderDxfId="31" totalsRowBorderDxfId="29">
  <autoFilter ref="A2:J22" xr:uid="{6BC1220B-112F-7C46-A582-3A979DE6672D}"/>
  <tableColumns count="10">
    <tableColumn id="1" xr3:uid="{BBD64270-625C-6B45-8598-33064B835EFC}" name="Customer ID" dataDxfId="28"/>
    <tableColumn id="2" xr3:uid="{4D69676B-7B65-2541-AF6A-C89BEA0B55E2}" name="Subscription Date" dataDxfId="27"/>
    <tableColumn id="9" xr3:uid="{13572DB3-8E75-2241-A236-E906803F6D59}" name="Month" dataDxfId="26">
      <calculatedColumnFormula>TEXT(Table1[[#This Row],[Subscription Date]], "mmmm yyyy")</calculatedColumnFormula>
    </tableColumn>
    <tableColumn id="3" xr3:uid="{7F05C504-CBF6-8E47-B9CF-8AD26DB86308}" name="Cancellation Date" dataDxfId="25"/>
    <tableColumn id="4" xr3:uid="{AFF0CCE9-BADC-C040-96FB-4936E9E783F0}" name="Subscription Type" dataDxfId="24"/>
    <tableColumn id="5" xr3:uid="{26199B1A-A6C7-414F-A53D-8507557B82AE}" name="Monthly Revenue" dataDxfId="23"/>
    <tableColumn id="6" xr3:uid="{B8CED9B6-60B7-F848-A2E4-8ABD8CE91211}" name="City" dataDxfId="22"/>
    <tableColumn id="7" xr3:uid="{D3D36CC8-77D8-264F-BF39-29DC28963216}" name="Churned" dataDxfId="21">
      <calculatedColumnFormula>IF(D3="-", "YES",  "NO")</calculatedColumnFormula>
    </tableColumn>
    <tableColumn id="8" xr3:uid="{E02A23DD-E36F-EE45-ADC1-08EA6EEAF635}" name="Churned Numeric" dataDxfId="20">
      <calculatedColumnFormula>IF(Table1[[#This Row],[Churned]]="Yes",1,0)</calculatedColumnFormula>
    </tableColumn>
    <tableColumn id="11" xr3:uid="{A4D02571-6810-E04B-A306-BD4571EFBF0B}" name="count" dataDxfId="1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E0FA-3BFE-9943-9B21-3C291EE02C9E}">
  <dimension ref="A3:D14"/>
  <sheetViews>
    <sheetView workbookViewId="0">
      <selection activeCell="C5" sqref="C5"/>
    </sheetView>
  </sheetViews>
  <sheetFormatPr baseColWidth="10" defaultRowHeight="16" x14ac:dyDescent="0.2"/>
  <cols>
    <col min="1" max="1" width="13" bestFit="1" customWidth="1"/>
    <col min="2" max="2" width="18.83203125" bestFit="1" customWidth="1"/>
    <col min="3" max="3" width="22" bestFit="1" customWidth="1"/>
    <col min="4" max="4" width="13.5" bestFit="1" customWidth="1"/>
  </cols>
  <sheetData>
    <row r="3" spans="1:4" x14ac:dyDescent="0.2">
      <c r="A3" s="4" t="s">
        <v>15</v>
      </c>
      <c r="B3" t="s">
        <v>17</v>
      </c>
      <c r="C3" t="s">
        <v>40</v>
      </c>
      <c r="D3" t="s">
        <v>37</v>
      </c>
    </row>
    <row r="4" spans="1:4" x14ac:dyDescent="0.2">
      <c r="A4" s="5" t="s">
        <v>7</v>
      </c>
      <c r="B4" s="6">
        <v>9</v>
      </c>
      <c r="C4" s="6">
        <v>4</v>
      </c>
      <c r="D4" s="22">
        <v>0.44444444444444442</v>
      </c>
    </row>
    <row r="5" spans="1:4" x14ac:dyDescent="0.2">
      <c r="A5" s="5" t="s">
        <v>9</v>
      </c>
      <c r="B5" s="6">
        <v>6</v>
      </c>
      <c r="C5" s="6">
        <v>4</v>
      </c>
      <c r="D5" s="22">
        <v>0.66666666666666663</v>
      </c>
    </row>
    <row r="6" spans="1:4" x14ac:dyDescent="0.2">
      <c r="A6" s="5" t="s">
        <v>11</v>
      </c>
      <c r="B6" s="6">
        <v>5</v>
      </c>
      <c r="C6" s="6">
        <v>4</v>
      </c>
      <c r="D6" s="22">
        <v>0.8</v>
      </c>
    </row>
    <row r="7" spans="1:4" x14ac:dyDescent="0.2">
      <c r="A7" s="5" t="s">
        <v>16</v>
      </c>
      <c r="B7" s="6">
        <v>20</v>
      </c>
      <c r="C7" s="6">
        <v>12</v>
      </c>
      <c r="D7" s="22">
        <v>0.6</v>
      </c>
    </row>
    <row r="11" spans="1:4" x14ac:dyDescent="0.2">
      <c r="B11" s="24" t="s">
        <v>15</v>
      </c>
      <c r="C11" s="24" t="s">
        <v>37</v>
      </c>
    </row>
    <row r="12" spans="1:4" x14ac:dyDescent="0.2">
      <c r="B12" s="3" t="s">
        <v>7</v>
      </c>
      <c r="C12" s="25">
        <v>0.44444444444444442</v>
      </c>
    </row>
    <row r="13" spans="1:4" x14ac:dyDescent="0.2">
      <c r="B13" s="3" t="s">
        <v>9</v>
      </c>
      <c r="C13" s="25">
        <v>0.66666666666666663</v>
      </c>
    </row>
    <row r="14" spans="1:4" x14ac:dyDescent="0.2">
      <c r="B14" s="3" t="s">
        <v>11</v>
      </c>
      <c r="C14" s="25">
        <v>0.8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894A-6B3D-2F4E-B170-44D2F75973D1}">
  <dimension ref="A3:D17"/>
  <sheetViews>
    <sheetView workbookViewId="0">
      <selection activeCell="B6" sqref="B6"/>
    </sheetView>
  </sheetViews>
  <sheetFormatPr baseColWidth="10" defaultRowHeight="16" x14ac:dyDescent="0.2"/>
  <cols>
    <col min="1" max="1" width="13" bestFit="1" customWidth="1"/>
    <col min="2" max="2" width="18.83203125" bestFit="1" customWidth="1"/>
    <col min="3" max="3" width="22" style="20" bestFit="1" customWidth="1"/>
    <col min="4" max="4" width="13.5" bestFit="1" customWidth="1"/>
    <col min="5" max="5" width="9.1640625" bestFit="1" customWidth="1"/>
  </cols>
  <sheetData>
    <row r="3" spans="1:4" x14ac:dyDescent="0.2">
      <c r="A3" s="4" t="s">
        <v>15</v>
      </c>
      <c r="B3" t="s">
        <v>17</v>
      </c>
      <c r="C3" t="s">
        <v>40</v>
      </c>
      <c r="D3" t="s">
        <v>37</v>
      </c>
    </row>
    <row r="4" spans="1:4" x14ac:dyDescent="0.2">
      <c r="A4" s="5" t="s">
        <v>8</v>
      </c>
      <c r="B4" s="6">
        <v>6</v>
      </c>
      <c r="C4" s="6">
        <v>3</v>
      </c>
      <c r="D4" s="22">
        <v>0.5</v>
      </c>
    </row>
    <row r="5" spans="1:4" x14ac:dyDescent="0.2">
      <c r="A5" s="5" t="s">
        <v>10</v>
      </c>
      <c r="B5" s="6">
        <v>5</v>
      </c>
      <c r="C5" s="6">
        <v>3</v>
      </c>
      <c r="D5" s="22">
        <v>0.6</v>
      </c>
    </row>
    <row r="6" spans="1:4" x14ac:dyDescent="0.2">
      <c r="A6" s="5" t="s">
        <v>12</v>
      </c>
      <c r="B6" s="6">
        <v>5</v>
      </c>
      <c r="C6" s="6">
        <v>3</v>
      </c>
      <c r="D6" s="22">
        <v>0.6</v>
      </c>
    </row>
    <row r="7" spans="1:4" x14ac:dyDescent="0.2">
      <c r="A7" s="5" t="s">
        <v>13</v>
      </c>
      <c r="B7" s="6">
        <v>4</v>
      </c>
      <c r="C7" s="6">
        <v>3</v>
      </c>
      <c r="D7" s="22">
        <v>0.75</v>
      </c>
    </row>
    <row r="8" spans="1:4" x14ac:dyDescent="0.2">
      <c r="A8" s="5" t="s">
        <v>16</v>
      </c>
      <c r="B8" s="6">
        <v>20</v>
      </c>
      <c r="C8" s="6">
        <v>12</v>
      </c>
      <c r="D8" s="22">
        <v>0.6</v>
      </c>
    </row>
    <row r="13" spans="1:4" x14ac:dyDescent="0.2">
      <c r="B13" s="26" t="s">
        <v>15</v>
      </c>
      <c r="C13" s="27" t="s">
        <v>37</v>
      </c>
    </row>
    <row r="14" spans="1:4" x14ac:dyDescent="0.2">
      <c r="B14" s="28" t="s">
        <v>8</v>
      </c>
      <c r="C14" s="29">
        <v>0.5</v>
      </c>
    </row>
    <row r="15" spans="1:4" x14ac:dyDescent="0.2">
      <c r="B15" s="28" t="s">
        <v>10</v>
      </c>
      <c r="C15" s="29">
        <v>0.6</v>
      </c>
    </row>
    <row r="16" spans="1:4" x14ac:dyDescent="0.2">
      <c r="B16" s="28" t="s">
        <v>12</v>
      </c>
      <c r="C16" s="29">
        <v>0.6</v>
      </c>
    </row>
    <row r="17" spans="2:3" x14ac:dyDescent="0.2">
      <c r="B17" s="30" t="s">
        <v>13</v>
      </c>
      <c r="C17" s="31">
        <v>0.75</v>
      </c>
    </row>
  </sheetData>
  <pageMargins left="0.7" right="0.7" top="0.75" bottom="0.75" header="0.3" footer="0.3"/>
  <pageSetup paperSize="9" orientation="portrait" horizontalDpi="0" verticalDpi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6F7A-64A4-1744-8CA1-5CAAB5548751}">
  <dimension ref="A3:E28"/>
  <sheetViews>
    <sheetView workbookViewId="0">
      <selection activeCell="I22" sqref="I22"/>
    </sheetView>
  </sheetViews>
  <sheetFormatPr baseColWidth="10" defaultRowHeight="16" x14ac:dyDescent="0.2"/>
  <cols>
    <col min="1" max="1" width="14.6640625" bestFit="1" customWidth="1"/>
    <col min="2" max="2" width="22.33203125" bestFit="1" customWidth="1"/>
    <col min="3" max="3" width="22" bestFit="1" customWidth="1"/>
    <col min="4" max="4" width="18.83203125" bestFit="1" customWidth="1"/>
    <col min="5" max="5" width="16.5" bestFit="1" customWidth="1"/>
  </cols>
  <sheetData>
    <row r="3" spans="1:5" x14ac:dyDescent="0.2">
      <c r="A3" s="4" t="s">
        <v>15</v>
      </c>
      <c r="B3" t="s">
        <v>29</v>
      </c>
      <c r="C3" t="s">
        <v>40</v>
      </c>
      <c r="D3" t="s">
        <v>17</v>
      </c>
      <c r="E3" t="s">
        <v>37</v>
      </c>
    </row>
    <row r="4" spans="1:5" x14ac:dyDescent="0.2">
      <c r="A4" s="5" t="s">
        <v>19</v>
      </c>
      <c r="B4" s="6">
        <v>50</v>
      </c>
      <c r="C4" s="6">
        <v>1</v>
      </c>
      <c r="D4" s="6">
        <v>2</v>
      </c>
      <c r="E4" s="22">
        <v>0.5</v>
      </c>
    </row>
    <row r="5" spans="1:5" x14ac:dyDescent="0.2">
      <c r="A5" s="5" t="s">
        <v>20</v>
      </c>
      <c r="B5" s="6">
        <v>70</v>
      </c>
      <c r="C5" s="6">
        <v>1</v>
      </c>
      <c r="D5" s="6">
        <v>2</v>
      </c>
      <c r="E5" s="22">
        <v>0.5</v>
      </c>
    </row>
    <row r="6" spans="1:5" x14ac:dyDescent="0.2">
      <c r="A6" s="5" t="s">
        <v>21</v>
      </c>
      <c r="B6" s="6">
        <v>50</v>
      </c>
      <c r="C6" s="6">
        <v>1</v>
      </c>
      <c r="D6" s="6">
        <v>2</v>
      </c>
      <c r="E6" s="22">
        <v>0.5</v>
      </c>
    </row>
    <row r="7" spans="1:5" x14ac:dyDescent="0.2">
      <c r="A7" s="5" t="s">
        <v>22</v>
      </c>
      <c r="B7" s="6">
        <v>70</v>
      </c>
      <c r="C7" s="6">
        <v>1</v>
      </c>
      <c r="D7" s="6">
        <v>2</v>
      </c>
      <c r="E7" s="22">
        <v>0.5</v>
      </c>
    </row>
    <row r="8" spans="1:5" x14ac:dyDescent="0.2">
      <c r="A8" s="5" t="s">
        <v>23</v>
      </c>
      <c r="B8" s="6">
        <v>50</v>
      </c>
      <c r="C8" s="6">
        <v>1</v>
      </c>
      <c r="D8" s="6">
        <v>2</v>
      </c>
      <c r="E8" s="22">
        <v>0.5</v>
      </c>
    </row>
    <row r="9" spans="1:5" x14ac:dyDescent="0.2">
      <c r="A9" s="5" t="s">
        <v>24</v>
      </c>
      <c r="B9" s="6">
        <v>70</v>
      </c>
      <c r="C9" s="6">
        <v>2</v>
      </c>
      <c r="D9" s="6">
        <v>2</v>
      </c>
      <c r="E9" s="22">
        <v>1</v>
      </c>
    </row>
    <row r="10" spans="1:5" x14ac:dyDescent="0.2">
      <c r="A10" s="5" t="s">
        <v>25</v>
      </c>
      <c r="B10" s="6">
        <v>70</v>
      </c>
      <c r="C10" s="6">
        <v>1</v>
      </c>
      <c r="D10" s="6">
        <v>2</v>
      </c>
      <c r="E10" s="22">
        <v>0.5</v>
      </c>
    </row>
    <row r="11" spans="1:5" x14ac:dyDescent="0.2">
      <c r="A11" s="5" t="s">
        <v>26</v>
      </c>
      <c r="B11" s="6">
        <v>80</v>
      </c>
      <c r="C11" s="6">
        <v>1</v>
      </c>
      <c r="D11" s="6">
        <v>2</v>
      </c>
      <c r="E11" s="22">
        <v>0.5</v>
      </c>
    </row>
    <row r="12" spans="1:5" x14ac:dyDescent="0.2">
      <c r="A12" s="5" t="s">
        <v>27</v>
      </c>
      <c r="B12" s="6">
        <v>70</v>
      </c>
      <c r="C12" s="6">
        <v>2</v>
      </c>
      <c r="D12" s="6">
        <v>2</v>
      </c>
      <c r="E12" s="22">
        <v>1</v>
      </c>
    </row>
    <row r="13" spans="1:5" x14ac:dyDescent="0.2">
      <c r="A13" s="5" t="s">
        <v>28</v>
      </c>
      <c r="B13" s="6">
        <v>50</v>
      </c>
      <c r="C13" s="6">
        <v>1</v>
      </c>
      <c r="D13" s="6">
        <v>2</v>
      </c>
      <c r="E13" s="22">
        <v>0.5</v>
      </c>
    </row>
    <row r="14" spans="1:5" x14ac:dyDescent="0.2">
      <c r="A14" s="5" t="s">
        <v>16</v>
      </c>
      <c r="B14" s="6">
        <v>630</v>
      </c>
      <c r="C14" s="6">
        <v>12</v>
      </c>
      <c r="D14" s="6">
        <v>20</v>
      </c>
      <c r="E14" s="22">
        <v>0.6</v>
      </c>
    </row>
    <row r="18" spans="2:3" x14ac:dyDescent="0.2">
      <c r="B18" s="24" t="s">
        <v>15</v>
      </c>
      <c r="C18" s="24" t="s">
        <v>37</v>
      </c>
    </row>
    <row r="19" spans="2:3" x14ac:dyDescent="0.2">
      <c r="B19" s="3" t="s">
        <v>19</v>
      </c>
      <c r="C19" s="25">
        <v>0.5</v>
      </c>
    </row>
    <row r="20" spans="2:3" x14ac:dyDescent="0.2">
      <c r="B20" s="3" t="s">
        <v>20</v>
      </c>
      <c r="C20" s="25">
        <v>0.5</v>
      </c>
    </row>
    <row r="21" spans="2:3" x14ac:dyDescent="0.2">
      <c r="B21" s="3" t="s">
        <v>21</v>
      </c>
      <c r="C21" s="25">
        <v>0.5</v>
      </c>
    </row>
    <row r="22" spans="2:3" x14ac:dyDescent="0.2">
      <c r="B22" s="3" t="s">
        <v>22</v>
      </c>
      <c r="C22" s="25">
        <v>0.5</v>
      </c>
    </row>
    <row r="23" spans="2:3" x14ac:dyDescent="0.2">
      <c r="B23" s="3" t="s">
        <v>23</v>
      </c>
      <c r="C23" s="25">
        <v>0.5</v>
      </c>
    </row>
    <row r="24" spans="2:3" x14ac:dyDescent="0.2">
      <c r="B24" s="3" t="s">
        <v>24</v>
      </c>
      <c r="C24" s="25">
        <v>1</v>
      </c>
    </row>
    <row r="25" spans="2:3" x14ac:dyDescent="0.2">
      <c r="B25" s="3" t="s">
        <v>25</v>
      </c>
      <c r="C25" s="25">
        <v>0.5</v>
      </c>
    </row>
    <row r="26" spans="2:3" x14ac:dyDescent="0.2">
      <c r="B26" s="3" t="s">
        <v>26</v>
      </c>
      <c r="C26" s="25">
        <v>0.5</v>
      </c>
    </row>
    <row r="27" spans="2:3" x14ac:dyDescent="0.2">
      <c r="B27" s="3" t="s">
        <v>27</v>
      </c>
      <c r="C27" s="25">
        <v>1</v>
      </c>
    </row>
    <row r="28" spans="2:3" x14ac:dyDescent="0.2">
      <c r="B28" s="3" t="s">
        <v>28</v>
      </c>
      <c r="C28" s="25">
        <v>0.5</v>
      </c>
    </row>
  </sheetData>
  <pageMargins left="0.7" right="0.7" top="0.75" bottom="0.75" header="0.3" footer="0.3"/>
  <pageSetup paperSize="9" orientation="portrait" horizontalDpi="0" verticalDpi="0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294C-2A0D-8B4A-BDA6-6C2AE998DBC3}">
  <dimension ref="A3:B6"/>
  <sheetViews>
    <sheetView workbookViewId="0">
      <selection activeCell="B5" sqref="B5"/>
    </sheetView>
  </sheetViews>
  <sheetFormatPr baseColWidth="10" defaultRowHeight="16" x14ac:dyDescent="0.2"/>
  <cols>
    <col min="1" max="1" width="13" bestFit="1" customWidth="1"/>
    <col min="2" max="2" width="18.83203125" bestFit="1" customWidth="1"/>
  </cols>
  <sheetData>
    <row r="3" spans="1:2" x14ac:dyDescent="0.2">
      <c r="A3" s="4" t="s">
        <v>15</v>
      </c>
      <c r="B3" t="s">
        <v>17</v>
      </c>
    </row>
    <row r="4" spans="1:2" x14ac:dyDescent="0.2">
      <c r="A4" s="5" t="s">
        <v>30</v>
      </c>
      <c r="B4" s="6">
        <v>8</v>
      </c>
    </row>
    <row r="5" spans="1:2" x14ac:dyDescent="0.2">
      <c r="A5" s="5" t="s">
        <v>31</v>
      </c>
      <c r="B5" s="6">
        <v>12</v>
      </c>
    </row>
    <row r="6" spans="1:2" x14ac:dyDescent="0.2">
      <c r="A6" s="5" t="s">
        <v>16</v>
      </c>
      <c r="B6" s="6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6C48-CE19-B443-B067-D85310733AFA}">
  <dimension ref="A2:J22"/>
  <sheetViews>
    <sheetView workbookViewId="0">
      <selection activeCell="L17" sqref="L17"/>
    </sheetView>
  </sheetViews>
  <sheetFormatPr baseColWidth="10" defaultRowHeight="16" x14ac:dyDescent="0.2"/>
  <cols>
    <col min="1" max="1" width="19.1640625" customWidth="1"/>
    <col min="2" max="3" width="18" style="1" customWidth="1"/>
    <col min="4" max="4" width="16.1640625" style="1" customWidth="1"/>
    <col min="5" max="5" width="16.83203125" customWidth="1"/>
    <col min="6" max="6" width="17" customWidth="1"/>
    <col min="7" max="7" width="13" customWidth="1"/>
    <col min="8" max="8" width="12.5" style="3" customWidth="1"/>
    <col min="9" max="9" width="15.5" customWidth="1"/>
  </cols>
  <sheetData>
    <row r="2" spans="1:10" s="2" customFormat="1" ht="43" customHeight="1" x14ac:dyDescent="0.2">
      <c r="A2" s="7" t="s">
        <v>0</v>
      </c>
      <c r="B2" s="8" t="s">
        <v>1</v>
      </c>
      <c r="C2" s="8" t="s">
        <v>18</v>
      </c>
      <c r="D2" s="8" t="s">
        <v>2</v>
      </c>
      <c r="E2" s="9" t="s">
        <v>3</v>
      </c>
      <c r="F2" s="9" t="s">
        <v>4</v>
      </c>
      <c r="G2" s="9" t="s">
        <v>5</v>
      </c>
      <c r="H2" s="10" t="s">
        <v>14</v>
      </c>
      <c r="I2" s="9" t="s">
        <v>39</v>
      </c>
      <c r="J2" s="9" t="s">
        <v>41</v>
      </c>
    </row>
    <row r="3" spans="1:10" s="2" customFormat="1" ht="24" customHeight="1" x14ac:dyDescent="0.2">
      <c r="A3" s="11">
        <v>1001</v>
      </c>
      <c r="B3" s="12">
        <v>44936</v>
      </c>
      <c r="C3" s="12" t="str">
        <f>TEXT(Table1[[#This Row],[Subscription Date]], "mmmm yyyy")</f>
        <v>January 2023</v>
      </c>
      <c r="D3" s="12" t="s">
        <v>6</v>
      </c>
      <c r="E3" s="13" t="s">
        <v>7</v>
      </c>
      <c r="F3" s="13">
        <v>20</v>
      </c>
      <c r="G3" s="13" t="s">
        <v>8</v>
      </c>
      <c r="H3" s="14" t="str">
        <f>IF(D3="-", "YES",  "NO")</f>
        <v>YES</v>
      </c>
      <c r="I3" s="21">
        <f>IF(Table1[[#This Row],[Churned]]="Yes",1,0)</f>
        <v>1</v>
      </c>
      <c r="J3" s="21">
        <v>1</v>
      </c>
    </row>
    <row r="4" spans="1:10" s="2" customFormat="1" ht="24" customHeight="1" x14ac:dyDescent="0.2">
      <c r="A4" s="11">
        <v>1002</v>
      </c>
      <c r="B4" s="12">
        <v>44941</v>
      </c>
      <c r="C4" s="12" t="str">
        <f>TEXT(Table1[[#This Row],[Subscription Date]], "mmmm yyyy")</f>
        <v>January 2023</v>
      </c>
      <c r="D4" s="12">
        <v>45031</v>
      </c>
      <c r="E4" s="13" t="s">
        <v>9</v>
      </c>
      <c r="F4" s="13">
        <v>50</v>
      </c>
      <c r="G4" s="13" t="s">
        <v>10</v>
      </c>
      <c r="H4" s="14" t="str">
        <f t="shared" ref="H4:H22" si="0">IF(D4="-", "YES",  "NO")</f>
        <v>NO</v>
      </c>
      <c r="I4" s="13">
        <f>IF(Table1[[#This Row],[Churned]]="Yes",1,0)</f>
        <v>0</v>
      </c>
      <c r="J4" s="21">
        <v>1</v>
      </c>
    </row>
    <row r="5" spans="1:10" s="2" customFormat="1" ht="24" customHeight="1" x14ac:dyDescent="0.2">
      <c r="A5" s="11">
        <v>1003</v>
      </c>
      <c r="B5" s="12">
        <v>44958</v>
      </c>
      <c r="C5" s="12" t="str">
        <f>TEXT(Table1[[#This Row],[Subscription Date]], "mmmm yyyy")</f>
        <v>February 2023</v>
      </c>
      <c r="D5" s="12" t="s">
        <v>6</v>
      </c>
      <c r="E5" s="13" t="s">
        <v>11</v>
      </c>
      <c r="F5" s="13">
        <v>30</v>
      </c>
      <c r="G5" s="13" t="s">
        <v>12</v>
      </c>
      <c r="H5" s="14" t="str">
        <f t="shared" si="0"/>
        <v>YES</v>
      </c>
      <c r="I5" s="13">
        <f>IF(Table1[[#This Row],[Churned]]="Yes",1,0)</f>
        <v>1</v>
      </c>
      <c r="J5" s="21">
        <v>1</v>
      </c>
    </row>
    <row r="6" spans="1:10" s="2" customFormat="1" ht="24" customHeight="1" x14ac:dyDescent="0.2">
      <c r="A6" s="11">
        <v>1004</v>
      </c>
      <c r="B6" s="12">
        <v>44967</v>
      </c>
      <c r="C6" s="12" t="str">
        <f>TEXT(Table1[[#This Row],[Subscription Date]], "mmmm yyyy")</f>
        <v>February 2023</v>
      </c>
      <c r="D6" s="12">
        <v>45058</v>
      </c>
      <c r="E6" s="13" t="s">
        <v>7</v>
      </c>
      <c r="F6" s="13">
        <v>20</v>
      </c>
      <c r="G6" s="13" t="s">
        <v>8</v>
      </c>
      <c r="H6" s="14" t="str">
        <f t="shared" si="0"/>
        <v>NO</v>
      </c>
      <c r="I6" s="13">
        <f>IF(Table1[[#This Row],[Churned]]="Yes",1,0)</f>
        <v>0</v>
      </c>
      <c r="J6" s="21">
        <v>1</v>
      </c>
    </row>
    <row r="7" spans="1:10" s="2" customFormat="1" ht="24" customHeight="1" x14ac:dyDescent="0.2">
      <c r="A7" s="11">
        <v>1005</v>
      </c>
      <c r="B7" s="12">
        <v>44990</v>
      </c>
      <c r="C7" s="12" t="str">
        <f>TEXT(Table1[[#This Row],[Subscription Date]], "mmmm yyyy")</f>
        <v>March 2023</v>
      </c>
      <c r="D7" s="12" t="s">
        <v>6</v>
      </c>
      <c r="E7" s="13" t="s">
        <v>9</v>
      </c>
      <c r="F7" s="13">
        <v>50</v>
      </c>
      <c r="G7" s="13" t="s">
        <v>13</v>
      </c>
      <c r="H7" s="14" t="str">
        <f t="shared" si="0"/>
        <v>YES</v>
      </c>
      <c r="I7" s="13">
        <f>IF(Table1[[#This Row],[Churned]]="Yes",1,0)</f>
        <v>1</v>
      </c>
      <c r="J7" s="21">
        <v>1</v>
      </c>
    </row>
    <row r="8" spans="1:10" s="2" customFormat="1" ht="24" customHeight="1" x14ac:dyDescent="0.2">
      <c r="A8" s="11">
        <v>1006</v>
      </c>
      <c r="B8" s="12">
        <v>45003</v>
      </c>
      <c r="C8" s="12" t="str">
        <f>TEXT(Table1[[#This Row],[Subscription Date]], "mmmm yyyy")</f>
        <v>March 2023</v>
      </c>
      <c r="D8" s="12">
        <v>45125</v>
      </c>
      <c r="E8" s="13" t="s">
        <v>7</v>
      </c>
      <c r="F8" s="13">
        <v>20</v>
      </c>
      <c r="G8" s="13" t="s">
        <v>10</v>
      </c>
      <c r="H8" s="14" t="str">
        <f t="shared" si="0"/>
        <v>NO</v>
      </c>
      <c r="I8" s="13">
        <f>IF(Table1[[#This Row],[Churned]]="Yes",1,0)</f>
        <v>0</v>
      </c>
      <c r="J8" s="21">
        <v>1</v>
      </c>
    </row>
    <row r="9" spans="1:10" s="2" customFormat="1" ht="24" customHeight="1" x14ac:dyDescent="0.2">
      <c r="A9" s="11">
        <v>1007</v>
      </c>
      <c r="B9" s="12">
        <v>45017</v>
      </c>
      <c r="C9" s="12" t="str">
        <f>TEXT(Table1[[#This Row],[Subscription Date]], "mmmm yyyy")</f>
        <v>April 2023</v>
      </c>
      <c r="D9" s="12" t="s">
        <v>6</v>
      </c>
      <c r="E9" s="13" t="s">
        <v>11</v>
      </c>
      <c r="F9" s="13">
        <v>30</v>
      </c>
      <c r="G9" s="13" t="s">
        <v>12</v>
      </c>
      <c r="H9" s="14" t="str">
        <f t="shared" si="0"/>
        <v>YES</v>
      </c>
      <c r="I9" s="13">
        <f>IF(Table1[[#This Row],[Churned]]="Yes",1,0)</f>
        <v>1</v>
      </c>
      <c r="J9" s="21">
        <v>1</v>
      </c>
    </row>
    <row r="10" spans="1:10" s="2" customFormat="1" ht="24" customHeight="1" x14ac:dyDescent="0.2">
      <c r="A10" s="11">
        <v>1008</v>
      </c>
      <c r="B10" s="12">
        <v>45041</v>
      </c>
      <c r="C10" s="12" t="str">
        <f>TEXT(Table1[[#This Row],[Subscription Date]], "mmmm yyyy")</f>
        <v>April 2023</v>
      </c>
      <c r="D10" s="12">
        <v>45102</v>
      </c>
      <c r="E10" s="13" t="s">
        <v>7</v>
      </c>
      <c r="F10" s="13">
        <v>20</v>
      </c>
      <c r="G10" s="13" t="s">
        <v>8</v>
      </c>
      <c r="H10" s="14" t="str">
        <f t="shared" si="0"/>
        <v>NO</v>
      </c>
      <c r="I10" s="13">
        <f>IF(Table1[[#This Row],[Churned]]="Yes",1,0)</f>
        <v>0</v>
      </c>
      <c r="J10" s="21">
        <v>1</v>
      </c>
    </row>
    <row r="11" spans="1:10" s="2" customFormat="1" ht="24" customHeight="1" x14ac:dyDescent="0.2">
      <c r="A11" s="11">
        <v>1009</v>
      </c>
      <c r="B11" s="12">
        <v>45058</v>
      </c>
      <c r="C11" s="12" t="str">
        <f>TEXT(Table1[[#This Row],[Subscription Date]], "mmmm yyyy")</f>
        <v>May 2023</v>
      </c>
      <c r="D11" s="12" t="s">
        <v>6</v>
      </c>
      <c r="E11" s="13" t="s">
        <v>9</v>
      </c>
      <c r="F11" s="13">
        <v>50</v>
      </c>
      <c r="G11" s="13" t="s">
        <v>13</v>
      </c>
      <c r="H11" s="14" t="str">
        <f t="shared" si="0"/>
        <v>YES</v>
      </c>
      <c r="I11" s="13">
        <f>IF(Table1[[#This Row],[Churned]]="Yes",1,0)</f>
        <v>1</v>
      </c>
      <c r="J11" s="21">
        <v>1</v>
      </c>
    </row>
    <row r="12" spans="1:10" s="2" customFormat="1" ht="24" customHeight="1" x14ac:dyDescent="0.2">
      <c r="A12" s="11">
        <v>1010</v>
      </c>
      <c r="B12" s="12">
        <v>45066</v>
      </c>
      <c r="C12" s="12" t="str">
        <f>TEXT(Table1[[#This Row],[Subscription Date]], "mmmm yyyy")</f>
        <v>May 2023</v>
      </c>
      <c r="D12" s="12">
        <v>45158</v>
      </c>
      <c r="E12" s="13" t="s">
        <v>11</v>
      </c>
      <c r="F12" s="13">
        <v>30</v>
      </c>
      <c r="G12" s="13" t="s">
        <v>12</v>
      </c>
      <c r="H12" s="14" t="str">
        <f t="shared" si="0"/>
        <v>NO</v>
      </c>
      <c r="I12" s="13">
        <f>IF(Table1[[#This Row],[Churned]]="Yes",1,0)</f>
        <v>0</v>
      </c>
      <c r="J12" s="21">
        <v>1</v>
      </c>
    </row>
    <row r="13" spans="1:10" s="2" customFormat="1" ht="24" customHeight="1" x14ac:dyDescent="0.2">
      <c r="A13" s="11">
        <v>1011</v>
      </c>
      <c r="B13" s="12">
        <v>45082</v>
      </c>
      <c r="C13" s="12" t="str">
        <f>TEXT(Table1[[#This Row],[Subscription Date]], "mmmm yyyy")</f>
        <v>June 2023</v>
      </c>
      <c r="D13" s="12" t="s">
        <v>6</v>
      </c>
      <c r="E13" s="13" t="s">
        <v>7</v>
      </c>
      <c r="F13" s="13">
        <v>20</v>
      </c>
      <c r="G13" s="13" t="s">
        <v>8</v>
      </c>
      <c r="H13" s="14" t="str">
        <f t="shared" si="0"/>
        <v>YES</v>
      </c>
      <c r="I13" s="13">
        <f>IF(Table1[[#This Row],[Churned]]="Yes",1,0)</f>
        <v>1</v>
      </c>
      <c r="J13" s="21">
        <v>1</v>
      </c>
    </row>
    <row r="14" spans="1:10" s="2" customFormat="1" ht="24" customHeight="1" x14ac:dyDescent="0.2">
      <c r="A14" s="11">
        <v>1012</v>
      </c>
      <c r="B14" s="12">
        <v>45095</v>
      </c>
      <c r="C14" s="12" t="str">
        <f>TEXT(Table1[[#This Row],[Subscription Date]], "mmmm yyyy")</f>
        <v>June 2023</v>
      </c>
      <c r="D14" s="12" t="s">
        <v>6</v>
      </c>
      <c r="E14" s="13" t="s">
        <v>9</v>
      </c>
      <c r="F14" s="13">
        <v>50</v>
      </c>
      <c r="G14" s="13" t="s">
        <v>10</v>
      </c>
      <c r="H14" s="14" t="str">
        <f t="shared" si="0"/>
        <v>YES</v>
      </c>
      <c r="I14" s="13">
        <f>IF(Table1[[#This Row],[Churned]]="Yes",1,0)</f>
        <v>1</v>
      </c>
      <c r="J14" s="21">
        <v>1</v>
      </c>
    </row>
    <row r="15" spans="1:10" s="2" customFormat="1" ht="24" customHeight="1" x14ac:dyDescent="0.2">
      <c r="A15" s="11">
        <v>1013</v>
      </c>
      <c r="B15" s="12">
        <v>45108</v>
      </c>
      <c r="C15" s="12" t="str">
        <f>TEXT(Table1[[#This Row],[Subscription Date]], "mmmm yyyy")</f>
        <v>July 2023</v>
      </c>
      <c r="D15" s="12">
        <v>45200</v>
      </c>
      <c r="E15" s="13" t="s">
        <v>7</v>
      </c>
      <c r="F15" s="13">
        <v>20</v>
      </c>
      <c r="G15" s="13" t="s">
        <v>13</v>
      </c>
      <c r="H15" s="14" t="str">
        <f t="shared" si="0"/>
        <v>NO</v>
      </c>
      <c r="I15" s="13">
        <f>IF(Table1[[#This Row],[Churned]]="Yes",1,0)</f>
        <v>0</v>
      </c>
      <c r="J15" s="21">
        <v>1</v>
      </c>
    </row>
    <row r="16" spans="1:10" s="2" customFormat="1" ht="24" customHeight="1" x14ac:dyDescent="0.2">
      <c r="A16" s="11">
        <v>1014</v>
      </c>
      <c r="B16" s="12">
        <v>45117</v>
      </c>
      <c r="C16" s="12" t="str">
        <f>TEXT(Table1[[#This Row],[Subscription Date]], "mmmm yyyy")</f>
        <v>July 2023</v>
      </c>
      <c r="D16" s="12" t="s">
        <v>6</v>
      </c>
      <c r="E16" s="13" t="s">
        <v>11</v>
      </c>
      <c r="F16" s="13">
        <v>30</v>
      </c>
      <c r="G16" s="13" t="s">
        <v>12</v>
      </c>
      <c r="H16" s="14" t="str">
        <f t="shared" si="0"/>
        <v>YES</v>
      </c>
      <c r="I16" s="13">
        <f>IF(Table1[[#This Row],[Churned]]="Yes",1,0)</f>
        <v>1</v>
      </c>
      <c r="J16" s="21">
        <v>1</v>
      </c>
    </row>
    <row r="17" spans="1:10" s="2" customFormat="1" ht="24" customHeight="1" x14ac:dyDescent="0.2">
      <c r="A17" s="11">
        <v>1015</v>
      </c>
      <c r="B17" s="12">
        <v>45153</v>
      </c>
      <c r="C17" s="12" t="str">
        <f>TEXT(Table1[[#This Row],[Subscription Date]], "mmmm yyyy")</f>
        <v>August 2023</v>
      </c>
      <c r="D17" s="12">
        <v>45245</v>
      </c>
      <c r="E17" s="13" t="s">
        <v>9</v>
      </c>
      <c r="F17" s="13">
        <v>50</v>
      </c>
      <c r="G17" s="13" t="s">
        <v>8</v>
      </c>
      <c r="H17" s="14" t="str">
        <f t="shared" si="0"/>
        <v>NO</v>
      </c>
      <c r="I17" s="13">
        <f>IF(Table1[[#This Row],[Churned]]="Yes",1,0)</f>
        <v>0</v>
      </c>
      <c r="J17" s="21">
        <v>1</v>
      </c>
    </row>
    <row r="18" spans="1:10" s="2" customFormat="1" ht="24" customHeight="1" x14ac:dyDescent="0.2">
      <c r="A18" s="11">
        <v>1016</v>
      </c>
      <c r="B18" s="12">
        <v>45163</v>
      </c>
      <c r="C18" s="12" t="str">
        <f>TEXT(Table1[[#This Row],[Subscription Date]], "mmmm yyyy")</f>
        <v>August 2023</v>
      </c>
      <c r="D18" s="12" t="s">
        <v>6</v>
      </c>
      <c r="E18" s="13" t="s">
        <v>7</v>
      </c>
      <c r="F18" s="13">
        <v>20</v>
      </c>
      <c r="G18" s="13" t="s">
        <v>10</v>
      </c>
      <c r="H18" s="14" t="str">
        <f t="shared" si="0"/>
        <v>YES</v>
      </c>
      <c r="I18" s="13">
        <f>IF(Table1[[#This Row],[Churned]]="Yes",1,0)</f>
        <v>1</v>
      </c>
      <c r="J18" s="21">
        <v>1</v>
      </c>
    </row>
    <row r="19" spans="1:10" s="2" customFormat="1" ht="24" customHeight="1" x14ac:dyDescent="0.2">
      <c r="A19" s="11">
        <v>1017</v>
      </c>
      <c r="B19" s="12">
        <v>45174</v>
      </c>
      <c r="C19" s="12" t="str">
        <f>TEXT(Table1[[#This Row],[Subscription Date]], "mmmm yyyy")</f>
        <v>September 2023</v>
      </c>
      <c r="D19" s="12" t="s">
        <v>6</v>
      </c>
      <c r="E19" s="13" t="s">
        <v>11</v>
      </c>
      <c r="F19" s="13">
        <v>30</v>
      </c>
      <c r="G19" s="13" t="s">
        <v>13</v>
      </c>
      <c r="H19" s="14" t="str">
        <f t="shared" si="0"/>
        <v>YES</v>
      </c>
      <c r="I19" s="13">
        <f>IF(Table1[[#This Row],[Churned]]="Yes",1,0)</f>
        <v>1</v>
      </c>
      <c r="J19" s="21">
        <v>1</v>
      </c>
    </row>
    <row r="20" spans="1:10" s="2" customFormat="1" ht="24" customHeight="1" x14ac:dyDescent="0.2">
      <c r="A20" s="11">
        <v>1018</v>
      </c>
      <c r="B20" s="12">
        <v>45189</v>
      </c>
      <c r="C20" s="12" t="str">
        <f>TEXT(Table1[[#This Row],[Subscription Date]], "mmmm yyyy")</f>
        <v>September 2023</v>
      </c>
      <c r="D20" s="12">
        <v>45280</v>
      </c>
      <c r="E20" s="13" t="s">
        <v>7</v>
      </c>
      <c r="F20" s="13">
        <v>20</v>
      </c>
      <c r="G20" s="13" t="s">
        <v>12</v>
      </c>
      <c r="H20" s="14" t="str">
        <f t="shared" si="0"/>
        <v>NO</v>
      </c>
      <c r="I20" s="13">
        <f>IF(Table1[[#This Row],[Churned]]="Yes",1,0)</f>
        <v>0</v>
      </c>
      <c r="J20" s="21">
        <v>1</v>
      </c>
    </row>
    <row r="21" spans="1:10" s="2" customFormat="1" ht="24" customHeight="1" x14ac:dyDescent="0.2">
      <c r="A21" s="11">
        <v>1019</v>
      </c>
      <c r="B21" s="12">
        <v>45200</v>
      </c>
      <c r="C21" s="12" t="str">
        <f>TEXT(Table1[[#This Row],[Subscription Date]], "mmmm yyyy")</f>
        <v>October 2023</v>
      </c>
      <c r="D21" s="12" t="s">
        <v>6</v>
      </c>
      <c r="E21" s="13" t="s">
        <v>9</v>
      </c>
      <c r="F21" s="13">
        <v>50</v>
      </c>
      <c r="G21" s="13" t="s">
        <v>8</v>
      </c>
      <c r="H21" s="14" t="str">
        <f t="shared" si="0"/>
        <v>YES</v>
      </c>
      <c r="I21" s="13">
        <f>IF(Table1[[#This Row],[Churned]]="Yes",1,0)</f>
        <v>1</v>
      </c>
      <c r="J21" s="21">
        <v>1</v>
      </c>
    </row>
    <row r="22" spans="1:10" s="2" customFormat="1" ht="24" customHeight="1" x14ac:dyDescent="0.2">
      <c r="A22" s="15">
        <v>1020</v>
      </c>
      <c r="B22" s="16">
        <v>45214</v>
      </c>
      <c r="C22" s="16" t="str">
        <f>TEXT(Table1[[#This Row],[Subscription Date]], "mmmm yyyy")</f>
        <v>October 2023</v>
      </c>
      <c r="D22" s="16" t="s">
        <v>6</v>
      </c>
      <c r="E22" s="17" t="s">
        <v>7</v>
      </c>
      <c r="F22" s="17">
        <v>20</v>
      </c>
      <c r="G22" s="17" t="s">
        <v>10</v>
      </c>
      <c r="H22" s="18" t="str">
        <f t="shared" si="0"/>
        <v>YES</v>
      </c>
      <c r="I22" s="17">
        <f>IF(Table1[[#This Row],[Churned]]="Yes",1,0)</f>
        <v>1</v>
      </c>
      <c r="J22" s="21">
        <v>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C888-5FBD-1646-B61C-9FC734AC333D}">
  <dimension ref="B1:J5"/>
  <sheetViews>
    <sheetView tabSelected="1" workbookViewId="0">
      <selection activeCell="L7" sqref="L7"/>
    </sheetView>
  </sheetViews>
  <sheetFormatPr baseColWidth="10" defaultRowHeight="16" x14ac:dyDescent="0.2"/>
  <cols>
    <col min="1" max="1" width="9" customWidth="1"/>
    <col min="2" max="3" width="16.83203125" customWidth="1"/>
    <col min="4" max="4" width="18.33203125" customWidth="1"/>
    <col min="5" max="5" width="16.33203125" customWidth="1"/>
    <col min="6" max="6" width="15" customWidth="1"/>
    <col min="7" max="7" width="18.83203125" customWidth="1"/>
    <col min="8" max="8" width="17.1640625" customWidth="1"/>
    <col min="9" max="10" width="17" customWidth="1"/>
  </cols>
  <sheetData>
    <row r="1" spans="2:10" x14ac:dyDescent="0.2">
      <c r="B1" s="23" t="s">
        <v>38</v>
      </c>
      <c r="C1" s="23"/>
      <c r="D1" s="23"/>
      <c r="E1" s="23"/>
      <c r="F1" s="23"/>
      <c r="G1" s="23"/>
      <c r="H1" s="23"/>
      <c r="I1" s="23"/>
      <c r="J1" s="23"/>
    </row>
    <row r="2" spans="2:10" ht="29" customHeight="1" x14ac:dyDescent="0.2">
      <c r="B2" s="23"/>
      <c r="C2" s="23"/>
      <c r="D2" s="23"/>
      <c r="E2" s="23"/>
      <c r="F2" s="23"/>
      <c r="G2" s="23"/>
      <c r="H2" s="23"/>
      <c r="I2" s="23"/>
      <c r="J2" s="23"/>
    </row>
    <row r="3" spans="2:10" ht="66" x14ac:dyDescent="0.2">
      <c r="B3" s="19" t="s">
        <v>32</v>
      </c>
      <c r="C3" s="19" t="s">
        <v>33</v>
      </c>
      <c r="D3" s="19" t="s">
        <v>36</v>
      </c>
      <c r="E3" s="19" t="s">
        <v>37</v>
      </c>
      <c r="F3" s="19" t="s">
        <v>35</v>
      </c>
      <c r="G3" s="19" t="s">
        <v>34</v>
      </c>
      <c r="H3" s="19" t="s">
        <v>42</v>
      </c>
      <c r="I3" s="19" t="s">
        <v>43</v>
      </c>
      <c r="J3" s="19" t="s">
        <v>56</v>
      </c>
    </row>
    <row r="4" spans="2:10" ht="37" customHeight="1" x14ac:dyDescent="0.2">
      <c r="B4" s="32">
        <f>GETPIVOTDATA("Count of Customer ID",'Churn Rate by Subscription'!$A$3)</f>
        <v>20</v>
      </c>
      <c r="C4" s="32">
        <f>GETPIVOTDATA("Customer ID",'Active vs. Churned Customers'!$A$3,"Churned","NO")</f>
        <v>8</v>
      </c>
      <c r="D4" s="32">
        <f>GETPIVOTDATA("Sum of Churned Numeric",'Churn Rate by City'!$A$3)</f>
        <v>12</v>
      </c>
      <c r="E4" s="32">
        <f>(D4/B4)*100</f>
        <v>60</v>
      </c>
      <c r="F4" s="33">
        <f>GETPIVOTDATA("Monthly Revenue",'Monthly Revenue'!$A$3)</f>
        <v>630</v>
      </c>
      <c r="G4" s="33">
        <f>F4/B4</f>
        <v>31.5</v>
      </c>
      <c r="H4" s="34" t="s">
        <v>51</v>
      </c>
      <c r="I4" s="35" t="s">
        <v>52</v>
      </c>
      <c r="J4" s="34" t="s">
        <v>53</v>
      </c>
    </row>
    <row r="5" spans="2:10" ht="102" customHeight="1" x14ac:dyDescent="0.2">
      <c r="B5" s="36" t="s">
        <v>48</v>
      </c>
      <c r="C5" s="34" t="s">
        <v>47</v>
      </c>
      <c r="D5" s="34" t="s">
        <v>46</v>
      </c>
      <c r="E5" s="34" t="s">
        <v>45</v>
      </c>
      <c r="F5" s="34" t="s">
        <v>44</v>
      </c>
      <c r="G5" s="34" t="s">
        <v>49</v>
      </c>
      <c r="H5" s="34" t="s">
        <v>50</v>
      </c>
      <c r="I5" s="34" t="s">
        <v>54</v>
      </c>
      <c r="J5" s="34" t="s">
        <v>55</v>
      </c>
    </row>
  </sheetData>
  <mergeCells count="1">
    <mergeCell ref="B1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Churn Rate by Subscription</vt:lpstr>
      <vt:lpstr>Churn Rate by City</vt:lpstr>
      <vt:lpstr>Monthly Revenue</vt:lpstr>
      <vt:lpstr>Active vs. Churned Customers</vt:lpstr>
      <vt:lpstr>Customer Churn Data</vt:lpstr>
      <vt:lpstr>Churn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2025-04-28T10:00:54Z</dcterms:created>
  <dcterms:modified xsi:type="dcterms:W3CDTF">2025-04-29T14:26:45Z</dcterms:modified>
</cp:coreProperties>
</file>