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nadio\Documents\Dissertação\Cap 1. Meta-Analysis - Group housing calves\"/>
    </mc:Choice>
  </mc:AlternateContent>
  <xr:revisionPtr revIDLastSave="0" documentId="13_ncr:1_{06A4A76B-D394-4DC4-8B27-F6D73FB7F42F}" xr6:coauthVersionLast="47" xr6:coauthVersionMax="47" xr10:uidLastSave="{00000000-0000-0000-0000-000000000000}"/>
  <bookViews>
    <workbookView minimized="1" xWindow="4185" yWindow="4935" windowWidth="15375" windowHeight="5985" firstSheet="1" activeTab="2" xr2:uid="{DDE538AB-7C17-4806-BE74-461D24D711DC}"/>
  </bookViews>
  <sheets>
    <sheet name="Planilha1" sheetId="16" r:id="rId1"/>
    <sheet name="grouped day" sheetId="17" r:id="rId2"/>
    <sheet name="Systematic" sheetId="1" r:id="rId3"/>
    <sheet name="caption" sheetId="2" r:id="rId4"/>
    <sheet name="Journal" sheetId="7" r:id="rId5"/>
    <sheet name="Country" sheetId="6" r:id="rId6"/>
    <sheet name="Number of animals" sheetId="8" r:id="rId7"/>
    <sheet name="Genetic group" sheetId="9" r:id="rId8"/>
    <sheet name="Weaning age" sheetId="10" r:id="rId9"/>
    <sheet name="Sex class" sheetId="11" r:id="rId10"/>
    <sheet name="Housing type" sheetId="12" r:id="rId11"/>
    <sheet name="Pen area per calf" sheetId="13" r:id="rId12"/>
    <sheet name="Behavior test" sheetId="15" r:id="rId13"/>
    <sheet name="Group size" sheetId="14" r:id="rId14"/>
  </sheet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6" l="1"/>
  <c r="G5" i="16"/>
  <c r="G6" i="16"/>
  <c r="G7" i="16"/>
  <c r="G8" i="16"/>
  <c r="G9" i="16"/>
  <c r="G10" i="16"/>
  <c r="G4" i="16"/>
  <c r="S33" i="1"/>
  <c r="R33" i="1"/>
  <c r="S47" i="1"/>
  <c r="R47" i="1"/>
  <c r="S32" i="1"/>
  <c r="R32" i="1"/>
  <c r="S49" i="1"/>
  <c r="R49" i="1"/>
  <c r="S31" i="1"/>
  <c r="R31" i="1"/>
  <c r="S74" i="1"/>
  <c r="R74" i="1"/>
  <c r="O74" i="1"/>
  <c r="S5" i="1"/>
  <c r="R5" i="1"/>
  <c r="S38" i="1"/>
  <c r="R38" i="1"/>
  <c r="S35" i="1"/>
  <c r="S48" i="1"/>
  <c r="R48" i="1"/>
  <c r="S30" i="1"/>
  <c r="R30" i="1"/>
  <c r="S73" i="1"/>
  <c r="R73" i="1"/>
  <c r="O73" i="1"/>
  <c r="R62" i="1"/>
  <c r="S4" i="1"/>
  <c r="R4" i="1"/>
  <c r="S37" i="1"/>
  <c r="R37" i="1"/>
  <c r="S34" i="1"/>
</calcChain>
</file>

<file path=xl/sharedStrings.xml><?xml version="1.0" encoding="utf-8"?>
<sst xmlns="http://schemas.openxmlformats.org/spreadsheetml/2006/main" count="2620" uniqueCount="742">
  <si>
    <t>Title</t>
  </si>
  <si>
    <t>doi</t>
  </si>
  <si>
    <t>Authors</t>
  </si>
  <si>
    <t>Year</t>
  </si>
  <si>
    <t>Journal</t>
  </si>
  <si>
    <t>Study</t>
  </si>
  <si>
    <t>Country</t>
  </si>
  <si>
    <t>Number of animals</t>
  </si>
  <si>
    <t xml:space="preserve">Genetic group </t>
  </si>
  <si>
    <t>Collection period (days)</t>
  </si>
  <si>
    <t xml:space="preserve">Housing type </t>
  </si>
  <si>
    <t>pen area m² (ind)</t>
  </si>
  <si>
    <t>pen area m² (pair/group)</t>
  </si>
  <si>
    <t>pen area/calf  m² (group)</t>
  </si>
  <si>
    <t>n individual</t>
  </si>
  <si>
    <t>n group</t>
  </si>
  <si>
    <t>Outcomes (performance)</t>
  </si>
  <si>
    <t>Outcomes (behavior)</t>
  </si>
  <si>
    <t>Outcomes (health)</t>
  </si>
  <si>
    <t>Results (performance)</t>
  </si>
  <si>
    <t>Results (behavior)</t>
  </si>
  <si>
    <t>Results (health)</t>
  </si>
  <si>
    <t>A note on performance of Holstein Friesian veal calves raised to weaning individually or in groups</t>
  </si>
  <si>
    <t>https://doi.org/10.1051/animres:19790301</t>
  </si>
  <si>
    <t>Annales de Zootechnie</t>
  </si>
  <si>
    <t>Canada</t>
  </si>
  <si>
    <t>Male</t>
  </si>
  <si>
    <t>indoor</t>
  </si>
  <si>
    <t>group of 4</t>
  </si>
  <si>
    <t>ADG: Group&gt;ind</t>
  </si>
  <si>
    <t>Effect of early rearing experience on subsequent behavior and production of Holstein heifers</t>
  </si>
  <si>
    <t>https://doi.org/10.3168/jds.S0022-0302(85)80910-3</t>
  </si>
  <si>
    <t>Journal of Dairy Science</t>
  </si>
  <si>
    <t>United States</t>
  </si>
  <si>
    <t>Holstein</t>
  </si>
  <si>
    <t>Female</t>
  </si>
  <si>
    <t>group of 6</t>
  </si>
  <si>
    <t>BW; ADG</t>
  </si>
  <si>
    <t>no diff</t>
  </si>
  <si>
    <t>Feeding acidified milk replacer ad libitum to calves housed in group versus individual pens</t>
  </si>
  <si>
    <t>https://doi.org/10.3168/jds.S0022-0302(88)79794-5</t>
  </si>
  <si>
    <t>Male and Female</t>
  </si>
  <si>
    <t>group of 3</t>
  </si>
  <si>
    <t>BW; ADG; WH</t>
  </si>
  <si>
    <t>CM; CW; CC</t>
  </si>
  <si>
    <t>CW: Group &gt; ind</t>
  </si>
  <si>
    <t>An evaluation of two management systems for rearing calves fed milk replacer</t>
  </si>
  <si>
    <t>https://doi.org/10.3168/jds.S0022-0302(97)76206-4</t>
  </si>
  <si>
    <t>outdoor</t>
  </si>
  <si>
    <t>group of 12</t>
  </si>
  <si>
    <t>Effect of single versus group housing and space allowance on responses of calves during open-field tests</t>
  </si>
  <si>
    <t>https://doi.org/10.1016/S0168-1591(96)01183-5</t>
  </si>
  <si>
    <t>Applied Animal Behaviour Science</t>
  </si>
  <si>
    <t>Denmark</t>
  </si>
  <si>
    <t>1,35 / 5,4</t>
  </si>
  <si>
    <t>5,4 / 16,2</t>
  </si>
  <si>
    <t>1,35 / 4,05</t>
  </si>
  <si>
    <t>Social test</t>
  </si>
  <si>
    <t>LSI; SI; IP; HR</t>
  </si>
  <si>
    <t>Livestock Production Science</t>
  </si>
  <si>
    <t>Italy</t>
  </si>
  <si>
    <t>Reactions of calves to handling depend on housing condition and previous experience with humans</t>
  </si>
  <si>
    <t>https://doi.org/10.1016/S0168-1591(00)00152-0</t>
  </si>
  <si>
    <t>Finland</t>
  </si>
  <si>
    <t>Ayrshire</t>
  </si>
  <si>
    <t>group of 2</t>
  </si>
  <si>
    <t>Human approach</t>
  </si>
  <si>
    <t xml:space="preserve">LToH; ToH; FH </t>
  </si>
  <si>
    <t>LToH: group&gt;ind; FH: ind&gt;group</t>
  </si>
  <si>
    <t>The effect of confinement on motivation to exercise in young dairy calves</t>
  </si>
  <si>
    <t>https://doi.org/10.1016/S0168-1591(01)00133-2</t>
  </si>
  <si>
    <t>Novel environment</t>
  </si>
  <si>
    <t>W; Tr; Dis: group&gt;ind</t>
  </si>
  <si>
    <t>Effects of pair versus individual housing on the behaviour and performance of dairy calves</t>
  </si>
  <si>
    <t>https://doi.org/10.3168/jds.S0022-0302(02)74082-4</t>
  </si>
  <si>
    <t>Ly, M: group&gt;ind; HOP: ind &gt; group</t>
  </si>
  <si>
    <t>Rearing veal calves with respect to animal welfare: effects of group housing and solid feed supplementation on growth performance and meat quality</t>
  </si>
  <si>
    <t>https://doi.org/10.1016/S0301-6226(01)00319-0</t>
  </si>
  <si>
    <t>PCV</t>
  </si>
  <si>
    <t>BW and ADG: group&gt;ind</t>
  </si>
  <si>
    <t>Health and performance of Holstein calves that suckled or were hand-fed colostrum and were fed one of three physical forms of starter</t>
  </si>
  <si>
    <t>https://doi.org/10.3168/jds.S0022-0302(03)73804-1</t>
  </si>
  <si>
    <t>dam</t>
  </si>
  <si>
    <t>SP; DFS</t>
  </si>
  <si>
    <t>SP: ind&gt;dam</t>
  </si>
  <si>
    <t>Effect of individual versus group rearing on ethological and physiological responses of crossbred calves</t>
  </si>
  <si>
    <t>https://doi.org/10.1016/j.applanim.2004.01.006</t>
  </si>
  <si>
    <t>India</t>
  </si>
  <si>
    <t>Crossbred</t>
  </si>
  <si>
    <t>CC; R; CW; Li; NNS; TP; P; I; Ly; SG</t>
  </si>
  <si>
    <t>Ly: ind &gt; group</t>
  </si>
  <si>
    <t>The effects of forage provision and group size on the behavior of calves</t>
  </si>
  <si>
    <t>https://doi.org/10.3168/jds.s0022-0302(04)73287-7</t>
  </si>
  <si>
    <t>United Kingdom</t>
  </si>
  <si>
    <t>Friesian</t>
  </si>
  <si>
    <t>BWG</t>
  </si>
  <si>
    <t>CH, CC, CS, R, U, D, LR, S, TS: group&gt;ind  ; DB, Ly, LiB, Sn: ind&gt;group</t>
  </si>
  <si>
    <t>A study on the effect of two different housing system on performances of Holstein calves</t>
  </si>
  <si>
    <t>https://doi.org/10.3923/pjbs.2005.1439.1442</t>
  </si>
  <si>
    <t>Pakistan Journal of Biological Sciences</t>
  </si>
  <si>
    <t>Turkey</t>
  </si>
  <si>
    <t>group of 5</t>
  </si>
  <si>
    <t>Effects of individual or combined housing systems on behavioural and growth responses of dairy calves</t>
  </si>
  <si>
    <t>https://doi.org/10.1080/09064700701464405</t>
  </si>
  <si>
    <t>Acta Agriculturæ Scandinavica, Section A – Animal Science</t>
  </si>
  <si>
    <t>W, P, SG: group&gt;ind; Li, IS, Ly, Re: ind&gt;group</t>
  </si>
  <si>
    <t>Effect of colostrum feeding method and presence of dam on the sleep, rest and sucking behaviour of newborn calves</t>
  </si>
  <si>
    <t>https://doi.org/10.1016/j.applanim.2007.09.003</t>
  </si>
  <si>
    <t>I; Slp; Cco</t>
  </si>
  <si>
    <t>I, Cco: dam&gt;ind; Slp: ind&gt;dam</t>
  </si>
  <si>
    <t>Effects of pair versus single housing on performance and behavior of dairy calves before and after weaning from milk</t>
  </si>
  <si>
    <t>https://doi.org/10.3168/jds.2009-2516</t>
  </si>
  <si>
    <t>V</t>
  </si>
  <si>
    <t>CI: group&gt;ind</t>
  </si>
  <si>
    <t>V: ind&gt;group</t>
  </si>
  <si>
    <t>The level of social contact affects social behaviour in pre-weaned dairy calves</t>
  </si>
  <si>
    <t>https://doi.org/10.1016/j.applanim.2011.08.014</t>
  </si>
  <si>
    <t>Holstein-Friesian</t>
  </si>
  <si>
    <t>SI: group&gt;ind</t>
  </si>
  <si>
    <t>Effects of housing and feeding systems on performance of neonatal Holstein bull calves</t>
  </si>
  <si>
    <t>https://doi.org/10.2527/jas.2011-4722</t>
  </si>
  <si>
    <t>JOURNAL OF ANIMAL SCIENCE</t>
  </si>
  <si>
    <t>FeI: group&gt;ind</t>
  </si>
  <si>
    <t>Effects of the early social environment on behavioral responses of dairy calves to novel events</t>
  </si>
  <si>
    <t>https://doi.org/10.3168/jds.2011-5073</t>
  </si>
  <si>
    <t>S, V: group&gt;ind; Rn, D, CE: ind&gt;group</t>
  </si>
  <si>
    <t>Social behavior of young dairy calves housed with limited or full social contact with a peer</t>
  </si>
  <si>
    <t>https://doi.org/10.3168/jds.2012-5428</t>
  </si>
  <si>
    <t>ADG</t>
  </si>
  <si>
    <t>Ly; S; I; E; CC</t>
  </si>
  <si>
    <t>Comparison of calves' rearing parameters in two different housing systems: indoor versus outdoor hutches</t>
  </si>
  <si>
    <t>https://doi.org/10.7482/0003-9438-56-063</t>
  </si>
  <si>
    <t>ARCHIV FUR TIERZUCHT-ARCHIVES OF ANIMAL BREEDING</t>
  </si>
  <si>
    <t>Poland</t>
  </si>
  <si>
    <t>Di, Pn</t>
  </si>
  <si>
    <t>BW, ADG: group&gt;ind</t>
  </si>
  <si>
    <t>Di: group&gt;ind</t>
  </si>
  <si>
    <t>Effects of alternative housing and feeding systems on the behavior and performance of dairy heifer calves</t>
  </si>
  <si>
    <t>https://sci-hub.ru/https://doi.org/10.15232/S1080-7446(15)30234-5</t>
  </si>
  <si>
    <t>Professional Animal Scientist</t>
  </si>
  <si>
    <t>Ly; S; W; IP; SG; P; CC; CW; CM</t>
  </si>
  <si>
    <t>WH: ind&gt;group</t>
  </si>
  <si>
    <t>Ly: group&gt;ind; IP, CW: ind&gt;group</t>
  </si>
  <si>
    <t>Complex social housing reduces food neophobia in dairy calves</t>
  </si>
  <si>
    <t>https://doi.org/10.3168/jds.2014-8392</t>
  </si>
  <si>
    <t>Food neophobia</t>
  </si>
  <si>
    <t>FI: group&gt;ind; LE: ind&gt;group</t>
  </si>
  <si>
    <t>Effects of level of social contact on dairy calf behavior and health</t>
  </si>
  <si>
    <t>https://doi.org/10.3168/jds.2013-7311</t>
  </si>
  <si>
    <t>S; CC; IP; SG</t>
  </si>
  <si>
    <t>BCV</t>
  </si>
  <si>
    <t>IP, SG: ind&gt;group</t>
  </si>
  <si>
    <t>BCV: ind &gt; group</t>
  </si>
  <si>
    <t>LSI: ind&gt;group  Sn/LiM: group&gt;ind</t>
  </si>
  <si>
    <t>Social Housing Improves Dairy Calves' Performance in Two Cognitive Tests</t>
  </si>
  <si>
    <t>https://doi.org/10.1371/journal.pone.0090205</t>
  </si>
  <si>
    <t>PLoS ONE</t>
  </si>
  <si>
    <t>Tob</t>
  </si>
  <si>
    <t>Early pair housing increases solid feed intake and weight gains in dairy calves</t>
  </si>
  <si>
    <t>https://doi.org/10.3168/jds.2015-9395</t>
  </si>
  <si>
    <t>Effects of degree and timing of social housing on reversal learning and response to novel objects in dairy calves</t>
  </si>
  <si>
    <t>https://doi.org/10.1371/journal.pone.0132828</t>
  </si>
  <si>
    <t>LTo</t>
  </si>
  <si>
    <t>Pair housing and enhanced milk allowance increase play behavior and improve performance in dairy calves</t>
  </si>
  <si>
    <t>https://doi.org/10.3168/jds.2014-8272</t>
  </si>
  <si>
    <t>P</t>
  </si>
  <si>
    <t>P: ind&gt;group</t>
  </si>
  <si>
    <t>Housing system may affect behavior and growth performance of Jersey heifer calves</t>
  </si>
  <si>
    <t>https://doi.org/10.3168/jds.2015-10088</t>
  </si>
  <si>
    <t>Jersey</t>
  </si>
  <si>
    <t>Ly; S; I; NNS; P; SG; CC; CW; CM</t>
  </si>
  <si>
    <t>WH: group&gt;ind</t>
  </si>
  <si>
    <t>NNS, P, SG, CM: ind&gt;group</t>
  </si>
  <si>
    <t>A method of outdoor housing dairy calves in pairs using individual calf hutches</t>
  </si>
  <si>
    <t>https://doi.org/10.3168/jds.2017-12559</t>
  </si>
  <si>
    <t xml:space="preserve">S; Ly </t>
  </si>
  <si>
    <t>Ly: group&gt;ind</t>
  </si>
  <si>
    <t>Effects of different feeding methods and space allowance on the growth performance, individual and social behaviors of Holstein calves</t>
  </si>
  <si>
    <t>https://doi.org/10.1016/S2095-3119(16)61484-3</t>
  </si>
  <si>
    <t>Journal of Integrative Agriculture</t>
  </si>
  <si>
    <t>China</t>
  </si>
  <si>
    <t>FeI</t>
  </si>
  <si>
    <t>CMS, B, SEB, Li: ind&gt;group; CM: group&gt;ind</t>
  </si>
  <si>
    <t>Short communication: Pair housing dairy calves in modified calf hutches</t>
  </si>
  <si>
    <t>https://doi.org/10.3168/jds.2017-14361</t>
  </si>
  <si>
    <t>Eat</t>
  </si>
  <si>
    <t>FI: group&gt;ind</t>
  </si>
  <si>
    <t>Eat: group&gt;ind</t>
  </si>
  <si>
    <t>Contribution to animal welfare of dairy calves: housing in pairs</t>
  </si>
  <si>
    <t xml:space="preserve">https://doi.org/10.21929/abavet2020.28 </t>
  </si>
  <si>
    <t>ABANICO VETERINARIO</t>
  </si>
  <si>
    <t>Mexico</t>
  </si>
  <si>
    <t>S, W, CW, V: ind&gt;group</t>
  </si>
  <si>
    <t>Effects of Pair Versus Individual Housing on Performance, Health, and Behavior of Dairy Calves</t>
  </si>
  <si>
    <t>https://doi.org/10.3390%2Fani10010050</t>
  </si>
  <si>
    <t>ANIMALS</t>
  </si>
  <si>
    <t>CC; R; Ly; S; NNS</t>
  </si>
  <si>
    <t>Di</t>
  </si>
  <si>
    <t>CC, S, NNS: ind&gt;group; Ly: group&gt;ind</t>
  </si>
  <si>
    <t>Play and social behaviour of calves with or without access to their dam and other cows</t>
  </si>
  <si>
    <t>https://doi.org/10.1017/S0022029920000540</t>
  </si>
  <si>
    <t>Journal of Dairy Research</t>
  </si>
  <si>
    <t>Germany</t>
  </si>
  <si>
    <t>P; Iiag; Siag</t>
  </si>
  <si>
    <t>P, Iiag, Siag: dam&gt;ind</t>
  </si>
  <si>
    <t>Effects of physical enrichment items and social housing on calves' growth, behaviour and response to novelty</t>
  </si>
  <si>
    <t>https://doi.org/10.1016/j.applanim.2021.105295</t>
  </si>
  <si>
    <t>Novel object</t>
  </si>
  <si>
    <t>Influence of milk feeding levels and calf housing on subsequent performance of Holstein heifers</t>
  </si>
  <si>
    <t>https://doi.org/10.3168/jdsc.2021-0077</t>
  </si>
  <si>
    <t>JDS communications</t>
  </si>
  <si>
    <t>The effect of individual versus pair housing of dairy heifer calves during the preweaning period on measures of health, performance, and behavior up to 16 weeks of age</t>
  </si>
  <si>
    <t>https://doi.org/10.3168/jds.2020-18928</t>
  </si>
  <si>
    <t>Holstein and Crossbreed</t>
  </si>
  <si>
    <t>Co</t>
  </si>
  <si>
    <t>U: group&gt;ind</t>
  </si>
  <si>
    <t>The effect of pair housing on dairy calf health, performance, and behavior</t>
  </si>
  <si>
    <t>https://doi.org/10.3168/jds.2020-19968</t>
  </si>
  <si>
    <t>Czech Republic</t>
  </si>
  <si>
    <t>Di; RD</t>
  </si>
  <si>
    <t>A; P; E; SG</t>
  </si>
  <si>
    <t>A, P, E: ind&gt;group; SG: group&gt;ind</t>
  </si>
  <si>
    <t>The Health and Behavioural Effects of Individual versus Pair Housing of Calves at Different Ages on a UK Commercial Dairy Farm</t>
  </si>
  <si>
    <t>https://doi.org/10.3390%2Fani11030612</t>
  </si>
  <si>
    <t>Development of human-directed behavior in dairy calves reared individually or in pairs</t>
  </si>
  <si>
    <t>https://doi.org/10.3168/jds.2022-21921</t>
  </si>
  <si>
    <t>LToH; ToH; HNNB; LL; PNNB</t>
  </si>
  <si>
    <t>LToH: group&gt;ind; ToH, HNNB: ind&gt;group</t>
  </si>
  <si>
    <t>Effects of physical enrichment and pair housing before weaning on growth, behaviour and cognitive ability of calves after weaning and regrouping</t>
  </si>
  <si>
    <t>https://doi.org/10.1016/j.applanim.2022.105606</t>
  </si>
  <si>
    <t>DI</t>
  </si>
  <si>
    <t>Effects of Social Housing on Dairy Calf Social Bonding</t>
  </si>
  <si>
    <t>https://doi.org/10.3390/ani12070821</t>
  </si>
  <si>
    <t>ADG: group&gt;ind</t>
  </si>
  <si>
    <t>CPx: group&gt;ind</t>
  </si>
  <si>
    <t>Indication of social buffering in disbudded calves</t>
  </si>
  <si>
    <t>https://doi.org/10.1038/s41598-022-15919-8</t>
  </si>
  <si>
    <t>SCIENTIFIC REPORTS</t>
  </si>
  <si>
    <t>I; R; E; P; HS; Hru; FSt; SG</t>
  </si>
  <si>
    <t>Effect of group size and regrouping on physiological stress and behavior of dairy calves</t>
  </si>
  <si>
    <t>https://doi.org/10.1016/j.jia.2022.08.073</t>
  </si>
  <si>
    <t>E; P; SG; S; Ly; W</t>
  </si>
  <si>
    <t>HR; Co; TNF-α</t>
  </si>
  <si>
    <t>Group housing of Holstein calves in a poor indoor environment increases respiratory disease but does not influence performance or leukocyte responses</t>
  </si>
  <si>
    <t>https://doi.org/10.3168/jds.2013-7823</t>
  </si>
  <si>
    <t>Improved performance and heightened neutrophil responses during the neonatal and weaning periods among outdoor group-housed Holstein calves</t>
  </si>
  <si>
    <t>https://doi.org/10.3168/jds.2013-6905</t>
  </si>
  <si>
    <t>TNF-α; UN; Glu; Ha</t>
  </si>
  <si>
    <t>Glu: ind&gt;group</t>
  </si>
  <si>
    <t>group of 8</t>
  </si>
  <si>
    <t>group of 15</t>
  </si>
  <si>
    <t>LWll: ind&gt;group</t>
  </si>
  <si>
    <t xml:space="preserve"> NNS, P: Group &gt; Ind </t>
  </si>
  <si>
    <t>CC, CS, R, U, D, LR, TS: group&gt;ind  ; DB, Ly, Li, Sn: ind&gt;group</t>
  </si>
  <si>
    <t>Hemato-biochemical changes, disease incidence and live weight gain in individual versus group reared calves fed on different levels of milk and skim milk</t>
  </si>
  <si>
    <t>https://doi.org/10.1111/j.1740-0929.2008.00620.x</t>
  </si>
  <si>
    <t>Animal Science Journal</t>
  </si>
  <si>
    <t>Ha; PCV; MCHC; Gl; UN; Pro; Alb; Glo</t>
  </si>
  <si>
    <t>Alb: group&gt;ind</t>
  </si>
  <si>
    <t>LSI, Ki: ind&gt;group; E, Rn, HH, SRn: group&gt;ind</t>
  </si>
  <si>
    <t>P: group&gt;ind ; SG, CM, IP: ind&gt;group</t>
  </si>
  <si>
    <t>HR: ind&gt;group</t>
  </si>
  <si>
    <t>S; Ly; CC</t>
  </si>
  <si>
    <t>LoH: ind&gt;group; PNNB: group&gt;ind</t>
  </si>
  <si>
    <t>P; CC; CH; R; Sn; NNS</t>
  </si>
  <si>
    <t>P, Sn: group&gt;ind</t>
  </si>
  <si>
    <t>Effects of Individual and Pair Housing of Calves on Short-Term Health and Behaviour on a UK Commercial Dairy Farm</t>
  </si>
  <si>
    <t>https://doi.org/10.3390/ani13132140</t>
  </si>
  <si>
    <t xml:space="preserve">Animals </t>
  </si>
  <si>
    <t>Lto</t>
  </si>
  <si>
    <t>Lto: group&gt;ind</t>
  </si>
  <si>
    <t>Yes</t>
  </si>
  <si>
    <t>Ly; SG; NNS</t>
  </si>
  <si>
    <t>SG, NNS: ind&gt;group</t>
  </si>
  <si>
    <t>ACTA VET. BRNO</t>
  </si>
  <si>
    <t>BRD; Di</t>
  </si>
  <si>
    <t>Comparison of behavior, thermoregulation, and growth of pair- vs. individually housed calves in outdoor hutches during continental wintertime</t>
  </si>
  <si>
    <t>https://doi.org/10.3168/jds.2023-23941</t>
  </si>
  <si>
    <t>No</t>
  </si>
  <si>
    <t>Effect of Group Housing of Preweaned Dairy Calves: Health and Fecal Commensal Antimicrobial Resistance Outcomes</t>
  </si>
  <si>
    <t>https://doi.org/10.3390/antibiotics12061019</t>
  </si>
  <si>
    <t>Antibiotics</t>
  </si>
  <si>
    <t>NA</t>
  </si>
  <si>
    <t>Behavior test</t>
  </si>
  <si>
    <t>Results (behavior test)</t>
  </si>
  <si>
    <t>Outcomes (behavior test)</t>
  </si>
  <si>
    <t>Included in meta-analysis?</t>
  </si>
  <si>
    <t>PCV; Gl; UN; PM</t>
  </si>
  <si>
    <t>W; Tr; Ca; Dis; Buc; Ki; Buc-Ki; Re; Stu; Fa; V; S; Co; Lym</t>
  </si>
  <si>
    <t>IP; SG; ST; Ly; S; M; HOP</t>
  </si>
  <si>
    <t>CH; CC; CS; DB; R; U; D; Ly; LR; LB; S; SR; TS; SG; LiB; Li; Sn; C; Ru</t>
  </si>
  <si>
    <t>W; P; Li; IS; Ly; Re; SG; TP</t>
  </si>
  <si>
    <t>WI; WIng; CI</t>
  </si>
  <si>
    <t>FeI;  β</t>
  </si>
  <si>
    <t>E; S; W; Rn; D; CE; V</t>
  </si>
  <si>
    <t>FI; LE; Eat</t>
  </si>
  <si>
    <t>LSI; Sn/LiM; SI; IP; LC; HR</t>
  </si>
  <si>
    <t>CM; CMS; B; SEB; Li; SG; Ly</t>
  </si>
  <si>
    <t>S; Ly; W; CW; CC; Li; V; U; D</t>
  </si>
  <si>
    <t>IP; D; AM; SNM; V; LTo; Tob</t>
  </si>
  <si>
    <t>V; Rn; W; I; E; Tob; LTo; D; U; Es; Ki; SG; Pa</t>
  </si>
  <si>
    <t>CI;  R; E; FS</t>
  </si>
  <si>
    <t>AD; SI; CPx; FPx; LSI</t>
  </si>
  <si>
    <t>Di; Il; RD; M; UN; Gl; Hap; Nue</t>
  </si>
  <si>
    <t>IP; I; HR; LWll</t>
  </si>
  <si>
    <t>E; S; W; Rn; SI; LSI; D; HH; Ki; V; SRn</t>
  </si>
  <si>
    <t>AE; HR</t>
  </si>
  <si>
    <t>IP; D; AM; SNM; V</t>
  </si>
  <si>
    <t>LoH; LToH; ToH; HNNB; LL; PNNB; S; W; Rn; SG</t>
  </si>
  <si>
    <t>Lalande et al.</t>
  </si>
  <si>
    <t>Arave et al.</t>
  </si>
  <si>
    <t>Richard et al.</t>
  </si>
  <si>
    <t>Kung et al.</t>
  </si>
  <si>
    <t>Jensen et al.</t>
  </si>
  <si>
    <t>Lensink et al.</t>
  </si>
  <si>
    <t>Sisto and Friend</t>
  </si>
  <si>
    <t>Chua et al.</t>
  </si>
  <si>
    <t>Xiccato et al.</t>
  </si>
  <si>
    <t>Franklin et al.</t>
  </si>
  <si>
    <t>Babu et al.</t>
  </si>
  <si>
    <t>Phillips</t>
  </si>
  <si>
    <t>Karakok et al.</t>
  </si>
  <si>
    <t>Tapki</t>
  </si>
  <si>
    <t>Hanninen et al.</t>
  </si>
  <si>
    <t>Vieira et al.</t>
  </si>
  <si>
    <t>Duve and Jensen</t>
  </si>
  <si>
    <t>Bernal-Rigoli et al.</t>
  </si>
  <si>
    <t>Wojcik et al.</t>
  </si>
  <si>
    <t>Pempek et al.</t>
  </si>
  <si>
    <t>Costa et al.</t>
  </si>
  <si>
    <t>Jensen and Larsen</t>
  </si>
  <si>
    <t>Gaillard et al.</t>
  </si>
  <si>
    <t>Meagher et al.</t>
  </si>
  <si>
    <t>Wormsbecher et al.</t>
  </si>
  <si>
    <t>Dong et al.</t>
  </si>
  <si>
    <t>Whalin et al.</t>
  </si>
  <si>
    <t>Isidro et al.</t>
  </si>
  <si>
    <t>Liu et al.</t>
  </si>
  <si>
    <t>Waiblinger et al.</t>
  </si>
  <si>
    <t>Zhang et al.</t>
  </si>
  <si>
    <t>Prado et al.</t>
  </si>
  <si>
    <t>Knauer et al.</t>
  </si>
  <si>
    <t>Buckova et al.</t>
  </si>
  <si>
    <t>Mahendran et al.</t>
  </si>
  <si>
    <t>Doyle et al.</t>
  </si>
  <si>
    <t>Lindner et al.</t>
  </si>
  <si>
    <t>Lyu et al.</t>
  </si>
  <si>
    <t>Cobb et al.</t>
  </si>
  <si>
    <t>Reuscher et al.</t>
  </si>
  <si>
    <t>Breen et al.</t>
  </si>
  <si>
    <t>1985 II</t>
  </si>
  <si>
    <t>2008 II</t>
  </si>
  <si>
    <t>2017 II</t>
  </si>
  <si>
    <t>2017 III</t>
  </si>
  <si>
    <t>2017 IV</t>
  </si>
  <si>
    <t>1979 II</t>
  </si>
  <si>
    <t>1979 I</t>
  </si>
  <si>
    <t>2017 I</t>
  </si>
  <si>
    <t>1997 I</t>
  </si>
  <si>
    <t>1997 II</t>
  </si>
  <si>
    <t>2022 I</t>
  </si>
  <si>
    <t>2022 II</t>
  </si>
  <si>
    <t>2022 III</t>
  </si>
  <si>
    <t>2008 I</t>
  </si>
  <si>
    <t>1985 I</t>
  </si>
  <si>
    <t>2023 I</t>
  </si>
  <si>
    <t>2023 II</t>
  </si>
  <si>
    <t>2023 III</t>
  </si>
  <si>
    <t>2004 I</t>
  </si>
  <si>
    <t>2004 II</t>
  </si>
  <si>
    <t>2013 I</t>
  </si>
  <si>
    <t>2013 II</t>
  </si>
  <si>
    <t>2015 I</t>
  </si>
  <si>
    <t>2015 II</t>
  </si>
  <si>
    <t>2014 I</t>
  </si>
  <si>
    <t>2014 II</t>
  </si>
  <si>
    <t>2021 I</t>
  </si>
  <si>
    <t>2021 II</t>
  </si>
  <si>
    <t>2021 III</t>
  </si>
  <si>
    <t>2021 IV</t>
  </si>
  <si>
    <t>2012 I</t>
  </si>
  <si>
    <t>2012 II</t>
  </si>
  <si>
    <t>2001 I</t>
  </si>
  <si>
    <t>2001 II</t>
  </si>
  <si>
    <t>Sex class</t>
  </si>
  <si>
    <t>Complex group</t>
  </si>
  <si>
    <t>group of 3 to 6 calves</t>
  </si>
  <si>
    <t>group of 7 to 15</t>
  </si>
  <si>
    <t>Weaning Age (d)</t>
  </si>
  <si>
    <t>8 wk</t>
  </si>
  <si>
    <t>Weaning Age (class)</t>
  </si>
  <si>
    <t>less than 8 wk</t>
  </si>
  <si>
    <t>Age at weaning class</t>
  </si>
  <si>
    <t>&gt; 63</t>
  </si>
  <si>
    <t>more than 8 wk</t>
  </si>
  <si>
    <t>Reversal learning</t>
  </si>
  <si>
    <t>2015 III</t>
  </si>
  <si>
    <t>2015 IV</t>
  </si>
  <si>
    <t>2015 V</t>
  </si>
  <si>
    <t>2015 VI</t>
  </si>
  <si>
    <t>LToH</t>
  </si>
  <si>
    <t>LTo: ind&gt;group</t>
  </si>
  <si>
    <t xml:space="preserve"> LToH: group&gt;ind</t>
  </si>
  <si>
    <t>Reversal Learning</t>
  </si>
  <si>
    <t>Learning performance</t>
  </si>
  <si>
    <t>Learning performance: group&gt;ind</t>
  </si>
  <si>
    <t>LSI; SI</t>
  </si>
  <si>
    <t xml:space="preserve"> E; W; I</t>
  </si>
  <si>
    <t>Outcomes (feed intake)</t>
  </si>
  <si>
    <t>Results (feed intake)</t>
  </si>
  <si>
    <t>MI</t>
  </si>
  <si>
    <t>FCR</t>
  </si>
  <si>
    <t>Feed conversion ratio</t>
  </si>
  <si>
    <t>CI</t>
  </si>
  <si>
    <t>CI; MI; DMI; FE</t>
  </si>
  <si>
    <t>WW; BWG</t>
  </si>
  <si>
    <t>WW; BWG; ADG</t>
  </si>
  <si>
    <t>DMI</t>
  </si>
  <si>
    <t>FE</t>
  </si>
  <si>
    <t>WW</t>
  </si>
  <si>
    <t>DMI; FCR</t>
  </si>
  <si>
    <t>DMI; FC</t>
  </si>
  <si>
    <t>FC: ind&gt;group</t>
  </si>
  <si>
    <t>BW, BWG, ADG: group&gt;ind</t>
  </si>
  <si>
    <t>FC</t>
  </si>
  <si>
    <t>Feed conversion</t>
  </si>
  <si>
    <t>Feed efficiency</t>
  </si>
  <si>
    <t xml:space="preserve"> BW; BWG</t>
  </si>
  <si>
    <t>BWG: group&gt;ind</t>
  </si>
  <si>
    <t>MI; CI; DMI</t>
  </si>
  <si>
    <t xml:space="preserve"> ADG; WH</t>
  </si>
  <si>
    <t>ADG; WH</t>
  </si>
  <si>
    <t>DMI: group&gt;ind</t>
  </si>
  <si>
    <t>BW: group&gt;ind</t>
  </si>
  <si>
    <t>WW, BWG, L and LG: group&gt;ind</t>
  </si>
  <si>
    <t>CI, HI, FI: group&gt;ind; HPI: ind&gt;group</t>
  </si>
  <si>
    <t>WW; BWG; L; LG; WH; WHG; HG; HGG; RH; RHG</t>
  </si>
  <si>
    <t xml:space="preserve">WW; WH; HG; AG; L </t>
  </si>
  <si>
    <t>CI; FE</t>
  </si>
  <si>
    <t>ADG; BW</t>
  </si>
  <si>
    <t>MI; CI</t>
  </si>
  <si>
    <t>H; L; ADG</t>
  </si>
  <si>
    <t xml:space="preserve"> ADG</t>
  </si>
  <si>
    <t>CI; HI; DMI</t>
  </si>
  <si>
    <t>ADG; WH; HH; StoP; WtoP</t>
  </si>
  <si>
    <t xml:space="preserve"> MI; MPI; FE</t>
  </si>
  <si>
    <t>FI</t>
  </si>
  <si>
    <t>WW; ADG</t>
  </si>
  <si>
    <t>CI; MI</t>
  </si>
  <si>
    <t>WW: group &gt; ind</t>
  </si>
  <si>
    <t>(vazio)</t>
  </si>
  <si>
    <t>Count</t>
  </si>
  <si>
    <t>Total</t>
  </si>
  <si>
    <t>Jersey and Jersey x Holstein</t>
  </si>
  <si>
    <t>Holstein and Brown Swiss</t>
  </si>
  <si>
    <t>Holstein, Guernsey, Ayshire and Brown Swiss</t>
  </si>
  <si>
    <t>Holstein and Jersey</t>
  </si>
  <si>
    <t>Genetic group</t>
  </si>
  <si>
    <t>Weaning age</t>
  </si>
  <si>
    <t>Housing type</t>
  </si>
  <si>
    <t>Group size/type</t>
  </si>
  <si>
    <t>Sex</t>
  </si>
  <si>
    <t>Group size/type class</t>
  </si>
  <si>
    <t>2011 I</t>
  </si>
  <si>
    <t>2011 II</t>
  </si>
  <si>
    <t>in days</t>
  </si>
  <si>
    <t>53 to 63</t>
  </si>
  <si>
    <t>&lt; 53</t>
  </si>
  <si>
    <t>Definition</t>
  </si>
  <si>
    <t>Average daily gain</t>
  </si>
  <si>
    <t>Milk intake</t>
  </si>
  <si>
    <t>Weaning weight</t>
  </si>
  <si>
    <t>Body weight gain</t>
  </si>
  <si>
    <t>Concentrate intake</t>
  </si>
  <si>
    <t>Dry matter intake</t>
  </si>
  <si>
    <t>Not applicable</t>
  </si>
  <si>
    <t>NS</t>
  </si>
  <si>
    <t>Not specified</t>
  </si>
  <si>
    <t>Acronym</t>
  </si>
  <si>
    <t>ind</t>
  </si>
  <si>
    <t>individual treatment</t>
  </si>
  <si>
    <t>group treatment</t>
  </si>
  <si>
    <t>group</t>
  </si>
  <si>
    <t>WH</t>
  </si>
  <si>
    <t>H</t>
  </si>
  <si>
    <t>&gt;</t>
  </si>
  <si>
    <t>&lt;</t>
  </si>
  <si>
    <t>less than</t>
  </si>
  <si>
    <t>greater than</t>
  </si>
  <si>
    <t>no difference</t>
  </si>
  <si>
    <t>L</t>
  </si>
  <si>
    <t>BW</t>
  </si>
  <si>
    <t>E</t>
  </si>
  <si>
    <t>W</t>
  </si>
  <si>
    <t>I</t>
  </si>
  <si>
    <t>MPI</t>
  </si>
  <si>
    <t>A</t>
  </si>
  <si>
    <t>SG</t>
  </si>
  <si>
    <t>SI</t>
  </si>
  <si>
    <t>CPx</t>
  </si>
  <si>
    <t>FPx</t>
  </si>
  <si>
    <t>LSI</t>
  </si>
  <si>
    <t>AD</t>
  </si>
  <si>
    <t>HH</t>
  </si>
  <si>
    <t>WtoP</t>
  </si>
  <si>
    <t>StoP</t>
  </si>
  <si>
    <t>BRD</t>
  </si>
  <si>
    <t>AE</t>
  </si>
  <si>
    <t>HR</t>
  </si>
  <si>
    <t>R</t>
  </si>
  <si>
    <t>CW</t>
  </si>
  <si>
    <t>Li</t>
  </si>
  <si>
    <t>NNS</t>
  </si>
  <si>
    <t>TP</t>
  </si>
  <si>
    <t>Ly</t>
  </si>
  <si>
    <t>CC</t>
  </si>
  <si>
    <t>S</t>
  </si>
  <si>
    <t>CS</t>
  </si>
  <si>
    <t>DB</t>
  </si>
  <si>
    <t>U</t>
  </si>
  <si>
    <t>D</t>
  </si>
  <si>
    <t>LR</t>
  </si>
  <si>
    <t>LB</t>
  </si>
  <si>
    <t>SR</t>
  </si>
  <si>
    <t>TS</t>
  </si>
  <si>
    <t>LiB</t>
  </si>
  <si>
    <t>Sn</t>
  </si>
  <si>
    <t>C</t>
  </si>
  <si>
    <t>Ru</t>
  </si>
  <si>
    <t>Running</t>
  </si>
  <si>
    <t>Sniffing</t>
  </si>
  <si>
    <t>Licking</t>
  </si>
  <si>
    <t>Licking barn</t>
  </si>
  <si>
    <t>CH</t>
  </si>
  <si>
    <t>FS</t>
  </si>
  <si>
    <t>HI</t>
  </si>
  <si>
    <t>Hay intake</t>
  </si>
  <si>
    <t>Feed intake</t>
  </si>
  <si>
    <t>Pn</t>
  </si>
  <si>
    <t>CMS</t>
  </si>
  <si>
    <t>B</t>
  </si>
  <si>
    <t>SEB</t>
  </si>
  <si>
    <t>CM</t>
  </si>
  <si>
    <t>RD</t>
  </si>
  <si>
    <t>M</t>
  </si>
  <si>
    <t>Gl</t>
  </si>
  <si>
    <t>Hap</t>
  </si>
  <si>
    <t>Il</t>
  </si>
  <si>
    <t>SRn</t>
  </si>
  <si>
    <t>Rn</t>
  </si>
  <si>
    <t>CE</t>
  </si>
  <si>
    <t>Ki</t>
  </si>
  <si>
    <t>β</t>
  </si>
  <si>
    <t>LE</t>
  </si>
  <si>
    <t>MCHC</t>
  </si>
  <si>
    <t>Pro</t>
  </si>
  <si>
    <t>Alb</t>
  </si>
  <si>
    <t>Glo</t>
  </si>
  <si>
    <t>HP</t>
  </si>
  <si>
    <t>LP</t>
  </si>
  <si>
    <t>SO</t>
  </si>
  <si>
    <t>TNF-α</t>
  </si>
  <si>
    <t>HS</t>
  </si>
  <si>
    <t>Hru</t>
  </si>
  <si>
    <t>FSt</t>
  </si>
  <si>
    <t>Slp</t>
  </si>
  <si>
    <t>Cco</t>
  </si>
  <si>
    <t>SNM</t>
  </si>
  <si>
    <t>AM</t>
  </si>
  <si>
    <t>IP</t>
  </si>
  <si>
    <t>LoH</t>
  </si>
  <si>
    <t>LWll</t>
  </si>
  <si>
    <t>HOP</t>
  </si>
  <si>
    <t>LPE</t>
  </si>
  <si>
    <t>ToH</t>
  </si>
  <si>
    <t>HNNB</t>
  </si>
  <si>
    <t>LL</t>
  </si>
  <si>
    <t>PNNB</t>
  </si>
  <si>
    <t>Sn/LiM</t>
  </si>
  <si>
    <t>LC</t>
  </si>
  <si>
    <t>FH</t>
  </si>
  <si>
    <t>Iiag</t>
  </si>
  <si>
    <t>Siag</t>
  </si>
  <si>
    <t>PM</t>
  </si>
  <si>
    <t>SP</t>
  </si>
  <si>
    <t>DFS</t>
  </si>
  <si>
    <t>Ha</t>
  </si>
  <si>
    <t>Es</t>
  </si>
  <si>
    <t>Pa</t>
  </si>
  <si>
    <t>IS</t>
  </si>
  <si>
    <t>Re</t>
  </si>
  <si>
    <t>Tr</t>
  </si>
  <si>
    <t>Ca</t>
  </si>
  <si>
    <t>Dis</t>
  </si>
  <si>
    <t>Buc</t>
  </si>
  <si>
    <t>Buc-Ki</t>
  </si>
  <si>
    <t>Stu</t>
  </si>
  <si>
    <t>Fa</t>
  </si>
  <si>
    <t>Lym</t>
  </si>
  <si>
    <t>Wing</t>
  </si>
  <si>
    <t>HGG</t>
  </si>
  <si>
    <t>RHG</t>
  </si>
  <si>
    <t>Activity</t>
  </si>
  <si>
    <t>Attention directed</t>
  </si>
  <si>
    <t>Areas entered</t>
  </si>
  <si>
    <t>Albumin</t>
  </si>
  <si>
    <t>Bunting</t>
  </si>
  <si>
    <t>Abrupt movement</t>
  </si>
  <si>
    <t>Bovine coronavirus</t>
  </si>
  <si>
    <t>Bovine respiratory disease</t>
  </si>
  <si>
    <t>Bucks</t>
  </si>
  <si>
    <t>Buck-Kicks</t>
  </si>
  <si>
    <t>Body weight</t>
  </si>
  <si>
    <t>Canter</t>
  </si>
  <si>
    <t>Consuming concentrate</t>
  </si>
  <si>
    <t>Consuming colostrum</t>
  </si>
  <si>
    <t>Consuming hay</t>
  </si>
  <si>
    <t>Calling</t>
  </si>
  <si>
    <t>Cautious exploration</t>
  </si>
  <si>
    <t>Consuming milk</t>
  </si>
  <si>
    <t>Consuming milk speed</t>
  </si>
  <si>
    <t>Cortisol</t>
  </si>
  <si>
    <t>Close proximity</t>
  </si>
  <si>
    <t>Consuming straw</t>
  </si>
  <si>
    <t>Consuming water</t>
  </si>
  <si>
    <t>Defecating</t>
  </si>
  <si>
    <t>Diarrhea</t>
  </si>
  <si>
    <t>Drinking bouts</t>
  </si>
  <si>
    <t>Days with fecal scores &gt;2</t>
  </si>
  <si>
    <t>Distance walked</t>
  </si>
  <si>
    <t>Exploring</t>
  </si>
  <si>
    <t>Eating</t>
  </si>
  <si>
    <t>Far proximity</t>
  </si>
  <si>
    <t>Glucose</t>
  </si>
  <si>
    <t>Globulin</t>
  </si>
  <si>
    <t>Height</t>
  </si>
  <si>
    <t>Heart rate</t>
  </si>
  <si>
    <t>Illness</t>
  </si>
  <si>
    <t>Interacting with pen</t>
  </si>
  <si>
    <t>Kick</t>
  </si>
  <si>
    <t>Latency to touch object</t>
  </si>
  <si>
    <t>Latency to touch human</t>
  </si>
  <si>
    <t>Lying</t>
  </si>
  <si>
    <t>Non-nutritive sucking</t>
  </si>
  <si>
    <t>Playing</t>
  </si>
  <si>
    <t>Haematocrit </t>
  </si>
  <si>
    <t>PCV blood test</t>
  </si>
  <si>
    <t>MCHC blood test</t>
  </si>
  <si>
    <t>Pen directed non nutritive behavior</t>
  </si>
  <si>
    <t>Blood Protein</t>
  </si>
  <si>
    <t>Ruminating</t>
  </si>
  <si>
    <t>Rear</t>
  </si>
  <si>
    <t>Standing</t>
  </si>
  <si>
    <t>Social interacting</t>
  </si>
  <si>
    <t>Social running</t>
  </si>
  <si>
    <t>Tumor necrosis factor</t>
  </si>
  <si>
    <t>Touching human time</t>
  </si>
  <si>
    <t>Walking</t>
  </si>
  <si>
    <t>Vocalizing</t>
  </si>
  <si>
    <t>β-Hydroxybutyrate</t>
  </si>
  <si>
    <t>Urinating</t>
  </si>
  <si>
    <t>Escape</t>
  </si>
  <si>
    <t>Fall</t>
  </si>
  <si>
    <t>Stumble</t>
  </si>
  <si>
    <t>Fecal Index</t>
  </si>
  <si>
    <t>Frequency of interactions with Human</t>
  </si>
  <si>
    <t>Fixture scratching</t>
  </si>
  <si>
    <t>Foot stamping</t>
  </si>
  <si>
    <t>Haptoglobin</t>
  </si>
  <si>
    <t>withers height</t>
  </si>
  <si>
    <t>Body Lenght</t>
  </si>
  <si>
    <t> Head-head play</t>
  </si>
  <si>
    <t>Human directed non nutritive behavior</t>
  </si>
  <si>
    <t>ST</t>
  </si>
  <si>
    <t>Sucking teat</t>
  </si>
  <si>
    <t>Head out of pen</t>
  </si>
  <si>
    <t>Movement</t>
  </si>
  <si>
    <t>Heart girth</t>
  </si>
  <si>
    <t>Head position</t>
  </si>
  <si>
    <t>CI; HI; FI</t>
  </si>
  <si>
    <t>Head shaking</t>
  </si>
  <si>
    <t>Head rubbing</t>
  </si>
  <si>
    <t>Inactive</t>
  </si>
  <si>
    <t>Iniciated agonistic interactions</t>
  </si>
  <si>
    <t>Suffered agonistic interaction</t>
  </si>
  <si>
    <t>Idle standing</t>
  </si>
  <si>
    <t>Lying bouts</t>
  </si>
  <si>
    <t>Lying eating</t>
  </si>
  <si>
    <t>Lying ruminating</t>
  </si>
  <si>
    <t>Latency to social interact</t>
  </si>
  <si>
    <t>Latency to lie down</t>
  </si>
  <si>
    <t>Lines crossed</t>
  </si>
  <si>
    <t>Latency to contact human</t>
  </si>
  <si>
    <t>Leg position</t>
  </si>
  <si>
    <t>Latency to reach wall squares</t>
  </si>
  <si>
    <t>Lymph</t>
  </si>
  <si>
    <t>Milk powder intake</t>
  </si>
  <si>
    <t>Di; Il; RD; M; UN; Gl; Hap</t>
  </si>
  <si>
    <t>Pacing</t>
  </si>
  <si>
    <t>Plasma minerals</t>
  </si>
  <si>
    <t>Pneumonia</t>
  </si>
  <si>
    <t>Respiratory disease</t>
  </si>
  <si>
    <t>Rump height gain</t>
  </si>
  <si>
    <t>Tongue rolling</t>
  </si>
  <si>
    <t>Rubbing</t>
  </si>
  <si>
    <t>Self-grooming</t>
  </si>
  <si>
    <t>Sucking empty bucket</t>
  </si>
  <si>
    <t>Sleep</t>
  </si>
  <si>
    <t>Sniffing/Licking M</t>
  </si>
  <si>
    <t>Sudden neck movement</t>
  </si>
  <si>
    <t>Scraping an object</t>
  </si>
  <si>
    <t>Serum protein</t>
  </si>
  <si>
    <t>Standing ruminating</t>
  </si>
  <si>
    <t>Shoulders to pins</t>
  </si>
  <si>
    <t>Touching object time</t>
  </si>
  <si>
    <t>Tongue playing</t>
  </si>
  <si>
    <t>Trot</t>
  </si>
  <si>
    <t>Withers to pins</t>
  </si>
  <si>
    <t>Water ingestion</t>
  </si>
  <si>
    <t>Milk allowance</t>
  </si>
  <si>
    <t>Milk allowance_min</t>
  </si>
  <si>
    <t>Milk allowance_max</t>
  </si>
  <si>
    <t>&gt; 7.5 m²</t>
  </si>
  <si>
    <t>&lt; 1.5 m²</t>
  </si>
  <si>
    <t>6.5 to 7.5 m²</t>
  </si>
  <si>
    <t>3.5 to 5.0 m²</t>
  </si>
  <si>
    <t>1.5 to 2.5 m²</t>
  </si>
  <si>
    <t>&lt;  1.5 m²</t>
  </si>
  <si>
    <t>2.5 to 3.5 m²</t>
  </si>
  <si>
    <t>5.0 to 6.0 m²</t>
  </si>
  <si>
    <t>&gt; 7.5</t>
  </si>
  <si>
    <t>Total area per calf</t>
  </si>
  <si>
    <t>Rótulos de Linha</t>
  </si>
  <si>
    <t>Total Geral</t>
  </si>
  <si>
    <t>Contagem de Total area per calf</t>
  </si>
  <si>
    <t>&lt; 1.5</t>
  </si>
  <si>
    <t>1.5 to 2.5</t>
  </si>
  <si>
    <t xml:space="preserve">2.5 to 3.5 </t>
  </si>
  <si>
    <t>3.5 to 5.0</t>
  </si>
  <si>
    <t>5.0 to 6.5</t>
  </si>
  <si>
    <t>6.5 to 7.5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</si>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</sst>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0370254627" createdVersion="8" refreshedVersion="8" minRefreshableVersion="3" recordCount="259" xr:uid="{E444E712-1FC8-48DC-BEF0-E5BDA87498D5}">
  <cacheSource type="worksheet">
    <worksheetSource ref="G1:G1048576" sheet="Systematic"/>
  </cacheSource>
  <cacheFields count="1">
    <cacheField name="Journal" numFmtId="0">
      <sharedItems containsBlank="1" count="21">
        <s v="Journal of Dairy Science"/>
        <s v="Annales de Zootechnie"/>
        <s v="Pakistan Journal of Biological Sciences"/>
        <s v="ARCHIV FUR TIERZUCHT-ARCHIVES OF ANIMAL BREEDING"/>
        <s v="ABANICO VETERINARIO"/>
        <s v="Applied Animal Behaviour Science"/>
        <s v="Antibiotics"/>
        <s v="Journal of Integrative Agriculture"/>
        <s v="Livestock Production Science"/>
        <s v="Professional Animal Scientist"/>
        <s v="PLoS ONE"/>
        <s v="JOURNAL OF ANIMAL SCIENCE"/>
        <s v="Animals "/>
        <s v="Acta Agriculturæ Scandinavica, Section A – Animal Science"/>
        <s v="ANIMALS"/>
        <s v="Animal Science Journal"/>
        <s v="SCIENTIFIC REPORTS"/>
        <s v="JDS communications"/>
        <s v="Journal of Dairy Research"/>
        <s v="ACTA VET. BR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505.400086574075" createdVersion="8" refreshedVersion="8" minRefreshableVersion="3" recordCount="259" xr:uid="{99CA10A3-A413-4A6C-B529-BB45B71990C3}">
  <cacheSource type="worksheet">
    <worksheetSource ref="U1:U1048576" sheet="Systematic"/>
  </cacheSource>
  <cacheFields count="1">
    <cacheField name="Total area per calf" numFmtId="0">
      <sharedItems containsBlank="1" count="13">
        <s v="&gt; 7.5 m²"/>
        <s v="&lt; 1.5 m²"/>
        <s v="6.5 to 7.5 m²"/>
        <s v="3.5 to 5.0 m²"/>
        <s v="1.5 to 2.5 m²"/>
        <s v="&lt;  1.5 m²"/>
        <s v="2.5 to 3.5 m²"/>
        <s v="NA"/>
        <s v="5.0 to 6.0 m²"/>
        <s v="NS"/>
        <s v="&gt; 7.5"/>
        <m/>
        <s v="&lt; 2 m²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0981134257" createdVersion="8" refreshedVersion="8" minRefreshableVersion="3" recordCount="259" xr:uid="{C44479F9-A2B7-4198-9C79-A524CCECE6D0}">
  <cacheSource type="worksheet">
    <worksheetSource ref="I1:I1048576" sheet="Systematic"/>
  </cacheSource>
  <cacheFields count="1">
    <cacheField name="Country" numFmtId="0">
      <sharedItems containsBlank="1" count="14">
        <s v="Canada"/>
        <s v="Turkey"/>
        <s v="United States"/>
        <s v="Poland"/>
        <s v="Mexico"/>
        <s v="Finland"/>
        <s v="China"/>
        <s v="India"/>
        <s v="Denmark"/>
        <s v="Italy"/>
        <s v="United Kingdom"/>
        <s v="Czech Republic"/>
        <s v="German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1202199073" createdVersion="8" refreshedVersion="8" minRefreshableVersion="3" recordCount="259" xr:uid="{6E500CB1-3A42-45C5-9D6D-41E18281B106}">
  <cacheSource type="worksheet">
    <worksheetSource ref="J1:J1048576" sheet="Systematic"/>
  </cacheSource>
  <cacheFields count="1">
    <cacheField name="Number of animals" numFmtId="0">
      <sharedItems containsString="0" containsBlank="1" containsNumber="1" containsInteger="1" minValue="12" maxValue="444" count="31">
        <n v="18"/>
        <n v="24"/>
        <n v="32"/>
        <n v="25"/>
        <n v="23"/>
        <n v="30"/>
        <n v="48"/>
        <n v="90"/>
        <n v="36"/>
        <n v="34"/>
        <n v="40"/>
        <n v="28"/>
        <n v="22"/>
        <n v="42"/>
        <n v="78"/>
        <n v="12"/>
        <n v="50"/>
        <n v="444"/>
        <n v="110"/>
        <n v="27"/>
        <n v="47"/>
        <n v="60"/>
        <n v="49"/>
        <n v="52"/>
        <n v="119"/>
        <n v="39"/>
        <n v="64"/>
        <n v="80"/>
        <n v="56"/>
        <n v="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4540277779" createdVersion="8" refreshedVersion="8" minRefreshableVersion="3" recordCount="259" xr:uid="{9FBCED57-8D7E-44A7-85BA-BD010D16A4BF}">
  <cacheSource type="worksheet">
    <worksheetSource ref="K1:K1048576" sheet="Systematic"/>
  </cacheSource>
  <cacheFields count="1">
    <cacheField name="Genetic group " numFmtId="0">
      <sharedItems containsBlank="1" count="13">
        <s v="Holstein"/>
        <s v="Holstein-Friesian"/>
        <s v="Holstein, Guernsey, Ayshire and Brown Swiss"/>
        <s v="Holstein and Brown Swiss"/>
        <s v="Ayrshire"/>
        <s v="Jersey and Jersey x Holstein"/>
        <s v="NA"/>
        <s v="Crossbred"/>
        <s v="Holstein and Jersey"/>
        <s v="Jersey"/>
        <s v="Holstein and Crossbreed"/>
        <s v="Friesi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5065856483" createdVersion="8" refreshedVersion="8" minRefreshableVersion="3" recordCount="259" xr:uid="{6A4CE9D6-6182-4691-8D4C-01238892B460}">
  <cacheSource type="worksheet">
    <worksheetSource ref="M1:M1048576" sheet="Systematic"/>
  </cacheSource>
  <cacheFields count="1">
    <cacheField name="Weaning Age (class)" numFmtId="0">
      <sharedItems containsBlank="1" count="5">
        <s v="8 wk"/>
        <s v="less than 8 wk"/>
        <s v="more than 8 wk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5441435187" createdVersion="8" refreshedVersion="8" minRefreshableVersion="3" recordCount="259" xr:uid="{D9F2D8A8-18A1-4D9F-A64A-685682F3111B}">
  <cacheSource type="worksheet">
    <worksheetSource ref="N1:N1048576" sheet="Systematic"/>
  </cacheSource>
  <cacheFields count="1">
    <cacheField name="Sex class" numFmtId="0">
      <sharedItems containsBlank="1" count="5">
        <s v="Female"/>
        <s v="Male"/>
        <s v="Male and Female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5680555554" createdVersion="8" refreshedVersion="8" minRefreshableVersion="3" recordCount="259" xr:uid="{E5415656-78F9-4B6F-BA81-B6A9C3306FD5}">
  <cacheSource type="worksheet">
    <worksheetSource ref="P1:P1048576" sheet="Systematic"/>
  </cacheSource>
  <cacheFields count="1">
    <cacheField name="Housing type " numFmtId="0">
      <sharedItems containsBlank="1" count="4">
        <s v="indoor"/>
        <s v="outdoor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41682835648" createdVersion="8" refreshedVersion="8" minRefreshableVersion="3" recordCount="259" xr:uid="{24ACBB4E-E04F-46BA-BF6B-2FB5ED9DC856}">
  <cacheSource type="worksheet">
    <worksheetSource ref="Z1:Z1048576" sheet="Systematic"/>
  </cacheSource>
  <cacheFields count="1">
    <cacheField name="Group size class" numFmtId="0">
      <sharedItems containsBlank="1" count="5">
        <s v="group of 2"/>
        <s v="group of 3 to 6 calves"/>
        <s v="group of 7 to 15"/>
        <s v="Complex grou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adio" refreshedDate="45342.580677777776" createdVersion="8" refreshedVersion="8" minRefreshableVersion="3" recordCount="259" xr:uid="{36185677-8C81-43D6-A9E4-58B0CA0545D3}">
  <cacheSource type="worksheet">
    <worksheetSource ref="V1:V1048576" sheet="Systematic"/>
  </cacheSource>
  <cacheFields count="1">
    <cacheField name="Behavior test" numFmtId="0">
      <sharedItems containsBlank="1" count="8">
        <s v="NA"/>
        <s v="Food neophobia"/>
        <s v="Human approach"/>
        <s v="Social test"/>
        <s v="Novel environment"/>
        <s v="Reversal learning"/>
        <s v="Novel obj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3"/>
  </r>
  <r>
    <x v="0"/>
  </r>
  <r>
    <x v="4"/>
  </r>
  <r>
    <x v="0"/>
  </r>
  <r>
    <x v="0"/>
  </r>
  <r>
    <x v="0"/>
  </r>
  <r>
    <x v="0"/>
  </r>
  <r>
    <x v="5"/>
  </r>
  <r>
    <x v="5"/>
  </r>
  <r>
    <x v="0"/>
  </r>
  <r>
    <x v="0"/>
  </r>
  <r>
    <x v="6"/>
  </r>
  <r>
    <x v="7"/>
  </r>
  <r>
    <x v="7"/>
  </r>
  <r>
    <x v="7"/>
  </r>
  <r>
    <x v="5"/>
  </r>
  <r>
    <x v="5"/>
  </r>
  <r>
    <x v="5"/>
  </r>
  <r>
    <x v="5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7"/>
  </r>
  <r>
    <x v="7"/>
  </r>
  <r>
    <x v="11"/>
  </r>
  <r>
    <x v="12"/>
  </r>
  <r>
    <x v="12"/>
  </r>
  <r>
    <x v="13"/>
  </r>
  <r>
    <x v="0"/>
  </r>
  <r>
    <x v="0"/>
  </r>
  <r>
    <x v="14"/>
  </r>
  <r>
    <x v="0"/>
  </r>
  <r>
    <x v="0"/>
  </r>
  <r>
    <x v="5"/>
  </r>
  <r>
    <x v="5"/>
  </r>
  <r>
    <x v="5"/>
  </r>
  <r>
    <x v="5"/>
  </r>
  <r>
    <x v="5"/>
  </r>
  <r>
    <x v="14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16"/>
  </r>
  <r>
    <x v="17"/>
  </r>
  <r>
    <x v="0"/>
  </r>
  <r>
    <x v="0"/>
  </r>
  <r>
    <x v="18"/>
  </r>
  <r>
    <x v="5"/>
  </r>
  <r>
    <x v="5"/>
  </r>
  <r>
    <x v="8"/>
  </r>
  <r>
    <x v="0"/>
  </r>
  <r>
    <x v="0"/>
  </r>
  <r>
    <x v="10"/>
  </r>
  <r>
    <x v="10"/>
  </r>
  <r>
    <x v="5"/>
  </r>
  <r>
    <x v="19"/>
  </r>
  <r>
    <x v="0"/>
  </r>
  <r>
    <x v="0"/>
  </r>
  <r>
    <x v="0"/>
  </r>
  <r>
    <x v="0"/>
  </r>
  <r>
    <x v="14"/>
  </r>
  <r>
    <x v="5"/>
  </r>
  <r>
    <x v="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1"/>
  </r>
  <r>
    <x v="1"/>
  </r>
  <r>
    <x v="2"/>
  </r>
  <r>
    <x v="0"/>
  </r>
  <r>
    <x v="0"/>
  </r>
  <r>
    <x v="3"/>
  </r>
  <r>
    <x v="4"/>
  </r>
  <r>
    <x v="4"/>
  </r>
  <r>
    <x v="5"/>
  </r>
  <r>
    <x v="4"/>
  </r>
  <r>
    <x v="4"/>
  </r>
  <r>
    <x v="4"/>
  </r>
  <r>
    <x v="4"/>
  </r>
  <r>
    <x v="1"/>
  </r>
  <r>
    <x v="1"/>
  </r>
  <r>
    <x v="6"/>
  </r>
  <r>
    <x v="6"/>
  </r>
  <r>
    <x v="3"/>
  </r>
  <r>
    <x v="3"/>
  </r>
  <r>
    <x v="3"/>
  </r>
  <r>
    <x v="3"/>
  </r>
  <r>
    <x v="4"/>
  </r>
  <r>
    <x v="4"/>
  </r>
  <r>
    <x v="6"/>
  </r>
  <r>
    <x v="6"/>
  </r>
  <r>
    <x v="1"/>
  </r>
  <r>
    <x v="1"/>
  </r>
  <r>
    <x v="4"/>
  </r>
  <r>
    <x v="4"/>
  </r>
  <r>
    <x v="4"/>
  </r>
  <r>
    <x v="4"/>
  </r>
  <r>
    <x v="4"/>
  </r>
  <r>
    <x v="4"/>
  </r>
  <r>
    <x v="4"/>
  </r>
  <r>
    <x v="3"/>
  </r>
  <r>
    <x v="3"/>
  </r>
  <r>
    <x v="4"/>
  </r>
  <r>
    <x v="6"/>
  </r>
  <r>
    <x v="6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8"/>
  </r>
  <r>
    <x v="1"/>
  </r>
  <r>
    <x v="8"/>
  </r>
  <r>
    <x v="3"/>
  </r>
  <r>
    <x v="9"/>
  </r>
  <r>
    <x v="10"/>
  </r>
  <r>
    <x v="10"/>
  </r>
  <r>
    <x v="9"/>
  </r>
  <r>
    <x v="4"/>
  </r>
  <r>
    <x v="4"/>
  </r>
  <r>
    <x v="1"/>
  </r>
  <r>
    <x v="3"/>
  </r>
  <r>
    <x v="4"/>
  </r>
  <r>
    <x v="4"/>
  </r>
  <r>
    <x v="4"/>
  </r>
  <r>
    <x v="6"/>
  </r>
  <r>
    <x v="6"/>
  </r>
  <r>
    <x v="6"/>
  </r>
  <r>
    <x v="3"/>
  </r>
  <r>
    <x v="4"/>
  </r>
  <r>
    <x v="4"/>
  </r>
  <r>
    <x v="4"/>
  </r>
  <r>
    <x v="4"/>
  </r>
  <r>
    <x v="4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3"/>
  </r>
  <r>
    <x v="0"/>
  </r>
  <r>
    <x v="4"/>
  </r>
  <r>
    <x v="2"/>
  </r>
  <r>
    <x v="2"/>
  </r>
  <r>
    <x v="2"/>
  </r>
  <r>
    <x v="0"/>
  </r>
  <r>
    <x v="5"/>
  </r>
  <r>
    <x v="5"/>
  </r>
  <r>
    <x v="2"/>
  </r>
  <r>
    <x v="2"/>
  </r>
  <r>
    <x v="2"/>
  </r>
  <r>
    <x v="6"/>
  </r>
  <r>
    <x v="6"/>
  </r>
  <r>
    <x v="6"/>
  </r>
  <r>
    <x v="7"/>
  </r>
  <r>
    <x v="7"/>
  </r>
  <r>
    <x v="8"/>
  </r>
  <r>
    <x v="8"/>
  </r>
  <r>
    <x v="9"/>
  </r>
  <r>
    <x v="2"/>
  </r>
  <r>
    <x v="2"/>
  </r>
  <r>
    <x v="0"/>
  </r>
  <r>
    <x v="0"/>
  </r>
  <r>
    <x v="0"/>
  </r>
  <r>
    <x v="0"/>
  </r>
  <r>
    <x v="0"/>
  </r>
  <r>
    <x v="0"/>
  </r>
  <r>
    <x v="6"/>
  </r>
  <r>
    <x v="6"/>
  </r>
  <r>
    <x v="2"/>
  </r>
  <r>
    <x v="10"/>
  </r>
  <r>
    <x v="10"/>
  </r>
  <r>
    <x v="1"/>
  </r>
  <r>
    <x v="8"/>
  </r>
  <r>
    <x v="8"/>
  </r>
  <r>
    <x v="6"/>
  </r>
  <r>
    <x v="0"/>
  </r>
  <r>
    <x v="0"/>
  </r>
  <r>
    <x v="10"/>
  </r>
  <r>
    <x v="10"/>
  </r>
  <r>
    <x v="10"/>
  </r>
  <r>
    <x v="10"/>
  </r>
  <r>
    <x v="10"/>
  </r>
  <r>
    <x v="2"/>
  </r>
  <r>
    <x v="0"/>
  </r>
  <r>
    <x v="0"/>
  </r>
  <r>
    <x v="2"/>
  </r>
  <r>
    <x v="2"/>
  </r>
  <r>
    <x v="2"/>
  </r>
  <r>
    <x v="2"/>
  </r>
  <r>
    <x v="7"/>
  </r>
  <r>
    <x v="2"/>
  </r>
  <r>
    <x v="2"/>
  </r>
  <r>
    <x v="11"/>
  </r>
  <r>
    <x v="2"/>
  </r>
  <r>
    <x v="8"/>
  </r>
  <r>
    <x v="8"/>
  </r>
  <r>
    <x v="12"/>
  </r>
  <r>
    <x v="5"/>
  </r>
  <r>
    <x v="5"/>
  </r>
  <r>
    <x v="9"/>
  </r>
  <r>
    <x v="0"/>
  </r>
  <r>
    <x v="8"/>
  </r>
  <r>
    <x v="0"/>
  </r>
  <r>
    <x v="0"/>
  </r>
  <r>
    <x v="2"/>
  </r>
  <r>
    <x v="11"/>
  </r>
  <r>
    <x v="2"/>
  </r>
  <r>
    <x v="11"/>
  </r>
  <r>
    <x v="10"/>
  </r>
  <r>
    <x v="10"/>
  </r>
  <r>
    <x v="10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5"/>
  </r>
  <r>
    <x v="9"/>
  </r>
  <r>
    <x v="9"/>
  </r>
  <r>
    <x v="9"/>
  </r>
  <r>
    <x v="10"/>
  </r>
  <r>
    <x v="11"/>
  </r>
  <r>
    <x v="11"/>
  </r>
  <r>
    <x v="12"/>
  </r>
  <r>
    <x v="12"/>
  </r>
  <r>
    <x v="13"/>
  </r>
  <r>
    <x v="1"/>
  </r>
  <r>
    <x v="13"/>
  </r>
  <r>
    <x v="14"/>
  </r>
  <r>
    <x v="8"/>
  </r>
  <r>
    <x v="8"/>
  </r>
  <r>
    <x v="2"/>
  </r>
  <r>
    <x v="2"/>
  </r>
  <r>
    <x v="9"/>
  </r>
  <r>
    <x v="9"/>
  </r>
  <r>
    <x v="6"/>
  </r>
  <r>
    <x v="12"/>
  </r>
  <r>
    <x v="12"/>
  </r>
  <r>
    <x v="12"/>
  </r>
  <r>
    <x v="12"/>
  </r>
  <r>
    <x v="12"/>
  </r>
  <r>
    <x v="12"/>
  </r>
  <r>
    <x v="15"/>
  </r>
  <r>
    <x v="15"/>
  </r>
  <r>
    <x v="16"/>
  </r>
  <r>
    <x v="17"/>
  </r>
  <r>
    <x v="17"/>
  </r>
  <r>
    <x v="1"/>
  </r>
  <r>
    <x v="18"/>
  </r>
  <r>
    <x v="18"/>
  </r>
  <r>
    <x v="5"/>
  </r>
  <r>
    <x v="5"/>
  </r>
  <r>
    <x v="19"/>
  </r>
  <r>
    <x v="1"/>
  </r>
  <r>
    <x v="4"/>
  </r>
  <r>
    <x v="1"/>
  </r>
  <r>
    <x v="4"/>
  </r>
  <r>
    <x v="20"/>
  </r>
  <r>
    <x v="10"/>
  </r>
  <r>
    <x v="0"/>
  </r>
  <r>
    <x v="0"/>
  </r>
  <r>
    <x v="15"/>
  </r>
  <r>
    <x v="21"/>
  </r>
  <r>
    <x v="21"/>
  </r>
  <r>
    <x v="5"/>
  </r>
  <r>
    <x v="15"/>
  </r>
  <r>
    <x v="10"/>
  </r>
  <r>
    <x v="22"/>
  </r>
  <r>
    <x v="23"/>
  </r>
  <r>
    <x v="24"/>
  </r>
  <r>
    <x v="1"/>
  </r>
  <r>
    <x v="1"/>
  </r>
  <r>
    <x v="25"/>
  </r>
  <r>
    <x v="26"/>
  </r>
  <r>
    <x v="26"/>
  </r>
  <r>
    <x v="27"/>
  </r>
  <r>
    <x v="5"/>
  </r>
  <r>
    <x v="8"/>
  </r>
  <r>
    <x v="0"/>
  </r>
  <r>
    <x v="0"/>
  </r>
  <r>
    <x v="6"/>
  </r>
  <r>
    <x v="28"/>
  </r>
  <r>
    <x v="1"/>
  </r>
  <r>
    <x v="29"/>
  </r>
  <r>
    <x v="15"/>
  </r>
  <r>
    <x v="15"/>
  </r>
  <r>
    <x v="21"/>
  </r>
  <r>
    <x v="8"/>
  </r>
  <r>
    <x v="8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1"/>
  </r>
  <r>
    <x v="1"/>
  </r>
  <r>
    <x v="0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5"/>
  </r>
  <r>
    <x v="6"/>
  </r>
  <r>
    <x v="6"/>
  </r>
  <r>
    <x v="6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9"/>
  </r>
  <r>
    <x v="0"/>
  </r>
  <r>
    <x v="0"/>
  </r>
  <r>
    <x v="0"/>
  </r>
  <r>
    <x v="1"/>
  </r>
  <r>
    <x v="1"/>
  </r>
  <r>
    <x v="0"/>
  </r>
  <r>
    <x v="4"/>
  </r>
  <r>
    <x v="4"/>
  </r>
  <r>
    <x v="0"/>
  </r>
  <r>
    <x v="0"/>
  </r>
  <r>
    <x v="1"/>
  </r>
  <r>
    <x v="0"/>
  </r>
  <r>
    <x v="0"/>
  </r>
  <r>
    <x v="0"/>
  </r>
  <r>
    <x v="0"/>
  </r>
  <r>
    <x v="10"/>
  </r>
  <r>
    <x v="0"/>
  </r>
  <r>
    <x v="11"/>
  </r>
  <r>
    <x v="11"/>
  </r>
  <r>
    <x v="0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1"/>
  </r>
  <r>
    <x v="0"/>
  </r>
  <r>
    <x v="1"/>
  </r>
  <r>
    <x v="2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3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2"/>
  </r>
  <r>
    <x v="3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3"/>
  </r>
  <r>
    <x v="3"/>
  </r>
  <r>
    <x v="3"/>
  </r>
  <r>
    <x v="2"/>
  </r>
  <r>
    <x v="0"/>
  </r>
  <r>
    <x v="1"/>
  </r>
  <r>
    <x v="1"/>
  </r>
  <r>
    <x v="1"/>
  </r>
  <r>
    <x v="3"/>
  </r>
  <r>
    <x v="2"/>
  </r>
  <r>
    <x v="1"/>
  </r>
  <r>
    <x v="1"/>
  </r>
  <r>
    <x v="1"/>
  </r>
  <r>
    <x v="1"/>
  </r>
  <r>
    <x v="2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1"/>
  </r>
  <r>
    <x v="1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1"/>
  </r>
  <r>
    <x v="1"/>
  </r>
  <r>
    <x v="1"/>
  </r>
  <r>
    <x v="0"/>
  </r>
  <r>
    <x v="2"/>
  </r>
  <r>
    <x v="3"/>
  </r>
  <r>
    <x v="3"/>
  </r>
  <r>
    <x v="2"/>
  </r>
  <r>
    <x v="1"/>
  </r>
  <r>
    <x v="0"/>
  </r>
  <r>
    <x v="0"/>
  </r>
  <r>
    <x v="0"/>
  </r>
  <r>
    <x v="0"/>
  </r>
  <r>
    <x v="0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1"/>
  </r>
  <r>
    <x v="2"/>
  </r>
  <r>
    <x v="1"/>
  </r>
  <r>
    <x v="2"/>
  </r>
  <r>
    <x v="2"/>
  </r>
  <r>
    <x v="0"/>
  </r>
  <r>
    <x v="1"/>
  </r>
  <r>
    <x v="3"/>
  </r>
  <r>
    <x v="0"/>
  </r>
  <r>
    <x v="0"/>
  </r>
  <r>
    <x v="0"/>
  </r>
  <r>
    <x v="0"/>
  </r>
  <r>
    <x v="0"/>
  </r>
  <r>
    <x v="3"/>
  </r>
  <r>
    <x v="3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3"/>
  </r>
  <r>
    <x v="3"/>
  </r>
  <r>
    <x v="3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5"/>
  </r>
  <r>
    <x v="2"/>
  </r>
  <r>
    <x v="6"/>
  </r>
  <r>
    <x v="5"/>
  </r>
  <r>
    <x v="2"/>
  </r>
  <r>
    <x v="6"/>
  </r>
  <r>
    <x v="0"/>
  </r>
  <r>
    <x v="0"/>
  </r>
  <r>
    <x v="0"/>
  </r>
  <r>
    <x v="6"/>
  </r>
  <r>
    <x v="0"/>
  </r>
  <r>
    <x v="0"/>
  </r>
  <r>
    <x v="3"/>
  </r>
  <r>
    <x v="4"/>
  </r>
  <r>
    <x v="0"/>
  </r>
  <r>
    <x v="0"/>
  </r>
  <r>
    <x v="0"/>
  </r>
  <r>
    <x v="6"/>
  </r>
  <r>
    <x v="6"/>
  </r>
  <r>
    <x v="0"/>
  </r>
  <r>
    <x v="4"/>
  </r>
  <r>
    <x v="0"/>
  </r>
  <r>
    <x v="3"/>
  </r>
  <r>
    <x v="4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1"/>
  </r>
  <r>
    <x v="0"/>
  </r>
  <r>
    <x v="5"/>
  </r>
  <r>
    <x v="6"/>
  </r>
  <r>
    <x v="4"/>
  </r>
  <r>
    <x v="0"/>
  </r>
  <r>
    <x v="6"/>
  </r>
  <r>
    <x v="4"/>
  </r>
  <r>
    <x v="0"/>
  </r>
  <r>
    <x v="0"/>
  </r>
  <r>
    <x v="6"/>
  </r>
  <r>
    <x v="4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D6522-E206-4F6F-AB2F-85AC1DE4CC59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1">
    <pivotField axis="axisRow" dataField="1" showAll="0">
      <items count="14">
        <item x="5"/>
        <item x="1"/>
        <item m="1" x="12"/>
        <item x="10"/>
        <item x="0"/>
        <item x="4"/>
        <item x="6"/>
        <item x="3"/>
        <item x="8"/>
        <item x="2"/>
        <item x="7"/>
        <item x="9"/>
        <item x="11"/>
        <item t="default"/>
      </items>
    </pivotField>
  </pivotFields>
  <rowFields count="1"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Total area per cal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C7147-8EFC-48A3-B6E6-11F16396D414}" name="Tabela dinâmica13" cacheId="8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Behavior test">
  <location ref="A1:B10" firstHeaderRow="1" firstDataRow="1" firstDataCol="1"/>
  <pivotFields count="1">
    <pivotField axis="axisRow" dataField="1" showAll="0">
      <items count="9">
        <item x="1"/>
        <item x="2"/>
        <item x="4"/>
        <item x="6"/>
        <item x="5"/>
        <item x="3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" fld="0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046DF-E1E0-42AD-A5F5-44495D673BF0}" name="Tabela dinâmica10" cacheId="7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Group size/type">
  <location ref="A1:B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2FB04-217C-4AF6-A2BB-87F013E3D2EA}" name="Tabela dinâmica1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Journal">
  <location ref="A1:B23" firstHeaderRow="1" firstDataRow="1" firstDataCol="1"/>
  <pivotFields count="1">
    <pivotField axis="axisRow" dataField="1" showAll="0">
      <items count="22">
        <item x="4"/>
        <item x="13"/>
        <item x="19"/>
        <item x="15"/>
        <item x="14"/>
        <item x="12"/>
        <item x="1"/>
        <item x="6"/>
        <item x="5"/>
        <item x="3"/>
        <item x="17"/>
        <item x="11"/>
        <item x="18"/>
        <item x="0"/>
        <item x="7"/>
        <item x="8"/>
        <item x="2"/>
        <item x="10"/>
        <item x="9"/>
        <item x="16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C3E37-C373-4AEF-8145-F69F441A9D00}" name="Tabela dinâmica2" cacheId="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Country">
  <location ref="A1:B16" firstHeaderRow="1" firstDataRow="1" firstDataCol="1"/>
  <pivotFields count="1">
    <pivotField axis="axisRow" dataField="1" showAll="0">
      <items count="15">
        <item x="0"/>
        <item x="6"/>
        <item x="11"/>
        <item x="8"/>
        <item x="5"/>
        <item x="12"/>
        <item x="7"/>
        <item x="9"/>
        <item x="4"/>
        <item x="3"/>
        <item x="1"/>
        <item x="10"/>
        <item x="2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" fld="0" subtotal="count" baseField="0" baseItem="0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43602-1B44-4BEF-A634-7D3DCEE6C86C}" name="Tabela dinâmica3" cacheId="2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Number of animals">
  <location ref="A1:B33" firstHeaderRow="1" firstDataRow="1" firstDataCol="1"/>
  <pivotFields count="1">
    <pivotField axis="axisRow" dataField="1" showAll="0" sortType="ascending">
      <items count="32">
        <item x="15"/>
        <item x="0"/>
        <item x="12"/>
        <item x="4"/>
        <item x="1"/>
        <item x="3"/>
        <item x="19"/>
        <item x="11"/>
        <item x="5"/>
        <item x="2"/>
        <item x="9"/>
        <item x="8"/>
        <item x="25"/>
        <item x="10"/>
        <item x="13"/>
        <item x="20"/>
        <item x="6"/>
        <item x="22"/>
        <item x="16"/>
        <item x="23"/>
        <item x="28"/>
        <item x="21"/>
        <item x="26"/>
        <item x="29"/>
        <item x="14"/>
        <item x="27"/>
        <item x="7"/>
        <item x="18"/>
        <item x="24"/>
        <item x="17"/>
        <item x="30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" fld="0" subtotal="count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31499-C7C8-45EB-8824-3B0F6CA13164}" name="Tabela dinâmica5" cacheId="3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Genetic group">
  <location ref="A1:B15" firstHeaderRow="1" firstDataRow="1" firstDataCol="1"/>
  <pivotFields count="1">
    <pivotField axis="axisRow" dataField="1" showAll="0">
      <items count="14">
        <item x="4"/>
        <item x="7"/>
        <item x="11"/>
        <item x="0"/>
        <item x="3"/>
        <item x="10"/>
        <item x="8"/>
        <item x="2"/>
        <item x="1"/>
        <item x="9"/>
        <item x="5"/>
        <item x="6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" fld="0" subtotal="count" baseField="0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E3BA7-A269-49E6-A744-91E0C1BECD21}" name="Tabela dinâmica6" cacheId="4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Weaning age">
  <location ref="A1:B7" firstHeaderRow="1" firstDataRow="1" firstDataCol="1"/>
  <pivotFields count="1"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0" subtotal="count" baseField="0" baseItem="0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7AC38-D664-4EE3-A6D8-0671B7A0EA5B}" name="Tabela dinâ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Sex">
  <location ref="A1:B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0" subtotal="count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55157-3CF6-4D56-A1F3-49CB0E018A3E}" name="Tabela dinâmica8" cacheId="6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Housing type">
  <location ref="A1:B6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0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F2B5E-0BAD-4B08-B7C4-B5A80AD9C188}" name="Tabela dinâmica9" cacheId="9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Pen area / calf">
  <location ref="A1:C18" firstHeaderRow="1" firstDataRow="1" firstDataCol="0"/>
  <pivotFields count="1">
    <pivotField showAll="0"/>
  </pivot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3168/jds.2012-5428" TargetMode="External"/><Relationship Id="rId13" Type="http://schemas.openxmlformats.org/officeDocument/2006/relationships/hyperlink" Target="https://doi.org/10.3168/jds.2014-8392" TargetMode="External"/><Relationship Id="rId18" Type="http://schemas.openxmlformats.org/officeDocument/2006/relationships/hyperlink" Target="https://doi.org/10.1016/S0168-1591(96)01183-5" TargetMode="External"/><Relationship Id="rId26" Type="http://schemas.openxmlformats.org/officeDocument/2006/relationships/hyperlink" Target="https://doi.org/10.1371/journal.pone.0132828" TargetMode="External"/><Relationship Id="rId3" Type="http://schemas.openxmlformats.org/officeDocument/2006/relationships/hyperlink" Target="https://doi.org/10.1016/j.applanim.2021.105295" TargetMode="External"/><Relationship Id="rId21" Type="http://schemas.openxmlformats.org/officeDocument/2006/relationships/hyperlink" Target="https://doi.org/10.1016/j.applanim.2007.09.003" TargetMode="External"/><Relationship Id="rId7" Type="http://schemas.openxmlformats.org/officeDocument/2006/relationships/hyperlink" Target="https://doi.org/10.3168/jds.2020-19968" TargetMode="External"/><Relationship Id="rId12" Type="http://schemas.openxmlformats.org/officeDocument/2006/relationships/hyperlink" Target="https://doi.org/10.1016/j.applanim.2021.105295" TargetMode="External"/><Relationship Id="rId17" Type="http://schemas.openxmlformats.org/officeDocument/2006/relationships/hyperlink" Target="https://doi.org/10.1016/j.applanim.2021.105295" TargetMode="External"/><Relationship Id="rId25" Type="http://schemas.openxmlformats.org/officeDocument/2006/relationships/hyperlink" Target="https://doi.org/10.3390/antibiotics12061019" TargetMode="External"/><Relationship Id="rId2" Type="http://schemas.openxmlformats.org/officeDocument/2006/relationships/hyperlink" Target="https://doi.org/10.3168/jds.2013-7311" TargetMode="External"/><Relationship Id="rId16" Type="http://schemas.openxmlformats.org/officeDocument/2006/relationships/hyperlink" Target="https://doi.org/10.1371/journal.pone.0090205" TargetMode="External"/><Relationship Id="rId20" Type="http://schemas.openxmlformats.org/officeDocument/2006/relationships/hyperlink" Target="https://doi.org/10.1017/S0022029920000540" TargetMode="External"/><Relationship Id="rId29" Type="http://schemas.openxmlformats.org/officeDocument/2006/relationships/hyperlink" Target="https://doi.org/10.1371/journal.pone.0132828" TargetMode="External"/><Relationship Id="rId1" Type="http://schemas.openxmlformats.org/officeDocument/2006/relationships/hyperlink" Target="https://doi.org/10.1016/j.applanim.2022.105606" TargetMode="External"/><Relationship Id="rId6" Type="http://schemas.openxmlformats.org/officeDocument/2006/relationships/hyperlink" Target="https://doi.org/10.3168/jds.s0022-0302(04)73287-7" TargetMode="External"/><Relationship Id="rId11" Type="http://schemas.openxmlformats.org/officeDocument/2006/relationships/hyperlink" Target="https://doi.org/10.1016/j.applanim.2021.105295" TargetMode="External"/><Relationship Id="rId24" Type="http://schemas.openxmlformats.org/officeDocument/2006/relationships/hyperlink" Target="https://doi.org/10.3168/jds.2023-23941" TargetMode="External"/><Relationship Id="rId32" Type="http://schemas.openxmlformats.org/officeDocument/2006/relationships/hyperlink" Target="https://doi.org/10.1016/S0301-6226(01)00319-0" TargetMode="External"/><Relationship Id="rId5" Type="http://schemas.openxmlformats.org/officeDocument/2006/relationships/hyperlink" Target="https://doi.org/10.1080/09064700701464405" TargetMode="External"/><Relationship Id="rId15" Type="http://schemas.openxmlformats.org/officeDocument/2006/relationships/hyperlink" Target="https://doi.org/10.1016/S0168-1591(96)01183-5" TargetMode="External"/><Relationship Id="rId23" Type="http://schemas.openxmlformats.org/officeDocument/2006/relationships/hyperlink" Target="https://doi.org/10.1016/j.applanim.2007.09.003" TargetMode="External"/><Relationship Id="rId28" Type="http://schemas.openxmlformats.org/officeDocument/2006/relationships/hyperlink" Target="https://doi.org/10.1371/journal.pone.0132828" TargetMode="External"/><Relationship Id="rId10" Type="http://schemas.openxmlformats.org/officeDocument/2006/relationships/hyperlink" Target="https://doi.org/10.3168/jds.s0022-0302(04)73287-7" TargetMode="External"/><Relationship Id="rId19" Type="http://schemas.openxmlformats.org/officeDocument/2006/relationships/hyperlink" Target="https://doi.org/10.1371/journal.pone.0132828" TargetMode="External"/><Relationship Id="rId31" Type="http://schemas.openxmlformats.org/officeDocument/2006/relationships/hyperlink" Target="https://doi.org/10.1080/09064700701464405" TargetMode="External"/><Relationship Id="rId4" Type="http://schemas.openxmlformats.org/officeDocument/2006/relationships/hyperlink" Target="https://doi.org/10.1016/S0301-6226(01)00319-0" TargetMode="External"/><Relationship Id="rId9" Type="http://schemas.openxmlformats.org/officeDocument/2006/relationships/hyperlink" Target="https://doi.org/10.1038/s41598-022-15919-8" TargetMode="External"/><Relationship Id="rId14" Type="http://schemas.openxmlformats.org/officeDocument/2006/relationships/hyperlink" Target="https://doi.org/10.1371/journal.pone.0132828" TargetMode="External"/><Relationship Id="rId22" Type="http://schemas.openxmlformats.org/officeDocument/2006/relationships/hyperlink" Target="https://doi.org/10.3168/jds.S0022-0302(03)73804-1" TargetMode="External"/><Relationship Id="rId27" Type="http://schemas.openxmlformats.org/officeDocument/2006/relationships/hyperlink" Target="https://doi.org/10.1371/journal.pone.0132828" TargetMode="External"/><Relationship Id="rId30" Type="http://schemas.openxmlformats.org/officeDocument/2006/relationships/hyperlink" Target="https://doi.org/10.1371/journal.pone.009020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3168/jds.2014-8272" TargetMode="External"/><Relationship Id="rId21" Type="http://schemas.openxmlformats.org/officeDocument/2006/relationships/hyperlink" Target="https://doi.org/10.3168/jds.2015-9395" TargetMode="External"/><Relationship Id="rId42" Type="http://schemas.openxmlformats.org/officeDocument/2006/relationships/hyperlink" Target="https://doi.org/10.1016/j.applanim.2021.105295" TargetMode="External"/><Relationship Id="rId47" Type="http://schemas.openxmlformats.org/officeDocument/2006/relationships/hyperlink" Target="https://doi.org/10.3168/jds.2014-8392" TargetMode="External"/><Relationship Id="rId63" Type="http://schemas.openxmlformats.org/officeDocument/2006/relationships/hyperlink" Target="https://doi.org/10.1016/S0168-1591(00)00152-0" TargetMode="External"/><Relationship Id="rId68" Type="http://schemas.openxmlformats.org/officeDocument/2006/relationships/hyperlink" Target="https://doi.org/10.1016/j.applanim.2007.09.003" TargetMode="External"/><Relationship Id="rId16" Type="http://schemas.openxmlformats.org/officeDocument/2006/relationships/hyperlink" Target="https://doi.org/10.3168/jds.s0022-0302(04)73287-7" TargetMode="External"/><Relationship Id="rId11" Type="http://schemas.openxmlformats.org/officeDocument/2006/relationships/hyperlink" Target="https://doi.org/10.3168/jds.2013-6905" TargetMode="External"/><Relationship Id="rId32" Type="http://schemas.openxmlformats.org/officeDocument/2006/relationships/hyperlink" Target="https://doi.org/10.3168/jds.s0022-0302(04)73287-7" TargetMode="External"/><Relationship Id="rId37" Type="http://schemas.openxmlformats.org/officeDocument/2006/relationships/hyperlink" Target="https://doi.org/10.3168/jds.2017-12559" TargetMode="External"/><Relationship Id="rId53" Type="http://schemas.openxmlformats.org/officeDocument/2006/relationships/hyperlink" Target="https://doi.org/10.1016/j.applanim.2011.08.014" TargetMode="External"/><Relationship Id="rId58" Type="http://schemas.openxmlformats.org/officeDocument/2006/relationships/hyperlink" Target="https://doi.org/10.3168/jds.2022-21921" TargetMode="External"/><Relationship Id="rId74" Type="http://schemas.openxmlformats.org/officeDocument/2006/relationships/hyperlink" Target="https://doi.org/10.3168/jds.S0022-0302(85)80910-3" TargetMode="External"/><Relationship Id="rId79" Type="http://schemas.openxmlformats.org/officeDocument/2006/relationships/hyperlink" Target="https://doi.org/10.1371/journal.pone.0132828" TargetMode="External"/><Relationship Id="rId5" Type="http://schemas.openxmlformats.org/officeDocument/2006/relationships/hyperlink" Target="https://doi.org/10.3168/jds.2013-7311" TargetMode="External"/><Relationship Id="rId61" Type="http://schemas.openxmlformats.org/officeDocument/2006/relationships/hyperlink" Target="https://doi.org/10.3168/jds.2011-5073" TargetMode="External"/><Relationship Id="rId19" Type="http://schemas.openxmlformats.org/officeDocument/2006/relationships/hyperlink" Target="https://doi.org/10.3390%2Fani10010050" TargetMode="External"/><Relationship Id="rId14" Type="http://schemas.openxmlformats.org/officeDocument/2006/relationships/hyperlink" Target="https://doi.org/10.1051/animres:19790301" TargetMode="External"/><Relationship Id="rId22" Type="http://schemas.openxmlformats.org/officeDocument/2006/relationships/hyperlink" Target="https://doi.org/10.3168/jds.2020-19968" TargetMode="External"/><Relationship Id="rId27" Type="http://schemas.openxmlformats.org/officeDocument/2006/relationships/hyperlink" Target="https://doi.org/10.21929/abavet2020.28" TargetMode="External"/><Relationship Id="rId30" Type="http://schemas.openxmlformats.org/officeDocument/2006/relationships/hyperlink" Target="https://doi.org/10.1051/animres:19790301" TargetMode="External"/><Relationship Id="rId35" Type="http://schemas.openxmlformats.org/officeDocument/2006/relationships/hyperlink" Target="https://doi.org/10.3168/jds.2013-7823" TargetMode="External"/><Relationship Id="rId43" Type="http://schemas.openxmlformats.org/officeDocument/2006/relationships/hyperlink" Target="https://doi.org/10.1016/j.applanim.2004.01.006" TargetMode="External"/><Relationship Id="rId48" Type="http://schemas.openxmlformats.org/officeDocument/2006/relationships/hyperlink" Target="https://doi.org/10.1371/journal.pone.0132828" TargetMode="External"/><Relationship Id="rId56" Type="http://schemas.openxmlformats.org/officeDocument/2006/relationships/hyperlink" Target="https://doi.org/10.1016/j.jia.2022.08.073" TargetMode="External"/><Relationship Id="rId64" Type="http://schemas.openxmlformats.org/officeDocument/2006/relationships/hyperlink" Target="https://doi.org/10.1371/journal.pone.0132828" TargetMode="External"/><Relationship Id="rId69" Type="http://schemas.openxmlformats.org/officeDocument/2006/relationships/hyperlink" Target="https://doi.org/10.3168/jds.2020-18928" TargetMode="External"/><Relationship Id="rId77" Type="http://schemas.openxmlformats.org/officeDocument/2006/relationships/hyperlink" Target="https://doi.org/10.1371/journal.pone.0132828" TargetMode="External"/><Relationship Id="rId8" Type="http://schemas.openxmlformats.org/officeDocument/2006/relationships/hyperlink" Target="https://doi.org/10.1016/j.applanim.2021.105295" TargetMode="External"/><Relationship Id="rId51" Type="http://schemas.openxmlformats.org/officeDocument/2006/relationships/hyperlink" Target="https://doi.org/10.3390/ani12070821" TargetMode="External"/><Relationship Id="rId72" Type="http://schemas.openxmlformats.org/officeDocument/2006/relationships/hyperlink" Target="https://doi.org/10.3390/antibiotics12061019" TargetMode="External"/><Relationship Id="rId80" Type="http://schemas.openxmlformats.org/officeDocument/2006/relationships/hyperlink" Target="https://doi.org/10.1371/journal.pone.0090205" TargetMode="External"/><Relationship Id="rId3" Type="http://schemas.openxmlformats.org/officeDocument/2006/relationships/hyperlink" Target="https://doi.org/10.3168/jds.2017-12559" TargetMode="External"/><Relationship Id="rId12" Type="http://schemas.openxmlformats.org/officeDocument/2006/relationships/hyperlink" Target="https://doi.org/10.3923/pjbs.2005.1439.1442" TargetMode="External"/><Relationship Id="rId17" Type="http://schemas.openxmlformats.org/officeDocument/2006/relationships/hyperlink" Target="https://doi.org/10.3168/jds.S0022-0302(85)80910-3" TargetMode="External"/><Relationship Id="rId25" Type="http://schemas.openxmlformats.org/officeDocument/2006/relationships/hyperlink" Target="https://doi.org/10.2527/jas.2011-4722" TargetMode="External"/><Relationship Id="rId33" Type="http://schemas.openxmlformats.org/officeDocument/2006/relationships/hyperlink" Target="https://doi.org/10.1111/j.1740-0929.2008.00620.x" TargetMode="External"/><Relationship Id="rId38" Type="http://schemas.openxmlformats.org/officeDocument/2006/relationships/hyperlink" Target="https://doi.org/10.3168/jds.2017-12559" TargetMode="External"/><Relationship Id="rId46" Type="http://schemas.openxmlformats.org/officeDocument/2006/relationships/hyperlink" Target="https://doi.org/10.3168/jds.2011-5073" TargetMode="External"/><Relationship Id="rId59" Type="http://schemas.openxmlformats.org/officeDocument/2006/relationships/hyperlink" Target="https://doi.org/10.3168/jds.2013-7311" TargetMode="External"/><Relationship Id="rId67" Type="http://schemas.openxmlformats.org/officeDocument/2006/relationships/hyperlink" Target="https://doi.org/10.3168/jds.S0022-0302(03)73804-1" TargetMode="External"/><Relationship Id="rId20" Type="http://schemas.openxmlformats.org/officeDocument/2006/relationships/hyperlink" Target="https://doi.org/10.3168/jds.2009-2516" TargetMode="External"/><Relationship Id="rId41" Type="http://schemas.openxmlformats.org/officeDocument/2006/relationships/hyperlink" Target="https://doi.org/10.1016/j.applanim.2021.105295" TargetMode="External"/><Relationship Id="rId54" Type="http://schemas.openxmlformats.org/officeDocument/2006/relationships/hyperlink" Target="https://doi.org/10.1016/S0168-1591(00)00152-0" TargetMode="External"/><Relationship Id="rId62" Type="http://schemas.openxmlformats.org/officeDocument/2006/relationships/hyperlink" Target="https://doi.org/10.1016/S0168-1591(96)01183-5" TargetMode="External"/><Relationship Id="rId70" Type="http://schemas.openxmlformats.org/officeDocument/2006/relationships/hyperlink" Target="https://doi.org/10.3390/ani13132140" TargetMode="External"/><Relationship Id="rId75" Type="http://schemas.openxmlformats.org/officeDocument/2006/relationships/hyperlink" Target="https://doi.org/10.1016/S2095-3119(16)61484-3" TargetMode="External"/><Relationship Id="rId1" Type="http://schemas.openxmlformats.org/officeDocument/2006/relationships/hyperlink" Target="https://doi.org/10.1016/j.applanim.2022.105606" TargetMode="External"/><Relationship Id="rId6" Type="http://schemas.openxmlformats.org/officeDocument/2006/relationships/hyperlink" Target="https://sci-hub.ru/https:/doi.org/10.15232/S1080-7446(15)30234-5" TargetMode="External"/><Relationship Id="rId15" Type="http://schemas.openxmlformats.org/officeDocument/2006/relationships/hyperlink" Target="https://doi.org/10.3168/jdsc.2021-0077" TargetMode="External"/><Relationship Id="rId23" Type="http://schemas.openxmlformats.org/officeDocument/2006/relationships/hyperlink" Target="https://doi.org/10.7482/0003-9438-56-063" TargetMode="External"/><Relationship Id="rId28" Type="http://schemas.openxmlformats.org/officeDocument/2006/relationships/hyperlink" Target="https://doi.org/10.3168/jds.2012-5428" TargetMode="External"/><Relationship Id="rId36" Type="http://schemas.openxmlformats.org/officeDocument/2006/relationships/hyperlink" Target="https://doi.org/10.3168/jds.2014-8272" TargetMode="External"/><Relationship Id="rId49" Type="http://schemas.openxmlformats.org/officeDocument/2006/relationships/hyperlink" Target="https://doi.org/10.1016/S0168-1591(96)01183-5" TargetMode="External"/><Relationship Id="rId57" Type="http://schemas.openxmlformats.org/officeDocument/2006/relationships/hyperlink" Target="https://doi.org/10.3168/jds.2022-21921" TargetMode="External"/><Relationship Id="rId10" Type="http://schemas.openxmlformats.org/officeDocument/2006/relationships/hyperlink" Target="https://doi.org/10.1016/j.applanim.2004.01.006" TargetMode="External"/><Relationship Id="rId31" Type="http://schemas.openxmlformats.org/officeDocument/2006/relationships/hyperlink" Target="https://doi.org/10.3168/jds.S0022-0302(97)76206-4" TargetMode="External"/><Relationship Id="rId44" Type="http://schemas.openxmlformats.org/officeDocument/2006/relationships/hyperlink" Target="https://doi.org/10.1016/j.jia.2022.08.073" TargetMode="External"/><Relationship Id="rId52" Type="http://schemas.openxmlformats.org/officeDocument/2006/relationships/hyperlink" Target="https://doi.org/10.1016/S0168-1591(01)00133-2" TargetMode="External"/><Relationship Id="rId60" Type="http://schemas.openxmlformats.org/officeDocument/2006/relationships/hyperlink" Target="https://doi.org/10.1016/j.applanim.2021.105295" TargetMode="External"/><Relationship Id="rId65" Type="http://schemas.openxmlformats.org/officeDocument/2006/relationships/hyperlink" Target="https://doi.org/10.1017/S0022029920000540" TargetMode="External"/><Relationship Id="rId73" Type="http://schemas.openxmlformats.org/officeDocument/2006/relationships/hyperlink" Target="https://doi.org/10.3390/ani13132140" TargetMode="External"/><Relationship Id="rId78" Type="http://schemas.openxmlformats.org/officeDocument/2006/relationships/hyperlink" Target="https://doi.org/10.1371/journal.pone.0132828" TargetMode="External"/><Relationship Id="rId81" Type="http://schemas.openxmlformats.org/officeDocument/2006/relationships/hyperlink" Target="https://doi.org/10.1016/j.applanim.2011.08.014" TargetMode="External"/><Relationship Id="rId4" Type="http://schemas.openxmlformats.org/officeDocument/2006/relationships/hyperlink" Target="https://doi.org/10.3168/jds.2017-14361" TargetMode="External"/><Relationship Id="rId9" Type="http://schemas.openxmlformats.org/officeDocument/2006/relationships/hyperlink" Target="https://doi.org/10.3168/jds.2013-7823" TargetMode="External"/><Relationship Id="rId13" Type="http://schemas.openxmlformats.org/officeDocument/2006/relationships/hyperlink" Target="https://doi.org/10.3168/jds.S0022-0302(88)79794-5" TargetMode="External"/><Relationship Id="rId18" Type="http://schemas.openxmlformats.org/officeDocument/2006/relationships/hyperlink" Target="https://doi.org/10.3168/jds.S0022-0302(97)76206-4" TargetMode="External"/><Relationship Id="rId39" Type="http://schemas.openxmlformats.org/officeDocument/2006/relationships/hyperlink" Target="https://doi.org/10.3168/jds.2017-12559" TargetMode="External"/><Relationship Id="rId34" Type="http://schemas.openxmlformats.org/officeDocument/2006/relationships/hyperlink" Target="https://sci-hub.ru/https:/doi.org/10.15232/S1080-7446(15)30234-5" TargetMode="External"/><Relationship Id="rId50" Type="http://schemas.openxmlformats.org/officeDocument/2006/relationships/hyperlink" Target="https://doi.org/10.1371/journal.pone.0090205" TargetMode="External"/><Relationship Id="rId55" Type="http://schemas.openxmlformats.org/officeDocument/2006/relationships/hyperlink" Target="https://doi.org/10.1016/j.jia.2022.08.073" TargetMode="External"/><Relationship Id="rId76" Type="http://schemas.openxmlformats.org/officeDocument/2006/relationships/hyperlink" Target="https://doi.org/10.1371/journal.pone.0132828" TargetMode="External"/><Relationship Id="rId7" Type="http://schemas.openxmlformats.org/officeDocument/2006/relationships/hyperlink" Target="https://doi.org/10.3168/jds.S0022-0302(02)74082-4" TargetMode="External"/><Relationship Id="rId71" Type="http://schemas.openxmlformats.org/officeDocument/2006/relationships/hyperlink" Target="https://doi.org/10.3168/jds.2023-23941" TargetMode="External"/><Relationship Id="rId2" Type="http://schemas.openxmlformats.org/officeDocument/2006/relationships/hyperlink" Target="https://doi.org/10.3168/jds.2015-10088" TargetMode="External"/><Relationship Id="rId29" Type="http://schemas.openxmlformats.org/officeDocument/2006/relationships/hyperlink" Target="https://doi.org/10.1038/s41598-022-15919-8" TargetMode="External"/><Relationship Id="rId24" Type="http://schemas.openxmlformats.org/officeDocument/2006/relationships/hyperlink" Target="https://doi.org/10.3390%2Fani11030612" TargetMode="External"/><Relationship Id="rId40" Type="http://schemas.openxmlformats.org/officeDocument/2006/relationships/hyperlink" Target="https://doi.org/10.1016/S2095-3119(16)61484-3" TargetMode="External"/><Relationship Id="rId45" Type="http://schemas.openxmlformats.org/officeDocument/2006/relationships/hyperlink" Target="https://doi.org/10.3168/jds.2022-21921" TargetMode="External"/><Relationship Id="rId66" Type="http://schemas.openxmlformats.org/officeDocument/2006/relationships/hyperlink" Target="https://doi.org/10.1016/j.applanim.2007.09.00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A08D-B472-4DC5-A334-BE99F8E2CB5F}">
  <dimension ref="A3:G16"/>
  <sheetViews>
    <sheetView topLeftCell="A2" workbookViewId="0">
      <selection activeCell="E14" sqref="E14:E23"/>
    </sheetView>
  </sheetViews>
  <sheetFormatPr defaultRowHeight="15" x14ac:dyDescent="0.25"/>
  <cols>
    <col min="1" max="1" width="18" bestFit="1" customWidth="1"/>
    <col min="2" max="2" width="29.42578125" bestFit="1" customWidth="1"/>
  </cols>
  <sheetData>
    <row r="3" spans="1:7" x14ac:dyDescent="0.25">
      <c r="A3" s="15" t="s">
        <v>732</v>
      </c>
      <c r="B3" t="s">
        <v>734</v>
      </c>
    </row>
    <row r="4" spans="1:7" x14ac:dyDescent="0.25">
      <c r="A4" s="16" t="s">
        <v>727</v>
      </c>
      <c r="B4">
        <v>1</v>
      </c>
      <c r="E4" t="s">
        <v>735</v>
      </c>
      <c r="F4">
        <v>9</v>
      </c>
      <c r="G4">
        <f>(100*F4)/82</f>
        <v>10.975609756097562</v>
      </c>
    </row>
    <row r="5" spans="1:7" x14ac:dyDescent="0.25">
      <c r="A5" s="16" t="s">
        <v>723</v>
      </c>
      <c r="B5">
        <v>8</v>
      </c>
      <c r="E5" t="s">
        <v>736</v>
      </c>
      <c r="F5">
        <v>42</v>
      </c>
      <c r="G5">
        <f t="shared" ref="G5:G10" si="0">(100*F5)/82</f>
        <v>51.219512195121951</v>
      </c>
    </row>
    <row r="6" spans="1:7" x14ac:dyDescent="0.25">
      <c r="A6" s="16" t="s">
        <v>730</v>
      </c>
      <c r="B6">
        <v>2</v>
      </c>
      <c r="E6" t="s">
        <v>737</v>
      </c>
      <c r="F6">
        <v>10</v>
      </c>
      <c r="G6">
        <f t="shared" si="0"/>
        <v>12.195121951219512</v>
      </c>
    </row>
    <row r="7" spans="1:7" x14ac:dyDescent="0.25">
      <c r="A7" s="16" t="s">
        <v>722</v>
      </c>
      <c r="B7">
        <v>6</v>
      </c>
      <c r="E7" t="s">
        <v>738</v>
      </c>
      <c r="F7">
        <v>10</v>
      </c>
      <c r="G7">
        <f t="shared" si="0"/>
        <v>12.195121951219512</v>
      </c>
    </row>
    <row r="8" spans="1:7" x14ac:dyDescent="0.25">
      <c r="A8" s="16" t="s">
        <v>726</v>
      </c>
      <c r="B8">
        <v>42</v>
      </c>
      <c r="E8" t="s">
        <v>739</v>
      </c>
      <c r="F8">
        <v>2</v>
      </c>
      <c r="G8">
        <f t="shared" si="0"/>
        <v>2.4390243902439024</v>
      </c>
    </row>
    <row r="9" spans="1:7" x14ac:dyDescent="0.25">
      <c r="A9" s="16" t="s">
        <v>728</v>
      </c>
      <c r="B9">
        <v>10</v>
      </c>
      <c r="E9" t="s">
        <v>740</v>
      </c>
      <c r="F9">
        <v>1</v>
      </c>
      <c r="G9">
        <f t="shared" si="0"/>
        <v>1.2195121951219512</v>
      </c>
    </row>
    <row r="10" spans="1:7" x14ac:dyDescent="0.25">
      <c r="A10" s="16" t="s">
        <v>725</v>
      </c>
      <c r="B10">
        <v>10</v>
      </c>
      <c r="E10" t="s">
        <v>730</v>
      </c>
      <c r="F10">
        <v>8</v>
      </c>
      <c r="G10">
        <f t="shared" si="0"/>
        <v>9.7560975609756095</v>
      </c>
    </row>
    <row r="11" spans="1:7" x14ac:dyDescent="0.25">
      <c r="A11" s="16" t="s">
        <v>729</v>
      </c>
      <c r="B11">
        <v>2</v>
      </c>
      <c r="F11">
        <v>82</v>
      </c>
      <c r="G11">
        <f>SUM(G4:G10)</f>
        <v>100</v>
      </c>
    </row>
    <row r="12" spans="1:7" x14ac:dyDescent="0.25">
      <c r="A12" s="16" t="s">
        <v>724</v>
      </c>
      <c r="B12">
        <v>1</v>
      </c>
    </row>
    <row r="13" spans="1:7" x14ac:dyDescent="0.25">
      <c r="A13" s="16" t="s">
        <v>282</v>
      </c>
      <c r="B13">
        <v>1</v>
      </c>
    </row>
    <row r="14" spans="1:7" x14ac:dyDescent="0.25">
      <c r="A14" s="16" t="s">
        <v>476</v>
      </c>
      <c r="B14">
        <v>2</v>
      </c>
    </row>
    <row r="15" spans="1:7" x14ac:dyDescent="0.25">
      <c r="A15" s="16" t="s">
        <v>450</v>
      </c>
    </row>
    <row r="16" spans="1:7" x14ac:dyDescent="0.25">
      <c r="A16" s="16" t="s">
        <v>733</v>
      </c>
      <c r="B16">
        <v>85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1AB4-F759-4EEE-8A3F-E9C4DF18D0F6}">
  <dimension ref="A1:B7"/>
  <sheetViews>
    <sheetView workbookViewId="0">
      <selection activeCell="D7" sqref="D7"/>
    </sheetView>
  </sheetViews>
  <sheetFormatPr defaultRowHeight="15" x14ac:dyDescent="0.25"/>
  <cols>
    <col min="1" max="1" width="18" bestFit="1" customWidth="1"/>
    <col min="2" max="2" width="21.140625" style="18" bestFit="1" customWidth="1"/>
  </cols>
  <sheetData>
    <row r="1" spans="1:2" x14ac:dyDescent="0.25">
      <c r="A1" s="15" t="s">
        <v>461</v>
      </c>
      <c r="B1" s="18" t="s">
        <v>451</v>
      </c>
    </row>
    <row r="2" spans="1:2" x14ac:dyDescent="0.25">
      <c r="A2" s="16" t="s">
        <v>35</v>
      </c>
      <c r="B2" s="18">
        <v>38</v>
      </c>
    </row>
    <row r="3" spans="1:2" x14ac:dyDescent="0.25">
      <c r="A3" s="16" t="s">
        <v>26</v>
      </c>
      <c r="B3" s="18">
        <v>22</v>
      </c>
    </row>
    <row r="4" spans="1:2" x14ac:dyDescent="0.25">
      <c r="A4" s="16" t="s">
        <v>41</v>
      </c>
      <c r="B4" s="18">
        <v>23</v>
      </c>
    </row>
    <row r="5" spans="1:2" x14ac:dyDescent="0.25">
      <c r="A5" s="16" t="s">
        <v>282</v>
      </c>
      <c r="B5" s="18">
        <v>2</v>
      </c>
    </row>
    <row r="6" spans="1:2" hidden="1" x14ac:dyDescent="0.25">
      <c r="A6" s="16" t="s">
        <v>450</v>
      </c>
    </row>
    <row r="7" spans="1:2" x14ac:dyDescent="0.25">
      <c r="A7" s="16" t="s">
        <v>452</v>
      </c>
      <c r="B7" s="18">
        <v>85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E491-65CE-4605-83E3-EAA5367F0BA7}">
  <dimension ref="A1:B6"/>
  <sheetViews>
    <sheetView workbookViewId="0">
      <selection activeCell="H13" sqref="H13"/>
    </sheetView>
  </sheetViews>
  <sheetFormatPr defaultRowHeight="15" x14ac:dyDescent="0.25"/>
  <cols>
    <col min="1" max="1" width="19.28515625" customWidth="1"/>
    <col min="2" max="2" width="10.85546875" style="18" customWidth="1"/>
  </cols>
  <sheetData>
    <row r="1" spans="1:2" x14ac:dyDescent="0.25">
      <c r="A1" s="15" t="s">
        <v>459</v>
      </c>
      <c r="B1" s="18" t="s">
        <v>451</v>
      </c>
    </row>
    <row r="2" spans="1:2" x14ac:dyDescent="0.25">
      <c r="A2" s="16" t="s">
        <v>27</v>
      </c>
      <c r="B2" s="18">
        <v>68</v>
      </c>
    </row>
    <row r="3" spans="1:2" x14ac:dyDescent="0.25">
      <c r="A3" s="16" t="s">
        <v>48</v>
      </c>
      <c r="B3" s="18">
        <v>16</v>
      </c>
    </row>
    <row r="4" spans="1:2" x14ac:dyDescent="0.25">
      <c r="A4" s="16" t="s">
        <v>282</v>
      </c>
      <c r="B4" s="18">
        <v>1</v>
      </c>
    </row>
    <row r="5" spans="1:2" hidden="1" x14ac:dyDescent="0.25">
      <c r="A5" s="16" t="s">
        <v>450</v>
      </c>
    </row>
    <row r="6" spans="1:2" x14ac:dyDescent="0.25">
      <c r="A6" s="16" t="s">
        <v>452</v>
      </c>
      <c r="B6" s="18">
        <v>85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BF37-0CAD-4440-A629-15F9015CA5E8}">
  <dimension ref="A1:C18"/>
  <sheetViews>
    <sheetView workbookViewId="0">
      <selection activeCell="E9" sqref="E9"/>
    </sheetView>
  </sheetViews>
  <sheetFormatPr defaultRowHeight="15" x14ac:dyDescent="0.25"/>
  <cols>
    <col min="1" max="1" width="18" bestFit="1" customWidth="1"/>
    <col min="2" max="2" width="30.140625" style="18" bestFit="1" customWidth="1"/>
  </cols>
  <sheetData>
    <row r="1" spans="1:3" x14ac:dyDescent="0.25">
      <c r="A1" s="24"/>
      <c r="B1" s="25"/>
      <c r="C1" s="26"/>
    </row>
    <row r="2" spans="1:3" x14ac:dyDescent="0.25">
      <c r="A2" s="27"/>
      <c r="B2" s="28"/>
      <c r="C2" s="29"/>
    </row>
    <row r="3" spans="1:3" x14ac:dyDescent="0.25">
      <c r="A3" s="27"/>
      <c r="B3" s="28"/>
      <c r="C3" s="29"/>
    </row>
    <row r="4" spans="1:3" x14ac:dyDescent="0.25">
      <c r="A4" s="27"/>
      <c r="B4" s="28"/>
      <c r="C4" s="29"/>
    </row>
    <row r="5" spans="1:3" x14ac:dyDescent="0.25">
      <c r="A5" s="27"/>
      <c r="B5" s="28"/>
      <c r="C5" s="29"/>
    </row>
    <row r="6" spans="1:3" hidden="1" x14ac:dyDescent="0.25">
      <c r="A6" s="27"/>
      <c r="B6" s="28"/>
      <c r="C6" s="29"/>
    </row>
    <row r="7" spans="1:3" x14ac:dyDescent="0.25">
      <c r="A7" s="27"/>
      <c r="B7" s="28"/>
      <c r="C7" s="29"/>
    </row>
    <row r="8" spans="1:3" x14ac:dyDescent="0.25">
      <c r="A8" s="27"/>
      <c r="B8" s="28"/>
      <c r="C8" s="29"/>
    </row>
    <row r="9" spans="1:3" x14ac:dyDescent="0.25">
      <c r="A9" s="27"/>
      <c r="B9" s="28"/>
      <c r="C9" s="29"/>
    </row>
    <row r="10" spans="1:3" x14ac:dyDescent="0.25">
      <c r="A10" s="27"/>
      <c r="B10" s="28"/>
      <c r="C10" s="29"/>
    </row>
    <row r="11" spans="1:3" x14ac:dyDescent="0.25">
      <c r="A11" s="27"/>
      <c r="B11" s="28"/>
      <c r="C11" s="29"/>
    </row>
    <row r="12" spans="1:3" x14ac:dyDescent="0.25">
      <c r="A12" s="27"/>
      <c r="B12" s="28"/>
      <c r="C12" s="29"/>
    </row>
    <row r="13" spans="1:3" x14ac:dyDescent="0.25">
      <c r="A13" s="27"/>
      <c r="B13" s="28"/>
      <c r="C13" s="29"/>
    </row>
    <row r="14" spans="1:3" x14ac:dyDescent="0.25">
      <c r="A14" s="27"/>
      <c r="B14" s="28"/>
      <c r="C14" s="29"/>
    </row>
    <row r="15" spans="1:3" x14ac:dyDescent="0.25">
      <c r="A15" s="27"/>
      <c r="B15" s="28"/>
      <c r="C15" s="29"/>
    </row>
    <row r="16" spans="1:3" x14ac:dyDescent="0.25">
      <c r="A16" s="27"/>
      <c r="B16" s="28"/>
      <c r="C16" s="29"/>
    </row>
    <row r="17" spans="1:3" x14ac:dyDescent="0.25">
      <c r="A17" s="27"/>
      <c r="B17" s="28"/>
      <c r="C17" s="29"/>
    </row>
    <row r="18" spans="1:3" x14ac:dyDescent="0.25">
      <c r="A18" s="30"/>
      <c r="B18" s="31"/>
      <c r="C18" s="3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96ED-4F73-48E5-BD1E-B00DC6F39020}">
  <dimension ref="A1:B12"/>
  <sheetViews>
    <sheetView workbookViewId="0">
      <selection activeCell="F7" sqref="F7"/>
    </sheetView>
  </sheetViews>
  <sheetFormatPr defaultRowHeight="15" x14ac:dyDescent="0.25"/>
  <cols>
    <col min="1" max="1" width="18.5703125" bestFit="1" customWidth="1"/>
    <col min="2" max="2" width="14.5703125" style="18" customWidth="1"/>
  </cols>
  <sheetData>
    <row r="1" spans="1:2" x14ac:dyDescent="0.25">
      <c r="A1" s="15" t="s">
        <v>283</v>
      </c>
      <c r="B1" s="18" t="s">
        <v>451</v>
      </c>
    </row>
    <row r="2" spans="1:2" x14ac:dyDescent="0.25">
      <c r="A2" s="16" t="s">
        <v>145</v>
      </c>
      <c r="B2" s="18">
        <v>2</v>
      </c>
    </row>
    <row r="3" spans="1:2" x14ac:dyDescent="0.25">
      <c r="A3" s="16" t="s">
        <v>66</v>
      </c>
      <c r="B3" s="18">
        <v>7</v>
      </c>
    </row>
    <row r="4" spans="1:2" x14ac:dyDescent="0.25">
      <c r="A4" s="16" t="s">
        <v>71</v>
      </c>
      <c r="B4" s="18">
        <v>7</v>
      </c>
    </row>
    <row r="5" spans="1:2" x14ac:dyDescent="0.25">
      <c r="A5" s="16" t="s">
        <v>207</v>
      </c>
      <c r="B5" s="18">
        <v>8</v>
      </c>
    </row>
    <row r="6" spans="1:2" x14ac:dyDescent="0.25">
      <c r="A6" s="16" t="s">
        <v>395</v>
      </c>
      <c r="B6" s="18">
        <v>3</v>
      </c>
    </row>
    <row r="7" spans="1:2" x14ac:dyDescent="0.25">
      <c r="A7" s="16" t="s">
        <v>57</v>
      </c>
      <c r="B7" s="18">
        <v>5</v>
      </c>
    </row>
    <row r="8" spans="1:2" x14ac:dyDescent="0.25">
      <c r="A8" s="16" t="s">
        <v>282</v>
      </c>
      <c r="B8" s="18">
        <v>53</v>
      </c>
    </row>
    <row r="9" spans="1:2" hidden="1" x14ac:dyDescent="0.25">
      <c r="A9" s="16" t="s">
        <v>450</v>
      </c>
    </row>
    <row r="10" spans="1:2" x14ac:dyDescent="0.25">
      <c r="A10" s="16" t="s">
        <v>452</v>
      </c>
      <c r="B10" s="18">
        <v>85</v>
      </c>
    </row>
    <row r="12" spans="1:2" hidden="1" x14ac:dyDescent="0.25"/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7699-64D1-47AE-ADA3-E9713CE28920}">
  <dimension ref="A1:B7"/>
  <sheetViews>
    <sheetView workbookViewId="0">
      <selection activeCell="D7" sqref="D7"/>
    </sheetView>
  </sheetViews>
  <sheetFormatPr defaultRowHeight="15" x14ac:dyDescent="0.25"/>
  <cols>
    <col min="1" max="1" width="19.7109375" bestFit="1" customWidth="1"/>
    <col min="2" max="2" width="6.28515625" bestFit="1" customWidth="1"/>
  </cols>
  <sheetData>
    <row r="1" spans="1:2" x14ac:dyDescent="0.25">
      <c r="A1" s="15" t="s">
        <v>460</v>
      </c>
      <c r="B1" t="s">
        <v>451</v>
      </c>
    </row>
    <row r="2" spans="1:2" x14ac:dyDescent="0.25">
      <c r="A2" s="16" t="s">
        <v>65</v>
      </c>
      <c r="B2">
        <v>47</v>
      </c>
    </row>
    <row r="3" spans="1:2" x14ac:dyDescent="0.25">
      <c r="A3" s="16" t="s">
        <v>386</v>
      </c>
      <c r="B3">
        <v>26</v>
      </c>
    </row>
    <row r="4" spans="1:2" x14ac:dyDescent="0.25">
      <c r="A4" s="16" t="s">
        <v>387</v>
      </c>
      <c r="B4">
        <v>4</v>
      </c>
    </row>
    <row r="5" spans="1:2" x14ac:dyDescent="0.25">
      <c r="A5" s="16" t="s">
        <v>385</v>
      </c>
      <c r="B5">
        <v>8</v>
      </c>
    </row>
    <row r="6" spans="1:2" hidden="1" x14ac:dyDescent="0.25">
      <c r="A6" s="16" t="s">
        <v>450</v>
      </c>
    </row>
    <row r="7" spans="1:2" x14ac:dyDescent="0.25">
      <c r="A7" s="16" t="s">
        <v>452</v>
      </c>
      <c r="B7">
        <v>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7771-CA2D-4970-BE8A-84825369999C}">
  <dimension ref="A1:AK37"/>
  <sheetViews>
    <sheetView topLeftCell="A33" workbookViewId="0">
      <selection activeCell="D37" sqref="D37"/>
    </sheetView>
  </sheetViews>
  <sheetFormatPr defaultRowHeight="15" x14ac:dyDescent="0.25"/>
  <cols>
    <col min="1" max="1" width="31.5703125" customWidth="1"/>
    <col min="2" max="2" width="46.5703125" customWidth="1"/>
  </cols>
  <sheetData>
    <row r="1" spans="1:3" x14ac:dyDescent="0.25">
      <c r="A1" s="1" t="s">
        <v>0</v>
      </c>
      <c r="B1" s="1" t="s">
        <v>1</v>
      </c>
      <c r="C1" t="s">
        <v>741</v>
      </c>
    </row>
    <row r="2" spans="1:3" ht="60" x14ac:dyDescent="0.25">
      <c r="A2" s="3" t="s">
        <v>102</v>
      </c>
      <c r="B2" s="4" t="s">
        <v>103</v>
      </c>
      <c r="C2">
        <v>33</v>
      </c>
    </row>
    <row r="3" spans="1:3" ht="75" x14ac:dyDescent="0.25">
      <c r="A3" s="3" t="s">
        <v>76</v>
      </c>
      <c r="B3" s="4" t="s">
        <v>77</v>
      </c>
      <c r="C3">
        <v>30</v>
      </c>
    </row>
    <row r="4" spans="1:3" ht="45" x14ac:dyDescent="0.25">
      <c r="A4" s="3" t="s">
        <v>216</v>
      </c>
      <c r="B4" s="4" t="s">
        <v>217</v>
      </c>
      <c r="C4">
        <v>15</v>
      </c>
    </row>
    <row r="5" spans="1:3" ht="30" x14ac:dyDescent="0.25">
      <c r="A5" s="3" t="s">
        <v>235</v>
      </c>
      <c r="B5" s="4" t="s">
        <v>236</v>
      </c>
      <c r="C5">
        <v>8</v>
      </c>
    </row>
    <row r="6" spans="1:3" ht="45" x14ac:dyDescent="0.25">
      <c r="A6" s="3" t="s">
        <v>91</v>
      </c>
      <c r="B6" s="4" t="s">
        <v>92</v>
      </c>
      <c r="C6">
        <v>7</v>
      </c>
    </row>
    <row r="7" spans="1:3" ht="45" x14ac:dyDescent="0.25">
      <c r="A7" s="3" t="s">
        <v>91</v>
      </c>
      <c r="B7" s="4" t="s">
        <v>92</v>
      </c>
      <c r="C7">
        <v>7</v>
      </c>
    </row>
    <row r="8" spans="1:3" ht="60" x14ac:dyDescent="0.25">
      <c r="A8" s="3" t="s">
        <v>50</v>
      </c>
      <c r="B8" s="4" t="s">
        <v>51</v>
      </c>
      <c r="C8">
        <v>5</v>
      </c>
    </row>
    <row r="9" spans="1:3" ht="60" x14ac:dyDescent="0.25">
      <c r="A9" s="3" t="s">
        <v>50</v>
      </c>
      <c r="B9" s="4" t="s">
        <v>51</v>
      </c>
      <c r="C9">
        <v>5</v>
      </c>
    </row>
    <row r="10" spans="1:3" ht="45" x14ac:dyDescent="0.25">
      <c r="A10" s="3" t="s">
        <v>154</v>
      </c>
      <c r="B10" s="4" t="s">
        <v>155</v>
      </c>
      <c r="C10">
        <v>5</v>
      </c>
    </row>
    <row r="11" spans="1:3" ht="45" x14ac:dyDescent="0.25">
      <c r="A11" s="3" t="s">
        <v>154</v>
      </c>
      <c r="B11" s="4" t="s">
        <v>155</v>
      </c>
      <c r="C11">
        <v>5</v>
      </c>
    </row>
    <row r="12" spans="1:3" ht="30" x14ac:dyDescent="0.25">
      <c r="A12" s="3" t="s">
        <v>143</v>
      </c>
      <c r="B12" s="4" t="s">
        <v>144</v>
      </c>
      <c r="C12">
        <v>3</v>
      </c>
    </row>
    <row r="13" spans="1:3" ht="75" x14ac:dyDescent="0.25">
      <c r="A13" s="3" t="s">
        <v>279</v>
      </c>
      <c r="B13" s="7" t="s">
        <v>280</v>
      </c>
      <c r="C13">
        <v>3</v>
      </c>
    </row>
    <row r="14" spans="1:3" ht="75" x14ac:dyDescent="0.25">
      <c r="A14" s="3" t="s">
        <v>228</v>
      </c>
      <c r="B14" s="4" t="s">
        <v>229</v>
      </c>
      <c r="C14">
        <v>2</v>
      </c>
    </row>
    <row r="15" spans="1:3" ht="60" x14ac:dyDescent="0.25">
      <c r="A15" s="3" t="s">
        <v>205</v>
      </c>
      <c r="B15" s="4" t="s">
        <v>206</v>
      </c>
      <c r="C15">
        <v>2</v>
      </c>
    </row>
    <row r="16" spans="1:3" ht="60" x14ac:dyDescent="0.25">
      <c r="A16" s="3" t="s">
        <v>205</v>
      </c>
      <c r="B16" s="4" t="s">
        <v>206</v>
      </c>
      <c r="C16">
        <v>2</v>
      </c>
    </row>
    <row r="17" spans="1:3" ht="60" x14ac:dyDescent="0.25">
      <c r="A17" s="3" t="s">
        <v>205</v>
      </c>
      <c r="B17" s="4" t="s">
        <v>206</v>
      </c>
      <c r="C17">
        <v>2</v>
      </c>
    </row>
    <row r="18" spans="1:3" ht="60" x14ac:dyDescent="0.25">
      <c r="A18" s="3" t="s">
        <v>205</v>
      </c>
      <c r="B18" s="4" t="s">
        <v>206</v>
      </c>
      <c r="C18">
        <v>2</v>
      </c>
    </row>
    <row r="19" spans="1:3" ht="45" x14ac:dyDescent="0.25">
      <c r="A19" s="3" t="s">
        <v>126</v>
      </c>
      <c r="B19" s="4" t="s">
        <v>127</v>
      </c>
      <c r="C19">
        <v>2</v>
      </c>
    </row>
    <row r="20" spans="1:3" ht="75" x14ac:dyDescent="0.25">
      <c r="A20" s="3" t="s">
        <v>276</v>
      </c>
      <c r="B20" s="7" t="s">
        <v>277</v>
      </c>
      <c r="C20">
        <v>1</v>
      </c>
    </row>
    <row r="21" spans="1:3" ht="60" x14ac:dyDescent="0.25">
      <c r="A21" s="3" t="s">
        <v>106</v>
      </c>
      <c r="B21" s="4" t="s">
        <v>107</v>
      </c>
      <c r="C21">
        <v>0</v>
      </c>
    </row>
    <row r="22" spans="1:3" ht="60" x14ac:dyDescent="0.25">
      <c r="A22" s="3" t="s">
        <v>106</v>
      </c>
      <c r="B22" s="4" t="s">
        <v>107</v>
      </c>
      <c r="C22">
        <v>0</v>
      </c>
    </row>
    <row r="23" spans="1:3" ht="60" x14ac:dyDescent="0.25">
      <c r="A23" s="3" t="s">
        <v>160</v>
      </c>
      <c r="B23" s="4" t="s">
        <v>161</v>
      </c>
      <c r="C23">
        <v>0</v>
      </c>
    </row>
    <row r="24" spans="1:3" ht="60" x14ac:dyDescent="0.25">
      <c r="A24" s="3" t="s">
        <v>160</v>
      </c>
      <c r="B24" s="4" t="s">
        <v>161</v>
      </c>
      <c r="C24">
        <v>0</v>
      </c>
    </row>
    <row r="25" spans="1:3" ht="60" x14ac:dyDescent="0.25">
      <c r="A25" s="3" t="s">
        <v>160</v>
      </c>
      <c r="B25" s="4" t="s">
        <v>161</v>
      </c>
      <c r="C25">
        <v>0</v>
      </c>
    </row>
    <row r="26" spans="1:3" ht="60" x14ac:dyDescent="0.25">
      <c r="A26" s="3" t="s">
        <v>160</v>
      </c>
      <c r="B26" s="4" t="s">
        <v>161</v>
      </c>
      <c r="C26">
        <v>0</v>
      </c>
    </row>
    <row r="27" spans="1:3" ht="60" x14ac:dyDescent="0.25">
      <c r="A27" s="3" t="s">
        <v>160</v>
      </c>
      <c r="B27" s="4" t="s">
        <v>161</v>
      </c>
      <c r="C27">
        <v>0</v>
      </c>
    </row>
    <row r="28" spans="1:3" ht="60" x14ac:dyDescent="0.25">
      <c r="A28" s="3" t="s">
        <v>160</v>
      </c>
      <c r="B28" s="4" t="s">
        <v>161</v>
      </c>
      <c r="C28">
        <v>0</v>
      </c>
    </row>
    <row r="29" spans="1:3" ht="30" x14ac:dyDescent="0.25">
      <c r="A29" s="3" t="s">
        <v>147</v>
      </c>
      <c r="B29" s="4" t="s">
        <v>148</v>
      </c>
      <c r="C29">
        <v>0</v>
      </c>
    </row>
    <row r="30" spans="1:3" ht="75" x14ac:dyDescent="0.25">
      <c r="A30" s="3" t="s">
        <v>80</v>
      </c>
      <c r="B30" s="4" t="s">
        <v>81</v>
      </c>
      <c r="C30">
        <v>0</v>
      </c>
    </row>
    <row r="31" spans="1:3" ht="45" x14ac:dyDescent="0.25">
      <c r="A31" s="3" t="s">
        <v>199</v>
      </c>
      <c r="B31" s="4" t="s">
        <v>200</v>
      </c>
      <c r="C31">
        <v>0</v>
      </c>
    </row>
    <row r="36" spans="1:37" s="2" customFormat="1" ht="135" x14ac:dyDescent="0.25">
      <c r="A36" s="3" t="s">
        <v>102</v>
      </c>
      <c r="B36" s="4" t="s">
        <v>103</v>
      </c>
      <c r="C36" s="9" t="s">
        <v>322</v>
      </c>
      <c r="D36" s="23"/>
      <c r="E36" s="23"/>
      <c r="F36" s="9">
        <v>2007</v>
      </c>
      <c r="G36" s="3" t="s">
        <v>104</v>
      </c>
      <c r="H36" s="9">
        <v>44</v>
      </c>
      <c r="I36" s="3" t="s">
        <v>100</v>
      </c>
      <c r="J36" s="3">
        <v>24</v>
      </c>
      <c r="K36" s="3" t="s">
        <v>34</v>
      </c>
      <c r="L36" s="9">
        <v>63</v>
      </c>
      <c r="M36" s="9" t="s">
        <v>394</v>
      </c>
      <c r="N36" s="3" t="s">
        <v>41</v>
      </c>
      <c r="O36" s="3">
        <v>30</v>
      </c>
      <c r="P36" s="3" t="s">
        <v>48</v>
      </c>
      <c r="Q36" s="3"/>
      <c r="R36" s="3">
        <v>1.5</v>
      </c>
      <c r="S36" s="3">
        <v>9</v>
      </c>
      <c r="T36" s="3">
        <v>3</v>
      </c>
      <c r="U36" s="9" t="s">
        <v>726</v>
      </c>
      <c r="V36" s="13" t="s">
        <v>282</v>
      </c>
      <c r="W36" s="3">
        <v>12</v>
      </c>
      <c r="X36" s="3">
        <v>12</v>
      </c>
      <c r="Y36" s="3" t="s">
        <v>42</v>
      </c>
      <c r="Z36" s="22" t="s">
        <v>386</v>
      </c>
      <c r="AA36" s="6" t="s">
        <v>436</v>
      </c>
      <c r="AB36" s="13" t="s">
        <v>679</v>
      </c>
      <c r="AC36" s="6" t="s">
        <v>282</v>
      </c>
      <c r="AD36" s="6" t="s">
        <v>291</v>
      </c>
      <c r="AE36" s="6" t="s">
        <v>282</v>
      </c>
      <c r="AF36" s="6" t="s">
        <v>434</v>
      </c>
      <c r="AG36" s="13" t="s">
        <v>435</v>
      </c>
      <c r="AH36" s="6" t="s">
        <v>282</v>
      </c>
      <c r="AI36" s="6" t="s">
        <v>105</v>
      </c>
      <c r="AJ36" s="6" t="s">
        <v>282</v>
      </c>
      <c r="AK36" s="10" t="s">
        <v>278</v>
      </c>
    </row>
    <row r="37" spans="1:37" s="2" customFormat="1" ht="75" x14ac:dyDescent="0.25">
      <c r="A37" s="3" t="s">
        <v>76</v>
      </c>
      <c r="B37" s="4" t="s">
        <v>77</v>
      </c>
      <c r="C37" s="9" t="s">
        <v>317</v>
      </c>
      <c r="D37" s="23">
        <v>12</v>
      </c>
      <c r="E37" s="23">
        <v>16</v>
      </c>
      <c r="F37" s="9">
        <v>2002</v>
      </c>
      <c r="G37" s="3" t="s">
        <v>59</v>
      </c>
      <c r="H37" s="9">
        <v>72</v>
      </c>
      <c r="I37" s="3" t="s">
        <v>60</v>
      </c>
      <c r="J37" s="3">
        <v>80</v>
      </c>
      <c r="K37" s="3" t="s">
        <v>34</v>
      </c>
      <c r="L37" s="9">
        <v>66</v>
      </c>
      <c r="M37" s="9" t="s">
        <v>394</v>
      </c>
      <c r="N37" s="3" t="s">
        <v>26</v>
      </c>
      <c r="O37" s="3">
        <v>36</v>
      </c>
      <c r="P37" s="3" t="s">
        <v>27</v>
      </c>
      <c r="Q37" s="3"/>
      <c r="R37" s="3">
        <v>1.1499999999999999</v>
      </c>
      <c r="S37" s="3">
        <v>7.04</v>
      </c>
      <c r="T37" s="5">
        <v>1.76</v>
      </c>
      <c r="U37" s="9" t="s">
        <v>723</v>
      </c>
      <c r="V37" s="13" t="s">
        <v>282</v>
      </c>
      <c r="W37" s="3">
        <v>40</v>
      </c>
      <c r="X37" s="3">
        <v>40</v>
      </c>
      <c r="Y37" s="3" t="s">
        <v>28</v>
      </c>
      <c r="Z37" s="12" t="s">
        <v>386</v>
      </c>
      <c r="AA37" s="6" t="s">
        <v>37</v>
      </c>
      <c r="AB37" s="13" t="s">
        <v>445</v>
      </c>
      <c r="AC37" s="6" t="s">
        <v>78</v>
      </c>
      <c r="AD37" s="6" t="s">
        <v>282</v>
      </c>
      <c r="AE37" s="6" t="s">
        <v>282</v>
      </c>
      <c r="AF37" s="6" t="s">
        <v>79</v>
      </c>
      <c r="AG37" s="13" t="s">
        <v>38</v>
      </c>
      <c r="AH37" s="6" t="s">
        <v>38</v>
      </c>
      <c r="AI37" s="6" t="s">
        <v>282</v>
      </c>
      <c r="AJ37" s="6" t="s">
        <v>282</v>
      </c>
      <c r="AK37" s="10" t="s">
        <v>278</v>
      </c>
    </row>
  </sheetData>
  <sortState xmlns:xlrd2="http://schemas.microsoft.com/office/spreadsheetml/2017/richdata2" ref="A2:C32">
    <sortCondition descending="1" ref="C1:C32"/>
  </sortState>
  <hyperlinks>
    <hyperlink ref="B14" r:id="rId1" xr:uid="{92219C69-55B3-4F84-B2EF-F2E22BE96C72}"/>
    <hyperlink ref="B29" r:id="rId2" xr:uid="{C5059120-351E-4CFF-930F-38AC851246B1}"/>
    <hyperlink ref="B15" r:id="rId3" xr:uid="{28E48BF0-A1E0-4CB3-8D39-48294926F12B}"/>
    <hyperlink ref="B3" r:id="rId4" xr:uid="{DBA85EC0-D939-4A41-8D06-10A14E5B638E}"/>
    <hyperlink ref="B2" r:id="rId5" xr:uid="{0CA65F8E-CD45-4D92-861E-C59178FEDA06}"/>
    <hyperlink ref="B7" r:id="rId6" xr:uid="{E19BEE81-3960-40D4-8B04-838C301AFFA6}"/>
    <hyperlink ref="B4" r:id="rId7" xr:uid="{E409E272-0603-4BA0-A1FB-44B6669E424D}"/>
    <hyperlink ref="B19" r:id="rId8" xr:uid="{6831C086-1847-4213-88AF-2EBCAC56CB1B}"/>
    <hyperlink ref="B5" r:id="rId9" xr:uid="{4D015304-800E-4E90-B525-194F9C5C4A68}"/>
    <hyperlink ref="B6" r:id="rId10" xr:uid="{448D0FE2-97B8-4A3C-A859-B725D43096AA}"/>
    <hyperlink ref="B16" r:id="rId11" xr:uid="{C87F416F-0CF4-4B5B-8D17-8690F4A31BA1}"/>
    <hyperlink ref="B17" r:id="rId12" xr:uid="{91F29914-A945-49D1-A205-797FB15B664E}"/>
    <hyperlink ref="B12" r:id="rId13" xr:uid="{95D843FC-A057-4F28-8CB4-B993F9AECBE6}"/>
    <hyperlink ref="B28" r:id="rId14" xr:uid="{950A9151-FFC9-4453-8CD2-115A389A3921}"/>
    <hyperlink ref="B9" r:id="rId15" xr:uid="{B8EAFDAD-EEA1-4ABB-8110-8CE062D0614C}"/>
    <hyperlink ref="B11" r:id="rId16" xr:uid="{4786852C-1A84-4648-943A-A515BF3E9B44}"/>
    <hyperlink ref="B18" r:id="rId17" xr:uid="{8BD9D5AF-6BC9-427B-91AA-1C3358DCFE0C}"/>
    <hyperlink ref="B8" r:id="rId18" xr:uid="{72BB7573-EC19-4695-BDBA-9AA479683C26}"/>
    <hyperlink ref="B23" r:id="rId19" xr:uid="{F9063BF4-A947-463E-A6A9-17072DE5BB66}"/>
    <hyperlink ref="B31" r:id="rId20" xr:uid="{AE545280-820B-402D-8720-33DABFA20FCC}"/>
    <hyperlink ref="B22" r:id="rId21" xr:uid="{2FB713AE-7AEA-447E-9737-FD982AF1A634}"/>
    <hyperlink ref="B30" r:id="rId22" xr:uid="{E2BD84B0-CDD3-4C52-BC28-12822B5AC22A}"/>
    <hyperlink ref="B21" r:id="rId23" xr:uid="{A2D7BACB-3831-49BC-BEC0-2CFA0C16CC04}"/>
    <hyperlink ref="B20" r:id="rId24" tooltip="Persistent link using digital object identifier" xr:uid="{1872F816-3A5A-49D8-9772-A1564D0A9B2B}"/>
    <hyperlink ref="B13" r:id="rId25" xr:uid="{3206FEF9-13B5-4D19-B0E6-625E958789A5}"/>
    <hyperlink ref="B25" r:id="rId26" xr:uid="{F22438E7-3628-4253-9C63-4BF881F30ACD}"/>
    <hyperlink ref="B26" r:id="rId27" xr:uid="{713CE766-C609-440F-AA73-F43E43709333}"/>
    <hyperlink ref="B27" r:id="rId28" xr:uid="{87EAEFBA-6C79-445B-9DE4-0785AC73944B}"/>
    <hyperlink ref="B24" r:id="rId29" xr:uid="{4F6495F2-DA31-4E67-837D-9CB06A41D78B}"/>
    <hyperlink ref="B10" r:id="rId30" xr:uid="{403C6F7E-39F6-47BE-B213-B58A5C419ABC}"/>
    <hyperlink ref="B36" r:id="rId31" xr:uid="{55F37B22-6058-4E6D-BE7B-6B399FF20578}"/>
    <hyperlink ref="B37" r:id="rId32" xr:uid="{225ED1CE-A83C-4779-B573-FC5BAA175D51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7DB5-D52A-4CEE-A766-7A1E7387A488}">
  <dimension ref="A1:AK255"/>
  <sheetViews>
    <sheetView tabSelected="1" topLeftCell="A81" workbookViewId="0">
      <pane xSplit="1" topLeftCell="W1" activePane="topRight" state="frozen"/>
      <selection pane="topRight" activeCell="AG50" sqref="AG50"/>
    </sheetView>
  </sheetViews>
  <sheetFormatPr defaultRowHeight="15" x14ac:dyDescent="0.25"/>
  <cols>
    <col min="1" max="1" width="13.7109375" style="9" customWidth="1"/>
    <col min="2" max="2" width="7.7109375" style="10" customWidth="1"/>
    <col min="3" max="3" width="23.42578125" style="10" customWidth="1"/>
    <col min="4" max="5" width="17.42578125" style="10" customWidth="1"/>
    <col min="6" max="6" width="9.140625" style="10"/>
    <col min="7" max="7" width="25.85546875" style="10" customWidth="1"/>
    <col min="8" max="21" width="13.85546875" style="10" customWidth="1"/>
    <col min="22" max="22" width="13.85546875" style="14" customWidth="1"/>
    <col min="23" max="25" width="13.85546875" style="10" customWidth="1"/>
    <col min="26" max="26" width="20.140625" style="10" bestFit="1" customWidth="1"/>
    <col min="27" max="36" width="13.85546875" style="14" customWidth="1"/>
    <col min="37" max="16384" width="9.140625" style="10"/>
  </cols>
  <sheetData>
    <row r="1" spans="1:37" ht="45" x14ac:dyDescent="0.25">
      <c r="A1" s="33" t="s">
        <v>0</v>
      </c>
      <c r="B1" s="33" t="s">
        <v>1</v>
      </c>
      <c r="C1" s="33" t="s">
        <v>2</v>
      </c>
      <c r="D1" s="33" t="s">
        <v>720</v>
      </c>
      <c r="E1" s="33" t="s">
        <v>721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388</v>
      </c>
      <c r="M1" s="33" t="s">
        <v>390</v>
      </c>
      <c r="N1" s="33" t="s">
        <v>384</v>
      </c>
      <c r="O1" s="33" t="s">
        <v>9</v>
      </c>
      <c r="P1" s="33" t="s">
        <v>10</v>
      </c>
      <c r="Q1" s="33" t="s">
        <v>719</v>
      </c>
      <c r="R1" s="33" t="s">
        <v>11</v>
      </c>
      <c r="S1" s="33" t="s">
        <v>12</v>
      </c>
      <c r="T1" s="34" t="s">
        <v>13</v>
      </c>
      <c r="U1" s="34" t="s">
        <v>731</v>
      </c>
      <c r="V1" s="35" t="s">
        <v>283</v>
      </c>
      <c r="W1" s="33" t="s">
        <v>14</v>
      </c>
      <c r="X1" s="33" t="s">
        <v>15</v>
      </c>
      <c r="Y1" s="33" t="s">
        <v>460</v>
      </c>
      <c r="Z1" s="33" t="s">
        <v>462</v>
      </c>
      <c r="AA1" s="35" t="s">
        <v>16</v>
      </c>
      <c r="AB1" s="35" t="s">
        <v>408</v>
      </c>
      <c r="AC1" s="35" t="s">
        <v>18</v>
      </c>
      <c r="AD1" s="35" t="s">
        <v>17</v>
      </c>
      <c r="AE1" s="35" t="s">
        <v>285</v>
      </c>
      <c r="AF1" s="36" t="s">
        <v>19</v>
      </c>
      <c r="AG1" s="36" t="s">
        <v>409</v>
      </c>
      <c r="AH1" s="36" t="s">
        <v>21</v>
      </c>
      <c r="AI1" s="36" t="s">
        <v>20</v>
      </c>
      <c r="AJ1" s="36" t="s">
        <v>284</v>
      </c>
      <c r="AK1" s="33" t="s">
        <v>286</v>
      </c>
    </row>
    <row r="2" spans="1:37" ht="195" x14ac:dyDescent="0.25">
      <c r="A2" s="9" t="s">
        <v>276</v>
      </c>
      <c r="B2" s="37" t="s">
        <v>277</v>
      </c>
      <c r="C2" s="9" t="s">
        <v>348</v>
      </c>
      <c r="D2" s="38">
        <v>5.6</v>
      </c>
      <c r="E2" s="38">
        <v>7.6</v>
      </c>
      <c r="F2" s="10">
        <v>2023</v>
      </c>
      <c r="G2" s="10" t="s">
        <v>32</v>
      </c>
      <c r="H2" s="9">
        <v>10</v>
      </c>
      <c r="I2" s="10" t="s">
        <v>33</v>
      </c>
      <c r="J2" s="10">
        <v>48</v>
      </c>
      <c r="K2" s="10" t="s">
        <v>34</v>
      </c>
      <c r="L2" s="10">
        <v>54</v>
      </c>
      <c r="M2" s="9" t="s">
        <v>389</v>
      </c>
      <c r="N2" s="9" t="s">
        <v>35</v>
      </c>
      <c r="O2" s="10">
        <v>54</v>
      </c>
      <c r="P2" s="10" t="s">
        <v>48</v>
      </c>
      <c r="R2" s="10">
        <v>4.5</v>
      </c>
      <c r="S2" s="10">
        <v>9.5</v>
      </c>
      <c r="T2" s="10">
        <v>4.7</v>
      </c>
      <c r="U2" s="9" t="s">
        <v>725</v>
      </c>
      <c r="V2" s="14" t="s">
        <v>282</v>
      </c>
      <c r="W2" s="10">
        <v>16</v>
      </c>
      <c r="X2" s="10">
        <v>32</v>
      </c>
      <c r="Y2" s="10" t="s">
        <v>65</v>
      </c>
      <c r="Z2" s="9" t="s">
        <v>65</v>
      </c>
      <c r="AA2" s="13" t="s">
        <v>37</v>
      </c>
      <c r="AB2" s="13" t="s">
        <v>420</v>
      </c>
      <c r="AC2" s="14" t="s">
        <v>282</v>
      </c>
      <c r="AD2" s="14" t="s">
        <v>282</v>
      </c>
      <c r="AE2" s="14" t="s">
        <v>282</v>
      </c>
      <c r="AF2" s="14" t="s">
        <v>38</v>
      </c>
      <c r="AG2" s="14" t="s">
        <v>38</v>
      </c>
      <c r="AH2" s="14" t="s">
        <v>282</v>
      </c>
      <c r="AI2" s="14" t="s">
        <v>282</v>
      </c>
      <c r="AJ2" s="14" t="s">
        <v>282</v>
      </c>
      <c r="AK2" s="10" t="s">
        <v>278</v>
      </c>
    </row>
    <row r="3" spans="1:37" ht="75" x14ac:dyDescent="0.25">
      <c r="A3" s="9" t="s">
        <v>143</v>
      </c>
      <c r="B3" s="37" t="s">
        <v>144</v>
      </c>
      <c r="C3" s="9" t="s">
        <v>329</v>
      </c>
      <c r="D3" s="38">
        <v>6</v>
      </c>
      <c r="E3" s="38">
        <v>8</v>
      </c>
      <c r="F3" s="10">
        <v>2014</v>
      </c>
      <c r="G3" s="9" t="s">
        <v>32</v>
      </c>
      <c r="H3" s="9">
        <v>12</v>
      </c>
      <c r="I3" s="9" t="s">
        <v>25</v>
      </c>
      <c r="J3" s="9">
        <v>36</v>
      </c>
      <c r="K3" s="9" t="s">
        <v>34</v>
      </c>
      <c r="L3" s="9">
        <v>55</v>
      </c>
      <c r="M3" s="9" t="s">
        <v>389</v>
      </c>
      <c r="N3" s="9" t="s">
        <v>26</v>
      </c>
      <c r="O3" s="9" t="s">
        <v>476</v>
      </c>
      <c r="P3" s="9" t="s">
        <v>27</v>
      </c>
      <c r="Q3" s="9"/>
      <c r="R3" s="9">
        <v>2.4</v>
      </c>
      <c r="S3" s="9">
        <v>43.05</v>
      </c>
      <c r="T3" s="9" t="s">
        <v>282</v>
      </c>
      <c r="U3" s="9" t="s">
        <v>726</v>
      </c>
      <c r="V3" s="13" t="s">
        <v>145</v>
      </c>
      <c r="W3" s="9">
        <v>18</v>
      </c>
      <c r="X3" s="9">
        <v>18</v>
      </c>
      <c r="Y3" s="9" t="s">
        <v>82</v>
      </c>
      <c r="Z3" s="9" t="s">
        <v>385</v>
      </c>
      <c r="AA3" s="13" t="s">
        <v>282</v>
      </c>
      <c r="AB3" s="13" t="s">
        <v>282</v>
      </c>
      <c r="AC3" s="13" t="s">
        <v>282</v>
      </c>
      <c r="AD3" s="13" t="s">
        <v>282</v>
      </c>
      <c r="AE3" s="13" t="s">
        <v>295</v>
      </c>
      <c r="AF3" s="13" t="s">
        <v>282</v>
      </c>
      <c r="AG3" s="13" t="s">
        <v>282</v>
      </c>
      <c r="AH3" s="13" t="s">
        <v>282</v>
      </c>
      <c r="AI3" s="13" t="s">
        <v>282</v>
      </c>
      <c r="AJ3" s="13" t="s">
        <v>146</v>
      </c>
      <c r="AK3" s="10" t="s">
        <v>278</v>
      </c>
    </row>
    <row r="4" spans="1:37" ht="165" x14ac:dyDescent="0.25">
      <c r="A4" s="9" t="s">
        <v>106</v>
      </c>
      <c r="B4" s="37" t="s">
        <v>107</v>
      </c>
      <c r="C4" s="9" t="s">
        <v>323</v>
      </c>
      <c r="D4" s="38"/>
      <c r="E4" s="38"/>
      <c r="F4" s="10" t="s">
        <v>363</v>
      </c>
      <c r="G4" s="10" t="s">
        <v>52</v>
      </c>
      <c r="H4" s="9">
        <v>18</v>
      </c>
      <c r="I4" s="10" t="s">
        <v>63</v>
      </c>
      <c r="J4" s="9">
        <v>28</v>
      </c>
      <c r="K4" s="9" t="s">
        <v>64</v>
      </c>
      <c r="L4" s="9" t="s">
        <v>476</v>
      </c>
      <c r="M4" s="9" t="s">
        <v>476</v>
      </c>
      <c r="N4" s="9" t="s">
        <v>41</v>
      </c>
      <c r="O4" s="9">
        <v>2</v>
      </c>
      <c r="P4" s="9" t="s">
        <v>27</v>
      </c>
      <c r="Q4" s="9"/>
      <c r="R4" s="9">
        <f>0.95*1.2</f>
        <v>1.1399999999999999</v>
      </c>
      <c r="S4" s="9">
        <f>2.95*3.6</f>
        <v>10.620000000000001</v>
      </c>
      <c r="T4" s="9" t="s">
        <v>282</v>
      </c>
      <c r="U4" s="9" t="s">
        <v>723</v>
      </c>
      <c r="V4" s="13" t="s">
        <v>282</v>
      </c>
      <c r="W4" s="9">
        <v>14</v>
      </c>
      <c r="X4" s="9">
        <v>14</v>
      </c>
      <c r="Y4" s="9" t="s">
        <v>82</v>
      </c>
      <c r="Z4" s="9" t="s">
        <v>385</v>
      </c>
      <c r="AA4" s="14" t="s">
        <v>282</v>
      </c>
      <c r="AB4" s="14" t="s">
        <v>282</v>
      </c>
      <c r="AC4" s="13" t="s">
        <v>282</v>
      </c>
      <c r="AD4" s="13" t="s">
        <v>108</v>
      </c>
      <c r="AE4" s="13" t="s">
        <v>282</v>
      </c>
      <c r="AF4" s="13" t="s">
        <v>282</v>
      </c>
      <c r="AG4" s="13" t="s">
        <v>282</v>
      </c>
      <c r="AH4" s="13" t="s">
        <v>282</v>
      </c>
      <c r="AI4" s="13" t="s">
        <v>109</v>
      </c>
      <c r="AJ4" s="13" t="s">
        <v>282</v>
      </c>
      <c r="AK4" s="10" t="s">
        <v>278</v>
      </c>
    </row>
    <row r="5" spans="1:37" ht="165" x14ac:dyDescent="0.25">
      <c r="A5" s="9" t="s">
        <v>106</v>
      </c>
      <c r="B5" s="37" t="s">
        <v>107</v>
      </c>
      <c r="C5" s="9" t="s">
        <v>323</v>
      </c>
      <c r="D5" s="38"/>
      <c r="E5" s="38"/>
      <c r="F5" s="10" t="s">
        <v>351</v>
      </c>
      <c r="G5" s="10" t="s">
        <v>52</v>
      </c>
      <c r="H5" s="9">
        <v>19</v>
      </c>
      <c r="I5" s="10" t="s">
        <v>63</v>
      </c>
      <c r="J5" s="9">
        <v>28</v>
      </c>
      <c r="K5" s="9" t="s">
        <v>64</v>
      </c>
      <c r="L5" s="9" t="s">
        <v>476</v>
      </c>
      <c r="M5" s="9" t="s">
        <v>476</v>
      </c>
      <c r="N5" s="9" t="s">
        <v>41</v>
      </c>
      <c r="O5" s="9">
        <v>2</v>
      </c>
      <c r="P5" s="9" t="s">
        <v>27</v>
      </c>
      <c r="Q5" s="9"/>
      <c r="R5" s="9">
        <f>0.95*1.2</f>
        <v>1.1399999999999999</v>
      </c>
      <c r="S5" s="9">
        <f>2.95*3.6</f>
        <v>10.620000000000001</v>
      </c>
      <c r="T5" s="9" t="s">
        <v>282</v>
      </c>
      <c r="U5" s="9" t="s">
        <v>723</v>
      </c>
      <c r="V5" s="13" t="s">
        <v>282</v>
      </c>
      <c r="W5" s="9">
        <v>14</v>
      </c>
      <c r="X5" s="9">
        <v>14</v>
      </c>
      <c r="Y5" s="9" t="s">
        <v>82</v>
      </c>
      <c r="Z5" s="9" t="s">
        <v>385</v>
      </c>
      <c r="AA5" s="14" t="s">
        <v>282</v>
      </c>
      <c r="AB5" s="14" t="s">
        <v>282</v>
      </c>
      <c r="AC5" s="13" t="s">
        <v>282</v>
      </c>
      <c r="AD5" s="13" t="s">
        <v>108</v>
      </c>
      <c r="AE5" s="13" t="s">
        <v>282</v>
      </c>
      <c r="AF5" s="13" t="s">
        <v>282</v>
      </c>
      <c r="AG5" s="13" t="s">
        <v>282</v>
      </c>
      <c r="AH5" s="13" t="s">
        <v>282</v>
      </c>
      <c r="AI5" s="13" t="s">
        <v>109</v>
      </c>
      <c r="AJ5" s="13" t="s">
        <v>282</v>
      </c>
      <c r="AK5" s="10" t="s">
        <v>278</v>
      </c>
    </row>
    <row r="6" spans="1:37" ht="165" x14ac:dyDescent="0.25">
      <c r="A6" s="9" t="s">
        <v>279</v>
      </c>
      <c r="B6" s="37" t="s">
        <v>280</v>
      </c>
      <c r="C6" s="10" t="s">
        <v>349</v>
      </c>
      <c r="D6" s="38">
        <v>2</v>
      </c>
      <c r="E6" s="38">
        <v>2</v>
      </c>
      <c r="F6" s="10">
        <v>2023</v>
      </c>
      <c r="G6" s="10" t="s">
        <v>281</v>
      </c>
      <c r="H6" s="9">
        <v>22</v>
      </c>
      <c r="I6" s="10" t="s">
        <v>33</v>
      </c>
      <c r="J6" s="10">
        <v>42</v>
      </c>
      <c r="K6" s="10" t="s">
        <v>453</v>
      </c>
      <c r="L6" s="10">
        <v>60</v>
      </c>
      <c r="M6" s="9" t="s">
        <v>389</v>
      </c>
      <c r="N6" s="9" t="s">
        <v>35</v>
      </c>
      <c r="O6" s="10">
        <v>56</v>
      </c>
      <c r="P6" s="10" t="s">
        <v>27</v>
      </c>
      <c r="R6" s="10">
        <v>3.75</v>
      </c>
      <c r="S6" s="10">
        <v>11.25</v>
      </c>
      <c r="T6" s="10">
        <v>3.75</v>
      </c>
      <c r="U6" s="9" t="s">
        <v>725</v>
      </c>
      <c r="V6" s="14" t="s">
        <v>282</v>
      </c>
      <c r="W6" s="10">
        <v>21</v>
      </c>
      <c r="X6" s="10">
        <v>21</v>
      </c>
      <c r="Y6" s="10" t="s">
        <v>42</v>
      </c>
      <c r="Z6" s="12" t="s">
        <v>386</v>
      </c>
      <c r="AA6" s="14" t="s">
        <v>282</v>
      </c>
      <c r="AB6" s="14" t="s">
        <v>282</v>
      </c>
      <c r="AC6" s="14" t="s">
        <v>275</v>
      </c>
      <c r="AD6" s="14" t="s">
        <v>282</v>
      </c>
      <c r="AE6" s="14" t="s">
        <v>282</v>
      </c>
      <c r="AF6" s="14" t="s">
        <v>282</v>
      </c>
      <c r="AG6" s="14" t="s">
        <v>282</v>
      </c>
      <c r="AH6" s="14" t="s">
        <v>38</v>
      </c>
      <c r="AI6" s="14" t="s">
        <v>282</v>
      </c>
      <c r="AJ6" s="14" t="s">
        <v>282</v>
      </c>
      <c r="AK6" s="10" t="s">
        <v>278</v>
      </c>
    </row>
    <row r="7" spans="1:37" ht="135" x14ac:dyDescent="0.25">
      <c r="A7" s="9" t="s">
        <v>50</v>
      </c>
      <c r="B7" s="37" t="s">
        <v>51</v>
      </c>
      <c r="C7" s="9" t="s">
        <v>313</v>
      </c>
      <c r="D7" s="38">
        <v>4.5999999999999996</v>
      </c>
      <c r="E7" s="38">
        <v>4.5999999999999996</v>
      </c>
      <c r="F7" s="10" t="s">
        <v>358</v>
      </c>
      <c r="G7" s="10" t="s">
        <v>52</v>
      </c>
      <c r="H7" s="9">
        <v>28</v>
      </c>
      <c r="I7" s="9" t="s">
        <v>53</v>
      </c>
      <c r="J7" s="9">
        <v>32</v>
      </c>
      <c r="K7" s="9" t="s">
        <v>34</v>
      </c>
      <c r="L7" s="9">
        <v>42</v>
      </c>
      <c r="M7" s="9" t="s">
        <v>391</v>
      </c>
      <c r="N7" s="9" t="s">
        <v>35</v>
      </c>
      <c r="O7" s="9" t="s">
        <v>476</v>
      </c>
      <c r="P7" s="9" t="s">
        <v>27</v>
      </c>
      <c r="Q7" s="9"/>
      <c r="R7" s="9" t="s">
        <v>54</v>
      </c>
      <c r="S7" s="9" t="s">
        <v>55</v>
      </c>
      <c r="T7" s="9" t="s">
        <v>56</v>
      </c>
      <c r="U7" s="9" t="s">
        <v>728</v>
      </c>
      <c r="V7" s="13" t="s">
        <v>57</v>
      </c>
      <c r="W7" s="9">
        <v>16</v>
      </c>
      <c r="X7" s="9">
        <v>16</v>
      </c>
      <c r="Y7" s="9" t="s">
        <v>28</v>
      </c>
      <c r="Z7" s="22" t="s">
        <v>386</v>
      </c>
      <c r="AA7" s="13" t="s">
        <v>282</v>
      </c>
      <c r="AB7" s="13" t="s">
        <v>282</v>
      </c>
      <c r="AC7" s="13" t="s">
        <v>282</v>
      </c>
      <c r="AD7" s="13" t="s">
        <v>282</v>
      </c>
      <c r="AE7" s="13" t="s">
        <v>58</v>
      </c>
      <c r="AF7" s="13" t="s">
        <v>282</v>
      </c>
      <c r="AG7" s="13" t="s">
        <v>282</v>
      </c>
      <c r="AH7" s="13" t="s">
        <v>282</v>
      </c>
      <c r="AI7" s="13" t="s">
        <v>282</v>
      </c>
      <c r="AJ7" s="13" t="s">
        <v>38</v>
      </c>
      <c r="AK7" s="10" t="s">
        <v>278</v>
      </c>
    </row>
    <row r="8" spans="1:37" ht="135" x14ac:dyDescent="0.25">
      <c r="A8" s="9" t="s">
        <v>50</v>
      </c>
      <c r="B8" s="37" t="s">
        <v>51</v>
      </c>
      <c r="C8" s="9" t="s">
        <v>313</v>
      </c>
      <c r="D8" s="38">
        <v>4.5999999999999996</v>
      </c>
      <c r="E8" s="38">
        <v>4.5999999999999996</v>
      </c>
      <c r="F8" s="10" t="s">
        <v>359</v>
      </c>
      <c r="G8" s="10" t="s">
        <v>52</v>
      </c>
      <c r="H8" s="9">
        <v>29</v>
      </c>
      <c r="I8" s="9" t="s">
        <v>53</v>
      </c>
      <c r="J8" s="9">
        <v>32</v>
      </c>
      <c r="K8" s="9" t="s">
        <v>34</v>
      </c>
      <c r="L8" s="9">
        <v>42</v>
      </c>
      <c r="M8" s="9" t="s">
        <v>391</v>
      </c>
      <c r="N8" s="9" t="s">
        <v>35</v>
      </c>
      <c r="O8" s="9" t="s">
        <v>476</v>
      </c>
      <c r="P8" s="9" t="s">
        <v>27</v>
      </c>
      <c r="Q8" s="9"/>
      <c r="R8" s="9" t="s">
        <v>54</v>
      </c>
      <c r="S8" s="9" t="s">
        <v>55</v>
      </c>
      <c r="T8" s="9" t="s">
        <v>56</v>
      </c>
      <c r="U8" s="9" t="s">
        <v>728</v>
      </c>
      <c r="V8" s="13" t="s">
        <v>71</v>
      </c>
      <c r="W8" s="9">
        <v>16</v>
      </c>
      <c r="X8" s="9">
        <v>16</v>
      </c>
      <c r="Y8" s="9" t="s">
        <v>28</v>
      </c>
      <c r="Z8" s="12" t="s">
        <v>386</v>
      </c>
      <c r="AA8" s="13" t="s">
        <v>282</v>
      </c>
      <c r="AB8" s="13" t="s">
        <v>282</v>
      </c>
      <c r="AC8" s="13" t="s">
        <v>282</v>
      </c>
      <c r="AD8" s="13" t="s">
        <v>282</v>
      </c>
      <c r="AE8" s="13" t="s">
        <v>304</v>
      </c>
      <c r="AF8" s="13" t="s">
        <v>282</v>
      </c>
      <c r="AG8" s="13" t="s">
        <v>282</v>
      </c>
      <c r="AH8" s="13" t="s">
        <v>282</v>
      </c>
      <c r="AI8" s="13" t="s">
        <v>282</v>
      </c>
      <c r="AJ8" s="13" t="s">
        <v>251</v>
      </c>
      <c r="AK8" s="10" t="s">
        <v>278</v>
      </c>
    </row>
    <row r="9" spans="1:37" ht="135" x14ac:dyDescent="0.25">
      <c r="A9" s="9" t="s">
        <v>160</v>
      </c>
      <c r="B9" s="37" t="s">
        <v>161</v>
      </c>
      <c r="C9" s="9" t="s">
        <v>332</v>
      </c>
      <c r="D9" s="38">
        <v>6</v>
      </c>
      <c r="E9" s="38">
        <v>8</v>
      </c>
      <c r="F9" s="10" t="s">
        <v>372</v>
      </c>
      <c r="G9" s="10" t="s">
        <v>156</v>
      </c>
      <c r="H9" s="9">
        <v>33</v>
      </c>
      <c r="I9" s="9" t="s">
        <v>25</v>
      </c>
      <c r="J9" s="9">
        <v>22</v>
      </c>
      <c r="K9" s="9" t="s">
        <v>34</v>
      </c>
      <c r="L9" s="9">
        <v>56</v>
      </c>
      <c r="M9" s="9" t="s">
        <v>389</v>
      </c>
      <c r="N9" s="9" t="s">
        <v>26</v>
      </c>
      <c r="O9" s="9" t="s">
        <v>476</v>
      </c>
      <c r="P9" s="9" t="s">
        <v>27</v>
      </c>
      <c r="Q9" s="9"/>
      <c r="R9" s="9">
        <v>2.4</v>
      </c>
      <c r="S9" s="9">
        <v>116.85</v>
      </c>
      <c r="T9" s="9" t="s">
        <v>476</v>
      </c>
      <c r="U9" s="9" t="s">
        <v>726</v>
      </c>
      <c r="V9" s="13" t="s">
        <v>395</v>
      </c>
      <c r="W9" s="9">
        <v>12</v>
      </c>
      <c r="X9" s="9">
        <v>10</v>
      </c>
      <c r="Y9" s="9" t="s">
        <v>82</v>
      </c>
      <c r="Z9" s="9" t="s">
        <v>385</v>
      </c>
      <c r="AA9" s="13" t="s">
        <v>282</v>
      </c>
      <c r="AB9" s="13" t="s">
        <v>282</v>
      </c>
      <c r="AC9" s="13" t="s">
        <v>282</v>
      </c>
      <c r="AD9" s="13" t="s">
        <v>282</v>
      </c>
      <c r="AE9" s="13" t="s">
        <v>404</v>
      </c>
      <c r="AF9" s="13" t="s">
        <v>282</v>
      </c>
      <c r="AG9" s="13" t="s">
        <v>282</v>
      </c>
      <c r="AH9" s="13" t="s">
        <v>282</v>
      </c>
      <c r="AI9" s="13" t="s">
        <v>282</v>
      </c>
      <c r="AJ9" s="13" t="s">
        <v>405</v>
      </c>
      <c r="AK9" s="10" t="s">
        <v>278</v>
      </c>
    </row>
    <row r="10" spans="1:37" ht="135" x14ac:dyDescent="0.25">
      <c r="A10" s="9" t="s">
        <v>160</v>
      </c>
      <c r="B10" s="37" t="s">
        <v>161</v>
      </c>
      <c r="C10" s="9" t="s">
        <v>332</v>
      </c>
      <c r="D10" s="38">
        <v>6</v>
      </c>
      <c r="E10" s="38">
        <v>8</v>
      </c>
      <c r="F10" s="10" t="s">
        <v>373</v>
      </c>
      <c r="G10" s="10" t="s">
        <v>156</v>
      </c>
      <c r="H10" s="9">
        <v>34</v>
      </c>
      <c r="I10" s="9" t="s">
        <v>25</v>
      </c>
      <c r="J10" s="9">
        <v>22</v>
      </c>
      <c r="K10" s="9" t="s">
        <v>34</v>
      </c>
      <c r="L10" s="9">
        <v>56</v>
      </c>
      <c r="M10" s="9" t="s">
        <v>389</v>
      </c>
      <c r="N10" s="9" t="s">
        <v>26</v>
      </c>
      <c r="O10" s="9" t="s">
        <v>476</v>
      </c>
      <c r="P10" s="9" t="s">
        <v>27</v>
      </c>
      <c r="Q10" s="9"/>
      <c r="R10" s="9">
        <v>2.4</v>
      </c>
      <c r="S10" s="9">
        <v>116.85</v>
      </c>
      <c r="T10" s="9" t="s">
        <v>282</v>
      </c>
      <c r="U10" s="9" t="s">
        <v>726</v>
      </c>
      <c r="V10" s="13" t="s">
        <v>66</v>
      </c>
      <c r="W10" s="9">
        <v>12</v>
      </c>
      <c r="X10" s="9">
        <v>10</v>
      </c>
      <c r="Y10" s="9" t="s">
        <v>82</v>
      </c>
      <c r="Z10" s="9" t="s">
        <v>385</v>
      </c>
      <c r="AA10" s="13" t="s">
        <v>282</v>
      </c>
      <c r="AB10" s="13" t="s">
        <v>282</v>
      </c>
      <c r="AC10" s="13" t="s">
        <v>282</v>
      </c>
      <c r="AD10" s="13" t="s">
        <v>282</v>
      </c>
      <c r="AE10" s="13" t="s">
        <v>400</v>
      </c>
      <c r="AF10" s="13" t="s">
        <v>282</v>
      </c>
      <c r="AG10" s="13" t="s">
        <v>282</v>
      </c>
      <c r="AH10" s="13" t="s">
        <v>282</v>
      </c>
      <c r="AI10" s="13" t="s">
        <v>282</v>
      </c>
      <c r="AJ10" s="13" t="s">
        <v>402</v>
      </c>
      <c r="AK10" s="10" t="s">
        <v>278</v>
      </c>
    </row>
    <row r="11" spans="1:37" ht="135" x14ac:dyDescent="0.25">
      <c r="A11" s="9" t="s">
        <v>160</v>
      </c>
      <c r="B11" s="37" t="s">
        <v>161</v>
      </c>
      <c r="C11" s="9" t="s">
        <v>332</v>
      </c>
      <c r="D11" s="38">
        <v>6</v>
      </c>
      <c r="E11" s="38">
        <v>8</v>
      </c>
      <c r="F11" s="10" t="s">
        <v>396</v>
      </c>
      <c r="G11" s="10" t="s">
        <v>156</v>
      </c>
      <c r="H11" s="9">
        <v>35</v>
      </c>
      <c r="I11" s="9" t="s">
        <v>25</v>
      </c>
      <c r="J11" s="9">
        <v>22</v>
      </c>
      <c r="K11" s="9" t="s">
        <v>34</v>
      </c>
      <c r="L11" s="9">
        <v>56</v>
      </c>
      <c r="M11" s="9" t="s">
        <v>389</v>
      </c>
      <c r="N11" s="9" t="s">
        <v>26</v>
      </c>
      <c r="O11" s="9" t="s">
        <v>476</v>
      </c>
      <c r="P11" s="9" t="s">
        <v>27</v>
      </c>
      <c r="Q11" s="9"/>
      <c r="R11" s="9">
        <v>2.4</v>
      </c>
      <c r="S11" s="9">
        <v>116.85</v>
      </c>
      <c r="T11" s="9" t="s">
        <v>282</v>
      </c>
      <c r="U11" s="9" t="s">
        <v>726</v>
      </c>
      <c r="V11" s="13" t="s">
        <v>207</v>
      </c>
      <c r="W11" s="9">
        <v>12</v>
      </c>
      <c r="X11" s="9">
        <v>10</v>
      </c>
      <c r="Y11" s="9" t="s">
        <v>82</v>
      </c>
      <c r="Z11" s="9" t="s">
        <v>385</v>
      </c>
      <c r="AA11" s="13" t="s">
        <v>282</v>
      </c>
      <c r="AB11" s="13" t="s">
        <v>282</v>
      </c>
      <c r="AC11" s="13" t="s">
        <v>282</v>
      </c>
      <c r="AD11" s="13" t="s">
        <v>282</v>
      </c>
      <c r="AE11" s="13" t="s">
        <v>162</v>
      </c>
      <c r="AF11" s="13" t="s">
        <v>282</v>
      </c>
      <c r="AG11" s="13" t="s">
        <v>282</v>
      </c>
      <c r="AH11" s="13" t="s">
        <v>282</v>
      </c>
      <c r="AI11" s="13" t="s">
        <v>282</v>
      </c>
      <c r="AJ11" s="13" t="s">
        <v>401</v>
      </c>
      <c r="AK11" s="10" t="s">
        <v>278</v>
      </c>
    </row>
    <row r="12" spans="1:37" ht="135" x14ac:dyDescent="0.25">
      <c r="A12" s="9" t="s">
        <v>160</v>
      </c>
      <c r="B12" s="37" t="s">
        <v>161</v>
      </c>
      <c r="C12" s="9" t="s">
        <v>332</v>
      </c>
      <c r="D12" s="38">
        <v>6</v>
      </c>
      <c r="E12" s="38">
        <v>8</v>
      </c>
      <c r="F12" s="10" t="s">
        <v>397</v>
      </c>
      <c r="G12" s="10" t="s">
        <v>156</v>
      </c>
      <c r="H12" s="9">
        <v>36</v>
      </c>
      <c r="I12" s="9" t="s">
        <v>25</v>
      </c>
      <c r="J12" s="9">
        <v>22</v>
      </c>
      <c r="K12" s="9" t="s">
        <v>34</v>
      </c>
      <c r="L12" s="9">
        <v>56</v>
      </c>
      <c r="M12" s="9" t="s">
        <v>389</v>
      </c>
      <c r="N12" s="9" t="s">
        <v>26</v>
      </c>
      <c r="O12" s="9" t="s">
        <v>476</v>
      </c>
      <c r="P12" s="9" t="s">
        <v>27</v>
      </c>
      <c r="Q12" s="9"/>
      <c r="R12" s="9">
        <v>2.4</v>
      </c>
      <c r="S12" s="9" t="s">
        <v>476</v>
      </c>
      <c r="T12" s="9" t="s">
        <v>476</v>
      </c>
      <c r="U12" s="9" t="s">
        <v>726</v>
      </c>
      <c r="V12" s="13" t="s">
        <v>395</v>
      </c>
      <c r="W12" s="9">
        <v>12</v>
      </c>
      <c r="X12" s="9">
        <v>10</v>
      </c>
      <c r="Y12" s="9" t="s">
        <v>65</v>
      </c>
      <c r="Z12" s="39" t="s">
        <v>65</v>
      </c>
      <c r="AA12" s="13" t="s">
        <v>282</v>
      </c>
      <c r="AB12" s="13" t="s">
        <v>282</v>
      </c>
      <c r="AC12" s="13" t="s">
        <v>282</v>
      </c>
      <c r="AD12" s="13" t="s">
        <v>282</v>
      </c>
      <c r="AE12" s="13" t="s">
        <v>404</v>
      </c>
      <c r="AF12" s="13" t="s">
        <v>282</v>
      </c>
      <c r="AG12" s="13" t="s">
        <v>282</v>
      </c>
      <c r="AH12" s="13" t="s">
        <v>282</v>
      </c>
      <c r="AI12" s="13" t="s">
        <v>282</v>
      </c>
      <c r="AJ12" s="13" t="s">
        <v>405</v>
      </c>
      <c r="AK12" s="10" t="s">
        <v>278</v>
      </c>
    </row>
    <row r="13" spans="1:37" ht="135" x14ac:dyDescent="0.25">
      <c r="A13" s="9" t="s">
        <v>160</v>
      </c>
      <c r="B13" s="37" t="s">
        <v>161</v>
      </c>
      <c r="C13" s="9" t="s">
        <v>332</v>
      </c>
      <c r="D13" s="38">
        <v>6</v>
      </c>
      <c r="E13" s="38">
        <v>8</v>
      </c>
      <c r="F13" s="10" t="s">
        <v>398</v>
      </c>
      <c r="G13" s="10" t="s">
        <v>156</v>
      </c>
      <c r="H13" s="9">
        <v>37</v>
      </c>
      <c r="I13" s="9" t="s">
        <v>25</v>
      </c>
      <c r="J13" s="9">
        <v>22</v>
      </c>
      <c r="K13" s="9" t="s">
        <v>34</v>
      </c>
      <c r="L13" s="9">
        <v>56</v>
      </c>
      <c r="M13" s="9" t="s">
        <v>389</v>
      </c>
      <c r="N13" s="9" t="s">
        <v>26</v>
      </c>
      <c r="O13" s="9" t="s">
        <v>476</v>
      </c>
      <c r="P13" s="9" t="s">
        <v>27</v>
      </c>
      <c r="Q13" s="9"/>
      <c r="R13" s="9">
        <v>2.4</v>
      </c>
      <c r="S13" s="9" t="s">
        <v>476</v>
      </c>
      <c r="T13" s="9" t="s">
        <v>476</v>
      </c>
      <c r="U13" s="9" t="s">
        <v>726</v>
      </c>
      <c r="V13" s="13" t="s">
        <v>66</v>
      </c>
      <c r="W13" s="9">
        <v>12</v>
      </c>
      <c r="X13" s="9">
        <v>10</v>
      </c>
      <c r="Y13" s="9" t="s">
        <v>65</v>
      </c>
      <c r="Z13" s="9" t="s">
        <v>65</v>
      </c>
      <c r="AA13" s="13" t="s">
        <v>282</v>
      </c>
      <c r="AB13" s="13" t="s">
        <v>282</v>
      </c>
      <c r="AC13" s="13" t="s">
        <v>282</v>
      </c>
      <c r="AD13" s="13" t="s">
        <v>282</v>
      </c>
      <c r="AE13" s="13" t="s">
        <v>400</v>
      </c>
      <c r="AF13" s="13" t="s">
        <v>282</v>
      </c>
      <c r="AG13" s="13" t="s">
        <v>282</v>
      </c>
      <c r="AH13" s="13" t="s">
        <v>282</v>
      </c>
      <c r="AI13" s="13" t="s">
        <v>282</v>
      </c>
      <c r="AJ13" s="13" t="s">
        <v>402</v>
      </c>
      <c r="AK13" s="10" t="s">
        <v>278</v>
      </c>
    </row>
    <row r="14" spans="1:37" ht="135" x14ac:dyDescent="0.25">
      <c r="A14" s="9" t="s">
        <v>160</v>
      </c>
      <c r="B14" s="37" t="s">
        <v>161</v>
      </c>
      <c r="C14" s="9" t="s">
        <v>332</v>
      </c>
      <c r="D14" s="38">
        <v>6</v>
      </c>
      <c r="E14" s="38">
        <v>8</v>
      </c>
      <c r="F14" s="10" t="s">
        <v>399</v>
      </c>
      <c r="G14" s="10" t="s">
        <v>156</v>
      </c>
      <c r="H14" s="9">
        <v>38</v>
      </c>
      <c r="I14" s="9" t="s">
        <v>25</v>
      </c>
      <c r="J14" s="9">
        <v>22</v>
      </c>
      <c r="K14" s="9" t="s">
        <v>34</v>
      </c>
      <c r="L14" s="9">
        <v>56</v>
      </c>
      <c r="M14" s="9" t="s">
        <v>389</v>
      </c>
      <c r="N14" s="9" t="s">
        <v>26</v>
      </c>
      <c r="O14" s="9" t="s">
        <v>476</v>
      </c>
      <c r="P14" s="9" t="s">
        <v>27</v>
      </c>
      <c r="Q14" s="9"/>
      <c r="R14" s="9">
        <v>2.4</v>
      </c>
      <c r="S14" s="9" t="s">
        <v>476</v>
      </c>
      <c r="T14" s="9" t="s">
        <v>476</v>
      </c>
      <c r="U14" s="9" t="s">
        <v>726</v>
      </c>
      <c r="V14" s="13" t="s">
        <v>207</v>
      </c>
      <c r="W14" s="9">
        <v>12</v>
      </c>
      <c r="X14" s="9">
        <v>10</v>
      </c>
      <c r="Y14" s="9" t="s">
        <v>65</v>
      </c>
      <c r="Z14" s="9" t="s">
        <v>65</v>
      </c>
      <c r="AA14" s="13" t="s">
        <v>282</v>
      </c>
      <c r="AB14" s="13" t="s">
        <v>282</v>
      </c>
      <c r="AC14" s="13" t="s">
        <v>282</v>
      </c>
      <c r="AD14" s="13" t="s">
        <v>282</v>
      </c>
      <c r="AE14" s="13" t="s">
        <v>162</v>
      </c>
      <c r="AF14" s="13" t="s">
        <v>282</v>
      </c>
      <c r="AG14" s="13" t="s">
        <v>282</v>
      </c>
      <c r="AH14" s="13" t="s">
        <v>282</v>
      </c>
      <c r="AI14" s="13" t="s">
        <v>282</v>
      </c>
      <c r="AJ14" s="13" t="s">
        <v>38</v>
      </c>
      <c r="AK14" s="10" t="s">
        <v>278</v>
      </c>
    </row>
    <row r="15" spans="1:37" ht="90" x14ac:dyDescent="0.25">
      <c r="A15" s="9" t="s">
        <v>147</v>
      </c>
      <c r="B15" s="37" t="s">
        <v>148</v>
      </c>
      <c r="C15" s="9" t="s">
        <v>330</v>
      </c>
      <c r="D15" s="38">
        <v>6</v>
      </c>
      <c r="E15" s="38">
        <v>6</v>
      </c>
      <c r="F15" s="9" t="s">
        <v>374</v>
      </c>
      <c r="G15" s="9" t="s">
        <v>32</v>
      </c>
      <c r="H15" s="9">
        <v>45</v>
      </c>
      <c r="I15" s="9" t="s">
        <v>53</v>
      </c>
      <c r="J15" s="9">
        <v>110</v>
      </c>
      <c r="K15" s="9" t="s">
        <v>34</v>
      </c>
      <c r="L15" s="9" t="s">
        <v>282</v>
      </c>
      <c r="M15" s="9" t="s">
        <v>282</v>
      </c>
      <c r="N15" s="9" t="s">
        <v>41</v>
      </c>
      <c r="O15" s="9">
        <v>42</v>
      </c>
      <c r="P15" s="9" t="s">
        <v>27</v>
      </c>
      <c r="Q15" s="9"/>
      <c r="R15" s="9">
        <v>2.25</v>
      </c>
      <c r="S15" s="9">
        <v>4.5</v>
      </c>
      <c r="T15" s="9">
        <v>2.25</v>
      </c>
      <c r="U15" s="9" t="s">
        <v>726</v>
      </c>
      <c r="V15" s="13" t="s">
        <v>57</v>
      </c>
      <c r="W15" s="9" t="s">
        <v>282</v>
      </c>
      <c r="X15" s="9" t="s">
        <v>282</v>
      </c>
      <c r="Y15" s="9" t="s">
        <v>65</v>
      </c>
      <c r="Z15" s="9" t="s">
        <v>65</v>
      </c>
      <c r="AA15" s="13" t="s">
        <v>419</v>
      </c>
      <c r="AB15" s="13" t="s">
        <v>413</v>
      </c>
      <c r="AC15" s="13" t="s">
        <v>150</v>
      </c>
      <c r="AD15" s="13" t="s">
        <v>149</v>
      </c>
      <c r="AE15" s="13" t="s">
        <v>296</v>
      </c>
      <c r="AF15" s="13" t="s">
        <v>38</v>
      </c>
      <c r="AG15" s="13" t="s">
        <v>38</v>
      </c>
      <c r="AH15" s="13" t="s">
        <v>152</v>
      </c>
      <c r="AI15" s="13" t="s">
        <v>151</v>
      </c>
      <c r="AJ15" s="13" t="s">
        <v>153</v>
      </c>
      <c r="AK15" s="10" t="s">
        <v>278</v>
      </c>
    </row>
    <row r="16" spans="1:37" ht="210" x14ac:dyDescent="0.25">
      <c r="A16" s="9" t="s">
        <v>228</v>
      </c>
      <c r="B16" s="37" t="s">
        <v>229</v>
      </c>
      <c r="C16" s="9" t="s">
        <v>339</v>
      </c>
      <c r="D16" s="38">
        <v>6</v>
      </c>
      <c r="E16" s="38">
        <v>6</v>
      </c>
      <c r="F16" s="9">
        <v>2022</v>
      </c>
      <c r="G16" s="10" t="s">
        <v>52</v>
      </c>
      <c r="H16" s="9">
        <v>50</v>
      </c>
      <c r="I16" s="9" t="s">
        <v>93</v>
      </c>
      <c r="J16" s="9">
        <v>24</v>
      </c>
      <c r="K16" s="9" t="s">
        <v>34</v>
      </c>
      <c r="L16" s="9">
        <v>57</v>
      </c>
      <c r="M16" s="9" t="s">
        <v>389</v>
      </c>
      <c r="N16" s="9" t="s">
        <v>26</v>
      </c>
      <c r="O16" s="9">
        <v>82</v>
      </c>
      <c r="P16" s="9" t="s">
        <v>27</v>
      </c>
      <c r="Q16" s="9"/>
      <c r="R16" s="9">
        <v>2.4</v>
      </c>
      <c r="S16" s="9">
        <v>4.8</v>
      </c>
      <c r="T16" s="9">
        <v>2.4</v>
      </c>
      <c r="U16" s="9" t="s">
        <v>726</v>
      </c>
      <c r="V16" s="13" t="s">
        <v>207</v>
      </c>
      <c r="W16" s="9">
        <v>8</v>
      </c>
      <c r="X16" s="9">
        <v>16</v>
      </c>
      <c r="Y16" s="9" t="s">
        <v>65</v>
      </c>
      <c r="Z16" s="9" t="s">
        <v>65</v>
      </c>
      <c r="AA16" s="13" t="s">
        <v>282</v>
      </c>
      <c r="AB16" s="13" t="s">
        <v>282</v>
      </c>
      <c r="AC16" s="13" t="s">
        <v>282</v>
      </c>
      <c r="AD16" s="13" t="s">
        <v>301</v>
      </c>
      <c r="AE16" s="13" t="s">
        <v>230</v>
      </c>
      <c r="AF16" s="13" t="s">
        <v>282</v>
      </c>
      <c r="AG16" s="13" t="s">
        <v>282</v>
      </c>
      <c r="AH16" s="13" t="s">
        <v>282</v>
      </c>
      <c r="AI16" s="13" t="s">
        <v>38</v>
      </c>
      <c r="AJ16" s="13" t="s">
        <v>38</v>
      </c>
      <c r="AK16" s="10" t="s">
        <v>278</v>
      </c>
    </row>
    <row r="17" spans="1:37" ht="150" x14ac:dyDescent="0.25">
      <c r="A17" s="9" t="s">
        <v>205</v>
      </c>
      <c r="B17" s="37" t="s">
        <v>206</v>
      </c>
      <c r="C17" s="9" t="s">
        <v>339</v>
      </c>
      <c r="D17" s="38">
        <v>6</v>
      </c>
      <c r="E17" s="38">
        <v>6</v>
      </c>
      <c r="F17" s="9" t="s">
        <v>376</v>
      </c>
      <c r="G17" s="10" t="s">
        <v>52</v>
      </c>
      <c r="H17" s="9">
        <v>51</v>
      </c>
      <c r="I17" s="9" t="s">
        <v>93</v>
      </c>
      <c r="J17" s="9">
        <v>23</v>
      </c>
      <c r="K17" s="9" t="s">
        <v>34</v>
      </c>
      <c r="L17" s="9">
        <v>56</v>
      </c>
      <c r="M17" s="9" t="s">
        <v>389</v>
      </c>
      <c r="N17" s="9" t="s">
        <v>26</v>
      </c>
      <c r="O17" s="9">
        <v>54</v>
      </c>
      <c r="P17" s="9" t="s">
        <v>27</v>
      </c>
      <c r="Q17" s="9"/>
      <c r="R17" s="9">
        <v>2.4</v>
      </c>
      <c r="S17" s="10">
        <v>4.8</v>
      </c>
      <c r="T17" s="9">
        <v>2.4</v>
      </c>
      <c r="U17" s="9" t="s">
        <v>726</v>
      </c>
      <c r="V17" s="13" t="s">
        <v>207</v>
      </c>
      <c r="W17" s="9">
        <v>7</v>
      </c>
      <c r="X17" s="10">
        <v>16</v>
      </c>
      <c r="Y17" s="9" t="s">
        <v>65</v>
      </c>
      <c r="Z17" s="9" t="s">
        <v>65</v>
      </c>
      <c r="AA17" s="13" t="s">
        <v>128</v>
      </c>
      <c r="AB17" s="13" t="s">
        <v>438</v>
      </c>
      <c r="AC17" s="13" t="s">
        <v>282</v>
      </c>
      <c r="AD17" s="13" t="s">
        <v>282</v>
      </c>
      <c r="AE17" s="13" t="s">
        <v>299</v>
      </c>
      <c r="AF17" s="13" t="s">
        <v>38</v>
      </c>
      <c r="AG17" s="13" t="s">
        <v>38</v>
      </c>
      <c r="AH17" s="13" t="s">
        <v>282</v>
      </c>
      <c r="AI17" s="13" t="s">
        <v>282</v>
      </c>
      <c r="AJ17" s="13" t="s">
        <v>38</v>
      </c>
      <c r="AK17" s="10" t="s">
        <v>278</v>
      </c>
    </row>
    <row r="18" spans="1:37" ht="150" x14ac:dyDescent="0.25">
      <c r="A18" s="9" t="s">
        <v>205</v>
      </c>
      <c r="B18" s="37" t="s">
        <v>206</v>
      </c>
      <c r="C18" s="9" t="s">
        <v>339</v>
      </c>
      <c r="D18" s="38">
        <v>6</v>
      </c>
      <c r="E18" s="38">
        <v>6</v>
      </c>
      <c r="F18" s="9" t="s">
        <v>377</v>
      </c>
      <c r="G18" s="10" t="s">
        <v>52</v>
      </c>
      <c r="H18" s="9">
        <v>52</v>
      </c>
      <c r="I18" s="9" t="s">
        <v>93</v>
      </c>
      <c r="J18" s="9">
        <v>24</v>
      </c>
      <c r="K18" s="9" t="s">
        <v>34</v>
      </c>
      <c r="L18" s="9">
        <v>56</v>
      </c>
      <c r="M18" s="9" t="s">
        <v>389</v>
      </c>
      <c r="N18" s="9" t="s">
        <v>26</v>
      </c>
      <c r="O18" s="9">
        <v>54</v>
      </c>
      <c r="P18" s="9" t="s">
        <v>27</v>
      </c>
      <c r="Q18" s="9"/>
      <c r="R18" s="9">
        <v>2.4</v>
      </c>
      <c r="S18" s="10">
        <v>4.8</v>
      </c>
      <c r="T18" s="9">
        <v>2.4</v>
      </c>
      <c r="U18" s="9" t="s">
        <v>726</v>
      </c>
      <c r="V18" s="13" t="s">
        <v>282</v>
      </c>
      <c r="W18" s="9">
        <v>8</v>
      </c>
      <c r="X18" s="10">
        <v>16</v>
      </c>
      <c r="Y18" s="9" t="s">
        <v>65</v>
      </c>
      <c r="Z18" s="9" t="s">
        <v>65</v>
      </c>
      <c r="AA18" s="13" t="s">
        <v>128</v>
      </c>
      <c r="AB18" s="13" t="s">
        <v>438</v>
      </c>
      <c r="AC18" s="13" t="s">
        <v>282</v>
      </c>
      <c r="AD18" s="13" t="s">
        <v>282</v>
      </c>
      <c r="AE18" s="13" t="s">
        <v>282</v>
      </c>
      <c r="AF18" s="13" t="s">
        <v>38</v>
      </c>
      <c r="AG18" s="13" t="s">
        <v>38</v>
      </c>
      <c r="AH18" s="13" t="s">
        <v>282</v>
      </c>
      <c r="AI18" s="13" t="s">
        <v>282</v>
      </c>
      <c r="AJ18" s="13" t="s">
        <v>282</v>
      </c>
      <c r="AK18" s="10" t="s">
        <v>278</v>
      </c>
    </row>
    <row r="19" spans="1:37" ht="150" x14ac:dyDescent="0.25">
      <c r="A19" s="9" t="s">
        <v>205</v>
      </c>
      <c r="B19" s="37" t="s">
        <v>206</v>
      </c>
      <c r="C19" s="9" t="s">
        <v>339</v>
      </c>
      <c r="D19" s="38">
        <v>6</v>
      </c>
      <c r="E19" s="38">
        <v>6</v>
      </c>
      <c r="F19" s="9" t="s">
        <v>378</v>
      </c>
      <c r="G19" s="10" t="s">
        <v>52</v>
      </c>
      <c r="H19" s="9">
        <v>53</v>
      </c>
      <c r="I19" s="9" t="s">
        <v>93</v>
      </c>
      <c r="J19" s="9">
        <v>23</v>
      </c>
      <c r="K19" s="9" t="s">
        <v>34</v>
      </c>
      <c r="L19" s="9">
        <v>56</v>
      </c>
      <c r="M19" s="9" t="s">
        <v>389</v>
      </c>
      <c r="N19" s="9" t="s">
        <v>26</v>
      </c>
      <c r="O19" s="9">
        <v>54</v>
      </c>
      <c r="P19" s="9" t="s">
        <v>27</v>
      </c>
      <c r="Q19" s="9"/>
      <c r="R19" s="9">
        <v>2.4</v>
      </c>
      <c r="S19" s="10">
        <v>4.8</v>
      </c>
      <c r="T19" s="9">
        <v>2.4</v>
      </c>
      <c r="U19" s="9" t="s">
        <v>726</v>
      </c>
      <c r="V19" s="13" t="s">
        <v>71</v>
      </c>
      <c r="W19" s="9">
        <v>7</v>
      </c>
      <c r="X19" s="10">
        <v>16</v>
      </c>
      <c r="Y19" s="9" t="s">
        <v>65</v>
      </c>
      <c r="Z19" s="9" t="s">
        <v>65</v>
      </c>
      <c r="AA19" s="13" t="s">
        <v>282</v>
      </c>
      <c r="AB19" s="13" t="s">
        <v>282</v>
      </c>
      <c r="AC19" s="13" t="s">
        <v>282</v>
      </c>
      <c r="AD19" s="13" t="s">
        <v>282</v>
      </c>
      <c r="AE19" s="13" t="s">
        <v>307</v>
      </c>
      <c r="AF19" s="13" t="s">
        <v>282</v>
      </c>
      <c r="AG19" s="13" t="s">
        <v>282</v>
      </c>
      <c r="AH19" s="13" t="s">
        <v>282</v>
      </c>
      <c r="AI19" s="13" t="s">
        <v>282</v>
      </c>
      <c r="AJ19" s="13" t="s">
        <v>38</v>
      </c>
      <c r="AK19" s="10" t="s">
        <v>278</v>
      </c>
    </row>
    <row r="20" spans="1:37" ht="150" x14ac:dyDescent="0.25">
      <c r="A20" s="9" t="s">
        <v>205</v>
      </c>
      <c r="B20" s="37" t="s">
        <v>206</v>
      </c>
      <c r="C20" s="9" t="s">
        <v>339</v>
      </c>
      <c r="D20" s="38">
        <v>6</v>
      </c>
      <c r="E20" s="38">
        <v>6</v>
      </c>
      <c r="F20" s="9" t="s">
        <v>379</v>
      </c>
      <c r="G20" s="10" t="s">
        <v>52</v>
      </c>
      <c r="H20" s="9">
        <v>54</v>
      </c>
      <c r="I20" s="9" t="s">
        <v>93</v>
      </c>
      <c r="J20" s="9">
        <v>47</v>
      </c>
      <c r="K20" s="9" t="s">
        <v>34</v>
      </c>
      <c r="L20" s="9">
        <v>56</v>
      </c>
      <c r="M20" s="9" t="s">
        <v>389</v>
      </c>
      <c r="N20" s="9" t="s">
        <v>26</v>
      </c>
      <c r="O20" s="9">
        <v>54</v>
      </c>
      <c r="P20" s="9" t="s">
        <v>27</v>
      </c>
      <c r="Q20" s="9"/>
      <c r="R20" s="9">
        <v>2.4</v>
      </c>
      <c r="S20" s="10">
        <v>4.8</v>
      </c>
      <c r="T20" s="9">
        <v>2.4</v>
      </c>
      <c r="U20" s="9" t="s">
        <v>726</v>
      </c>
      <c r="V20" s="13" t="s">
        <v>282</v>
      </c>
      <c r="W20" s="9">
        <v>15</v>
      </c>
      <c r="X20" s="10">
        <v>32</v>
      </c>
      <c r="Y20" s="9" t="s">
        <v>65</v>
      </c>
      <c r="Z20" s="39" t="s">
        <v>65</v>
      </c>
      <c r="AA20" s="13" t="s">
        <v>282</v>
      </c>
      <c r="AB20" s="13" t="s">
        <v>282</v>
      </c>
      <c r="AC20" s="13" t="s">
        <v>282</v>
      </c>
      <c r="AD20" s="13" t="s">
        <v>264</v>
      </c>
      <c r="AE20" s="13" t="s">
        <v>282</v>
      </c>
      <c r="AF20" s="13" t="s">
        <v>282</v>
      </c>
      <c r="AG20" s="13" t="s">
        <v>282</v>
      </c>
      <c r="AH20" s="13" t="s">
        <v>282</v>
      </c>
      <c r="AI20" s="13" t="s">
        <v>265</v>
      </c>
      <c r="AJ20" s="13" t="s">
        <v>282</v>
      </c>
      <c r="AK20" s="10" t="s">
        <v>278</v>
      </c>
    </row>
    <row r="21" spans="1:37" ht="180" x14ac:dyDescent="0.25">
      <c r="A21" s="9" t="s">
        <v>80</v>
      </c>
      <c r="B21" s="37" t="s">
        <v>81</v>
      </c>
      <c r="C21" s="9" t="s">
        <v>318</v>
      </c>
      <c r="D21" s="38">
        <v>4</v>
      </c>
      <c r="E21" s="38">
        <v>4</v>
      </c>
      <c r="F21" s="10">
        <v>2003</v>
      </c>
      <c r="G21" s="9" t="s">
        <v>32</v>
      </c>
      <c r="H21" s="9">
        <v>61</v>
      </c>
      <c r="I21" s="9" t="s">
        <v>33</v>
      </c>
      <c r="J21" s="9">
        <v>30</v>
      </c>
      <c r="K21" s="9" t="s">
        <v>34</v>
      </c>
      <c r="L21" s="9">
        <v>42</v>
      </c>
      <c r="M21" s="9" t="s">
        <v>391</v>
      </c>
      <c r="N21" s="9" t="s">
        <v>41</v>
      </c>
      <c r="O21" s="9">
        <v>42</v>
      </c>
      <c r="P21" s="9" t="s">
        <v>27</v>
      </c>
      <c r="Q21" s="9"/>
      <c r="R21" s="9" t="s">
        <v>476</v>
      </c>
      <c r="S21" s="9" t="s">
        <v>476</v>
      </c>
      <c r="T21" s="9" t="s">
        <v>476</v>
      </c>
      <c r="U21" s="9" t="s">
        <v>282</v>
      </c>
      <c r="V21" s="13" t="s">
        <v>282</v>
      </c>
      <c r="W21" s="9">
        <v>15</v>
      </c>
      <c r="X21" s="9">
        <v>15</v>
      </c>
      <c r="Y21" s="9" t="s">
        <v>82</v>
      </c>
      <c r="Z21" s="39" t="s">
        <v>385</v>
      </c>
      <c r="AA21" s="13" t="s">
        <v>95</v>
      </c>
      <c r="AB21" s="13" t="s">
        <v>448</v>
      </c>
      <c r="AC21" s="13" t="s">
        <v>83</v>
      </c>
      <c r="AD21" s="13" t="s">
        <v>282</v>
      </c>
      <c r="AE21" s="13" t="s">
        <v>282</v>
      </c>
      <c r="AF21" s="13" t="s">
        <v>38</v>
      </c>
      <c r="AG21" s="13" t="s">
        <v>38</v>
      </c>
      <c r="AH21" s="13" t="s">
        <v>84</v>
      </c>
      <c r="AI21" s="13" t="s">
        <v>282</v>
      </c>
      <c r="AJ21" s="13" t="s">
        <v>282</v>
      </c>
      <c r="AK21" s="10" t="s">
        <v>278</v>
      </c>
    </row>
    <row r="22" spans="1:37" ht="75" x14ac:dyDescent="0.25">
      <c r="A22" s="9" t="s">
        <v>235</v>
      </c>
      <c r="B22" s="37" t="s">
        <v>236</v>
      </c>
      <c r="C22" s="9" t="s">
        <v>342</v>
      </c>
      <c r="D22" s="38">
        <v>7</v>
      </c>
      <c r="E22" s="38">
        <v>10</v>
      </c>
      <c r="F22" s="9">
        <v>2022</v>
      </c>
      <c r="G22" s="9" t="s">
        <v>237</v>
      </c>
      <c r="H22" s="9">
        <v>65</v>
      </c>
      <c r="I22" s="9" t="s">
        <v>218</v>
      </c>
      <c r="J22" s="9">
        <v>52</v>
      </c>
      <c r="K22" s="9" t="s">
        <v>34</v>
      </c>
      <c r="L22" s="9">
        <v>59</v>
      </c>
      <c r="M22" s="9" t="s">
        <v>389</v>
      </c>
      <c r="N22" s="9" t="s">
        <v>35</v>
      </c>
      <c r="O22" s="9">
        <v>51</v>
      </c>
      <c r="P22" s="9" t="s">
        <v>27</v>
      </c>
      <c r="Q22" s="9"/>
      <c r="R22" s="9">
        <v>3.64</v>
      </c>
      <c r="S22" s="9">
        <v>7.28</v>
      </c>
      <c r="T22" s="9">
        <v>3.64</v>
      </c>
      <c r="U22" s="9" t="s">
        <v>725</v>
      </c>
      <c r="V22" s="13" t="s">
        <v>282</v>
      </c>
      <c r="W22" s="9">
        <v>16</v>
      </c>
      <c r="X22" s="9">
        <v>36</v>
      </c>
      <c r="Y22" s="9" t="s">
        <v>65</v>
      </c>
      <c r="Z22" s="39" t="s">
        <v>65</v>
      </c>
      <c r="AA22" s="13" t="s">
        <v>282</v>
      </c>
      <c r="AB22" s="13" t="s">
        <v>282</v>
      </c>
      <c r="AC22" s="13" t="s">
        <v>282</v>
      </c>
      <c r="AD22" s="13" t="s">
        <v>238</v>
      </c>
      <c r="AE22" s="13" t="s">
        <v>282</v>
      </c>
      <c r="AF22" s="13" t="s">
        <v>282</v>
      </c>
      <c r="AG22" s="13" t="s">
        <v>282</v>
      </c>
      <c r="AH22" s="13" t="s">
        <v>282</v>
      </c>
      <c r="AI22" s="13" t="s">
        <v>38</v>
      </c>
      <c r="AJ22" s="13" t="s">
        <v>282</v>
      </c>
      <c r="AK22" s="10" t="s">
        <v>278</v>
      </c>
    </row>
    <row r="23" spans="1:37" ht="120" x14ac:dyDescent="0.25">
      <c r="A23" s="9" t="s">
        <v>199</v>
      </c>
      <c r="B23" s="37" t="s">
        <v>200</v>
      </c>
      <c r="C23" s="9" t="s">
        <v>338</v>
      </c>
      <c r="D23" s="38"/>
      <c r="E23" s="38"/>
      <c r="F23" s="10">
        <v>2020</v>
      </c>
      <c r="G23" s="9" t="s">
        <v>201</v>
      </c>
      <c r="H23" s="9">
        <v>69</v>
      </c>
      <c r="I23" s="9" t="s">
        <v>202</v>
      </c>
      <c r="J23" s="9">
        <v>39</v>
      </c>
      <c r="K23" s="9" t="s">
        <v>34</v>
      </c>
      <c r="L23" s="9" t="s">
        <v>282</v>
      </c>
      <c r="M23" s="9" t="s">
        <v>282</v>
      </c>
      <c r="N23" s="9" t="s">
        <v>41</v>
      </c>
      <c r="O23" s="9">
        <v>3</v>
      </c>
      <c r="P23" s="9" t="s">
        <v>27</v>
      </c>
      <c r="Q23" s="9"/>
      <c r="R23" s="9" t="s">
        <v>476</v>
      </c>
      <c r="S23" s="9" t="s">
        <v>476</v>
      </c>
      <c r="T23" s="9" t="s">
        <v>476</v>
      </c>
      <c r="U23" s="9" t="s">
        <v>476</v>
      </c>
      <c r="V23" s="13" t="s">
        <v>282</v>
      </c>
      <c r="W23" s="9">
        <v>20</v>
      </c>
      <c r="X23" s="9">
        <v>19</v>
      </c>
      <c r="Y23" s="9" t="s">
        <v>82</v>
      </c>
      <c r="Z23" s="39" t="s">
        <v>385</v>
      </c>
      <c r="AA23" s="13" t="s">
        <v>282</v>
      </c>
      <c r="AB23" s="13" t="s">
        <v>282</v>
      </c>
      <c r="AC23" s="13" t="s">
        <v>282</v>
      </c>
      <c r="AD23" s="13" t="s">
        <v>203</v>
      </c>
      <c r="AE23" s="13" t="s">
        <v>282</v>
      </c>
      <c r="AF23" s="13" t="s">
        <v>282</v>
      </c>
      <c r="AG23" s="13" t="s">
        <v>282</v>
      </c>
      <c r="AH23" s="13" t="s">
        <v>282</v>
      </c>
      <c r="AI23" s="13" t="s">
        <v>204</v>
      </c>
      <c r="AJ23" s="13" t="s">
        <v>282</v>
      </c>
      <c r="AK23" s="10" t="s">
        <v>278</v>
      </c>
    </row>
    <row r="24" spans="1:37" ht="120" x14ac:dyDescent="0.25">
      <c r="A24" s="9" t="s">
        <v>126</v>
      </c>
      <c r="B24" s="37" t="s">
        <v>127</v>
      </c>
      <c r="C24" s="9" t="s">
        <v>325</v>
      </c>
      <c r="D24" s="38">
        <v>6</v>
      </c>
      <c r="E24" s="38">
        <v>6</v>
      </c>
      <c r="F24" s="9">
        <v>2012</v>
      </c>
      <c r="G24" s="9" t="s">
        <v>32</v>
      </c>
      <c r="H24" s="9">
        <v>74</v>
      </c>
      <c r="I24" s="9" t="s">
        <v>53</v>
      </c>
      <c r="J24" s="9">
        <v>36</v>
      </c>
      <c r="K24" s="9" t="s">
        <v>117</v>
      </c>
      <c r="L24" s="9">
        <v>42</v>
      </c>
      <c r="M24" s="9" t="s">
        <v>391</v>
      </c>
      <c r="N24" s="9" t="s">
        <v>41</v>
      </c>
      <c r="O24" s="9">
        <v>42</v>
      </c>
      <c r="P24" s="9" t="s">
        <v>27</v>
      </c>
      <c r="Q24" s="9"/>
      <c r="R24" s="9">
        <v>2.25</v>
      </c>
      <c r="S24" s="9">
        <v>4.5</v>
      </c>
      <c r="T24" s="9">
        <v>2.25</v>
      </c>
      <c r="U24" s="9" t="s">
        <v>726</v>
      </c>
      <c r="V24" s="13" t="s">
        <v>282</v>
      </c>
      <c r="W24" s="9">
        <v>18</v>
      </c>
      <c r="X24" s="9">
        <v>18</v>
      </c>
      <c r="Y24" s="9" t="s">
        <v>65</v>
      </c>
      <c r="Z24" s="9" t="s">
        <v>65</v>
      </c>
      <c r="AA24" s="13" t="s">
        <v>128</v>
      </c>
      <c r="AB24" s="13" t="s">
        <v>282</v>
      </c>
      <c r="AC24" s="13" t="s">
        <v>282</v>
      </c>
      <c r="AD24" s="13" t="s">
        <v>129</v>
      </c>
      <c r="AE24" s="13" t="s">
        <v>282</v>
      </c>
      <c r="AF24" s="13" t="s">
        <v>38</v>
      </c>
      <c r="AG24" s="13" t="s">
        <v>282</v>
      </c>
      <c r="AH24" s="13" t="s">
        <v>282</v>
      </c>
      <c r="AI24" s="13" t="s">
        <v>38</v>
      </c>
      <c r="AJ24" s="13" t="s">
        <v>282</v>
      </c>
      <c r="AK24" s="10" t="s">
        <v>278</v>
      </c>
    </row>
    <row r="25" spans="1:37" ht="120" x14ac:dyDescent="0.25">
      <c r="A25" s="9" t="s">
        <v>154</v>
      </c>
      <c r="B25" s="37" t="s">
        <v>155</v>
      </c>
      <c r="C25" s="9" t="s">
        <v>331</v>
      </c>
      <c r="D25" s="38">
        <v>8</v>
      </c>
      <c r="E25" s="38">
        <v>8</v>
      </c>
      <c r="F25" s="10" t="s">
        <v>374</v>
      </c>
      <c r="G25" s="10" t="s">
        <v>156</v>
      </c>
      <c r="H25" s="9">
        <v>75</v>
      </c>
      <c r="I25" s="9" t="s">
        <v>25</v>
      </c>
      <c r="J25" s="9">
        <v>18</v>
      </c>
      <c r="K25" s="9" t="s">
        <v>34</v>
      </c>
      <c r="L25" s="9">
        <v>49</v>
      </c>
      <c r="M25" s="9" t="s">
        <v>391</v>
      </c>
      <c r="N25" s="9" t="s">
        <v>282</v>
      </c>
      <c r="O25" s="9" t="s">
        <v>476</v>
      </c>
      <c r="P25" s="9" t="s">
        <v>27</v>
      </c>
      <c r="Q25" s="9"/>
      <c r="R25" s="9">
        <v>2.4</v>
      </c>
      <c r="S25" s="9">
        <v>4.8</v>
      </c>
      <c r="T25" s="9">
        <v>2.4</v>
      </c>
      <c r="U25" s="9" t="s">
        <v>726</v>
      </c>
      <c r="V25" s="13" t="s">
        <v>403</v>
      </c>
      <c r="W25" s="9">
        <v>8</v>
      </c>
      <c r="X25" s="9">
        <v>10</v>
      </c>
      <c r="Y25" s="9" t="s">
        <v>65</v>
      </c>
      <c r="Z25" s="39" t="s">
        <v>65</v>
      </c>
      <c r="AA25" s="13" t="s">
        <v>282</v>
      </c>
      <c r="AB25" s="13" t="s">
        <v>282</v>
      </c>
      <c r="AC25" s="13" t="s">
        <v>282</v>
      </c>
      <c r="AD25" s="13" t="s">
        <v>282</v>
      </c>
      <c r="AE25" s="13" t="s">
        <v>404</v>
      </c>
      <c r="AF25" s="13" t="s">
        <v>282</v>
      </c>
      <c r="AG25" s="13" t="s">
        <v>282</v>
      </c>
      <c r="AH25" s="13" t="s">
        <v>282</v>
      </c>
      <c r="AI25" s="13" t="s">
        <v>282</v>
      </c>
      <c r="AJ25" s="13" t="s">
        <v>405</v>
      </c>
      <c r="AK25" s="10" t="s">
        <v>278</v>
      </c>
    </row>
    <row r="26" spans="1:37" ht="120" x14ac:dyDescent="0.25">
      <c r="A26" s="9" t="s">
        <v>154</v>
      </c>
      <c r="B26" s="37" t="s">
        <v>155</v>
      </c>
      <c r="C26" s="9" t="s">
        <v>331</v>
      </c>
      <c r="D26" s="38">
        <v>8</v>
      </c>
      <c r="E26" s="38">
        <v>8</v>
      </c>
      <c r="F26" s="10" t="s">
        <v>375</v>
      </c>
      <c r="G26" s="10" t="s">
        <v>156</v>
      </c>
      <c r="H26" s="9">
        <v>76</v>
      </c>
      <c r="I26" s="9" t="s">
        <v>25</v>
      </c>
      <c r="J26" s="9">
        <v>18</v>
      </c>
      <c r="K26" s="9" t="s">
        <v>34</v>
      </c>
      <c r="L26" s="9">
        <v>49</v>
      </c>
      <c r="M26" s="9" t="s">
        <v>391</v>
      </c>
      <c r="N26" s="9" t="s">
        <v>282</v>
      </c>
      <c r="O26" s="9" t="s">
        <v>476</v>
      </c>
      <c r="P26" s="9" t="s">
        <v>27</v>
      </c>
      <c r="Q26" s="9"/>
      <c r="R26" s="9">
        <v>2.4</v>
      </c>
      <c r="S26" s="9">
        <v>4.8</v>
      </c>
      <c r="T26" s="9">
        <v>2.4</v>
      </c>
      <c r="U26" s="9" t="s">
        <v>726</v>
      </c>
      <c r="V26" s="13" t="s">
        <v>207</v>
      </c>
      <c r="W26" s="9">
        <v>8</v>
      </c>
      <c r="X26" s="9">
        <v>10</v>
      </c>
      <c r="Y26" s="9" t="s">
        <v>65</v>
      </c>
      <c r="Z26" s="39" t="s">
        <v>65</v>
      </c>
      <c r="AA26" s="13" t="s">
        <v>282</v>
      </c>
      <c r="AB26" s="13" t="s">
        <v>282</v>
      </c>
      <c r="AC26" s="13" t="s">
        <v>282</v>
      </c>
      <c r="AD26" s="13" t="s">
        <v>282</v>
      </c>
      <c r="AE26" s="13" t="s">
        <v>157</v>
      </c>
      <c r="AF26" s="13" t="s">
        <v>282</v>
      </c>
      <c r="AG26" s="13" t="s">
        <v>282</v>
      </c>
      <c r="AH26" s="13" t="s">
        <v>282</v>
      </c>
      <c r="AI26" s="13" t="s">
        <v>282</v>
      </c>
      <c r="AJ26" s="13" t="s">
        <v>38</v>
      </c>
      <c r="AK26" s="10" t="s">
        <v>278</v>
      </c>
    </row>
    <row r="27" spans="1:37" ht="90" x14ac:dyDescent="0.25">
      <c r="A27" s="9" t="s">
        <v>216</v>
      </c>
      <c r="B27" s="37" t="s">
        <v>217</v>
      </c>
      <c r="C27" s="9" t="s">
        <v>342</v>
      </c>
      <c r="D27" s="38">
        <v>7</v>
      </c>
      <c r="E27" s="38">
        <v>10</v>
      </c>
      <c r="F27" s="9">
        <v>2021</v>
      </c>
      <c r="G27" s="9" t="s">
        <v>32</v>
      </c>
      <c r="H27" s="9">
        <v>80</v>
      </c>
      <c r="I27" s="9" t="s">
        <v>218</v>
      </c>
      <c r="J27" s="9">
        <v>66</v>
      </c>
      <c r="K27" s="9" t="s">
        <v>34</v>
      </c>
      <c r="L27" s="9">
        <v>49</v>
      </c>
      <c r="M27" s="9" t="s">
        <v>391</v>
      </c>
      <c r="N27" s="9" t="s">
        <v>35</v>
      </c>
      <c r="O27" s="9">
        <v>13</v>
      </c>
      <c r="P27" s="9" t="s">
        <v>27</v>
      </c>
      <c r="Q27" s="9"/>
      <c r="R27" s="9">
        <v>3.64</v>
      </c>
      <c r="S27" s="9">
        <v>7.28</v>
      </c>
      <c r="T27" s="9">
        <v>3.64</v>
      </c>
      <c r="U27" s="9" t="s">
        <v>725</v>
      </c>
      <c r="V27" s="13" t="s">
        <v>71</v>
      </c>
      <c r="W27" s="9">
        <v>22</v>
      </c>
      <c r="X27" s="9">
        <v>44</v>
      </c>
      <c r="Y27" s="9" t="s">
        <v>65</v>
      </c>
      <c r="Z27" s="39" t="s">
        <v>65</v>
      </c>
      <c r="AA27" s="13" t="s">
        <v>128</v>
      </c>
      <c r="AB27" s="13" t="s">
        <v>448</v>
      </c>
      <c r="AC27" s="13" t="s">
        <v>219</v>
      </c>
      <c r="AD27" s="13" t="s">
        <v>282</v>
      </c>
      <c r="AE27" s="13" t="s">
        <v>220</v>
      </c>
      <c r="AF27" s="13" t="s">
        <v>38</v>
      </c>
      <c r="AG27" s="13" t="s">
        <v>38</v>
      </c>
      <c r="AH27" s="13" t="s">
        <v>38</v>
      </c>
      <c r="AI27" s="13" t="s">
        <v>282</v>
      </c>
      <c r="AJ27" s="13" t="s">
        <v>221</v>
      </c>
      <c r="AK27" s="10" t="s">
        <v>278</v>
      </c>
    </row>
    <row r="28" spans="1:37" ht="90" x14ac:dyDescent="0.25">
      <c r="A28" s="9" t="s">
        <v>91</v>
      </c>
      <c r="B28" s="37" t="s">
        <v>92</v>
      </c>
      <c r="C28" s="9" t="s">
        <v>320</v>
      </c>
      <c r="D28" s="38">
        <v>4</v>
      </c>
      <c r="E28" s="38">
        <v>4</v>
      </c>
      <c r="F28" s="9" t="s">
        <v>368</v>
      </c>
      <c r="G28" s="9" t="s">
        <v>32</v>
      </c>
      <c r="H28" s="9">
        <v>81</v>
      </c>
      <c r="I28" s="9" t="s">
        <v>93</v>
      </c>
      <c r="J28" s="9">
        <v>12</v>
      </c>
      <c r="K28" s="9" t="s">
        <v>94</v>
      </c>
      <c r="L28" s="9">
        <v>49</v>
      </c>
      <c r="M28" s="9" t="s">
        <v>391</v>
      </c>
      <c r="N28" s="9" t="s">
        <v>35</v>
      </c>
      <c r="O28" s="9">
        <v>53</v>
      </c>
      <c r="P28" s="9" t="s">
        <v>48</v>
      </c>
      <c r="Q28" s="9"/>
      <c r="R28" s="9">
        <v>1.62</v>
      </c>
      <c r="S28" s="9">
        <v>4.8600000000000003</v>
      </c>
      <c r="T28" s="9">
        <v>1.62</v>
      </c>
      <c r="U28" s="9" t="s">
        <v>726</v>
      </c>
      <c r="V28" s="13" t="s">
        <v>282</v>
      </c>
      <c r="W28" s="9">
        <v>6</v>
      </c>
      <c r="X28" s="9">
        <v>6</v>
      </c>
      <c r="Y28" s="9" t="s">
        <v>42</v>
      </c>
      <c r="Z28" s="12" t="s">
        <v>386</v>
      </c>
      <c r="AA28" s="13" t="s">
        <v>95</v>
      </c>
      <c r="AB28" s="13" t="s">
        <v>282</v>
      </c>
      <c r="AC28" s="13" t="s">
        <v>282</v>
      </c>
      <c r="AD28" s="13" t="s">
        <v>290</v>
      </c>
      <c r="AE28" s="13" t="s">
        <v>282</v>
      </c>
      <c r="AF28" s="13" t="s">
        <v>38</v>
      </c>
      <c r="AG28" s="13" t="s">
        <v>282</v>
      </c>
      <c r="AH28" s="13" t="s">
        <v>282</v>
      </c>
      <c r="AI28" s="13" t="s">
        <v>96</v>
      </c>
      <c r="AJ28" s="13" t="s">
        <v>282</v>
      </c>
      <c r="AK28" s="10" t="s">
        <v>278</v>
      </c>
    </row>
    <row r="29" spans="1:37" ht="90" x14ac:dyDescent="0.25">
      <c r="A29" s="9" t="s">
        <v>91</v>
      </c>
      <c r="B29" s="37" t="s">
        <v>92</v>
      </c>
      <c r="C29" s="9" t="s">
        <v>320</v>
      </c>
      <c r="D29" s="38">
        <v>4</v>
      </c>
      <c r="E29" s="38">
        <v>4</v>
      </c>
      <c r="F29" s="9" t="s">
        <v>369</v>
      </c>
      <c r="G29" s="9" t="s">
        <v>32</v>
      </c>
      <c r="H29" s="9">
        <v>82</v>
      </c>
      <c r="I29" s="9" t="s">
        <v>93</v>
      </c>
      <c r="J29" s="9">
        <v>12</v>
      </c>
      <c r="K29" s="9" t="s">
        <v>94</v>
      </c>
      <c r="L29" s="9">
        <v>49</v>
      </c>
      <c r="M29" s="9" t="s">
        <v>391</v>
      </c>
      <c r="N29" s="9" t="s">
        <v>35</v>
      </c>
      <c r="O29" s="9">
        <v>53</v>
      </c>
      <c r="P29" s="9" t="s">
        <v>48</v>
      </c>
      <c r="Q29" s="9"/>
      <c r="R29" s="9">
        <v>1.62</v>
      </c>
      <c r="S29" s="9">
        <v>4.8600000000000003</v>
      </c>
      <c r="T29" s="9">
        <v>1.62</v>
      </c>
      <c r="U29" s="9" t="s">
        <v>726</v>
      </c>
      <c r="V29" s="13" t="s">
        <v>282</v>
      </c>
      <c r="W29" s="9">
        <v>6</v>
      </c>
      <c r="X29" s="9">
        <v>6</v>
      </c>
      <c r="Y29" s="9" t="s">
        <v>42</v>
      </c>
      <c r="Z29" s="12" t="s">
        <v>386</v>
      </c>
      <c r="AA29" s="13" t="s">
        <v>95</v>
      </c>
      <c r="AB29" s="13" t="s">
        <v>282</v>
      </c>
      <c r="AC29" s="13" t="s">
        <v>282</v>
      </c>
      <c r="AD29" s="13" t="s">
        <v>290</v>
      </c>
      <c r="AE29" s="13" t="s">
        <v>282</v>
      </c>
      <c r="AF29" s="13" t="s">
        <v>38</v>
      </c>
      <c r="AG29" s="13" t="s">
        <v>282</v>
      </c>
      <c r="AH29" s="13" t="s">
        <v>282</v>
      </c>
      <c r="AI29" s="13" t="s">
        <v>253</v>
      </c>
      <c r="AJ29" s="13" t="s">
        <v>282</v>
      </c>
      <c r="AK29" s="10" t="s">
        <v>278</v>
      </c>
    </row>
    <row r="30" spans="1:37" ht="105" x14ac:dyDescent="0.25">
      <c r="A30" s="9" t="s">
        <v>173</v>
      </c>
      <c r="B30" s="37" t="s">
        <v>174</v>
      </c>
      <c r="C30" s="9" t="s">
        <v>333</v>
      </c>
      <c r="D30" s="38"/>
      <c r="E30" s="38"/>
      <c r="F30" s="9" t="s">
        <v>357</v>
      </c>
      <c r="G30" s="9" t="s">
        <v>32</v>
      </c>
      <c r="H30" s="9">
        <v>1</v>
      </c>
      <c r="I30" s="9" t="s">
        <v>25</v>
      </c>
      <c r="J30" s="9">
        <v>18</v>
      </c>
      <c r="K30" s="9" t="s">
        <v>34</v>
      </c>
      <c r="L30" s="9">
        <v>59</v>
      </c>
      <c r="M30" s="9" t="s">
        <v>389</v>
      </c>
      <c r="N30" s="9" t="s">
        <v>35</v>
      </c>
      <c r="O30" s="9">
        <v>42</v>
      </c>
      <c r="P30" s="9" t="s">
        <v>27</v>
      </c>
      <c r="Q30" s="9"/>
      <c r="R30" s="9">
        <f>6.9+2.4</f>
        <v>9.3000000000000007</v>
      </c>
      <c r="S30" s="9">
        <f>13.7+4.8</f>
        <v>18.5</v>
      </c>
      <c r="T30" s="9">
        <v>9.25</v>
      </c>
      <c r="U30" s="9" t="s">
        <v>722</v>
      </c>
      <c r="V30" s="13" t="s">
        <v>282</v>
      </c>
      <c r="W30" s="9">
        <v>6</v>
      </c>
      <c r="X30" s="9">
        <v>12</v>
      </c>
      <c r="Y30" s="9" t="s">
        <v>65</v>
      </c>
      <c r="Z30" s="9" t="s">
        <v>65</v>
      </c>
      <c r="AA30" s="13" t="s">
        <v>282</v>
      </c>
      <c r="AB30" s="13" t="s">
        <v>282</v>
      </c>
      <c r="AC30" s="13" t="s">
        <v>282</v>
      </c>
      <c r="AD30" s="13" t="s">
        <v>175</v>
      </c>
      <c r="AE30" s="13" t="s">
        <v>282</v>
      </c>
      <c r="AF30" s="13" t="s">
        <v>282</v>
      </c>
      <c r="AG30" s="13" t="s">
        <v>282</v>
      </c>
      <c r="AH30" s="13" t="s">
        <v>282</v>
      </c>
      <c r="AI30" s="13" t="s">
        <v>176</v>
      </c>
      <c r="AJ30" s="13" t="s">
        <v>282</v>
      </c>
      <c r="AK30" s="10" t="s">
        <v>271</v>
      </c>
    </row>
    <row r="31" spans="1:37" ht="105" x14ac:dyDescent="0.25">
      <c r="A31" s="9" t="s">
        <v>173</v>
      </c>
      <c r="B31" s="37" t="s">
        <v>174</v>
      </c>
      <c r="C31" s="9" t="s">
        <v>333</v>
      </c>
      <c r="D31" s="38"/>
      <c r="E31" s="38"/>
      <c r="F31" s="9" t="s">
        <v>352</v>
      </c>
      <c r="G31" s="9" t="s">
        <v>32</v>
      </c>
      <c r="H31" s="9">
        <v>2</v>
      </c>
      <c r="I31" s="9" t="s">
        <v>25</v>
      </c>
      <c r="J31" s="9">
        <v>18</v>
      </c>
      <c r="K31" s="9" t="s">
        <v>34</v>
      </c>
      <c r="L31" s="9">
        <v>41</v>
      </c>
      <c r="M31" s="9" t="s">
        <v>391</v>
      </c>
      <c r="N31" s="9" t="s">
        <v>35</v>
      </c>
      <c r="O31" s="9">
        <v>42</v>
      </c>
      <c r="P31" s="9" t="s">
        <v>27</v>
      </c>
      <c r="Q31" s="9"/>
      <c r="R31" s="9">
        <f>6.9+2.4</f>
        <v>9.3000000000000007</v>
      </c>
      <c r="S31" s="9">
        <f>13.7+4.8</f>
        <v>18.5</v>
      </c>
      <c r="T31" s="9">
        <v>9.25</v>
      </c>
      <c r="U31" s="9" t="s">
        <v>722</v>
      </c>
      <c r="V31" s="13" t="s">
        <v>282</v>
      </c>
      <c r="W31" s="9">
        <v>6</v>
      </c>
      <c r="X31" s="9">
        <v>12</v>
      </c>
      <c r="Y31" s="9" t="s">
        <v>65</v>
      </c>
      <c r="Z31" s="9" t="s">
        <v>65</v>
      </c>
      <c r="AA31" s="13" t="s">
        <v>282</v>
      </c>
      <c r="AB31" s="13" t="s">
        <v>282</v>
      </c>
      <c r="AC31" s="13" t="s">
        <v>282</v>
      </c>
      <c r="AD31" s="13" t="s">
        <v>175</v>
      </c>
      <c r="AE31" s="13" t="s">
        <v>282</v>
      </c>
      <c r="AF31" s="13" t="s">
        <v>282</v>
      </c>
      <c r="AG31" s="13" t="s">
        <v>282</v>
      </c>
      <c r="AH31" s="13" t="s">
        <v>282</v>
      </c>
      <c r="AI31" s="13" t="s">
        <v>38</v>
      </c>
      <c r="AJ31" s="13" t="s">
        <v>282</v>
      </c>
      <c r="AK31" s="10" t="s">
        <v>271</v>
      </c>
    </row>
    <row r="32" spans="1:37" ht="105" x14ac:dyDescent="0.25">
      <c r="A32" s="9" t="s">
        <v>173</v>
      </c>
      <c r="B32" s="37" t="s">
        <v>174</v>
      </c>
      <c r="C32" s="9" t="s">
        <v>333</v>
      </c>
      <c r="D32" s="38"/>
      <c r="E32" s="38"/>
      <c r="F32" s="9" t="s">
        <v>353</v>
      </c>
      <c r="G32" s="9" t="s">
        <v>32</v>
      </c>
      <c r="H32" s="9">
        <v>3</v>
      </c>
      <c r="I32" s="9" t="s">
        <v>25</v>
      </c>
      <c r="J32" s="9">
        <v>18</v>
      </c>
      <c r="K32" s="9" t="s">
        <v>34</v>
      </c>
      <c r="L32" s="9">
        <v>59</v>
      </c>
      <c r="M32" s="9" t="s">
        <v>389</v>
      </c>
      <c r="N32" s="9" t="s">
        <v>35</v>
      </c>
      <c r="O32" s="9">
        <v>42</v>
      </c>
      <c r="P32" s="9" t="s">
        <v>48</v>
      </c>
      <c r="Q32" s="9"/>
      <c r="R32" s="9">
        <f>6.9+2.4</f>
        <v>9.3000000000000007</v>
      </c>
      <c r="S32" s="9">
        <f>13.7+4.8</f>
        <v>18.5</v>
      </c>
      <c r="T32" s="9">
        <v>9.25</v>
      </c>
      <c r="U32" s="9" t="s">
        <v>722</v>
      </c>
      <c r="V32" s="13" t="s">
        <v>282</v>
      </c>
      <c r="W32" s="9">
        <v>6</v>
      </c>
      <c r="X32" s="9">
        <v>12</v>
      </c>
      <c r="Y32" s="9" t="s">
        <v>65</v>
      </c>
      <c r="Z32" s="9" t="s">
        <v>65</v>
      </c>
      <c r="AA32" s="13" t="s">
        <v>128</v>
      </c>
      <c r="AB32" s="13" t="s">
        <v>410</v>
      </c>
      <c r="AC32" s="13" t="s">
        <v>282</v>
      </c>
      <c r="AD32" s="13" t="s">
        <v>262</v>
      </c>
      <c r="AE32" s="13" t="s">
        <v>282</v>
      </c>
      <c r="AF32" s="13" t="s">
        <v>38</v>
      </c>
      <c r="AG32" s="13" t="s">
        <v>38</v>
      </c>
      <c r="AH32" s="13" t="s">
        <v>282</v>
      </c>
      <c r="AI32" s="13" t="s">
        <v>38</v>
      </c>
      <c r="AJ32" s="13" t="s">
        <v>282</v>
      </c>
      <c r="AK32" s="10" t="s">
        <v>271</v>
      </c>
    </row>
    <row r="33" spans="1:37" ht="105" x14ac:dyDescent="0.25">
      <c r="A33" s="9" t="s">
        <v>173</v>
      </c>
      <c r="B33" s="37" t="s">
        <v>174</v>
      </c>
      <c r="C33" s="9" t="s">
        <v>333</v>
      </c>
      <c r="D33" s="38"/>
      <c r="E33" s="38"/>
      <c r="F33" s="9" t="s">
        <v>354</v>
      </c>
      <c r="G33" s="9" t="s">
        <v>32</v>
      </c>
      <c r="H33" s="9">
        <v>4</v>
      </c>
      <c r="I33" s="9" t="s">
        <v>25</v>
      </c>
      <c r="J33" s="9">
        <v>18</v>
      </c>
      <c r="K33" s="9" t="s">
        <v>34</v>
      </c>
      <c r="L33" s="9">
        <v>41</v>
      </c>
      <c r="M33" s="9" t="s">
        <v>391</v>
      </c>
      <c r="N33" s="9" t="s">
        <v>35</v>
      </c>
      <c r="O33" s="9">
        <v>42</v>
      </c>
      <c r="P33" s="9" t="s">
        <v>48</v>
      </c>
      <c r="Q33" s="9"/>
      <c r="R33" s="9">
        <f>6.9+2.4</f>
        <v>9.3000000000000007</v>
      </c>
      <c r="S33" s="9">
        <f>13.7+4.8</f>
        <v>18.5</v>
      </c>
      <c r="T33" s="9">
        <v>9.25</v>
      </c>
      <c r="U33" s="9" t="s">
        <v>722</v>
      </c>
      <c r="V33" s="13" t="s">
        <v>282</v>
      </c>
      <c r="W33" s="9">
        <v>6</v>
      </c>
      <c r="X33" s="9">
        <v>12</v>
      </c>
      <c r="Y33" s="9" t="s">
        <v>65</v>
      </c>
      <c r="Z33" s="9" t="s">
        <v>65</v>
      </c>
      <c r="AA33" s="13" t="s">
        <v>128</v>
      </c>
      <c r="AB33" s="13" t="s">
        <v>410</v>
      </c>
      <c r="AC33" s="13" t="s">
        <v>282</v>
      </c>
      <c r="AD33" s="13" t="s">
        <v>262</v>
      </c>
      <c r="AE33" s="13" t="s">
        <v>282</v>
      </c>
      <c r="AF33" s="13" t="s">
        <v>38</v>
      </c>
      <c r="AG33" s="13" t="s">
        <v>38</v>
      </c>
      <c r="AH33" s="13" t="s">
        <v>282</v>
      </c>
      <c r="AI33" s="13" t="s">
        <v>38</v>
      </c>
      <c r="AJ33" s="13" t="s">
        <v>282</v>
      </c>
      <c r="AK33" s="10" t="s">
        <v>271</v>
      </c>
    </row>
    <row r="34" spans="1:37" ht="120" x14ac:dyDescent="0.25">
      <c r="A34" s="9" t="s">
        <v>22</v>
      </c>
      <c r="B34" s="37" t="s">
        <v>23</v>
      </c>
      <c r="C34" s="9" t="s">
        <v>309</v>
      </c>
      <c r="D34" s="38"/>
      <c r="E34" s="38"/>
      <c r="F34" s="9" t="s">
        <v>356</v>
      </c>
      <c r="G34" s="9" t="s">
        <v>24</v>
      </c>
      <c r="H34" s="9">
        <v>5</v>
      </c>
      <c r="I34" s="9" t="s">
        <v>25</v>
      </c>
      <c r="J34" s="9">
        <v>24</v>
      </c>
      <c r="K34" s="9" t="s">
        <v>117</v>
      </c>
      <c r="L34" s="9">
        <v>80</v>
      </c>
      <c r="M34" s="9" t="s">
        <v>394</v>
      </c>
      <c r="N34" s="9" t="s">
        <v>26</v>
      </c>
      <c r="O34" s="9">
        <v>6</v>
      </c>
      <c r="P34" s="9" t="s">
        <v>27</v>
      </c>
      <c r="Q34" s="9"/>
      <c r="R34" s="9">
        <v>0.75</v>
      </c>
      <c r="S34" s="9">
        <f>0.75*4</f>
        <v>3</v>
      </c>
      <c r="T34" s="9">
        <v>0.75</v>
      </c>
      <c r="U34" s="9" t="s">
        <v>723</v>
      </c>
      <c r="V34" s="14" t="s">
        <v>282</v>
      </c>
      <c r="W34" s="9">
        <v>8</v>
      </c>
      <c r="X34" s="9">
        <v>16</v>
      </c>
      <c r="Y34" s="9" t="s">
        <v>28</v>
      </c>
      <c r="Z34" s="22" t="s">
        <v>386</v>
      </c>
      <c r="AA34" s="13" t="s">
        <v>128</v>
      </c>
      <c r="AB34" s="13" t="s">
        <v>411</v>
      </c>
      <c r="AC34" s="13" t="s">
        <v>282</v>
      </c>
      <c r="AD34" s="13" t="s">
        <v>282</v>
      </c>
      <c r="AE34" s="13" t="s">
        <v>282</v>
      </c>
      <c r="AF34" s="13" t="s">
        <v>29</v>
      </c>
      <c r="AG34" s="13" t="s">
        <v>38</v>
      </c>
      <c r="AH34" s="13" t="s">
        <v>282</v>
      </c>
      <c r="AI34" s="13" t="s">
        <v>282</v>
      </c>
      <c r="AJ34" s="13" t="s">
        <v>282</v>
      </c>
      <c r="AK34" s="10" t="s">
        <v>271</v>
      </c>
    </row>
    <row r="35" spans="1:37" ht="120" x14ac:dyDescent="0.25">
      <c r="A35" s="9" t="s">
        <v>22</v>
      </c>
      <c r="B35" s="37" t="s">
        <v>23</v>
      </c>
      <c r="C35" s="9" t="s">
        <v>309</v>
      </c>
      <c r="D35" s="38"/>
      <c r="E35" s="38"/>
      <c r="F35" s="9" t="s">
        <v>355</v>
      </c>
      <c r="G35" s="9" t="s">
        <v>24</v>
      </c>
      <c r="H35" s="9">
        <v>6</v>
      </c>
      <c r="I35" s="9" t="s">
        <v>25</v>
      </c>
      <c r="J35" s="9">
        <v>32</v>
      </c>
      <c r="K35" s="9" t="s">
        <v>117</v>
      </c>
      <c r="L35" s="9">
        <v>82</v>
      </c>
      <c r="M35" s="9" t="s">
        <v>394</v>
      </c>
      <c r="N35" s="9" t="s">
        <v>26</v>
      </c>
      <c r="O35" s="9">
        <v>6</v>
      </c>
      <c r="P35" s="9" t="s">
        <v>27</v>
      </c>
      <c r="Q35" s="9"/>
      <c r="R35" s="9">
        <v>0.75</v>
      </c>
      <c r="S35" s="9">
        <f>0.75*8</f>
        <v>6</v>
      </c>
      <c r="T35" s="9">
        <v>0.75</v>
      </c>
      <c r="U35" s="9" t="s">
        <v>723</v>
      </c>
      <c r="V35" s="14" t="s">
        <v>282</v>
      </c>
      <c r="W35" s="9">
        <v>8</v>
      </c>
      <c r="X35" s="9">
        <v>24</v>
      </c>
      <c r="Y35" s="9" t="s">
        <v>249</v>
      </c>
      <c r="Z35" s="9" t="s">
        <v>387</v>
      </c>
      <c r="AA35" s="13" t="s">
        <v>128</v>
      </c>
      <c r="AB35" s="13" t="s">
        <v>411</v>
      </c>
      <c r="AC35" s="13" t="s">
        <v>282</v>
      </c>
      <c r="AD35" s="13" t="s">
        <v>282</v>
      </c>
      <c r="AE35" s="13" t="s">
        <v>282</v>
      </c>
      <c r="AF35" s="13" t="s">
        <v>29</v>
      </c>
      <c r="AG35" s="13" t="s">
        <v>38</v>
      </c>
      <c r="AH35" s="13" t="s">
        <v>282</v>
      </c>
      <c r="AI35" s="13" t="s">
        <v>282</v>
      </c>
      <c r="AJ35" s="13" t="s">
        <v>282</v>
      </c>
      <c r="AK35" s="10" t="s">
        <v>271</v>
      </c>
    </row>
    <row r="36" spans="1:37" ht="120" x14ac:dyDescent="0.25">
      <c r="A36" s="9" t="s">
        <v>97</v>
      </c>
      <c r="B36" s="37" t="s">
        <v>98</v>
      </c>
      <c r="C36" s="9" t="s">
        <v>321</v>
      </c>
      <c r="D36" s="38">
        <v>4</v>
      </c>
      <c r="E36" s="38">
        <v>4</v>
      </c>
      <c r="F36" s="9">
        <v>2005</v>
      </c>
      <c r="G36" s="9" t="s">
        <v>99</v>
      </c>
      <c r="H36" s="9">
        <v>7</v>
      </c>
      <c r="I36" s="9" t="s">
        <v>100</v>
      </c>
      <c r="J36" s="9">
        <v>25</v>
      </c>
      <c r="K36" s="9" t="s">
        <v>34</v>
      </c>
      <c r="L36" s="9">
        <v>70</v>
      </c>
      <c r="M36" s="9" t="s">
        <v>394</v>
      </c>
      <c r="N36" s="9" t="s">
        <v>35</v>
      </c>
      <c r="O36" s="9">
        <v>70</v>
      </c>
      <c r="P36" s="9" t="s">
        <v>48</v>
      </c>
      <c r="Q36" s="9"/>
      <c r="R36" s="9">
        <v>1.63</v>
      </c>
      <c r="S36" s="9">
        <v>30.58</v>
      </c>
      <c r="T36" s="9">
        <v>6.12</v>
      </c>
      <c r="U36" s="9" t="s">
        <v>724</v>
      </c>
      <c r="V36" s="14" t="s">
        <v>282</v>
      </c>
      <c r="W36" s="9">
        <v>10</v>
      </c>
      <c r="X36" s="9">
        <v>15</v>
      </c>
      <c r="Y36" s="9" t="s">
        <v>101</v>
      </c>
      <c r="Z36" s="22" t="s">
        <v>386</v>
      </c>
      <c r="AA36" s="13" t="s">
        <v>415</v>
      </c>
      <c r="AB36" s="13" t="s">
        <v>413</v>
      </c>
      <c r="AC36" s="13" t="s">
        <v>282</v>
      </c>
      <c r="AD36" s="13" t="s">
        <v>282</v>
      </c>
      <c r="AE36" s="13" t="s">
        <v>282</v>
      </c>
      <c r="AF36" s="13" t="s">
        <v>38</v>
      </c>
      <c r="AG36" s="13" t="s">
        <v>38</v>
      </c>
      <c r="AH36" s="13" t="s">
        <v>282</v>
      </c>
      <c r="AI36" s="13" t="s">
        <v>282</v>
      </c>
      <c r="AJ36" s="13" t="s">
        <v>282</v>
      </c>
      <c r="AK36" s="10" t="s">
        <v>271</v>
      </c>
    </row>
    <row r="37" spans="1:37" ht="105" x14ac:dyDescent="0.25">
      <c r="A37" s="9" t="s">
        <v>46</v>
      </c>
      <c r="B37" s="37" t="s">
        <v>47</v>
      </c>
      <c r="C37" s="9" t="s">
        <v>312</v>
      </c>
      <c r="D37" s="38">
        <v>3.6</v>
      </c>
      <c r="E37" s="38">
        <v>4.5</v>
      </c>
      <c r="F37" s="9" t="s">
        <v>358</v>
      </c>
      <c r="G37" s="9" t="s">
        <v>32</v>
      </c>
      <c r="H37" s="9">
        <v>8</v>
      </c>
      <c r="I37" s="9" t="s">
        <v>33</v>
      </c>
      <c r="J37" s="9">
        <v>23</v>
      </c>
      <c r="K37" s="9" t="s">
        <v>455</v>
      </c>
      <c r="L37" s="9">
        <v>49</v>
      </c>
      <c r="M37" s="9" t="s">
        <v>391</v>
      </c>
      <c r="N37" s="9" t="s">
        <v>41</v>
      </c>
      <c r="O37" s="9">
        <v>49</v>
      </c>
      <c r="P37" s="9" t="s">
        <v>48</v>
      </c>
      <c r="Q37" s="9"/>
      <c r="R37" s="9">
        <f>(1.2*2.4)+7</f>
        <v>9.879999999999999</v>
      </c>
      <c r="S37" s="9">
        <f>12*9</f>
        <v>108</v>
      </c>
      <c r="T37" s="9">
        <v>9</v>
      </c>
      <c r="U37" s="9" t="s">
        <v>722</v>
      </c>
      <c r="V37" s="14" t="s">
        <v>282</v>
      </c>
      <c r="W37" s="9">
        <v>11</v>
      </c>
      <c r="X37" s="9">
        <v>12</v>
      </c>
      <c r="Y37" s="9" t="s">
        <v>49</v>
      </c>
      <c r="Z37" s="9" t="s">
        <v>387</v>
      </c>
      <c r="AA37" s="13" t="s">
        <v>416</v>
      </c>
      <c r="AB37" s="13" t="s">
        <v>414</v>
      </c>
      <c r="AC37" s="13" t="s">
        <v>282</v>
      </c>
      <c r="AD37" s="13" t="s">
        <v>282</v>
      </c>
      <c r="AE37" s="13" t="s">
        <v>282</v>
      </c>
      <c r="AF37" s="13" t="s">
        <v>38</v>
      </c>
      <c r="AG37" s="13" t="s">
        <v>38</v>
      </c>
      <c r="AH37" s="13" t="s">
        <v>282</v>
      </c>
      <c r="AI37" s="13" t="s">
        <v>282</v>
      </c>
      <c r="AJ37" s="13" t="s">
        <v>282</v>
      </c>
      <c r="AK37" s="10" t="s">
        <v>271</v>
      </c>
    </row>
    <row r="38" spans="1:37" ht="105" x14ac:dyDescent="0.25">
      <c r="A38" s="9" t="s">
        <v>46</v>
      </c>
      <c r="B38" s="37" t="s">
        <v>47</v>
      </c>
      <c r="C38" s="9" t="s">
        <v>312</v>
      </c>
      <c r="D38" s="38">
        <v>3.6</v>
      </c>
      <c r="E38" s="38">
        <v>4.5</v>
      </c>
      <c r="F38" s="9" t="s">
        <v>359</v>
      </c>
      <c r="G38" s="9" t="s">
        <v>32</v>
      </c>
      <c r="H38" s="9">
        <v>9</v>
      </c>
      <c r="I38" s="9" t="s">
        <v>33</v>
      </c>
      <c r="J38" s="9">
        <v>30</v>
      </c>
      <c r="K38" s="9" t="s">
        <v>454</v>
      </c>
      <c r="L38" s="9">
        <v>56</v>
      </c>
      <c r="M38" s="9" t="s">
        <v>389</v>
      </c>
      <c r="N38" s="9" t="s">
        <v>41</v>
      </c>
      <c r="O38" s="9">
        <v>49</v>
      </c>
      <c r="P38" s="9" t="s">
        <v>48</v>
      </c>
      <c r="Q38" s="9"/>
      <c r="R38" s="9">
        <f>(1.2*2.4)+7</f>
        <v>9.879999999999999</v>
      </c>
      <c r="S38" s="9">
        <f>12*9</f>
        <v>108</v>
      </c>
      <c r="T38" s="9">
        <v>7.2</v>
      </c>
      <c r="U38" s="9" t="s">
        <v>722</v>
      </c>
      <c r="V38" s="14" t="s">
        <v>282</v>
      </c>
      <c r="W38" s="9">
        <v>15</v>
      </c>
      <c r="X38" s="9">
        <v>15</v>
      </c>
      <c r="Y38" s="9" t="s">
        <v>250</v>
      </c>
      <c r="Z38" s="39" t="s">
        <v>387</v>
      </c>
      <c r="AA38" s="13" t="s">
        <v>416</v>
      </c>
      <c r="AB38" s="13" t="s">
        <v>414</v>
      </c>
      <c r="AC38" s="13" t="s">
        <v>282</v>
      </c>
      <c r="AD38" s="13" t="s">
        <v>282</v>
      </c>
      <c r="AE38" s="13" t="s">
        <v>282</v>
      </c>
      <c r="AF38" s="13" t="s">
        <v>38</v>
      </c>
      <c r="AG38" s="13" t="s">
        <v>38</v>
      </c>
      <c r="AH38" s="13" t="s">
        <v>282</v>
      </c>
      <c r="AI38" s="13" t="s">
        <v>282</v>
      </c>
      <c r="AJ38" s="13" t="s">
        <v>282</v>
      </c>
      <c r="AK38" s="10" t="s">
        <v>271</v>
      </c>
    </row>
    <row r="39" spans="1:37" ht="150" x14ac:dyDescent="0.25">
      <c r="A39" s="9" t="s">
        <v>130</v>
      </c>
      <c r="B39" s="37" t="s">
        <v>131</v>
      </c>
      <c r="C39" s="9" t="s">
        <v>327</v>
      </c>
      <c r="D39" s="38"/>
      <c r="E39" s="38"/>
      <c r="F39" s="9">
        <v>2013</v>
      </c>
      <c r="G39" s="9" t="s">
        <v>132</v>
      </c>
      <c r="H39" s="9">
        <v>11</v>
      </c>
      <c r="I39" s="9" t="s">
        <v>133</v>
      </c>
      <c r="J39" s="9">
        <v>90</v>
      </c>
      <c r="K39" s="9" t="s">
        <v>117</v>
      </c>
      <c r="L39" s="9">
        <v>90</v>
      </c>
      <c r="M39" s="9" t="s">
        <v>394</v>
      </c>
      <c r="N39" s="9" t="s">
        <v>35</v>
      </c>
      <c r="O39" s="9">
        <v>87</v>
      </c>
      <c r="P39" s="9" t="s">
        <v>476</v>
      </c>
      <c r="Q39" s="9"/>
      <c r="R39" s="9">
        <v>1.53</v>
      </c>
      <c r="S39" s="9">
        <v>8.4</v>
      </c>
      <c r="T39" s="9">
        <v>1.6800000000000002</v>
      </c>
      <c r="U39" s="9" t="s">
        <v>726</v>
      </c>
      <c r="V39" s="14" t="s">
        <v>282</v>
      </c>
      <c r="W39" s="9">
        <v>44</v>
      </c>
      <c r="X39" s="9">
        <v>45</v>
      </c>
      <c r="Y39" s="9" t="s">
        <v>101</v>
      </c>
      <c r="Z39" s="12" t="s">
        <v>386</v>
      </c>
      <c r="AA39" s="13" t="s">
        <v>37</v>
      </c>
      <c r="AB39" s="13" t="s">
        <v>282</v>
      </c>
      <c r="AC39" s="13" t="s">
        <v>134</v>
      </c>
      <c r="AD39" s="13" t="s">
        <v>282</v>
      </c>
      <c r="AE39" s="13" t="s">
        <v>282</v>
      </c>
      <c r="AF39" s="13" t="s">
        <v>135</v>
      </c>
      <c r="AG39" s="13" t="s">
        <v>282</v>
      </c>
      <c r="AH39" s="13" t="s">
        <v>136</v>
      </c>
      <c r="AI39" s="13" t="s">
        <v>282</v>
      </c>
      <c r="AJ39" s="13" t="s">
        <v>282</v>
      </c>
      <c r="AK39" s="10" t="s">
        <v>271</v>
      </c>
    </row>
    <row r="40" spans="1:37" ht="90" x14ac:dyDescent="0.25">
      <c r="A40" s="9" t="s">
        <v>188</v>
      </c>
      <c r="B40" s="37" t="s">
        <v>189</v>
      </c>
      <c r="C40" s="9" t="s">
        <v>336</v>
      </c>
      <c r="D40" s="38">
        <v>4</v>
      </c>
      <c r="E40" s="38">
        <v>4</v>
      </c>
      <c r="F40" s="9">
        <v>2020</v>
      </c>
      <c r="G40" s="9" t="s">
        <v>190</v>
      </c>
      <c r="H40" s="9">
        <v>13</v>
      </c>
      <c r="I40" s="9" t="s">
        <v>191</v>
      </c>
      <c r="J40" s="9">
        <v>30</v>
      </c>
      <c r="K40" s="9" t="s">
        <v>34</v>
      </c>
      <c r="L40" s="9">
        <v>56</v>
      </c>
      <c r="M40" s="9" t="s">
        <v>389</v>
      </c>
      <c r="N40" s="9" t="s">
        <v>35</v>
      </c>
      <c r="O40" s="9">
        <v>49</v>
      </c>
      <c r="P40" s="9" t="s">
        <v>48</v>
      </c>
      <c r="Q40" s="9"/>
      <c r="R40" s="9">
        <v>1.5</v>
      </c>
      <c r="S40" s="9">
        <v>3</v>
      </c>
      <c r="T40" s="9">
        <v>1.5</v>
      </c>
      <c r="U40" s="9" t="s">
        <v>727</v>
      </c>
      <c r="V40" s="13" t="s">
        <v>282</v>
      </c>
      <c r="W40" s="9">
        <v>10</v>
      </c>
      <c r="X40" s="9">
        <v>20</v>
      </c>
      <c r="Y40" s="9" t="s">
        <v>65</v>
      </c>
      <c r="Z40" s="39" t="s">
        <v>65</v>
      </c>
      <c r="AA40" s="13" t="s">
        <v>416</v>
      </c>
      <c r="AB40" s="13" t="s">
        <v>421</v>
      </c>
      <c r="AC40" s="13" t="s">
        <v>282</v>
      </c>
      <c r="AD40" s="13" t="s">
        <v>298</v>
      </c>
      <c r="AE40" s="13" t="s">
        <v>282</v>
      </c>
      <c r="AF40" s="13" t="s">
        <v>423</v>
      </c>
      <c r="AG40" s="13" t="s">
        <v>422</v>
      </c>
      <c r="AH40" s="13" t="s">
        <v>282</v>
      </c>
      <c r="AI40" s="13" t="s">
        <v>192</v>
      </c>
      <c r="AJ40" s="13" t="s">
        <v>282</v>
      </c>
      <c r="AK40" s="10" t="s">
        <v>271</v>
      </c>
    </row>
    <row r="41" spans="1:37" ht="120" x14ac:dyDescent="0.25">
      <c r="A41" s="9" t="s">
        <v>224</v>
      </c>
      <c r="B41" s="37" t="s">
        <v>225</v>
      </c>
      <c r="C41" s="9" t="s">
        <v>344</v>
      </c>
      <c r="D41" s="38">
        <v>8</v>
      </c>
      <c r="E41" s="38">
        <v>8</v>
      </c>
      <c r="F41" s="10" t="s">
        <v>360</v>
      </c>
      <c r="G41" s="9" t="s">
        <v>32</v>
      </c>
      <c r="H41" s="9">
        <v>14</v>
      </c>
      <c r="I41" s="9" t="s">
        <v>33</v>
      </c>
      <c r="J41" s="9">
        <v>34</v>
      </c>
      <c r="K41" s="9" t="s">
        <v>34</v>
      </c>
      <c r="L41" s="9">
        <v>56</v>
      </c>
      <c r="M41" s="9" t="s">
        <v>389</v>
      </c>
      <c r="N41" s="9" t="s">
        <v>35</v>
      </c>
      <c r="O41" s="9" t="s">
        <v>476</v>
      </c>
      <c r="P41" s="9" t="s">
        <v>27</v>
      </c>
      <c r="Q41" s="9"/>
      <c r="R41" s="9">
        <v>1.62</v>
      </c>
      <c r="S41" s="9">
        <v>3.24</v>
      </c>
      <c r="T41" s="9">
        <v>1.62</v>
      </c>
      <c r="U41" s="9" t="s">
        <v>726</v>
      </c>
      <c r="V41" s="13" t="s">
        <v>66</v>
      </c>
      <c r="W41" s="9">
        <v>17</v>
      </c>
      <c r="X41" s="9">
        <v>17</v>
      </c>
      <c r="Y41" s="9" t="s">
        <v>65</v>
      </c>
      <c r="Z41" s="9" t="s">
        <v>65</v>
      </c>
      <c r="AA41" s="13" t="s">
        <v>282</v>
      </c>
      <c r="AB41" s="13" t="s">
        <v>282</v>
      </c>
      <c r="AC41" s="13" t="s">
        <v>282</v>
      </c>
      <c r="AD41" s="13" t="s">
        <v>282</v>
      </c>
      <c r="AE41" s="13" t="s">
        <v>226</v>
      </c>
      <c r="AF41" s="13" t="s">
        <v>282</v>
      </c>
      <c r="AG41" s="13" t="s">
        <v>282</v>
      </c>
      <c r="AH41" s="13" t="s">
        <v>282</v>
      </c>
      <c r="AI41" s="13" t="s">
        <v>282</v>
      </c>
      <c r="AJ41" s="13" t="s">
        <v>227</v>
      </c>
      <c r="AK41" s="10" t="s">
        <v>271</v>
      </c>
    </row>
    <row r="42" spans="1:37" ht="120" x14ac:dyDescent="0.25">
      <c r="A42" s="9" t="s">
        <v>224</v>
      </c>
      <c r="B42" s="37" t="s">
        <v>225</v>
      </c>
      <c r="C42" s="9" t="s">
        <v>344</v>
      </c>
      <c r="D42" s="38">
        <v>8</v>
      </c>
      <c r="E42" s="38">
        <v>8</v>
      </c>
      <c r="F42" s="10" t="s">
        <v>361</v>
      </c>
      <c r="G42" s="9" t="s">
        <v>32</v>
      </c>
      <c r="H42" s="9">
        <v>15</v>
      </c>
      <c r="I42" s="9" t="s">
        <v>33</v>
      </c>
      <c r="J42" s="9">
        <v>34</v>
      </c>
      <c r="K42" s="9" t="s">
        <v>34</v>
      </c>
      <c r="L42" s="9">
        <v>56</v>
      </c>
      <c r="M42" s="9" t="s">
        <v>389</v>
      </c>
      <c r="N42" s="9" t="s">
        <v>35</v>
      </c>
      <c r="O42" s="9" t="s">
        <v>476</v>
      </c>
      <c r="P42" s="9" t="s">
        <v>27</v>
      </c>
      <c r="Q42" s="9"/>
      <c r="R42" s="9">
        <v>1.62</v>
      </c>
      <c r="S42" s="9">
        <v>3.24</v>
      </c>
      <c r="T42" s="9">
        <v>1.62</v>
      </c>
      <c r="U42" s="9" t="s">
        <v>726</v>
      </c>
      <c r="V42" s="13" t="s">
        <v>66</v>
      </c>
      <c r="W42" s="9">
        <v>17</v>
      </c>
      <c r="X42" s="9">
        <v>17</v>
      </c>
      <c r="Y42" s="9" t="s">
        <v>65</v>
      </c>
      <c r="Z42" s="9" t="s">
        <v>65</v>
      </c>
      <c r="AA42" s="13" t="s">
        <v>282</v>
      </c>
      <c r="AB42" s="13" t="s">
        <v>282</v>
      </c>
      <c r="AC42" s="13" t="s">
        <v>282</v>
      </c>
      <c r="AD42" s="13" t="s">
        <v>282</v>
      </c>
      <c r="AE42" s="13" t="s">
        <v>226</v>
      </c>
      <c r="AF42" s="13" t="s">
        <v>282</v>
      </c>
      <c r="AG42" s="13" t="s">
        <v>282</v>
      </c>
      <c r="AH42" s="13" t="s">
        <v>282</v>
      </c>
      <c r="AI42" s="13" t="s">
        <v>282</v>
      </c>
      <c r="AJ42" s="13" t="s">
        <v>227</v>
      </c>
      <c r="AK42" s="10" t="s">
        <v>271</v>
      </c>
    </row>
    <row r="43" spans="1:37" ht="120" x14ac:dyDescent="0.25">
      <c r="A43" s="9" t="s">
        <v>224</v>
      </c>
      <c r="B43" s="37" t="s">
        <v>225</v>
      </c>
      <c r="C43" s="9" t="s">
        <v>344</v>
      </c>
      <c r="D43" s="38">
        <v>8</v>
      </c>
      <c r="E43" s="38">
        <v>8</v>
      </c>
      <c r="F43" s="10" t="s">
        <v>362</v>
      </c>
      <c r="G43" s="9" t="s">
        <v>32</v>
      </c>
      <c r="H43" s="9">
        <v>16</v>
      </c>
      <c r="I43" s="9" t="s">
        <v>33</v>
      </c>
      <c r="J43" s="9">
        <v>34</v>
      </c>
      <c r="K43" s="9" t="s">
        <v>34</v>
      </c>
      <c r="L43" s="9">
        <v>56</v>
      </c>
      <c r="M43" s="9" t="s">
        <v>389</v>
      </c>
      <c r="N43" s="9" t="s">
        <v>35</v>
      </c>
      <c r="O43" s="9" t="s">
        <v>476</v>
      </c>
      <c r="P43" s="9" t="s">
        <v>27</v>
      </c>
      <c r="Q43" s="9"/>
      <c r="R43" s="9">
        <v>1.62</v>
      </c>
      <c r="S43" s="9">
        <v>3.24</v>
      </c>
      <c r="T43" s="9">
        <v>1.62</v>
      </c>
      <c r="U43" s="9" t="s">
        <v>726</v>
      </c>
      <c r="V43" s="13" t="s">
        <v>66</v>
      </c>
      <c r="W43" s="9">
        <v>17</v>
      </c>
      <c r="X43" s="9">
        <v>17</v>
      </c>
      <c r="Y43" s="9" t="s">
        <v>65</v>
      </c>
      <c r="Z43" s="39" t="s">
        <v>65</v>
      </c>
      <c r="AA43" s="13" t="s">
        <v>282</v>
      </c>
      <c r="AB43" s="13" t="s">
        <v>282</v>
      </c>
      <c r="AC43" s="13" t="s">
        <v>282</v>
      </c>
      <c r="AD43" s="13" t="s">
        <v>282</v>
      </c>
      <c r="AE43" s="13" t="s">
        <v>308</v>
      </c>
      <c r="AF43" s="13" t="s">
        <v>282</v>
      </c>
      <c r="AG43" s="13" t="s">
        <v>282</v>
      </c>
      <c r="AH43" s="13" t="s">
        <v>282</v>
      </c>
      <c r="AI43" s="13" t="s">
        <v>282</v>
      </c>
      <c r="AJ43" s="13" t="s">
        <v>263</v>
      </c>
      <c r="AK43" s="10" t="s">
        <v>271</v>
      </c>
    </row>
    <row r="44" spans="1:37" ht="105" x14ac:dyDescent="0.25">
      <c r="A44" s="9" t="s">
        <v>158</v>
      </c>
      <c r="B44" s="37" t="s">
        <v>159</v>
      </c>
      <c r="C44" s="9" t="s">
        <v>329</v>
      </c>
      <c r="D44" s="38">
        <v>6</v>
      </c>
      <c r="E44" s="38">
        <v>8</v>
      </c>
      <c r="F44" s="9">
        <v>2015</v>
      </c>
      <c r="G44" s="9" t="s">
        <v>32</v>
      </c>
      <c r="H44" s="9">
        <v>17</v>
      </c>
      <c r="I44" s="9" t="s">
        <v>25</v>
      </c>
      <c r="J44" s="9">
        <v>40</v>
      </c>
      <c r="K44" s="9" t="s">
        <v>34</v>
      </c>
      <c r="L44" s="9">
        <v>56</v>
      </c>
      <c r="M44" s="9" t="s">
        <v>389</v>
      </c>
      <c r="N44" s="9" t="s">
        <v>26</v>
      </c>
      <c r="O44" s="9">
        <v>37</v>
      </c>
      <c r="P44" s="9" t="s">
        <v>27</v>
      </c>
      <c r="Q44" s="9"/>
      <c r="R44" s="9">
        <v>2.4</v>
      </c>
      <c r="S44" s="9">
        <v>4.8</v>
      </c>
      <c r="T44" s="9">
        <v>2.4</v>
      </c>
      <c r="U44" s="9" t="s">
        <v>726</v>
      </c>
      <c r="V44" s="13" t="s">
        <v>282</v>
      </c>
      <c r="W44" s="9">
        <v>8</v>
      </c>
      <c r="X44" s="9">
        <v>16</v>
      </c>
      <c r="Y44" s="9" t="s">
        <v>65</v>
      </c>
      <c r="Z44" s="9" t="s">
        <v>65</v>
      </c>
      <c r="AA44" s="13" t="s">
        <v>427</v>
      </c>
      <c r="AB44" s="13" t="s">
        <v>413</v>
      </c>
      <c r="AC44" s="13" t="s">
        <v>282</v>
      </c>
      <c r="AD44" s="13" t="s">
        <v>282</v>
      </c>
      <c r="AE44" s="13" t="s">
        <v>282</v>
      </c>
      <c r="AF44" s="13" t="s">
        <v>428</v>
      </c>
      <c r="AG44" s="13" t="s">
        <v>113</v>
      </c>
      <c r="AH44" s="13" t="s">
        <v>282</v>
      </c>
      <c r="AI44" s="13" t="s">
        <v>282</v>
      </c>
      <c r="AJ44" s="13" t="s">
        <v>282</v>
      </c>
      <c r="AK44" s="10" t="s">
        <v>271</v>
      </c>
    </row>
    <row r="45" spans="1:37" ht="135" x14ac:dyDescent="0.25">
      <c r="A45" s="9" t="s">
        <v>30</v>
      </c>
      <c r="B45" s="37" t="s">
        <v>31</v>
      </c>
      <c r="C45" s="9" t="s">
        <v>310</v>
      </c>
      <c r="D45" s="38"/>
      <c r="E45" s="38"/>
      <c r="F45" s="9" t="s">
        <v>364</v>
      </c>
      <c r="G45" s="9" t="s">
        <v>32</v>
      </c>
      <c r="H45" s="9">
        <v>20</v>
      </c>
      <c r="I45" s="9" t="s">
        <v>33</v>
      </c>
      <c r="J45" s="9">
        <v>22</v>
      </c>
      <c r="K45" s="9" t="s">
        <v>34</v>
      </c>
      <c r="L45" s="9">
        <v>63</v>
      </c>
      <c r="M45" s="9" t="s">
        <v>394</v>
      </c>
      <c r="N45" s="9" t="s">
        <v>35</v>
      </c>
      <c r="O45" s="9" t="s">
        <v>476</v>
      </c>
      <c r="P45" s="9" t="s">
        <v>27</v>
      </c>
      <c r="Q45" s="9"/>
      <c r="R45" s="9">
        <v>2.88</v>
      </c>
      <c r="S45" s="9">
        <v>18</v>
      </c>
      <c r="T45" s="9">
        <v>3</v>
      </c>
      <c r="U45" s="9" t="s">
        <v>728</v>
      </c>
      <c r="V45" s="13" t="s">
        <v>282</v>
      </c>
      <c r="W45" s="9">
        <v>12</v>
      </c>
      <c r="X45" s="9">
        <v>10</v>
      </c>
      <c r="Y45" s="9" t="s">
        <v>36</v>
      </c>
      <c r="Z45" s="22" t="s">
        <v>386</v>
      </c>
      <c r="AA45" s="13" t="s">
        <v>37</v>
      </c>
      <c r="AB45" s="13" t="s">
        <v>282</v>
      </c>
      <c r="AC45" s="13" t="s">
        <v>282</v>
      </c>
      <c r="AD45" s="13" t="s">
        <v>282</v>
      </c>
      <c r="AE45" s="13" t="s">
        <v>112</v>
      </c>
      <c r="AF45" s="13" t="s">
        <v>38</v>
      </c>
      <c r="AG45" s="13" t="s">
        <v>282</v>
      </c>
      <c r="AH45" s="13" t="s">
        <v>282</v>
      </c>
      <c r="AI45" s="13" t="s">
        <v>282</v>
      </c>
      <c r="AJ45" s="13" t="s">
        <v>38</v>
      </c>
      <c r="AK45" s="10" t="s">
        <v>271</v>
      </c>
    </row>
    <row r="46" spans="1:37" ht="135" x14ac:dyDescent="0.25">
      <c r="A46" s="9" t="s">
        <v>30</v>
      </c>
      <c r="B46" s="37" t="s">
        <v>31</v>
      </c>
      <c r="C46" s="9" t="s">
        <v>310</v>
      </c>
      <c r="D46" s="38"/>
      <c r="E46" s="38"/>
      <c r="F46" s="9" t="s">
        <v>350</v>
      </c>
      <c r="G46" s="9" t="s">
        <v>32</v>
      </c>
      <c r="H46" s="9">
        <v>21</v>
      </c>
      <c r="I46" s="9" t="s">
        <v>33</v>
      </c>
      <c r="J46" s="9">
        <v>22</v>
      </c>
      <c r="K46" s="9" t="s">
        <v>34</v>
      </c>
      <c r="L46" s="9">
        <v>63</v>
      </c>
      <c r="M46" s="9" t="s">
        <v>394</v>
      </c>
      <c r="N46" s="9" t="s">
        <v>35</v>
      </c>
      <c r="O46" s="9" t="s">
        <v>476</v>
      </c>
      <c r="P46" s="9" t="s">
        <v>27</v>
      </c>
      <c r="Q46" s="9"/>
      <c r="R46" s="9">
        <v>2.88</v>
      </c>
      <c r="S46" s="9">
        <v>18</v>
      </c>
      <c r="T46" s="9">
        <v>3</v>
      </c>
      <c r="U46" s="9" t="s">
        <v>728</v>
      </c>
      <c r="V46" s="13" t="s">
        <v>282</v>
      </c>
      <c r="W46" s="9">
        <v>12</v>
      </c>
      <c r="X46" s="9">
        <v>10</v>
      </c>
      <c r="Y46" s="9" t="s">
        <v>36</v>
      </c>
      <c r="Z46" s="22" t="s">
        <v>386</v>
      </c>
      <c r="AA46" s="13" t="s">
        <v>37</v>
      </c>
      <c r="AB46" s="13" t="s">
        <v>282</v>
      </c>
      <c r="AC46" s="13" t="s">
        <v>282</v>
      </c>
      <c r="AD46" s="13" t="s">
        <v>282</v>
      </c>
      <c r="AE46" s="13" t="s">
        <v>282</v>
      </c>
      <c r="AF46" s="13" t="s">
        <v>38</v>
      </c>
      <c r="AG46" s="13" t="s">
        <v>282</v>
      </c>
      <c r="AH46" s="13" t="s">
        <v>282</v>
      </c>
      <c r="AI46" s="13" t="s">
        <v>282</v>
      </c>
      <c r="AJ46" s="13" t="s">
        <v>282</v>
      </c>
      <c r="AK46" s="10" t="s">
        <v>271</v>
      </c>
    </row>
    <row r="47" spans="1:37" ht="120" x14ac:dyDescent="0.25">
      <c r="A47" s="9" t="s">
        <v>239</v>
      </c>
      <c r="B47" s="37" t="s">
        <v>240</v>
      </c>
      <c r="C47" s="9" t="s">
        <v>346</v>
      </c>
      <c r="D47" s="38">
        <v>6</v>
      </c>
      <c r="E47" s="38">
        <v>10</v>
      </c>
      <c r="F47" s="9" t="s">
        <v>367</v>
      </c>
      <c r="G47" s="9" t="s">
        <v>179</v>
      </c>
      <c r="H47" s="9">
        <v>25</v>
      </c>
      <c r="I47" s="9" t="s">
        <v>180</v>
      </c>
      <c r="J47" s="9">
        <v>78</v>
      </c>
      <c r="K47" s="9" t="s">
        <v>282</v>
      </c>
      <c r="L47" s="9">
        <v>56</v>
      </c>
      <c r="M47" s="9" t="s">
        <v>389</v>
      </c>
      <c r="N47" s="9" t="s">
        <v>35</v>
      </c>
      <c r="O47" s="9">
        <v>60</v>
      </c>
      <c r="P47" s="9" t="s">
        <v>27</v>
      </c>
      <c r="Q47" s="9"/>
      <c r="R47" s="9">
        <f>3*1.2</f>
        <v>3.5999999999999996</v>
      </c>
      <c r="S47" s="9">
        <f>7.2*6</f>
        <v>43.2</v>
      </c>
      <c r="T47" s="9">
        <v>3.6</v>
      </c>
      <c r="U47" s="9" t="s">
        <v>725</v>
      </c>
      <c r="V47" s="13" t="s">
        <v>282</v>
      </c>
      <c r="W47" s="9">
        <v>6</v>
      </c>
      <c r="X47" s="9">
        <v>72</v>
      </c>
      <c r="Y47" s="9" t="s">
        <v>49</v>
      </c>
      <c r="Z47" s="9" t="s">
        <v>387</v>
      </c>
      <c r="AA47" s="13" t="s">
        <v>282</v>
      </c>
      <c r="AB47" s="13" t="s">
        <v>282</v>
      </c>
      <c r="AC47" s="13" t="s">
        <v>242</v>
      </c>
      <c r="AD47" s="13" t="s">
        <v>241</v>
      </c>
      <c r="AE47" s="13" t="s">
        <v>282</v>
      </c>
      <c r="AF47" s="14" t="s">
        <v>282</v>
      </c>
      <c r="AG47" s="14" t="s">
        <v>282</v>
      </c>
      <c r="AH47" s="13" t="s">
        <v>38</v>
      </c>
      <c r="AI47" s="13" t="s">
        <v>38</v>
      </c>
      <c r="AJ47" s="13" t="s">
        <v>282</v>
      </c>
      <c r="AK47" s="10" t="s">
        <v>271</v>
      </c>
    </row>
    <row r="48" spans="1:37" ht="120" x14ac:dyDescent="0.25">
      <c r="A48" s="9" t="s">
        <v>239</v>
      </c>
      <c r="B48" s="37" t="s">
        <v>240</v>
      </c>
      <c r="C48" s="9" t="s">
        <v>346</v>
      </c>
      <c r="D48" s="38">
        <v>6</v>
      </c>
      <c r="E48" s="38">
        <v>10</v>
      </c>
      <c r="F48" s="9" t="s">
        <v>365</v>
      </c>
      <c r="G48" s="9" t="s">
        <v>179</v>
      </c>
      <c r="H48" s="9">
        <v>23</v>
      </c>
      <c r="I48" s="9" t="s">
        <v>180</v>
      </c>
      <c r="J48" s="9">
        <v>24</v>
      </c>
      <c r="K48" s="9" t="s">
        <v>282</v>
      </c>
      <c r="L48" s="9">
        <v>56</v>
      </c>
      <c r="M48" s="9" t="s">
        <v>389</v>
      </c>
      <c r="N48" s="9" t="s">
        <v>35</v>
      </c>
      <c r="O48" s="9">
        <v>60</v>
      </c>
      <c r="P48" s="9" t="s">
        <v>27</v>
      </c>
      <c r="Q48" s="9"/>
      <c r="R48" s="9">
        <f>3*1.2</f>
        <v>3.5999999999999996</v>
      </c>
      <c r="S48" s="9">
        <f>6*1.8</f>
        <v>10.8</v>
      </c>
      <c r="T48" s="9">
        <v>3.6</v>
      </c>
      <c r="U48" s="9" t="s">
        <v>725</v>
      </c>
      <c r="V48" s="13" t="s">
        <v>282</v>
      </c>
      <c r="W48" s="9">
        <v>6</v>
      </c>
      <c r="X48" s="9">
        <v>18</v>
      </c>
      <c r="Y48" s="9" t="s">
        <v>42</v>
      </c>
      <c r="Z48" s="22" t="s">
        <v>386</v>
      </c>
      <c r="AA48" s="13" t="s">
        <v>282</v>
      </c>
      <c r="AB48" s="13" t="s">
        <v>282</v>
      </c>
      <c r="AC48" s="13" t="s">
        <v>242</v>
      </c>
      <c r="AD48" s="13" t="s">
        <v>241</v>
      </c>
      <c r="AE48" s="13" t="s">
        <v>282</v>
      </c>
      <c r="AF48" s="14" t="s">
        <v>282</v>
      </c>
      <c r="AG48" s="14" t="s">
        <v>282</v>
      </c>
      <c r="AH48" s="13" t="s">
        <v>38</v>
      </c>
      <c r="AI48" s="13" t="s">
        <v>38</v>
      </c>
      <c r="AJ48" s="13" t="s">
        <v>282</v>
      </c>
      <c r="AK48" s="10" t="s">
        <v>271</v>
      </c>
    </row>
    <row r="49" spans="1:37" ht="120" x14ac:dyDescent="0.25">
      <c r="A49" s="9" t="s">
        <v>239</v>
      </c>
      <c r="B49" s="37" t="s">
        <v>240</v>
      </c>
      <c r="C49" s="9" t="s">
        <v>346</v>
      </c>
      <c r="D49" s="38">
        <v>6</v>
      </c>
      <c r="E49" s="38">
        <v>10</v>
      </c>
      <c r="F49" s="9" t="s">
        <v>366</v>
      </c>
      <c r="G49" s="9" t="s">
        <v>179</v>
      </c>
      <c r="H49" s="9">
        <v>24</v>
      </c>
      <c r="I49" s="9" t="s">
        <v>180</v>
      </c>
      <c r="J49" s="9">
        <v>42</v>
      </c>
      <c r="K49" s="9" t="s">
        <v>282</v>
      </c>
      <c r="L49" s="9">
        <v>56</v>
      </c>
      <c r="M49" s="9" t="s">
        <v>389</v>
      </c>
      <c r="N49" s="9" t="s">
        <v>35</v>
      </c>
      <c r="O49" s="9">
        <v>60</v>
      </c>
      <c r="P49" s="9" t="s">
        <v>27</v>
      </c>
      <c r="Q49" s="9"/>
      <c r="R49" s="9">
        <f>3*1.2</f>
        <v>3.5999999999999996</v>
      </c>
      <c r="S49" s="9">
        <f>6*3.6</f>
        <v>21.6</v>
      </c>
      <c r="T49" s="9">
        <v>3.6</v>
      </c>
      <c r="U49" s="9" t="s">
        <v>725</v>
      </c>
      <c r="V49" s="13" t="s">
        <v>282</v>
      </c>
      <c r="W49" s="9">
        <v>6</v>
      </c>
      <c r="X49" s="9">
        <v>36</v>
      </c>
      <c r="Y49" s="9" t="s">
        <v>36</v>
      </c>
      <c r="Z49" s="22" t="s">
        <v>386</v>
      </c>
      <c r="AA49" s="13" t="s">
        <v>282</v>
      </c>
      <c r="AB49" s="13" t="s">
        <v>282</v>
      </c>
      <c r="AC49" s="13" t="s">
        <v>242</v>
      </c>
      <c r="AD49" s="13" t="s">
        <v>241</v>
      </c>
      <c r="AE49" s="13" t="s">
        <v>282</v>
      </c>
      <c r="AF49" s="14" t="s">
        <v>282</v>
      </c>
      <c r="AG49" s="14" t="s">
        <v>282</v>
      </c>
      <c r="AH49" s="13" t="s">
        <v>38</v>
      </c>
      <c r="AI49" s="13" t="s">
        <v>38</v>
      </c>
      <c r="AJ49" s="13" t="s">
        <v>282</v>
      </c>
      <c r="AK49" s="10" t="s">
        <v>271</v>
      </c>
    </row>
    <row r="50" spans="1:37" ht="150" x14ac:dyDescent="0.25">
      <c r="A50" s="9" t="s">
        <v>85</v>
      </c>
      <c r="B50" s="37" t="s">
        <v>86</v>
      </c>
      <c r="C50" s="9" t="s">
        <v>319</v>
      </c>
      <c r="D50" s="38"/>
      <c r="E50" s="38"/>
      <c r="F50" s="9" t="s">
        <v>368</v>
      </c>
      <c r="G50" s="10" t="s">
        <v>52</v>
      </c>
      <c r="H50" s="9">
        <v>26</v>
      </c>
      <c r="I50" s="9" t="s">
        <v>87</v>
      </c>
      <c r="J50" s="9">
        <v>36</v>
      </c>
      <c r="K50" s="9" t="s">
        <v>88</v>
      </c>
      <c r="L50" s="9">
        <v>56</v>
      </c>
      <c r="M50" s="9" t="s">
        <v>389</v>
      </c>
      <c r="N50" s="9" t="s">
        <v>41</v>
      </c>
      <c r="O50" s="9" t="s">
        <v>476</v>
      </c>
      <c r="P50" s="9" t="s">
        <v>27</v>
      </c>
      <c r="Q50" s="9"/>
      <c r="R50" s="9">
        <v>2.5499999999999998</v>
      </c>
      <c r="S50" s="9">
        <v>9.8000000000000007</v>
      </c>
      <c r="T50" s="40">
        <v>1.6333333333333335</v>
      </c>
      <c r="U50" s="9" t="s">
        <v>726</v>
      </c>
      <c r="V50" s="13" t="s">
        <v>282</v>
      </c>
      <c r="W50" s="9">
        <v>18</v>
      </c>
      <c r="X50" s="9">
        <v>18</v>
      </c>
      <c r="Y50" s="9" t="s">
        <v>36</v>
      </c>
      <c r="Z50" s="22" t="s">
        <v>386</v>
      </c>
      <c r="AA50" s="14" t="s">
        <v>282</v>
      </c>
      <c r="AB50" s="14" t="s">
        <v>282</v>
      </c>
      <c r="AC50" s="13" t="s">
        <v>282</v>
      </c>
      <c r="AD50" s="13" t="s">
        <v>89</v>
      </c>
      <c r="AE50" s="13" t="s">
        <v>282</v>
      </c>
      <c r="AF50" s="13" t="s">
        <v>282</v>
      </c>
      <c r="AG50" s="13" t="s">
        <v>282</v>
      </c>
      <c r="AH50" s="13" t="s">
        <v>282</v>
      </c>
      <c r="AI50" s="13" t="s">
        <v>90</v>
      </c>
      <c r="AJ50" s="13" t="s">
        <v>282</v>
      </c>
      <c r="AK50" s="10" t="s">
        <v>271</v>
      </c>
    </row>
    <row r="51" spans="1:37" ht="150" x14ac:dyDescent="0.25">
      <c r="A51" s="9" t="s">
        <v>85</v>
      </c>
      <c r="B51" s="37" t="s">
        <v>86</v>
      </c>
      <c r="C51" s="9" t="s">
        <v>319</v>
      </c>
      <c r="D51" s="38"/>
      <c r="E51" s="38"/>
      <c r="F51" s="9" t="s">
        <v>369</v>
      </c>
      <c r="G51" s="10" t="s">
        <v>52</v>
      </c>
      <c r="H51" s="9">
        <v>27</v>
      </c>
      <c r="I51" s="9" t="s">
        <v>87</v>
      </c>
      <c r="J51" s="9">
        <v>36</v>
      </c>
      <c r="K51" s="9" t="s">
        <v>88</v>
      </c>
      <c r="L51" s="9">
        <v>56</v>
      </c>
      <c r="M51" s="9" t="s">
        <v>389</v>
      </c>
      <c r="N51" s="9" t="s">
        <v>41</v>
      </c>
      <c r="O51" s="9" t="s">
        <v>476</v>
      </c>
      <c r="P51" s="9" t="s">
        <v>27</v>
      </c>
      <c r="Q51" s="9"/>
      <c r="R51" s="9">
        <v>2.5499999999999998</v>
      </c>
      <c r="S51" s="9">
        <v>9.8000000000000007</v>
      </c>
      <c r="T51" s="40">
        <v>1.6333333333333335</v>
      </c>
      <c r="U51" s="9" t="s">
        <v>726</v>
      </c>
      <c r="V51" s="13" t="s">
        <v>282</v>
      </c>
      <c r="W51" s="9">
        <v>18</v>
      </c>
      <c r="X51" s="9">
        <v>18</v>
      </c>
      <c r="Y51" s="9" t="s">
        <v>36</v>
      </c>
      <c r="Z51" s="22" t="s">
        <v>386</v>
      </c>
      <c r="AA51" s="14" t="s">
        <v>282</v>
      </c>
      <c r="AB51" s="14" t="s">
        <v>282</v>
      </c>
      <c r="AC51" s="13" t="s">
        <v>282</v>
      </c>
      <c r="AD51" s="13" t="s">
        <v>89</v>
      </c>
      <c r="AE51" s="13" t="s">
        <v>282</v>
      </c>
      <c r="AF51" s="13" t="s">
        <v>282</v>
      </c>
      <c r="AG51" s="13" t="s">
        <v>282</v>
      </c>
      <c r="AH51" s="13" t="s">
        <v>282</v>
      </c>
      <c r="AI51" s="13" t="s">
        <v>252</v>
      </c>
      <c r="AJ51" s="13" t="s">
        <v>282</v>
      </c>
      <c r="AK51" s="10" t="s">
        <v>271</v>
      </c>
    </row>
    <row r="52" spans="1:37" ht="150" x14ac:dyDescent="0.25">
      <c r="A52" s="9" t="s">
        <v>137</v>
      </c>
      <c r="B52" s="37" t="s">
        <v>138</v>
      </c>
      <c r="C52" s="9" t="s">
        <v>328</v>
      </c>
      <c r="D52" s="38">
        <v>6</v>
      </c>
      <c r="E52" s="38">
        <v>6</v>
      </c>
      <c r="F52" s="9" t="s">
        <v>370</v>
      </c>
      <c r="G52" s="9" t="s">
        <v>139</v>
      </c>
      <c r="H52" s="9">
        <v>31</v>
      </c>
      <c r="I52" s="9" t="s">
        <v>33</v>
      </c>
      <c r="J52" s="9">
        <v>34</v>
      </c>
      <c r="K52" s="9" t="s">
        <v>34</v>
      </c>
      <c r="L52" s="9">
        <v>56</v>
      </c>
      <c r="M52" s="9" t="s">
        <v>389</v>
      </c>
      <c r="N52" s="9" t="s">
        <v>35</v>
      </c>
      <c r="O52" s="9">
        <v>60</v>
      </c>
      <c r="P52" s="9" t="s">
        <v>27</v>
      </c>
      <c r="Q52" s="9"/>
      <c r="R52" s="9">
        <v>1.4</v>
      </c>
      <c r="S52" s="9">
        <v>2.8</v>
      </c>
      <c r="T52" s="9">
        <v>1.4</v>
      </c>
      <c r="U52" s="9" t="s">
        <v>723</v>
      </c>
      <c r="V52" s="13" t="s">
        <v>282</v>
      </c>
      <c r="W52" s="9">
        <v>18</v>
      </c>
      <c r="X52" s="9">
        <v>16</v>
      </c>
      <c r="Y52" s="9" t="s">
        <v>65</v>
      </c>
      <c r="Z52" s="9" t="s">
        <v>65</v>
      </c>
      <c r="AA52" s="13" t="s">
        <v>430</v>
      </c>
      <c r="AB52" s="13" t="s">
        <v>429</v>
      </c>
      <c r="AC52" s="13" t="s">
        <v>282</v>
      </c>
      <c r="AD52" s="13" t="s">
        <v>140</v>
      </c>
      <c r="AE52" s="13" t="s">
        <v>282</v>
      </c>
      <c r="AF52" s="13" t="s">
        <v>141</v>
      </c>
      <c r="AG52" s="13" t="s">
        <v>38</v>
      </c>
      <c r="AH52" s="13" t="s">
        <v>282</v>
      </c>
      <c r="AI52" s="13" t="s">
        <v>142</v>
      </c>
      <c r="AJ52" s="13" t="s">
        <v>282</v>
      </c>
      <c r="AK52" s="10" t="s">
        <v>271</v>
      </c>
    </row>
    <row r="53" spans="1:37" ht="150" x14ac:dyDescent="0.25">
      <c r="A53" s="9" t="s">
        <v>137</v>
      </c>
      <c r="B53" s="37" t="s">
        <v>138</v>
      </c>
      <c r="C53" s="9" t="s">
        <v>328</v>
      </c>
      <c r="D53" s="38">
        <v>6</v>
      </c>
      <c r="E53" s="38">
        <v>6</v>
      </c>
      <c r="F53" s="9" t="s">
        <v>371</v>
      </c>
      <c r="G53" s="9" t="s">
        <v>139</v>
      </c>
      <c r="H53" s="9">
        <v>32</v>
      </c>
      <c r="I53" s="9" t="s">
        <v>33</v>
      </c>
      <c r="J53" s="9">
        <v>48</v>
      </c>
      <c r="K53" s="9" t="s">
        <v>34</v>
      </c>
      <c r="L53" s="9">
        <v>56</v>
      </c>
      <c r="M53" s="9" t="s">
        <v>389</v>
      </c>
      <c r="N53" s="9" t="s">
        <v>35</v>
      </c>
      <c r="O53" s="9">
        <v>60</v>
      </c>
      <c r="P53" s="9" t="s">
        <v>27</v>
      </c>
      <c r="Q53" s="9"/>
      <c r="R53" s="9">
        <v>2.23</v>
      </c>
      <c r="S53" s="9">
        <v>4.47</v>
      </c>
      <c r="T53" s="9">
        <v>2.2400000000000002</v>
      </c>
      <c r="U53" s="9" t="s">
        <v>726</v>
      </c>
      <c r="V53" s="13" t="s">
        <v>282</v>
      </c>
      <c r="W53" s="9">
        <v>24</v>
      </c>
      <c r="X53" s="9">
        <v>24</v>
      </c>
      <c r="Y53" s="9" t="s">
        <v>65</v>
      </c>
      <c r="Z53" s="9" t="s">
        <v>65</v>
      </c>
      <c r="AA53" s="13" t="s">
        <v>431</v>
      </c>
      <c r="AB53" s="13" t="s">
        <v>429</v>
      </c>
      <c r="AC53" s="13" t="s">
        <v>282</v>
      </c>
      <c r="AD53" s="13" t="s">
        <v>140</v>
      </c>
      <c r="AE53" s="13" t="s">
        <v>282</v>
      </c>
      <c r="AF53" s="13" t="s">
        <v>38</v>
      </c>
      <c r="AG53" s="13" t="s">
        <v>38</v>
      </c>
      <c r="AH53" s="13" t="s">
        <v>282</v>
      </c>
      <c r="AI53" s="13" t="s">
        <v>260</v>
      </c>
      <c r="AJ53" s="13" t="s">
        <v>282</v>
      </c>
      <c r="AK53" s="10" t="s">
        <v>271</v>
      </c>
    </row>
    <row r="54" spans="1:37" ht="195" x14ac:dyDescent="0.25">
      <c r="A54" s="9" t="s">
        <v>177</v>
      </c>
      <c r="B54" s="37" t="s">
        <v>178</v>
      </c>
      <c r="C54" s="9" t="s">
        <v>334</v>
      </c>
      <c r="D54" s="38">
        <v>3</v>
      </c>
      <c r="E54" s="38">
        <v>3</v>
      </c>
      <c r="F54" s="9" t="s">
        <v>357</v>
      </c>
      <c r="G54" s="9" t="s">
        <v>179</v>
      </c>
      <c r="H54" s="9">
        <v>39</v>
      </c>
      <c r="I54" s="9" t="s">
        <v>180</v>
      </c>
      <c r="J54" s="9">
        <v>12</v>
      </c>
      <c r="K54" s="9" t="s">
        <v>34</v>
      </c>
      <c r="L54" s="9">
        <v>70</v>
      </c>
      <c r="M54" s="9" t="s">
        <v>394</v>
      </c>
      <c r="N54" s="9" t="s">
        <v>41</v>
      </c>
      <c r="O54" s="9">
        <v>56</v>
      </c>
      <c r="P54" s="9" t="s">
        <v>27</v>
      </c>
      <c r="Q54" s="9"/>
      <c r="R54" s="9">
        <v>3.6</v>
      </c>
      <c r="S54" s="9">
        <v>36</v>
      </c>
      <c r="T54" s="9">
        <v>6</v>
      </c>
      <c r="U54" s="9" t="s">
        <v>725</v>
      </c>
      <c r="V54" s="13" t="s">
        <v>282</v>
      </c>
      <c r="W54" s="9">
        <v>6</v>
      </c>
      <c r="X54" s="9">
        <v>6</v>
      </c>
      <c r="Y54" s="9" t="s">
        <v>36</v>
      </c>
      <c r="Z54" s="22" t="s">
        <v>386</v>
      </c>
      <c r="AA54" s="13" t="s">
        <v>37</v>
      </c>
      <c r="AB54" s="13" t="s">
        <v>282</v>
      </c>
      <c r="AC54" s="13" t="s">
        <v>181</v>
      </c>
      <c r="AD54" s="13" t="s">
        <v>297</v>
      </c>
      <c r="AE54" s="13" t="s">
        <v>282</v>
      </c>
      <c r="AF54" s="13" t="s">
        <v>38</v>
      </c>
      <c r="AG54" s="13" t="s">
        <v>282</v>
      </c>
      <c r="AH54" s="13" t="s">
        <v>38</v>
      </c>
      <c r="AI54" s="13" t="s">
        <v>182</v>
      </c>
      <c r="AJ54" s="13" t="s">
        <v>282</v>
      </c>
      <c r="AK54" s="10" t="s">
        <v>271</v>
      </c>
    </row>
    <row r="55" spans="1:37" ht="195" x14ac:dyDescent="0.25">
      <c r="A55" s="9" t="s">
        <v>177</v>
      </c>
      <c r="B55" s="37" t="s">
        <v>178</v>
      </c>
      <c r="C55" s="9" t="s">
        <v>334</v>
      </c>
      <c r="D55" s="38">
        <v>3</v>
      </c>
      <c r="E55" s="38">
        <v>3</v>
      </c>
      <c r="F55" s="9" t="s">
        <v>352</v>
      </c>
      <c r="G55" s="9" t="s">
        <v>179</v>
      </c>
      <c r="H55" s="9">
        <v>40</v>
      </c>
      <c r="I55" s="9" t="s">
        <v>180</v>
      </c>
      <c r="J55" s="9">
        <v>12</v>
      </c>
      <c r="K55" s="9" t="s">
        <v>34</v>
      </c>
      <c r="L55" s="9">
        <v>70</v>
      </c>
      <c r="M55" s="9" t="s">
        <v>394</v>
      </c>
      <c r="N55" s="9" t="s">
        <v>41</v>
      </c>
      <c r="O55" s="9">
        <v>56</v>
      </c>
      <c r="P55" s="9" t="s">
        <v>27</v>
      </c>
      <c r="Q55" s="9"/>
      <c r="R55" s="9">
        <v>3.6</v>
      </c>
      <c r="S55" s="9">
        <v>36</v>
      </c>
      <c r="T55" s="9">
        <v>6</v>
      </c>
      <c r="U55" s="9" t="s">
        <v>725</v>
      </c>
      <c r="V55" s="13" t="s">
        <v>282</v>
      </c>
      <c r="W55" s="9">
        <v>6</v>
      </c>
      <c r="X55" s="9">
        <v>6</v>
      </c>
      <c r="Y55" s="9" t="s">
        <v>36</v>
      </c>
      <c r="Z55" s="22" t="s">
        <v>386</v>
      </c>
      <c r="AA55" s="13" t="s">
        <v>37</v>
      </c>
      <c r="AB55" s="13" t="s">
        <v>282</v>
      </c>
      <c r="AC55" s="13" t="s">
        <v>181</v>
      </c>
      <c r="AD55" s="13" t="s">
        <v>297</v>
      </c>
      <c r="AE55" s="13" t="s">
        <v>282</v>
      </c>
      <c r="AF55" s="13" t="s">
        <v>38</v>
      </c>
      <c r="AG55" s="13" t="s">
        <v>282</v>
      </c>
      <c r="AH55" s="13" t="s">
        <v>38</v>
      </c>
      <c r="AI55" s="13" t="s">
        <v>182</v>
      </c>
      <c r="AJ55" s="13" t="s">
        <v>282</v>
      </c>
      <c r="AK55" s="10" t="s">
        <v>271</v>
      </c>
    </row>
    <row r="56" spans="1:37" ht="120" x14ac:dyDescent="0.25">
      <c r="A56" s="9" t="s">
        <v>119</v>
      </c>
      <c r="B56" s="37" t="s">
        <v>120</v>
      </c>
      <c r="C56" s="9" t="s">
        <v>326</v>
      </c>
      <c r="D56" s="38">
        <v>4</v>
      </c>
      <c r="E56" s="38">
        <v>4</v>
      </c>
      <c r="F56" s="9">
        <v>2012</v>
      </c>
      <c r="G56" s="9" t="s">
        <v>121</v>
      </c>
      <c r="H56" s="9">
        <v>41</v>
      </c>
      <c r="I56" s="9" t="s">
        <v>33</v>
      </c>
      <c r="J56" s="9">
        <v>50</v>
      </c>
      <c r="K56" s="9" t="s">
        <v>34</v>
      </c>
      <c r="L56" s="9">
        <v>66</v>
      </c>
      <c r="M56" s="9" t="s">
        <v>394</v>
      </c>
      <c r="N56" s="9" t="s">
        <v>26</v>
      </c>
      <c r="O56" s="9">
        <v>66</v>
      </c>
      <c r="P56" s="9" t="s">
        <v>27</v>
      </c>
      <c r="Q56" s="9"/>
      <c r="R56" s="10">
        <v>2</v>
      </c>
      <c r="S56" s="10">
        <v>11.91</v>
      </c>
      <c r="T56" s="10">
        <v>2.98</v>
      </c>
      <c r="U56" s="9" t="s">
        <v>726</v>
      </c>
      <c r="V56" s="13" t="s">
        <v>282</v>
      </c>
      <c r="W56" s="9">
        <v>5</v>
      </c>
      <c r="X56" s="9">
        <v>20</v>
      </c>
      <c r="Y56" s="9" t="s">
        <v>28</v>
      </c>
      <c r="Z56" s="12" t="s">
        <v>386</v>
      </c>
      <c r="AA56" s="13" t="s">
        <v>37</v>
      </c>
      <c r="AB56" s="13" t="s">
        <v>417</v>
      </c>
      <c r="AC56" s="13" t="s">
        <v>293</v>
      </c>
      <c r="AD56" s="13" t="s">
        <v>282</v>
      </c>
      <c r="AE56" s="13" t="s">
        <v>282</v>
      </c>
      <c r="AF56" s="13" t="s">
        <v>433</v>
      </c>
      <c r="AG56" s="13" t="s">
        <v>432</v>
      </c>
      <c r="AH56" s="13" t="s">
        <v>122</v>
      </c>
      <c r="AI56" s="13" t="s">
        <v>282</v>
      </c>
      <c r="AJ56" s="13" t="s">
        <v>282</v>
      </c>
      <c r="AK56" s="10" t="s">
        <v>271</v>
      </c>
    </row>
    <row r="57" spans="1:37" ht="150" x14ac:dyDescent="0.25">
      <c r="A57" s="9" t="s">
        <v>266</v>
      </c>
      <c r="B57" s="37" t="s">
        <v>267</v>
      </c>
      <c r="C57" s="9" t="s">
        <v>343</v>
      </c>
      <c r="D57" s="38">
        <v>6</v>
      </c>
      <c r="E57" s="38">
        <v>6</v>
      </c>
      <c r="F57" s="10" t="s">
        <v>365</v>
      </c>
      <c r="G57" s="10" t="s">
        <v>268</v>
      </c>
      <c r="H57" s="9">
        <v>42</v>
      </c>
      <c r="I57" s="9" t="s">
        <v>93</v>
      </c>
      <c r="J57" s="10">
        <v>444</v>
      </c>
      <c r="K57" s="10" t="s">
        <v>456</v>
      </c>
      <c r="L57" s="10">
        <v>56</v>
      </c>
      <c r="M57" s="9" t="s">
        <v>389</v>
      </c>
      <c r="N57" s="9" t="s">
        <v>41</v>
      </c>
      <c r="O57" s="10">
        <v>56</v>
      </c>
      <c r="P57" s="10" t="s">
        <v>27</v>
      </c>
      <c r="R57" s="10">
        <v>2.6</v>
      </c>
      <c r="S57" s="10">
        <v>5.2</v>
      </c>
      <c r="T57" s="10">
        <v>2.6</v>
      </c>
      <c r="U57" s="9" t="s">
        <v>728</v>
      </c>
      <c r="V57" s="14" t="s">
        <v>207</v>
      </c>
      <c r="W57" s="10">
        <v>164</v>
      </c>
      <c r="X57" s="10">
        <v>280</v>
      </c>
      <c r="Y57" s="10" t="s">
        <v>65</v>
      </c>
      <c r="Z57" s="9" t="s">
        <v>65</v>
      </c>
      <c r="AA57" s="14" t="s">
        <v>128</v>
      </c>
      <c r="AB57" s="14" t="s">
        <v>282</v>
      </c>
      <c r="AC57" s="14" t="s">
        <v>282</v>
      </c>
      <c r="AD57" s="14" t="s">
        <v>282</v>
      </c>
      <c r="AE57" s="14" t="s">
        <v>269</v>
      </c>
      <c r="AF57" s="14" t="s">
        <v>38</v>
      </c>
      <c r="AG57" s="14" t="s">
        <v>282</v>
      </c>
      <c r="AH57" s="14" t="s">
        <v>282</v>
      </c>
      <c r="AI57" s="14" t="s">
        <v>282</v>
      </c>
      <c r="AJ57" s="14" t="s">
        <v>270</v>
      </c>
      <c r="AK57" s="10" t="s">
        <v>271</v>
      </c>
    </row>
    <row r="58" spans="1:37" ht="150" x14ac:dyDescent="0.25">
      <c r="A58" s="9" t="s">
        <v>266</v>
      </c>
      <c r="B58" s="37" t="s">
        <v>267</v>
      </c>
      <c r="C58" s="9" t="s">
        <v>343</v>
      </c>
      <c r="D58" s="38">
        <v>6</v>
      </c>
      <c r="E58" s="38">
        <v>6</v>
      </c>
      <c r="F58" s="10" t="s">
        <v>366</v>
      </c>
      <c r="G58" s="10" t="s">
        <v>268</v>
      </c>
      <c r="H58" s="9">
        <v>43</v>
      </c>
      <c r="I58" s="9" t="s">
        <v>93</v>
      </c>
      <c r="J58" s="10">
        <v>444</v>
      </c>
      <c r="K58" s="10" t="s">
        <v>456</v>
      </c>
      <c r="L58" s="10">
        <v>56</v>
      </c>
      <c r="M58" s="9" t="s">
        <v>389</v>
      </c>
      <c r="N58" s="9" t="s">
        <v>41</v>
      </c>
      <c r="O58" s="10">
        <v>56</v>
      </c>
      <c r="P58" s="10" t="s">
        <v>27</v>
      </c>
      <c r="R58" s="10">
        <v>2.6</v>
      </c>
      <c r="S58" s="10">
        <v>5.2</v>
      </c>
      <c r="T58" s="10">
        <v>2.6</v>
      </c>
      <c r="U58" s="9" t="s">
        <v>728</v>
      </c>
      <c r="V58" s="14" t="s">
        <v>282</v>
      </c>
      <c r="W58" s="10">
        <v>8</v>
      </c>
      <c r="X58" s="10">
        <v>16</v>
      </c>
      <c r="Y58" s="10" t="s">
        <v>65</v>
      </c>
      <c r="Z58" s="39" t="s">
        <v>65</v>
      </c>
      <c r="AA58" s="14" t="s">
        <v>282</v>
      </c>
      <c r="AB58" s="14" t="s">
        <v>282</v>
      </c>
      <c r="AC58" s="14" t="s">
        <v>282</v>
      </c>
      <c r="AD58" s="14" t="s">
        <v>272</v>
      </c>
      <c r="AE58" s="14" t="s">
        <v>282</v>
      </c>
      <c r="AF58" s="14" t="s">
        <v>282</v>
      </c>
      <c r="AG58" s="14" t="s">
        <v>282</v>
      </c>
      <c r="AH58" s="14" t="s">
        <v>282</v>
      </c>
      <c r="AI58" s="13" t="s">
        <v>273</v>
      </c>
      <c r="AJ58" s="14" t="s">
        <v>282</v>
      </c>
      <c r="AK58" s="10" t="s">
        <v>271</v>
      </c>
    </row>
    <row r="59" spans="1:37" ht="90" x14ac:dyDescent="0.25">
      <c r="A59" s="9" t="s">
        <v>147</v>
      </c>
      <c r="B59" s="37" t="s">
        <v>148</v>
      </c>
      <c r="C59" s="9" t="s">
        <v>330</v>
      </c>
      <c r="D59" s="38">
        <v>6</v>
      </c>
      <c r="E59" s="38">
        <v>6</v>
      </c>
      <c r="F59" s="9" t="s">
        <v>375</v>
      </c>
      <c r="G59" s="9" t="s">
        <v>32</v>
      </c>
      <c r="H59" s="9">
        <v>46</v>
      </c>
      <c r="I59" s="9" t="s">
        <v>53</v>
      </c>
      <c r="J59" s="9">
        <v>110</v>
      </c>
      <c r="K59" s="9" t="s">
        <v>34</v>
      </c>
      <c r="L59" s="9" t="s">
        <v>282</v>
      </c>
      <c r="M59" s="9" t="s">
        <v>282</v>
      </c>
      <c r="N59" s="9" t="s">
        <v>41</v>
      </c>
      <c r="O59" s="9">
        <v>42</v>
      </c>
      <c r="P59" s="9" t="s">
        <v>27</v>
      </c>
      <c r="Q59" s="9"/>
      <c r="R59" s="9">
        <v>2.25</v>
      </c>
      <c r="S59" s="9">
        <v>4.5</v>
      </c>
      <c r="T59" s="9">
        <v>2.25</v>
      </c>
      <c r="U59" s="9" t="s">
        <v>726</v>
      </c>
      <c r="V59" s="13" t="s">
        <v>71</v>
      </c>
      <c r="W59" s="9" t="s">
        <v>282</v>
      </c>
      <c r="X59" s="9" t="s">
        <v>282</v>
      </c>
      <c r="Y59" s="9" t="s">
        <v>65</v>
      </c>
      <c r="Z59" s="9" t="s">
        <v>65</v>
      </c>
      <c r="AA59" s="13" t="s">
        <v>282</v>
      </c>
      <c r="AB59" s="13" t="s">
        <v>282</v>
      </c>
      <c r="AC59" s="13" t="s">
        <v>282</v>
      </c>
      <c r="AD59" s="13" t="s">
        <v>282</v>
      </c>
      <c r="AE59" s="13" t="s">
        <v>306</v>
      </c>
      <c r="AF59" s="13" t="s">
        <v>282</v>
      </c>
      <c r="AG59" s="13" t="s">
        <v>282</v>
      </c>
      <c r="AH59" s="13" t="s">
        <v>282</v>
      </c>
      <c r="AI59" s="13" t="s">
        <v>282</v>
      </c>
      <c r="AJ59" s="13" t="s">
        <v>261</v>
      </c>
      <c r="AK59" s="10" t="s">
        <v>271</v>
      </c>
    </row>
    <row r="60" spans="1:37" ht="120" x14ac:dyDescent="0.25">
      <c r="A60" s="9" t="s">
        <v>193</v>
      </c>
      <c r="B60" s="37" t="s">
        <v>194</v>
      </c>
      <c r="C60" s="9" t="s">
        <v>337</v>
      </c>
      <c r="D60" s="38">
        <v>7.5</v>
      </c>
      <c r="E60" s="38">
        <v>7.5</v>
      </c>
      <c r="F60" s="9">
        <v>2020</v>
      </c>
      <c r="G60" s="9" t="s">
        <v>195</v>
      </c>
      <c r="H60" s="9">
        <v>47</v>
      </c>
      <c r="I60" s="9" t="s">
        <v>180</v>
      </c>
      <c r="J60" s="9">
        <v>30</v>
      </c>
      <c r="K60" s="9" t="s">
        <v>34</v>
      </c>
      <c r="L60" s="9">
        <v>56</v>
      </c>
      <c r="M60" s="9" t="s">
        <v>389</v>
      </c>
      <c r="N60" s="9" t="s">
        <v>35</v>
      </c>
      <c r="O60" s="9">
        <v>54</v>
      </c>
      <c r="P60" s="9" t="s">
        <v>27</v>
      </c>
      <c r="Q60" s="9"/>
      <c r="R60" s="9">
        <v>3</v>
      </c>
      <c r="S60" s="9">
        <v>6</v>
      </c>
      <c r="T60" s="9">
        <v>3</v>
      </c>
      <c r="U60" s="9" t="s">
        <v>728</v>
      </c>
      <c r="V60" s="13" t="s">
        <v>282</v>
      </c>
      <c r="W60" s="9">
        <v>10</v>
      </c>
      <c r="X60" s="9">
        <v>10</v>
      </c>
      <c r="Y60" s="9" t="s">
        <v>65</v>
      </c>
      <c r="Z60" s="39" t="s">
        <v>65</v>
      </c>
      <c r="AA60" s="13" t="s">
        <v>437</v>
      </c>
      <c r="AB60" s="13" t="s">
        <v>282</v>
      </c>
      <c r="AC60" s="13" t="s">
        <v>197</v>
      </c>
      <c r="AD60" s="13" t="s">
        <v>196</v>
      </c>
      <c r="AE60" s="13" t="s">
        <v>282</v>
      </c>
      <c r="AF60" s="13" t="s">
        <v>38</v>
      </c>
      <c r="AG60" s="13" t="s">
        <v>282</v>
      </c>
      <c r="AH60" s="13" t="s">
        <v>38</v>
      </c>
      <c r="AI60" s="13" t="s">
        <v>198</v>
      </c>
      <c r="AJ60" s="13" t="s">
        <v>282</v>
      </c>
      <c r="AK60" s="10" t="s">
        <v>271</v>
      </c>
    </row>
    <row r="61" spans="1:37" ht="120" x14ac:dyDescent="0.25">
      <c r="A61" s="9" t="s">
        <v>73</v>
      </c>
      <c r="B61" s="37" t="s">
        <v>74</v>
      </c>
      <c r="C61" s="9" t="s">
        <v>316</v>
      </c>
      <c r="D61" s="38"/>
      <c r="E61" s="38"/>
      <c r="F61" s="9">
        <v>2002</v>
      </c>
      <c r="G61" s="9" t="s">
        <v>32</v>
      </c>
      <c r="H61" s="9">
        <v>48</v>
      </c>
      <c r="I61" s="9" t="s">
        <v>25</v>
      </c>
      <c r="J61" s="9">
        <v>30</v>
      </c>
      <c r="K61" s="9" t="s">
        <v>34</v>
      </c>
      <c r="L61" s="9">
        <v>35</v>
      </c>
      <c r="M61" s="9" t="s">
        <v>391</v>
      </c>
      <c r="N61" s="9" t="s">
        <v>26</v>
      </c>
      <c r="O61" s="9" t="s">
        <v>476</v>
      </c>
      <c r="P61" s="9" t="s">
        <v>27</v>
      </c>
      <c r="Q61" s="9"/>
      <c r="R61" s="9">
        <v>2.04</v>
      </c>
      <c r="S61" s="9">
        <v>4.08</v>
      </c>
      <c r="T61" s="9">
        <v>2.04</v>
      </c>
      <c r="U61" s="9" t="s">
        <v>726</v>
      </c>
      <c r="V61" s="13" t="s">
        <v>282</v>
      </c>
      <c r="W61" s="9" t="s">
        <v>282</v>
      </c>
      <c r="X61" s="9" t="s">
        <v>282</v>
      </c>
      <c r="Y61" s="9" t="s">
        <v>65</v>
      </c>
      <c r="Z61" s="9" t="s">
        <v>65</v>
      </c>
      <c r="AA61" s="13" t="s">
        <v>419</v>
      </c>
      <c r="AB61" s="13" t="s">
        <v>282</v>
      </c>
      <c r="AC61" s="13" t="s">
        <v>282</v>
      </c>
      <c r="AD61" s="13" t="s">
        <v>289</v>
      </c>
      <c r="AE61" s="13" t="s">
        <v>282</v>
      </c>
      <c r="AF61" s="13" t="s">
        <v>38</v>
      </c>
      <c r="AG61" s="13" t="s">
        <v>282</v>
      </c>
      <c r="AH61" s="13" t="s">
        <v>282</v>
      </c>
      <c r="AI61" s="13" t="s">
        <v>75</v>
      </c>
      <c r="AJ61" s="13" t="s">
        <v>282</v>
      </c>
      <c r="AK61" s="10" t="s">
        <v>271</v>
      </c>
    </row>
    <row r="62" spans="1:37" ht="135" x14ac:dyDescent="0.25">
      <c r="A62" s="9" t="s">
        <v>110</v>
      </c>
      <c r="B62" s="37" t="s">
        <v>111</v>
      </c>
      <c r="C62" s="9" t="s">
        <v>324</v>
      </c>
      <c r="D62" s="38"/>
      <c r="E62" s="38"/>
      <c r="F62" s="9">
        <v>2010</v>
      </c>
      <c r="G62" s="9" t="s">
        <v>32</v>
      </c>
      <c r="H62" s="9">
        <v>49</v>
      </c>
      <c r="I62" s="9" t="s">
        <v>25</v>
      </c>
      <c r="J62" s="9">
        <v>27</v>
      </c>
      <c r="K62" s="9" t="s">
        <v>34</v>
      </c>
      <c r="L62" s="9">
        <v>41</v>
      </c>
      <c r="M62" s="9" t="s">
        <v>391</v>
      </c>
      <c r="N62" s="9" t="s">
        <v>35</v>
      </c>
      <c r="O62" s="9">
        <v>55</v>
      </c>
      <c r="P62" s="9" t="s">
        <v>27</v>
      </c>
      <c r="Q62" s="9"/>
      <c r="R62" s="9">
        <f>1.2*2</f>
        <v>2.4</v>
      </c>
      <c r="S62" s="9">
        <v>4.8</v>
      </c>
      <c r="T62" s="9">
        <v>2.4</v>
      </c>
      <c r="U62" s="9" t="s">
        <v>726</v>
      </c>
      <c r="V62" s="13" t="s">
        <v>282</v>
      </c>
      <c r="W62" s="9">
        <v>9</v>
      </c>
      <c r="X62" s="9">
        <v>18</v>
      </c>
      <c r="Y62" s="9" t="s">
        <v>65</v>
      </c>
      <c r="Z62" s="39" t="s">
        <v>65</v>
      </c>
      <c r="AA62" s="13" t="s">
        <v>282</v>
      </c>
      <c r="AB62" s="13" t="s">
        <v>292</v>
      </c>
      <c r="AC62" s="13" t="s">
        <v>282</v>
      </c>
      <c r="AD62" s="13" t="s">
        <v>112</v>
      </c>
      <c r="AE62" s="13" t="s">
        <v>282</v>
      </c>
      <c r="AF62" s="13" t="s">
        <v>282</v>
      </c>
      <c r="AG62" s="13" t="s">
        <v>113</v>
      </c>
      <c r="AH62" s="13" t="s">
        <v>282</v>
      </c>
      <c r="AI62" s="13" t="s">
        <v>114</v>
      </c>
      <c r="AJ62" s="13" t="s">
        <v>282</v>
      </c>
      <c r="AK62" s="10" t="s">
        <v>271</v>
      </c>
    </row>
    <row r="63" spans="1:37" ht="90" x14ac:dyDescent="0.25">
      <c r="A63" s="9" t="s">
        <v>231</v>
      </c>
      <c r="B63" s="37" t="s">
        <v>232</v>
      </c>
      <c r="C63" s="9" t="s">
        <v>345</v>
      </c>
      <c r="D63" s="38">
        <v>8</v>
      </c>
      <c r="E63" s="38">
        <v>8</v>
      </c>
      <c r="F63" s="10">
        <v>2022</v>
      </c>
      <c r="G63" s="10" t="s">
        <v>195</v>
      </c>
      <c r="H63" s="9">
        <v>55</v>
      </c>
      <c r="I63" s="9" t="s">
        <v>33</v>
      </c>
      <c r="J63" s="9">
        <v>40</v>
      </c>
      <c r="K63" s="9" t="s">
        <v>34</v>
      </c>
      <c r="L63" s="9">
        <v>56</v>
      </c>
      <c r="M63" s="9" t="s">
        <v>389</v>
      </c>
      <c r="N63" s="9" t="s">
        <v>35</v>
      </c>
      <c r="O63" s="9">
        <v>56</v>
      </c>
      <c r="P63" s="9" t="s">
        <v>27</v>
      </c>
      <c r="Q63" s="9"/>
      <c r="R63" s="9">
        <v>1.62</v>
      </c>
      <c r="S63" s="9">
        <v>3.24</v>
      </c>
      <c r="T63" s="9">
        <v>1.62</v>
      </c>
      <c r="U63" s="9" t="s">
        <v>726</v>
      </c>
      <c r="V63" s="13" t="s">
        <v>57</v>
      </c>
      <c r="W63" s="9">
        <v>20</v>
      </c>
      <c r="X63" s="9">
        <v>20</v>
      </c>
      <c r="Y63" s="9" t="s">
        <v>65</v>
      </c>
      <c r="Z63" s="9" t="s">
        <v>65</v>
      </c>
      <c r="AA63" s="13" t="s">
        <v>439</v>
      </c>
      <c r="AB63" s="13" t="s">
        <v>440</v>
      </c>
      <c r="AC63" s="13" t="s">
        <v>197</v>
      </c>
      <c r="AD63" s="13" t="s">
        <v>282</v>
      </c>
      <c r="AE63" s="13" t="s">
        <v>302</v>
      </c>
      <c r="AF63" s="13" t="s">
        <v>233</v>
      </c>
      <c r="AG63" s="13" t="s">
        <v>38</v>
      </c>
      <c r="AH63" s="13" t="s">
        <v>38</v>
      </c>
      <c r="AI63" s="13" t="s">
        <v>282</v>
      </c>
      <c r="AJ63" s="13" t="s">
        <v>234</v>
      </c>
      <c r="AK63" s="10" t="s">
        <v>271</v>
      </c>
    </row>
    <row r="64" spans="1:37" ht="105" x14ac:dyDescent="0.25">
      <c r="A64" s="9" t="s">
        <v>123</v>
      </c>
      <c r="B64" s="37" t="s">
        <v>124</v>
      </c>
      <c r="C64" s="9" t="s">
        <v>324</v>
      </c>
      <c r="D64" s="38">
        <v>8</v>
      </c>
      <c r="E64" s="38">
        <v>8</v>
      </c>
      <c r="F64" s="10" t="s">
        <v>380</v>
      </c>
      <c r="G64" s="9" t="s">
        <v>32</v>
      </c>
      <c r="H64" s="9">
        <v>56</v>
      </c>
      <c r="I64" s="9" t="s">
        <v>25</v>
      </c>
      <c r="J64" s="9">
        <v>18</v>
      </c>
      <c r="K64" s="9" t="s">
        <v>34</v>
      </c>
      <c r="L64" s="9">
        <v>41</v>
      </c>
      <c r="M64" s="9" t="s">
        <v>391</v>
      </c>
      <c r="N64" s="9" t="s">
        <v>35</v>
      </c>
      <c r="O64" s="9" t="s">
        <v>476</v>
      </c>
      <c r="P64" s="9" t="s">
        <v>27</v>
      </c>
      <c r="Q64" s="9"/>
      <c r="R64" s="9">
        <v>2.4</v>
      </c>
      <c r="S64" s="9">
        <v>4.8</v>
      </c>
      <c r="T64" s="9">
        <v>2.4</v>
      </c>
      <c r="U64" s="9" t="s">
        <v>726</v>
      </c>
      <c r="V64" s="13" t="s">
        <v>71</v>
      </c>
      <c r="W64" s="9">
        <v>6</v>
      </c>
      <c r="X64" s="9">
        <v>12</v>
      </c>
      <c r="Y64" s="9" t="s">
        <v>65</v>
      </c>
      <c r="Z64" s="9" t="s">
        <v>65</v>
      </c>
      <c r="AA64" s="13" t="s">
        <v>282</v>
      </c>
      <c r="AB64" s="13" t="s">
        <v>282</v>
      </c>
      <c r="AC64" s="13" t="s">
        <v>282</v>
      </c>
      <c r="AD64" s="13" t="s">
        <v>282</v>
      </c>
      <c r="AE64" s="13" t="s">
        <v>294</v>
      </c>
      <c r="AF64" s="13" t="s">
        <v>282</v>
      </c>
      <c r="AG64" s="13" t="s">
        <v>282</v>
      </c>
      <c r="AH64" s="13" t="s">
        <v>282</v>
      </c>
      <c r="AI64" s="13" t="s">
        <v>282</v>
      </c>
      <c r="AJ64" s="13" t="s">
        <v>125</v>
      </c>
      <c r="AK64" s="10" t="s">
        <v>271</v>
      </c>
    </row>
    <row r="65" spans="1:37" ht="105" x14ac:dyDescent="0.25">
      <c r="A65" s="9" t="s">
        <v>123</v>
      </c>
      <c r="B65" s="37" t="s">
        <v>124</v>
      </c>
      <c r="C65" s="9" t="s">
        <v>324</v>
      </c>
      <c r="D65" s="38">
        <v>8</v>
      </c>
      <c r="E65" s="38">
        <v>8</v>
      </c>
      <c r="F65" s="10" t="s">
        <v>381</v>
      </c>
      <c r="G65" s="9" t="s">
        <v>32</v>
      </c>
      <c r="H65" s="9">
        <v>57</v>
      </c>
      <c r="I65" s="9" t="s">
        <v>25</v>
      </c>
      <c r="J65" s="9">
        <v>18</v>
      </c>
      <c r="K65" s="9" t="s">
        <v>34</v>
      </c>
      <c r="L65" s="9">
        <v>41</v>
      </c>
      <c r="M65" s="9" t="s">
        <v>391</v>
      </c>
      <c r="N65" s="9" t="s">
        <v>35</v>
      </c>
      <c r="O65" s="9" t="s">
        <v>476</v>
      </c>
      <c r="P65" s="9" t="s">
        <v>27</v>
      </c>
      <c r="Q65" s="9"/>
      <c r="R65" s="9">
        <v>2.4</v>
      </c>
      <c r="S65" s="9">
        <v>4.8</v>
      </c>
      <c r="T65" s="9">
        <v>2.4</v>
      </c>
      <c r="U65" s="9" t="s">
        <v>726</v>
      </c>
      <c r="V65" s="13" t="s">
        <v>57</v>
      </c>
      <c r="W65" s="9">
        <v>6</v>
      </c>
      <c r="X65" s="9">
        <v>12</v>
      </c>
      <c r="Y65" s="9" t="s">
        <v>65</v>
      </c>
      <c r="Z65" s="9" t="s">
        <v>65</v>
      </c>
      <c r="AA65" s="13" t="s">
        <v>282</v>
      </c>
      <c r="AB65" s="13" t="s">
        <v>282</v>
      </c>
      <c r="AC65" s="13" t="s">
        <v>282</v>
      </c>
      <c r="AD65" s="13" t="s">
        <v>282</v>
      </c>
      <c r="AE65" s="13" t="s">
        <v>305</v>
      </c>
      <c r="AF65" s="13" t="s">
        <v>282</v>
      </c>
      <c r="AG65" s="13" t="s">
        <v>282</v>
      </c>
      <c r="AH65" s="13" t="s">
        <v>282</v>
      </c>
      <c r="AI65" s="13" t="s">
        <v>282</v>
      </c>
      <c r="AJ65" s="13" t="s">
        <v>259</v>
      </c>
      <c r="AK65" s="10" t="s">
        <v>271</v>
      </c>
    </row>
    <row r="66" spans="1:37" ht="135" x14ac:dyDescent="0.25">
      <c r="A66" s="9" t="s">
        <v>39</v>
      </c>
      <c r="B66" s="37" t="s">
        <v>40</v>
      </c>
      <c r="C66" s="9" t="s">
        <v>311</v>
      </c>
      <c r="D66" s="38">
        <v>8</v>
      </c>
      <c r="E66" s="38">
        <v>8</v>
      </c>
      <c r="F66" s="9">
        <v>1988</v>
      </c>
      <c r="G66" s="9" t="s">
        <v>32</v>
      </c>
      <c r="H66" s="9">
        <v>58</v>
      </c>
      <c r="I66" s="9" t="s">
        <v>33</v>
      </c>
      <c r="J66" s="9">
        <v>12</v>
      </c>
      <c r="K66" s="9" t="s">
        <v>34</v>
      </c>
      <c r="L66" s="9">
        <v>35</v>
      </c>
      <c r="M66" s="9" t="s">
        <v>391</v>
      </c>
      <c r="N66" s="9" t="s">
        <v>41</v>
      </c>
      <c r="O66" s="9">
        <v>35</v>
      </c>
      <c r="P66" s="9" t="s">
        <v>27</v>
      </c>
      <c r="Q66" s="9"/>
      <c r="R66" s="9">
        <v>2.29</v>
      </c>
      <c r="S66" s="9">
        <v>6.15</v>
      </c>
      <c r="T66" s="9">
        <v>2.0500000000000003</v>
      </c>
      <c r="U66" s="9" t="s">
        <v>726</v>
      </c>
      <c r="V66" s="13" t="s">
        <v>282</v>
      </c>
      <c r="W66" s="9">
        <v>6</v>
      </c>
      <c r="X66" s="9">
        <v>6</v>
      </c>
      <c r="Y66" s="9" t="s">
        <v>42</v>
      </c>
      <c r="Z66" s="22" t="s">
        <v>386</v>
      </c>
      <c r="AA66" s="13" t="s">
        <v>43</v>
      </c>
      <c r="AB66" s="13" t="s">
        <v>282</v>
      </c>
      <c r="AC66" s="13" t="s">
        <v>287</v>
      </c>
      <c r="AD66" s="13" t="s">
        <v>44</v>
      </c>
      <c r="AE66" s="13" t="s">
        <v>282</v>
      </c>
      <c r="AF66" s="13" t="s">
        <v>449</v>
      </c>
      <c r="AG66" s="13" t="s">
        <v>282</v>
      </c>
      <c r="AH66" s="13" t="s">
        <v>38</v>
      </c>
      <c r="AI66" s="13" t="s">
        <v>45</v>
      </c>
      <c r="AJ66" s="13" t="s">
        <v>282</v>
      </c>
      <c r="AK66" s="10" t="s">
        <v>271</v>
      </c>
    </row>
    <row r="67" spans="1:37" ht="210" x14ac:dyDescent="0.25">
      <c r="A67" s="9" t="s">
        <v>243</v>
      </c>
      <c r="B67" s="37" t="s">
        <v>244</v>
      </c>
      <c r="C67" s="9" t="s">
        <v>347</v>
      </c>
      <c r="D67" s="38">
        <v>6</v>
      </c>
      <c r="E67" s="38">
        <v>6</v>
      </c>
      <c r="F67" s="9" t="s">
        <v>374</v>
      </c>
      <c r="G67" s="9" t="s">
        <v>32</v>
      </c>
      <c r="H67" s="9">
        <v>59</v>
      </c>
      <c r="I67" s="9" t="s">
        <v>33</v>
      </c>
      <c r="J67" s="9">
        <v>60</v>
      </c>
      <c r="K67" s="9" t="s">
        <v>34</v>
      </c>
      <c r="L67" s="9">
        <v>54</v>
      </c>
      <c r="M67" s="9" t="s">
        <v>389</v>
      </c>
      <c r="N67" s="9" t="s">
        <v>35</v>
      </c>
      <c r="O67" s="9">
        <v>52</v>
      </c>
      <c r="P67" s="9" t="s">
        <v>27</v>
      </c>
      <c r="Q67" s="9"/>
      <c r="R67" s="9">
        <v>2.14</v>
      </c>
      <c r="S67" s="9">
        <v>4.28</v>
      </c>
      <c r="T67" s="9">
        <v>2.14</v>
      </c>
      <c r="U67" s="9" t="s">
        <v>726</v>
      </c>
      <c r="V67" s="13" t="s">
        <v>282</v>
      </c>
      <c r="W67" s="9">
        <v>30</v>
      </c>
      <c r="X67" s="9">
        <v>30</v>
      </c>
      <c r="Y67" s="9" t="s">
        <v>65</v>
      </c>
      <c r="Z67" s="9" t="s">
        <v>65</v>
      </c>
      <c r="AA67" s="13" t="s">
        <v>441</v>
      </c>
      <c r="AB67" s="13" t="s">
        <v>413</v>
      </c>
      <c r="AC67" s="13" t="s">
        <v>697</v>
      </c>
      <c r="AD67" s="13" t="s">
        <v>282</v>
      </c>
      <c r="AE67" s="13" t="s">
        <v>282</v>
      </c>
      <c r="AF67" s="13" t="s">
        <v>38</v>
      </c>
      <c r="AG67" s="13" t="s">
        <v>38</v>
      </c>
      <c r="AH67" s="13" t="s">
        <v>38</v>
      </c>
      <c r="AI67" s="13" t="s">
        <v>282</v>
      </c>
      <c r="AJ67" s="13" t="s">
        <v>282</v>
      </c>
      <c r="AK67" s="10" t="s">
        <v>271</v>
      </c>
    </row>
    <row r="68" spans="1:37" ht="210" x14ac:dyDescent="0.25">
      <c r="A68" s="9" t="s">
        <v>243</v>
      </c>
      <c r="B68" s="37" t="s">
        <v>244</v>
      </c>
      <c r="C68" s="9" t="s">
        <v>347</v>
      </c>
      <c r="D68" s="38">
        <v>6</v>
      </c>
      <c r="E68" s="38">
        <v>6</v>
      </c>
      <c r="F68" s="9" t="s">
        <v>375</v>
      </c>
      <c r="G68" s="9" t="s">
        <v>32</v>
      </c>
      <c r="H68" s="9">
        <v>60</v>
      </c>
      <c r="I68" s="9" t="s">
        <v>33</v>
      </c>
      <c r="J68" s="9">
        <v>60</v>
      </c>
      <c r="K68" s="9" t="s">
        <v>34</v>
      </c>
      <c r="L68" s="9">
        <v>54</v>
      </c>
      <c r="M68" s="9" t="s">
        <v>389</v>
      </c>
      <c r="N68" s="9" t="s">
        <v>35</v>
      </c>
      <c r="O68" s="9">
        <v>52</v>
      </c>
      <c r="P68" s="9" t="s">
        <v>27</v>
      </c>
      <c r="Q68" s="9"/>
      <c r="R68" s="9">
        <v>2.14</v>
      </c>
      <c r="S68" s="9">
        <v>6.42</v>
      </c>
      <c r="T68" s="9">
        <v>2.14</v>
      </c>
      <c r="U68" s="9" t="s">
        <v>726</v>
      </c>
      <c r="V68" s="13" t="s">
        <v>282</v>
      </c>
      <c r="W68" s="9">
        <v>30</v>
      </c>
      <c r="X68" s="9">
        <v>30</v>
      </c>
      <c r="Y68" s="9" t="s">
        <v>42</v>
      </c>
      <c r="Z68" s="22" t="s">
        <v>386</v>
      </c>
      <c r="AA68" s="13" t="s">
        <v>441</v>
      </c>
      <c r="AB68" s="13" t="s">
        <v>413</v>
      </c>
      <c r="AC68" s="13" t="s">
        <v>303</v>
      </c>
      <c r="AD68" s="13" t="s">
        <v>282</v>
      </c>
      <c r="AE68" s="13" t="s">
        <v>282</v>
      </c>
      <c r="AF68" s="13" t="s">
        <v>38</v>
      </c>
      <c r="AG68" s="13" t="s">
        <v>38</v>
      </c>
      <c r="AH68" s="13" t="s">
        <v>38</v>
      </c>
      <c r="AI68" s="13" t="s">
        <v>282</v>
      </c>
      <c r="AJ68" s="13" t="s">
        <v>282</v>
      </c>
      <c r="AK68" s="10" t="s">
        <v>271</v>
      </c>
    </row>
    <row r="69" spans="1:37" ht="210" x14ac:dyDescent="0.25">
      <c r="A69" s="9" t="s">
        <v>254</v>
      </c>
      <c r="B69" s="37" t="s">
        <v>255</v>
      </c>
      <c r="C69" s="9" t="s">
        <v>319</v>
      </c>
      <c r="D69" s="38"/>
      <c r="E69" s="38"/>
      <c r="F69" s="9">
        <v>2009</v>
      </c>
      <c r="G69" s="9" t="s">
        <v>256</v>
      </c>
      <c r="H69" s="9">
        <v>62</v>
      </c>
      <c r="I69" s="9" t="s">
        <v>87</v>
      </c>
      <c r="J69" s="9">
        <v>12</v>
      </c>
      <c r="K69" s="9" t="s">
        <v>88</v>
      </c>
      <c r="L69" s="9">
        <v>56</v>
      </c>
      <c r="M69" s="9" t="s">
        <v>389</v>
      </c>
      <c r="N69" s="9" t="s">
        <v>41</v>
      </c>
      <c r="O69" s="9">
        <v>56</v>
      </c>
      <c r="P69" s="9" t="s">
        <v>48</v>
      </c>
      <c r="Q69" s="9"/>
      <c r="R69" s="9">
        <v>5.55</v>
      </c>
      <c r="S69" s="9">
        <v>31.62</v>
      </c>
      <c r="T69" s="9">
        <v>5.27</v>
      </c>
      <c r="U69" s="9" t="s">
        <v>729</v>
      </c>
      <c r="V69" s="13" t="s">
        <v>282</v>
      </c>
      <c r="W69" s="9">
        <v>6</v>
      </c>
      <c r="X69" s="9">
        <v>6</v>
      </c>
      <c r="Y69" s="9" t="s">
        <v>36</v>
      </c>
      <c r="Z69" s="22" t="s">
        <v>386</v>
      </c>
      <c r="AA69" s="13" t="s">
        <v>442</v>
      </c>
      <c r="AB69" s="13" t="s">
        <v>443</v>
      </c>
      <c r="AC69" s="13" t="s">
        <v>257</v>
      </c>
      <c r="AD69" s="13" t="s">
        <v>282</v>
      </c>
      <c r="AE69" s="13" t="s">
        <v>282</v>
      </c>
      <c r="AF69" s="13" t="s">
        <v>38</v>
      </c>
      <c r="AG69" s="13" t="s">
        <v>38</v>
      </c>
      <c r="AH69" s="13" t="s">
        <v>258</v>
      </c>
      <c r="AI69" s="13" t="s">
        <v>282</v>
      </c>
      <c r="AJ69" s="13" t="s">
        <v>282</v>
      </c>
      <c r="AK69" s="10" t="s">
        <v>271</v>
      </c>
    </row>
    <row r="70" spans="1:37" ht="120" x14ac:dyDescent="0.25">
      <c r="A70" s="9" t="s">
        <v>167</v>
      </c>
      <c r="B70" s="37" t="s">
        <v>168</v>
      </c>
      <c r="C70" s="9" t="s">
        <v>328</v>
      </c>
      <c r="D70" s="38">
        <v>4.5999999999999996</v>
      </c>
      <c r="E70" s="38">
        <v>4.5999999999999996</v>
      </c>
      <c r="F70" s="9">
        <v>2016</v>
      </c>
      <c r="G70" s="9" t="s">
        <v>32</v>
      </c>
      <c r="H70" s="9">
        <v>63</v>
      </c>
      <c r="I70" s="9" t="s">
        <v>33</v>
      </c>
      <c r="J70" s="9">
        <v>40</v>
      </c>
      <c r="K70" s="9" t="s">
        <v>169</v>
      </c>
      <c r="L70" s="9">
        <v>56</v>
      </c>
      <c r="M70" s="9" t="s">
        <v>389</v>
      </c>
      <c r="N70" s="9" t="s">
        <v>35</v>
      </c>
      <c r="O70" s="9">
        <v>63</v>
      </c>
      <c r="P70" s="9" t="s">
        <v>27</v>
      </c>
      <c r="Q70" s="9"/>
      <c r="R70" s="9">
        <v>1.43</v>
      </c>
      <c r="S70" s="9">
        <v>2.92</v>
      </c>
      <c r="T70" s="9">
        <v>1.46</v>
      </c>
      <c r="U70" s="9" t="s">
        <v>723</v>
      </c>
      <c r="V70" s="13" t="s">
        <v>282</v>
      </c>
      <c r="W70" s="9">
        <v>20</v>
      </c>
      <c r="X70" s="9">
        <v>20</v>
      </c>
      <c r="Y70" s="9" t="s">
        <v>65</v>
      </c>
      <c r="Z70" s="39" t="s">
        <v>65</v>
      </c>
      <c r="AA70" s="13" t="s">
        <v>444</v>
      </c>
      <c r="AB70" s="13" t="s">
        <v>413</v>
      </c>
      <c r="AC70" s="13" t="s">
        <v>282</v>
      </c>
      <c r="AD70" s="13" t="s">
        <v>170</v>
      </c>
      <c r="AE70" s="13" t="s">
        <v>282</v>
      </c>
      <c r="AF70" s="13" t="s">
        <v>171</v>
      </c>
      <c r="AG70" s="13" t="s">
        <v>38</v>
      </c>
      <c r="AH70" s="13" t="s">
        <v>282</v>
      </c>
      <c r="AI70" s="13" t="s">
        <v>172</v>
      </c>
      <c r="AJ70" s="13" t="s">
        <v>282</v>
      </c>
      <c r="AK70" s="10" t="s">
        <v>271</v>
      </c>
    </row>
    <row r="71" spans="1:37" ht="225" x14ac:dyDescent="0.25">
      <c r="A71" s="9" t="s">
        <v>245</v>
      </c>
      <c r="B71" s="37" t="s">
        <v>246</v>
      </c>
      <c r="C71" s="9" t="s">
        <v>347</v>
      </c>
      <c r="D71" s="38">
        <v>6</v>
      </c>
      <c r="E71" s="38">
        <v>6</v>
      </c>
      <c r="F71" s="9">
        <v>2014</v>
      </c>
      <c r="G71" s="9" t="s">
        <v>32</v>
      </c>
      <c r="H71" s="9">
        <v>64</v>
      </c>
      <c r="I71" s="9" t="s">
        <v>33</v>
      </c>
      <c r="J71" s="9">
        <v>49</v>
      </c>
      <c r="K71" s="9" t="s">
        <v>34</v>
      </c>
      <c r="L71" s="9">
        <v>54</v>
      </c>
      <c r="M71" s="9" t="s">
        <v>389</v>
      </c>
      <c r="N71" s="9" t="s">
        <v>35</v>
      </c>
      <c r="O71" s="9">
        <v>52</v>
      </c>
      <c r="P71" s="9" t="s">
        <v>48</v>
      </c>
      <c r="Q71" s="9"/>
      <c r="R71" s="9">
        <v>4.3099999999999996</v>
      </c>
      <c r="S71" s="9">
        <v>20.96</v>
      </c>
      <c r="T71" s="9">
        <v>6.99</v>
      </c>
      <c r="U71" s="9" t="s">
        <v>729</v>
      </c>
      <c r="V71" s="13" t="s">
        <v>282</v>
      </c>
      <c r="W71" s="9">
        <v>22</v>
      </c>
      <c r="X71" s="9">
        <v>27</v>
      </c>
      <c r="Y71" s="9" t="s">
        <v>42</v>
      </c>
      <c r="Z71" s="22" t="s">
        <v>386</v>
      </c>
      <c r="AA71" s="13" t="s">
        <v>441</v>
      </c>
      <c r="AB71" s="13" t="s">
        <v>413</v>
      </c>
      <c r="AC71" s="13" t="s">
        <v>247</v>
      </c>
      <c r="AD71" s="13" t="s">
        <v>282</v>
      </c>
      <c r="AE71" s="13" t="s">
        <v>282</v>
      </c>
      <c r="AF71" s="13" t="s">
        <v>38</v>
      </c>
      <c r="AG71" s="13" t="s">
        <v>38</v>
      </c>
      <c r="AH71" s="13" t="s">
        <v>248</v>
      </c>
      <c r="AI71" s="13" t="s">
        <v>282</v>
      </c>
      <c r="AJ71" s="14" t="s">
        <v>282</v>
      </c>
      <c r="AK71" s="10" t="s">
        <v>271</v>
      </c>
    </row>
    <row r="72" spans="1:37" ht="120" x14ac:dyDescent="0.25">
      <c r="A72" s="9" t="s">
        <v>208</v>
      </c>
      <c r="B72" s="37" t="s">
        <v>209</v>
      </c>
      <c r="C72" s="9" t="s">
        <v>340</v>
      </c>
      <c r="D72" s="38">
        <v>4</v>
      </c>
      <c r="E72" s="38">
        <v>8</v>
      </c>
      <c r="F72" s="9">
        <v>2021</v>
      </c>
      <c r="G72" s="9" t="s">
        <v>210</v>
      </c>
      <c r="H72" s="9">
        <v>66</v>
      </c>
      <c r="I72" s="9" t="s">
        <v>33</v>
      </c>
      <c r="J72" s="9">
        <v>119</v>
      </c>
      <c r="K72" s="9" t="s">
        <v>34</v>
      </c>
      <c r="L72" s="9">
        <v>61</v>
      </c>
      <c r="M72" s="9" t="s">
        <v>394</v>
      </c>
      <c r="N72" s="9" t="s">
        <v>35</v>
      </c>
      <c r="O72" s="9">
        <v>44</v>
      </c>
      <c r="P72" s="9" t="s">
        <v>27</v>
      </c>
      <c r="Q72" s="9"/>
      <c r="R72" s="9" t="s">
        <v>476</v>
      </c>
      <c r="S72" s="10" t="s">
        <v>476</v>
      </c>
      <c r="T72" s="9" t="s">
        <v>476</v>
      </c>
      <c r="U72" s="9" t="s">
        <v>476</v>
      </c>
      <c r="V72" s="13" t="s">
        <v>282</v>
      </c>
      <c r="W72" s="9">
        <v>39</v>
      </c>
      <c r="X72" s="9">
        <v>80</v>
      </c>
      <c r="Y72" s="9" t="s">
        <v>65</v>
      </c>
      <c r="Z72" s="9" t="s">
        <v>65</v>
      </c>
      <c r="AA72" s="13" t="s">
        <v>37</v>
      </c>
      <c r="AB72" s="13" t="s">
        <v>282</v>
      </c>
      <c r="AC72" s="13" t="s">
        <v>282</v>
      </c>
      <c r="AD72" s="13" t="s">
        <v>282</v>
      </c>
      <c r="AE72" s="13" t="s">
        <v>282</v>
      </c>
      <c r="AF72" s="13" t="s">
        <v>38</v>
      </c>
      <c r="AG72" s="13" t="s">
        <v>38</v>
      </c>
      <c r="AH72" s="13" t="s">
        <v>282</v>
      </c>
      <c r="AI72" s="13" t="s">
        <v>282</v>
      </c>
      <c r="AJ72" s="13" t="s">
        <v>282</v>
      </c>
      <c r="AK72" s="10" t="s">
        <v>271</v>
      </c>
    </row>
    <row r="73" spans="1:37" ht="135" x14ac:dyDescent="0.25">
      <c r="A73" s="9" t="s">
        <v>163</v>
      </c>
      <c r="B73" s="37" t="s">
        <v>164</v>
      </c>
      <c r="C73" s="9" t="s">
        <v>313</v>
      </c>
      <c r="D73" s="38">
        <v>5</v>
      </c>
      <c r="E73" s="38">
        <v>9</v>
      </c>
      <c r="F73" s="9" t="s">
        <v>372</v>
      </c>
      <c r="G73" s="9" t="s">
        <v>32</v>
      </c>
      <c r="H73" s="9">
        <v>67</v>
      </c>
      <c r="I73" s="9" t="s">
        <v>53</v>
      </c>
      <c r="J73" s="9">
        <v>24</v>
      </c>
      <c r="K73" s="9" t="s">
        <v>117</v>
      </c>
      <c r="L73" s="9">
        <v>47</v>
      </c>
      <c r="M73" s="9" t="s">
        <v>391</v>
      </c>
      <c r="N73" s="9" t="s">
        <v>41</v>
      </c>
      <c r="O73" s="9">
        <f>47-5</f>
        <v>42</v>
      </c>
      <c r="P73" s="9" t="s">
        <v>27</v>
      </c>
      <c r="Q73" s="9"/>
      <c r="R73" s="9">
        <f>3*4.5</f>
        <v>13.5</v>
      </c>
      <c r="S73" s="9">
        <f>3*4.5</f>
        <v>13.5</v>
      </c>
      <c r="T73" s="9">
        <v>6.75</v>
      </c>
      <c r="U73" s="9" t="s">
        <v>730</v>
      </c>
      <c r="V73" s="13" t="s">
        <v>282</v>
      </c>
      <c r="W73" s="9">
        <v>12</v>
      </c>
      <c r="X73" s="9">
        <v>12</v>
      </c>
      <c r="Y73" s="9" t="s">
        <v>65</v>
      </c>
      <c r="Z73" s="9" t="s">
        <v>65</v>
      </c>
      <c r="AA73" s="13" t="s">
        <v>95</v>
      </c>
      <c r="AB73" s="13" t="s">
        <v>413</v>
      </c>
      <c r="AC73" s="13" t="s">
        <v>282</v>
      </c>
      <c r="AD73" s="13" t="s">
        <v>165</v>
      </c>
      <c r="AE73" s="13" t="s">
        <v>282</v>
      </c>
      <c r="AF73" s="13" t="s">
        <v>38</v>
      </c>
      <c r="AG73" s="13" t="s">
        <v>38</v>
      </c>
      <c r="AH73" s="13" t="s">
        <v>282</v>
      </c>
      <c r="AI73" s="13" t="s">
        <v>166</v>
      </c>
      <c r="AJ73" s="13" t="s">
        <v>282</v>
      </c>
      <c r="AK73" s="10" t="s">
        <v>271</v>
      </c>
    </row>
    <row r="74" spans="1:37" ht="135" x14ac:dyDescent="0.25">
      <c r="A74" s="9" t="s">
        <v>163</v>
      </c>
      <c r="B74" s="37" t="s">
        <v>164</v>
      </c>
      <c r="C74" s="9" t="s">
        <v>313</v>
      </c>
      <c r="D74" s="38">
        <v>5</v>
      </c>
      <c r="E74" s="38">
        <v>9</v>
      </c>
      <c r="F74" s="9" t="s">
        <v>373</v>
      </c>
      <c r="G74" s="9" t="s">
        <v>32</v>
      </c>
      <c r="H74" s="9">
        <v>68</v>
      </c>
      <c r="I74" s="9" t="s">
        <v>53</v>
      </c>
      <c r="J74" s="9">
        <v>24</v>
      </c>
      <c r="K74" s="9" t="s">
        <v>117</v>
      </c>
      <c r="L74" s="9">
        <v>47</v>
      </c>
      <c r="M74" s="9" t="s">
        <v>391</v>
      </c>
      <c r="N74" s="9" t="s">
        <v>41</v>
      </c>
      <c r="O74" s="9">
        <f>47-5</f>
        <v>42</v>
      </c>
      <c r="P74" s="9" t="s">
        <v>27</v>
      </c>
      <c r="Q74" s="9"/>
      <c r="R74" s="9">
        <f>3*4.5</f>
        <v>13.5</v>
      </c>
      <c r="S74" s="9">
        <f>3*4.5</f>
        <v>13.5</v>
      </c>
      <c r="T74" s="9">
        <v>6.75</v>
      </c>
      <c r="U74" s="9" t="s">
        <v>730</v>
      </c>
      <c r="V74" s="13" t="s">
        <v>282</v>
      </c>
      <c r="W74" s="9">
        <v>12</v>
      </c>
      <c r="X74" s="9">
        <v>12</v>
      </c>
      <c r="Y74" s="9" t="s">
        <v>65</v>
      </c>
      <c r="Z74" s="9" t="s">
        <v>65</v>
      </c>
      <c r="AA74" s="13" t="s">
        <v>95</v>
      </c>
      <c r="AB74" s="13" t="s">
        <v>413</v>
      </c>
      <c r="AC74" s="13" t="s">
        <v>282</v>
      </c>
      <c r="AD74" s="13" t="s">
        <v>282</v>
      </c>
      <c r="AE74" s="13" t="s">
        <v>282</v>
      </c>
      <c r="AF74" s="13" t="s">
        <v>428</v>
      </c>
      <c r="AG74" s="13" t="s">
        <v>113</v>
      </c>
      <c r="AH74" s="13" t="s">
        <v>282</v>
      </c>
      <c r="AI74" s="13" t="s">
        <v>282</v>
      </c>
      <c r="AJ74" s="13" t="s">
        <v>282</v>
      </c>
      <c r="AK74" s="10" t="s">
        <v>271</v>
      </c>
    </row>
    <row r="75" spans="1:37" ht="135" x14ac:dyDescent="0.25">
      <c r="A75" s="9" t="s">
        <v>61</v>
      </c>
      <c r="B75" s="37" t="s">
        <v>62</v>
      </c>
      <c r="C75" s="9" t="s">
        <v>314</v>
      </c>
      <c r="D75" s="38"/>
      <c r="E75" s="38"/>
      <c r="F75" s="10" t="s">
        <v>382</v>
      </c>
      <c r="G75" s="10" t="s">
        <v>52</v>
      </c>
      <c r="H75" s="9">
        <v>70</v>
      </c>
      <c r="I75" s="9" t="s">
        <v>63</v>
      </c>
      <c r="J75" s="9">
        <v>64</v>
      </c>
      <c r="K75" s="9" t="s">
        <v>64</v>
      </c>
      <c r="L75" s="9" t="s">
        <v>282</v>
      </c>
      <c r="M75" s="9" t="s">
        <v>282</v>
      </c>
      <c r="N75" s="9" t="s">
        <v>26</v>
      </c>
      <c r="O75" s="9">
        <v>4</v>
      </c>
      <c r="P75" s="9" t="s">
        <v>27</v>
      </c>
      <c r="Q75" s="9"/>
      <c r="R75" s="9">
        <v>2.16</v>
      </c>
      <c r="S75" s="9">
        <v>4.32</v>
      </c>
      <c r="T75" s="9">
        <v>2.16</v>
      </c>
      <c r="U75" s="9" t="s">
        <v>726</v>
      </c>
      <c r="V75" s="13" t="s">
        <v>66</v>
      </c>
      <c r="W75" s="9">
        <v>16</v>
      </c>
      <c r="X75" s="9">
        <v>16</v>
      </c>
      <c r="Y75" s="9" t="s">
        <v>65</v>
      </c>
      <c r="Z75" s="39" t="s">
        <v>65</v>
      </c>
      <c r="AA75" s="13" t="s">
        <v>282</v>
      </c>
      <c r="AB75" s="13" t="s">
        <v>282</v>
      </c>
      <c r="AC75" s="13" t="s">
        <v>282</v>
      </c>
      <c r="AD75" s="13" t="s">
        <v>282</v>
      </c>
      <c r="AE75" s="13" t="s">
        <v>67</v>
      </c>
      <c r="AF75" s="13" t="s">
        <v>282</v>
      </c>
      <c r="AG75" s="13" t="s">
        <v>282</v>
      </c>
      <c r="AH75" s="13" t="s">
        <v>282</v>
      </c>
      <c r="AI75" s="13" t="s">
        <v>282</v>
      </c>
      <c r="AJ75" s="13" t="s">
        <v>68</v>
      </c>
      <c r="AK75" s="10" t="s">
        <v>271</v>
      </c>
    </row>
    <row r="76" spans="1:37" ht="135" x14ac:dyDescent="0.25">
      <c r="A76" s="9" t="s">
        <v>61</v>
      </c>
      <c r="B76" s="37" t="s">
        <v>62</v>
      </c>
      <c r="C76" s="9" t="s">
        <v>314</v>
      </c>
      <c r="D76" s="38"/>
      <c r="E76" s="38"/>
      <c r="F76" s="10" t="s">
        <v>383</v>
      </c>
      <c r="G76" s="10" t="s">
        <v>52</v>
      </c>
      <c r="H76" s="9">
        <v>71</v>
      </c>
      <c r="I76" s="9" t="s">
        <v>63</v>
      </c>
      <c r="J76" s="9">
        <v>64</v>
      </c>
      <c r="K76" s="9" t="s">
        <v>64</v>
      </c>
      <c r="L76" s="9" t="s">
        <v>282</v>
      </c>
      <c r="M76" s="9" t="s">
        <v>282</v>
      </c>
      <c r="N76" s="9" t="s">
        <v>26</v>
      </c>
      <c r="O76" s="9">
        <v>4</v>
      </c>
      <c r="P76" s="9" t="s">
        <v>27</v>
      </c>
      <c r="Q76" s="9"/>
      <c r="R76" s="9">
        <v>2.16</v>
      </c>
      <c r="S76" s="9">
        <v>4.32</v>
      </c>
      <c r="T76" s="9">
        <v>2.16</v>
      </c>
      <c r="U76" s="9" t="s">
        <v>726</v>
      </c>
      <c r="V76" s="13" t="s">
        <v>66</v>
      </c>
      <c r="W76" s="9">
        <v>16</v>
      </c>
      <c r="X76" s="9">
        <v>16</v>
      </c>
      <c r="Y76" s="9" t="s">
        <v>65</v>
      </c>
      <c r="Z76" s="39" t="s">
        <v>65</v>
      </c>
      <c r="AA76" s="13" t="s">
        <v>282</v>
      </c>
      <c r="AB76" s="13" t="s">
        <v>282</v>
      </c>
      <c r="AC76" s="13" t="s">
        <v>282</v>
      </c>
      <c r="AD76" s="13" t="s">
        <v>282</v>
      </c>
      <c r="AE76" s="13" t="s">
        <v>67</v>
      </c>
      <c r="AF76" s="13" t="s">
        <v>282</v>
      </c>
      <c r="AG76" s="13" t="s">
        <v>282</v>
      </c>
      <c r="AH76" s="13" t="s">
        <v>282</v>
      </c>
      <c r="AI76" s="13" t="s">
        <v>282</v>
      </c>
      <c r="AJ76" s="13" t="s">
        <v>68</v>
      </c>
      <c r="AK76" s="10" t="s">
        <v>271</v>
      </c>
    </row>
    <row r="77" spans="1:37" ht="105" x14ac:dyDescent="0.25">
      <c r="A77" s="9" t="s">
        <v>183</v>
      </c>
      <c r="B77" s="37" t="s">
        <v>184</v>
      </c>
      <c r="C77" s="9" t="s">
        <v>335</v>
      </c>
      <c r="D77" s="38">
        <v>6</v>
      </c>
      <c r="E77" s="38">
        <v>10</v>
      </c>
      <c r="F77" s="9">
        <v>2018</v>
      </c>
      <c r="G77" s="9" t="s">
        <v>32</v>
      </c>
      <c r="H77" s="9">
        <v>73</v>
      </c>
      <c r="I77" s="9" t="s">
        <v>25</v>
      </c>
      <c r="J77" s="9">
        <v>30</v>
      </c>
      <c r="K77" s="9" t="s">
        <v>34</v>
      </c>
      <c r="L77" s="9">
        <v>60</v>
      </c>
      <c r="M77" s="9" t="s">
        <v>389</v>
      </c>
      <c r="N77" s="9" t="s">
        <v>35</v>
      </c>
      <c r="O77" s="9">
        <v>55</v>
      </c>
      <c r="P77" s="9" t="s">
        <v>48</v>
      </c>
      <c r="Q77" s="9"/>
      <c r="R77" s="9">
        <v>4.5599999999999996</v>
      </c>
      <c r="S77" s="9">
        <v>10.02</v>
      </c>
      <c r="T77" s="9">
        <v>5.01</v>
      </c>
      <c r="U77" s="9" t="s">
        <v>725</v>
      </c>
      <c r="V77" s="13" t="s">
        <v>145</v>
      </c>
      <c r="W77" s="9">
        <v>14</v>
      </c>
      <c r="X77" s="9">
        <v>16</v>
      </c>
      <c r="Y77" s="9" t="s">
        <v>65</v>
      </c>
      <c r="Z77" s="9" t="s">
        <v>65</v>
      </c>
      <c r="AA77" s="13" t="s">
        <v>415</v>
      </c>
      <c r="AB77" s="13" t="s">
        <v>446</v>
      </c>
      <c r="AC77" s="13" t="s">
        <v>282</v>
      </c>
      <c r="AD77" s="13" t="s">
        <v>282</v>
      </c>
      <c r="AE77" s="13" t="s">
        <v>185</v>
      </c>
      <c r="AF77" s="13" t="s">
        <v>38</v>
      </c>
      <c r="AG77" s="13" t="s">
        <v>186</v>
      </c>
      <c r="AH77" s="13" t="s">
        <v>282</v>
      </c>
      <c r="AI77" s="13" t="s">
        <v>282</v>
      </c>
      <c r="AJ77" s="13" t="s">
        <v>187</v>
      </c>
      <c r="AK77" s="10" t="s">
        <v>271</v>
      </c>
    </row>
    <row r="78" spans="1:37" ht="90" x14ac:dyDescent="0.25">
      <c r="A78" s="9" t="s">
        <v>69</v>
      </c>
      <c r="B78" s="37" t="s">
        <v>70</v>
      </c>
      <c r="C78" s="9" t="s">
        <v>315</v>
      </c>
      <c r="D78" s="38">
        <v>4</v>
      </c>
      <c r="E78" s="38">
        <v>4</v>
      </c>
      <c r="F78" s="10">
        <v>2001</v>
      </c>
      <c r="G78" s="10" t="s">
        <v>52</v>
      </c>
      <c r="H78" s="9">
        <v>77</v>
      </c>
      <c r="I78" s="9" t="s">
        <v>33</v>
      </c>
      <c r="J78" s="9">
        <v>48</v>
      </c>
      <c r="K78" s="9" t="s">
        <v>34</v>
      </c>
      <c r="L78" s="9" t="s">
        <v>282</v>
      </c>
      <c r="M78" s="9" t="s">
        <v>282</v>
      </c>
      <c r="N78" s="9" t="s">
        <v>41</v>
      </c>
      <c r="O78" s="9" t="s">
        <v>476</v>
      </c>
      <c r="P78" s="9" t="s">
        <v>48</v>
      </c>
      <c r="Q78" s="9"/>
      <c r="R78" s="10">
        <v>1.1200000000000001</v>
      </c>
      <c r="S78" s="9">
        <v>22.4</v>
      </c>
      <c r="T78" s="9">
        <v>5.6</v>
      </c>
      <c r="U78" s="9" t="s">
        <v>728</v>
      </c>
      <c r="V78" s="13" t="s">
        <v>71</v>
      </c>
      <c r="W78" s="9">
        <v>24</v>
      </c>
      <c r="X78" s="9">
        <v>24</v>
      </c>
      <c r="Y78" s="9" t="s">
        <v>28</v>
      </c>
      <c r="Z78" s="22" t="s">
        <v>386</v>
      </c>
      <c r="AA78" s="13" t="s">
        <v>282</v>
      </c>
      <c r="AB78" s="13" t="s">
        <v>282</v>
      </c>
      <c r="AC78" s="13" t="s">
        <v>282</v>
      </c>
      <c r="AD78" s="13" t="s">
        <v>282</v>
      </c>
      <c r="AE78" s="13" t="s">
        <v>288</v>
      </c>
      <c r="AF78" s="13" t="s">
        <v>282</v>
      </c>
      <c r="AG78" s="13" t="s">
        <v>282</v>
      </c>
      <c r="AH78" s="13" t="s">
        <v>282</v>
      </c>
      <c r="AI78" s="13" t="s">
        <v>282</v>
      </c>
      <c r="AJ78" s="13" t="s">
        <v>72</v>
      </c>
      <c r="AK78" s="10" t="s">
        <v>271</v>
      </c>
    </row>
    <row r="79" spans="1:37" ht="225" x14ac:dyDescent="0.25">
      <c r="A79" s="9" t="s">
        <v>211</v>
      </c>
      <c r="B79" s="37" t="s">
        <v>212</v>
      </c>
      <c r="C79" s="9" t="s">
        <v>341</v>
      </c>
      <c r="D79" s="38">
        <v>8</v>
      </c>
      <c r="E79" s="38">
        <v>8</v>
      </c>
      <c r="F79" s="9">
        <v>2021</v>
      </c>
      <c r="G79" s="9" t="s">
        <v>32</v>
      </c>
      <c r="H79" s="9">
        <v>79</v>
      </c>
      <c r="I79" s="9" t="s">
        <v>33</v>
      </c>
      <c r="J79" s="9">
        <v>24</v>
      </c>
      <c r="K79" s="9" t="s">
        <v>213</v>
      </c>
      <c r="L79" s="9">
        <v>50</v>
      </c>
      <c r="M79" s="9" t="s">
        <v>391</v>
      </c>
      <c r="N79" s="9" t="s">
        <v>35</v>
      </c>
      <c r="O79" s="9">
        <v>47</v>
      </c>
      <c r="P79" s="9" t="s">
        <v>48</v>
      </c>
      <c r="Q79" s="9"/>
      <c r="R79" s="9">
        <v>3</v>
      </c>
      <c r="S79" s="9">
        <v>6</v>
      </c>
      <c r="T79" s="9">
        <v>3</v>
      </c>
      <c r="U79" s="9" t="s">
        <v>728</v>
      </c>
      <c r="V79" s="13" t="s">
        <v>207</v>
      </c>
      <c r="W79" s="9">
        <v>12</v>
      </c>
      <c r="X79" s="9">
        <v>12</v>
      </c>
      <c r="Y79" s="9" t="s">
        <v>65</v>
      </c>
      <c r="Z79" s="39" t="s">
        <v>65</v>
      </c>
      <c r="AA79" s="13" t="s">
        <v>447</v>
      </c>
      <c r="AB79" s="13" t="s">
        <v>282</v>
      </c>
      <c r="AC79" s="13" t="s">
        <v>214</v>
      </c>
      <c r="AD79" s="13" t="s">
        <v>282</v>
      </c>
      <c r="AE79" s="13" t="s">
        <v>300</v>
      </c>
      <c r="AF79" s="13" t="s">
        <v>135</v>
      </c>
      <c r="AG79" s="13" t="s">
        <v>282</v>
      </c>
      <c r="AH79" s="13" t="s">
        <v>38</v>
      </c>
      <c r="AI79" s="13" t="s">
        <v>282</v>
      </c>
      <c r="AJ79" s="13" t="s">
        <v>215</v>
      </c>
      <c r="AK79" s="10" t="s">
        <v>271</v>
      </c>
    </row>
    <row r="80" spans="1:37" ht="180" x14ac:dyDescent="0.25">
      <c r="A80" s="9" t="s">
        <v>222</v>
      </c>
      <c r="B80" s="37" t="s">
        <v>223</v>
      </c>
      <c r="C80" s="9" t="s">
        <v>343</v>
      </c>
      <c r="D80" s="38">
        <v>4</v>
      </c>
      <c r="E80" s="38">
        <v>8</v>
      </c>
      <c r="F80" s="9">
        <v>2021</v>
      </c>
      <c r="G80" s="9" t="s">
        <v>195</v>
      </c>
      <c r="H80" s="9">
        <v>83</v>
      </c>
      <c r="I80" s="9" t="s">
        <v>93</v>
      </c>
      <c r="J80" s="9">
        <v>60</v>
      </c>
      <c r="K80" s="9" t="s">
        <v>34</v>
      </c>
      <c r="L80" s="9">
        <v>70</v>
      </c>
      <c r="M80" s="9" t="s">
        <v>394</v>
      </c>
      <c r="N80" s="9" t="s">
        <v>35</v>
      </c>
      <c r="O80" s="9">
        <v>56</v>
      </c>
      <c r="P80" s="9" t="s">
        <v>48</v>
      </c>
      <c r="Q80" s="9"/>
      <c r="R80" s="9">
        <v>1.83</v>
      </c>
      <c r="S80" s="9">
        <v>3.66</v>
      </c>
      <c r="T80" s="9">
        <v>1.83</v>
      </c>
      <c r="U80" s="9" t="s">
        <v>726</v>
      </c>
      <c r="V80" s="13" t="s">
        <v>207</v>
      </c>
      <c r="W80" s="9">
        <v>20</v>
      </c>
      <c r="X80" s="9">
        <v>40</v>
      </c>
      <c r="Y80" s="9" t="s">
        <v>65</v>
      </c>
      <c r="Z80" s="9" t="s">
        <v>65</v>
      </c>
      <c r="AA80" s="13" t="s">
        <v>128</v>
      </c>
      <c r="AB80" s="13" t="s">
        <v>413</v>
      </c>
      <c r="AC80" s="13" t="s">
        <v>282</v>
      </c>
      <c r="AD80" s="13" t="s">
        <v>282</v>
      </c>
      <c r="AE80" s="13" t="s">
        <v>162</v>
      </c>
      <c r="AF80" s="13" t="s">
        <v>38</v>
      </c>
      <c r="AG80" s="13" t="s">
        <v>113</v>
      </c>
      <c r="AH80" s="13" t="s">
        <v>282</v>
      </c>
      <c r="AI80" s="13" t="s">
        <v>282</v>
      </c>
      <c r="AJ80" s="13" t="s">
        <v>38</v>
      </c>
      <c r="AK80" s="10" t="s">
        <v>271</v>
      </c>
    </row>
    <row r="81" spans="1:37" s="41" customFormat="1" ht="90" x14ac:dyDescent="0.25">
      <c r="A81" s="9" t="s">
        <v>115</v>
      </c>
      <c r="B81" s="37" t="s">
        <v>116</v>
      </c>
      <c r="C81" s="9" t="s">
        <v>325</v>
      </c>
      <c r="D81" s="38">
        <v>6</v>
      </c>
      <c r="E81" s="38">
        <v>6</v>
      </c>
      <c r="F81" s="10" t="s">
        <v>463</v>
      </c>
      <c r="G81" s="10" t="s">
        <v>52</v>
      </c>
      <c r="H81" s="9">
        <v>84</v>
      </c>
      <c r="I81" s="9" t="s">
        <v>53</v>
      </c>
      <c r="J81" s="9">
        <v>36</v>
      </c>
      <c r="K81" s="9" t="s">
        <v>117</v>
      </c>
      <c r="L81" s="9">
        <v>42</v>
      </c>
      <c r="M81" s="9" t="s">
        <v>391</v>
      </c>
      <c r="N81" s="9" t="s">
        <v>41</v>
      </c>
      <c r="O81" s="9" t="s">
        <v>476</v>
      </c>
      <c r="P81" s="9" t="s">
        <v>27</v>
      </c>
      <c r="Q81" s="9"/>
      <c r="R81" s="9">
        <v>2.25</v>
      </c>
      <c r="S81" s="9">
        <v>4.5</v>
      </c>
      <c r="T81" s="9">
        <v>2.25</v>
      </c>
      <c r="U81" s="9" t="s">
        <v>726</v>
      </c>
      <c r="V81" s="13" t="s">
        <v>71</v>
      </c>
      <c r="W81" s="9">
        <v>18</v>
      </c>
      <c r="X81" s="9">
        <v>18</v>
      </c>
      <c r="Y81" s="9" t="s">
        <v>65</v>
      </c>
      <c r="Z81" s="9" t="s">
        <v>65</v>
      </c>
      <c r="AA81" s="13" t="s">
        <v>282</v>
      </c>
      <c r="AB81" s="13" t="s">
        <v>282</v>
      </c>
      <c r="AC81" s="13" t="s">
        <v>282</v>
      </c>
      <c r="AD81" s="13" t="s">
        <v>282</v>
      </c>
      <c r="AE81" s="13" t="s">
        <v>407</v>
      </c>
      <c r="AF81" s="13" t="s">
        <v>282</v>
      </c>
      <c r="AG81" s="13" t="s">
        <v>282</v>
      </c>
      <c r="AH81" s="13" t="s">
        <v>282</v>
      </c>
      <c r="AI81" s="13" t="s">
        <v>282</v>
      </c>
      <c r="AJ81" s="13" t="s">
        <v>38</v>
      </c>
      <c r="AK81" s="10" t="s">
        <v>271</v>
      </c>
    </row>
    <row r="82" spans="1:37" s="41" customFormat="1" ht="90" x14ac:dyDescent="0.25">
      <c r="A82" s="9" t="s">
        <v>115</v>
      </c>
      <c r="B82" s="37" t="s">
        <v>116</v>
      </c>
      <c r="C82" s="9" t="s">
        <v>325</v>
      </c>
      <c r="D82" s="38">
        <v>6</v>
      </c>
      <c r="E82" s="38">
        <v>6</v>
      </c>
      <c r="F82" s="10" t="s">
        <v>464</v>
      </c>
      <c r="G82" s="10" t="s">
        <v>52</v>
      </c>
      <c r="H82" s="9">
        <v>85</v>
      </c>
      <c r="I82" s="9" t="s">
        <v>53</v>
      </c>
      <c r="J82" s="9">
        <v>36</v>
      </c>
      <c r="K82" s="9" t="s">
        <v>117</v>
      </c>
      <c r="L82" s="9">
        <v>42</v>
      </c>
      <c r="M82" s="9" t="s">
        <v>391</v>
      </c>
      <c r="N82" s="9" t="s">
        <v>41</v>
      </c>
      <c r="O82" s="9" t="s">
        <v>476</v>
      </c>
      <c r="P82" s="9" t="s">
        <v>27</v>
      </c>
      <c r="Q82" s="9"/>
      <c r="R82" s="9">
        <v>2.25</v>
      </c>
      <c r="S82" s="9">
        <v>4.5</v>
      </c>
      <c r="T82" s="9">
        <v>2.25</v>
      </c>
      <c r="U82" s="9" t="s">
        <v>726</v>
      </c>
      <c r="V82" s="13" t="s">
        <v>57</v>
      </c>
      <c r="W82" s="9">
        <v>18</v>
      </c>
      <c r="X82" s="9">
        <v>18</v>
      </c>
      <c r="Y82" s="9" t="s">
        <v>65</v>
      </c>
      <c r="Z82" s="9" t="s">
        <v>65</v>
      </c>
      <c r="AA82" s="13" t="s">
        <v>282</v>
      </c>
      <c r="AB82" s="13" t="s">
        <v>282</v>
      </c>
      <c r="AC82" s="13" t="s">
        <v>282</v>
      </c>
      <c r="AD82" s="13" t="s">
        <v>282</v>
      </c>
      <c r="AE82" s="13" t="s">
        <v>406</v>
      </c>
      <c r="AF82" s="13" t="s">
        <v>282</v>
      </c>
      <c r="AG82" s="13" t="s">
        <v>282</v>
      </c>
      <c r="AH82" s="13" t="s">
        <v>282</v>
      </c>
      <c r="AI82" s="13" t="s">
        <v>282</v>
      </c>
      <c r="AJ82" s="13" t="s">
        <v>118</v>
      </c>
      <c r="AK82" s="10" t="s">
        <v>271</v>
      </c>
    </row>
    <row r="83" spans="1:37" s="11" customFormat="1" x14ac:dyDescent="0.25">
      <c r="A83" s="39"/>
      <c r="V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</row>
    <row r="84" spans="1:37" s="11" customFormat="1" x14ac:dyDescent="0.25">
      <c r="A84" s="39"/>
      <c r="V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</row>
    <row r="85" spans="1:37" s="11" customFormat="1" x14ac:dyDescent="0.25">
      <c r="A85" s="39"/>
      <c r="V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</row>
    <row r="86" spans="1:37" s="11" customFormat="1" x14ac:dyDescent="0.25">
      <c r="A86" s="39"/>
      <c r="V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</row>
    <row r="87" spans="1:37" s="11" customFormat="1" x14ac:dyDescent="0.25">
      <c r="A87" s="39"/>
      <c r="V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</row>
    <row r="88" spans="1:37" s="11" customFormat="1" x14ac:dyDescent="0.25">
      <c r="A88" s="39"/>
      <c r="V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</row>
    <row r="89" spans="1:37" s="11" customFormat="1" x14ac:dyDescent="0.25">
      <c r="A89" s="39"/>
      <c r="V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</row>
    <row r="90" spans="1:37" s="11" customFormat="1" x14ac:dyDescent="0.25">
      <c r="A90" s="39"/>
      <c r="V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</row>
    <row r="91" spans="1:37" s="11" customFormat="1" x14ac:dyDescent="0.25">
      <c r="A91" s="39"/>
      <c r="V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</row>
    <row r="92" spans="1:37" s="11" customFormat="1" x14ac:dyDescent="0.25">
      <c r="A92" s="39"/>
      <c r="V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</row>
    <row r="93" spans="1:37" s="11" customFormat="1" x14ac:dyDescent="0.25">
      <c r="A93" s="39"/>
      <c r="V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</row>
    <row r="94" spans="1:37" s="11" customFormat="1" x14ac:dyDescent="0.25">
      <c r="A94" s="39"/>
      <c r="V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</row>
    <row r="95" spans="1:37" s="11" customFormat="1" x14ac:dyDescent="0.25">
      <c r="A95" s="39"/>
      <c r="V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</row>
    <row r="96" spans="1:37" s="11" customFormat="1" x14ac:dyDescent="0.25">
      <c r="A96" s="39"/>
      <c r="V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</row>
    <row r="97" spans="1:36" s="11" customFormat="1" x14ac:dyDescent="0.25">
      <c r="A97" s="39"/>
      <c r="V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</row>
    <row r="98" spans="1:36" s="11" customFormat="1" x14ac:dyDescent="0.25">
      <c r="A98" s="39"/>
      <c r="V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</row>
    <row r="99" spans="1:36" s="11" customFormat="1" x14ac:dyDescent="0.25">
      <c r="A99" s="39"/>
      <c r="V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</row>
    <row r="100" spans="1:36" s="11" customFormat="1" x14ac:dyDescent="0.25">
      <c r="A100" s="39"/>
      <c r="V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</row>
    <row r="101" spans="1:36" s="11" customFormat="1" x14ac:dyDescent="0.25">
      <c r="A101" s="39"/>
      <c r="V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</row>
    <row r="102" spans="1:36" s="11" customFormat="1" x14ac:dyDescent="0.25">
      <c r="A102" s="39"/>
      <c r="V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</row>
    <row r="103" spans="1:36" s="11" customFormat="1" x14ac:dyDescent="0.25">
      <c r="A103" s="39"/>
      <c r="V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</row>
    <row r="104" spans="1:36" s="11" customFormat="1" x14ac:dyDescent="0.25">
      <c r="A104" s="39"/>
      <c r="V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</row>
    <row r="105" spans="1:36" s="11" customFormat="1" x14ac:dyDescent="0.25">
      <c r="A105" s="39"/>
      <c r="V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</row>
    <row r="106" spans="1:36" s="11" customFormat="1" x14ac:dyDescent="0.25">
      <c r="A106" s="39"/>
      <c r="V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</row>
    <row r="107" spans="1:36" s="11" customFormat="1" x14ac:dyDescent="0.25">
      <c r="A107" s="39"/>
      <c r="V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</row>
    <row r="108" spans="1:36" s="11" customFormat="1" x14ac:dyDescent="0.25">
      <c r="A108" s="39"/>
      <c r="V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</row>
    <row r="109" spans="1:36" s="11" customFormat="1" x14ac:dyDescent="0.25">
      <c r="A109" s="39"/>
      <c r="V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</row>
    <row r="110" spans="1:36" s="11" customFormat="1" x14ac:dyDescent="0.25">
      <c r="A110" s="39"/>
      <c r="V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</row>
    <row r="111" spans="1:36" s="11" customFormat="1" x14ac:dyDescent="0.25">
      <c r="A111" s="39"/>
      <c r="V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</row>
    <row r="112" spans="1:36" s="11" customFormat="1" x14ac:dyDescent="0.25">
      <c r="A112" s="39"/>
      <c r="V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</row>
    <row r="113" spans="1:36" s="11" customFormat="1" x14ac:dyDescent="0.25">
      <c r="A113" s="39"/>
      <c r="V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</row>
    <row r="114" spans="1:36" s="11" customFormat="1" x14ac:dyDescent="0.25">
      <c r="A114" s="39"/>
      <c r="V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</row>
    <row r="115" spans="1:36" s="11" customFormat="1" x14ac:dyDescent="0.25">
      <c r="A115" s="39"/>
      <c r="V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</row>
    <row r="116" spans="1:36" s="11" customFormat="1" x14ac:dyDescent="0.25">
      <c r="A116" s="39"/>
      <c r="V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</row>
    <row r="117" spans="1:36" s="11" customFormat="1" x14ac:dyDescent="0.25">
      <c r="A117" s="39"/>
      <c r="V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</row>
    <row r="118" spans="1:36" s="11" customFormat="1" x14ac:dyDescent="0.25">
      <c r="A118" s="39"/>
      <c r="V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</row>
    <row r="119" spans="1:36" s="11" customFormat="1" x14ac:dyDescent="0.25">
      <c r="A119" s="39"/>
      <c r="V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</row>
    <row r="120" spans="1:36" s="11" customFormat="1" x14ac:dyDescent="0.25">
      <c r="A120" s="39"/>
      <c r="V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</row>
    <row r="121" spans="1:36" s="11" customFormat="1" x14ac:dyDescent="0.25">
      <c r="A121" s="39"/>
      <c r="V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</row>
    <row r="122" spans="1:36" s="11" customFormat="1" x14ac:dyDescent="0.25">
      <c r="A122" s="39"/>
      <c r="V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</row>
    <row r="123" spans="1:36" s="11" customFormat="1" x14ac:dyDescent="0.25">
      <c r="A123" s="39"/>
      <c r="V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</row>
    <row r="124" spans="1:36" s="11" customFormat="1" x14ac:dyDescent="0.25">
      <c r="A124" s="39"/>
      <c r="V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</row>
    <row r="125" spans="1:36" s="11" customFormat="1" x14ac:dyDescent="0.25">
      <c r="A125" s="39"/>
      <c r="V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</row>
    <row r="126" spans="1:36" s="11" customFormat="1" x14ac:dyDescent="0.25">
      <c r="A126" s="39"/>
      <c r="V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</row>
    <row r="127" spans="1:36" s="11" customFormat="1" x14ac:dyDescent="0.25">
      <c r="A127" s="39"/>
      <c r="V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</row>
    <row r="128" spans="1:36" s="11" customFormat="1" x14ac:dyDescent="0.25">
      <c r="A128" s="39"/>
      <c r="V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</row>
    <row r="129" spans="1:36" s="11" customFormat="1" x14ac:dyDescent="0.25">
      <c r="A129" s="39"/>
      <c r="V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</row>
    <row r="130" spans="1:36" s="11" customFormat="1" x14ac:dyDescent="0.25">
      <c r="A130" s="39"/>
      <c r="V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</row>
    <row r="131" spans="1:36" s="11" customFormat="1" x14ac:dyDescent="0.25">
      <c r="A131" s="39"/>
      <c r="V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</row>
    <row r="132" spans="1:36" s="11" customFormat="1" x14ac:dyDescent="0.25">
      <c r="A132" s="39"/>
      <c r="V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</row>
    <row r="133" spans="1:36" s="11" customFormat="1" x14ac:dyDescent="0.25">
      <c r="A133" s="39"/>
      <c r="V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</row>
    <row r="134" spans="1:36" s="11" customFormat="1" x14ac:dyDescent="0.25">
      <c r="A134" s="39"/>
      <c r="V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</row>
    <row r="135" spans="1:36" s="11" customFormat="1" x14ac:dyDescent="0.25">
      <c r="A135" s="39"/>
      <c r="V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</row>
    <row r="136" spans="1:36" s="11" customFormat="1" x14ac:dyDescent="0.25">
      <c r="A136" s="39"/>
      <c r="V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</row>
    <row r="137" spans="1:36" s="11" customFormat="1" x14ac:dyDescent="0.25">
      <c r="A137" s="39"/>
      <c r="V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</row>
    <row r="138" spans="1:36" s="11" customFormat="1" x14ac:dyDescent="0.25">
      <c r="A138" s="39"/>
      <c r="V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</row>
    <row r="139" spans="1:36" s="11" customFormat="1" x14ac:dyDescent="0.25">
      <c r="A139" s="39"/>
      <c r="V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</row>
    <row r="140" spans="1:36" s="11" customFormat="1" x14ac:dyDescent="0.25">
      <c r="A140" s="39"/>
      <c r="V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</row>
    <row r="141" spans="1:36" s="11" customFormat="1" x14ac:dyDescent="0.25">
      <c r="A141" s="39"/>
      <c r="V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</row>
    <row r="142" spans="1:36" s="11" customFormat="1" x14ac:dyDescent="0.25">
      <c r="A142" s="39"/>
      <c r="V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</row>
    <row r="143" spans="1:36" s="11" customFormat="1" x14ac:dyDescent="0.25">
      <c r="A143" s="39"/>
      <c r="V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</row>
    <row r="144" spans="1:36" s="11" customFormat="1" x14ac:dyDescent="0.25">
      <c r="A144" s="39"/>
      <c r="V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</row>
    <row r="145" spans="1:36" s="11" customFormat="1" x14ac:dyDescent="0.25">
      <c r="A145" s="39"/>
      <c r="V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</row>
    <row r="146" spans="1:36" s="11" customFormat="1" x14ac:dyDescent="0.25">
      <c r="A146" s="39"/>
      <c r="V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</row>
    <row r="147" spans="1:36" s="11" customFormat="1" x14ac:dyDescent="0.25">
      <c r="A147" s="39"/>
      <c r="V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</row>
    <row r="148" spans="1:36" s="11" customFormat="1" x14ac:dyDescent="0.25">
      <c r="A148" s="39"/>
      <c r="V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</row>
    <row r="149" spans="1:36" s="11" customFormat="1" x14ac:dyDescent="0.25">
      <c r="A149" s="39"/>
      <c r="V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</row>
    <row r="150" spans="1:36" s="11" customFormat="1" x14ac:dyDescent="0.25">
      <c r="A150" s="39"/>
      <c r="V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</row>
    <row r="151" spans="1:36" s="11" customFormat="1" x14ac:dyDescent="0.25">
      <c r="A151" s="39"/>
      <c r="V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</row>
    <row r="152" spans="1:36" s="11" customFormat="1" x14ac:dyDescent="0.25">
      <c r="A152" s="39"/>
      <c r="V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</row>
    <row r="153" spans="1:36" s="11" customFormat="1" x14ac:dyDescent="0.25">
      <c r="A153" s="39"/>
      <c r="V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</row>
    <row r="154" spans="1:36" s="11" customFormat="1" x14ac:dyDescent="0.25">
      <c r="A154" s="39"/>
      <c r="V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</row>
    <row r="155" spans="1:36" s="11" customFormat="1" x14ac:dyDescent="0.25">
      <c r="A155" s="39"/>
      <c r="V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</row>
    <row r="156" spans="1:36" s="11" customFormat="1" x14ac:dyDescent="0.25">
      <c r="A156" s="39"/>
      <c r="V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</row>
    <row r="157" spans="1:36" s="11" customFormat="1" x14ac:dyDescent="0.25">
      <c r="A157" s="39"/>
      <c r="V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</row>
    <row r="158" spans="1:36" s="11" customFormat="1" x14ac:dyDescent="0.25">
      <c r="A158" s="39"/>
      <c r="V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</row>
    <row r="159" spans="1:36" s="11" customFormat="1" x14ac:dyDescent="0.25">
      <c r="A159" s="39"/>
      <c r="V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</row>
    <row r="160" spans="1:36" s="11" customFormat="1" x14ac:dyDescent="0.25">
      <c r="A160" s="39"/>
      <c r="V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</row>
    <row r="161" spans="1:36" s="11" customFormat="1" x14ac:dyDescent="0.25">
      <c r="A161" s="39"/>
      <c r="V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</row>
    <row r="162" spans="1:36" s="11" customFormat="1" x14ac:dyDescent="0.25">
      <c r="A162" s="39"/>
      <c r="V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</row>
    <row r="163" spans="1:36" s="11" customFormat="1" x14ac:dyDescent="0.25">
      <c r="A163" s="39"/>
      <c r="V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</row>
    <row r="164" spans="1:36" s="11" customFormat="1" x14ac:dyDescent="0.25">
      <c r="A164" s="39"/>
      <c r="V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</row>
    <row r="165" spans="1:36" s="11" customFormat="1" x14ac:dyDescent="0.25">
      <c r="A165" s="39"/>
      <c r="V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</row>
    <row r="166" spans="1:36" s="11" customFormat="1" x14ac:dyDescent="0.25">
      <c r="A166" s="39"/>
      <c r="V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</row>
    <row r="167" spans="1:36" s="11" customFormat="1" x14ac:dyDescent="0.25">
      <c r="A167" s="39"/>
      <c r="V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</row>
    <row r="168" spans="1:36" s="11" customFormat="1" x14ac:dyDescent="0.25">
      <c r="A168" s="39"/>
      <c r="V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</row>
    <row r="169" spans="1:36" s="11" customFormat="1" x14ac:dyDescent="0.25">
      <c r="A169" s="39"/>
      <c r="V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</row>
    <row r="170" spans="1:36" s="11" customFormat="1" x14ac:dyDescent="0.25">
      <c r="A170" s="39"/>
      <c r="V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</row>
    <row r="171" spans="1:36" s="11" customFormat="1" x14ac:dyDescent="0.25">
      <c r="A171" s="39"/>
      <c r="V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</row>
    <row r="172" spans="1:36" s="11" customFormat="1" x14ac:dyDescent="0.25">
      <c r="A172" s="39"/>
      <c r="V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</row>
    <row r="173" spans="1:36" s="11" customFormat="1" x14ac:dyDescent="0.25">
      <c r="A173" s="39"/>
      <c r="V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</row>
    <row r="174" spans="1:36" s="11" customFormat="1" x14ac:dyDescent="0.25">
      <c r="A174" s="39"/>
      <c r="V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</row>
    <row r="175" spans="1:36" s="11" customFormat="1" x14ac:dyDescent="0.25">
      <c r="A175" s="39"/>
      <c r="V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</row>
    <row r="176" spans="1:36" s="11" customFormat="1" x14ac:dyDescent="0.25">
      <c r="A176" s="39"/>
      <c r="V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</row>
    <row r="177" spans="1:36" s="11" customFormat="1" x14ac:dyDescent="0.25">
      <c r="A177" s="39"/>
      <c r="V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</row>
    <row r="178" spans="1:36" s="11" customFormat="1" x14ac:dyDescent="0.25">
      <c r="A178" s="39"/>
      <c r="V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</row>
    <row r="179" spans="1:36" s="11" customFormat="1" x14ac:dyDescent="0.25">
      <c r="A179" s="39"/>
      <c r="V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</row>
    <row r="180" spans="1:36" s="11" customFormat="1" x14ac:dyDescent="0.25">
      <c r="A180" s="39"/>
      <c r="V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</row>
    <row r="181" spans="1:36" s="11" customFormat="1" x14ac:dyDescent="0.25">
      <c r="A181" s="39"/>
      <c r="V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</row>
    <row r="182" spans="1:36" s="11" customFormat="1" x14ac:dyDescent="0.25">
      <c r="A182" s="39"/>
      <c r="V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</row>
    <row r="183" spans="1:36" s="11" customFormat="1" x14ac:dyDescent="0.25">
      <c r="A183" s="39"/>
      <c r="V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</row>
    <row r="184" spans="1:36" s="11" customFormat="1" x14ac:dyDescent="0.25">
      <c r="A184" s="39"/>
      <c r="V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</row>
    <row r="185" spans="1:36" s="11" customFormat="1" x14ac:dyDescent="0.25">
      <c r="A185" s="39"/>
      <c r="V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</row>
    <row r="186" spans="1:36" s="11" customFormat="1" x14ac:dyDescent="0.25">
      <c r="A186" s="39"/>
      <c r="V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</row>
    <row r="187" spans="1:36" s="11" customFormat="1" x14ac:dyDescent="0.25">
      <c r="A187" s="39"/>
      <c r="V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</row>
    <row r="188" spans="1:36" s="11" customFormat="1" x14ac:dyDescent="0.25">
      <c r="A188" s="39"/>
      <c r="V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</row>
    <row r="189" spans="1:36" s="11" customFormat="1" x14ac:dyDescent="0.25">
      <c r="A189" s="39"/>
      <c r="V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</row>
    <row r="190" spans="1:36" s="11" customFormat="1" x14ac:dyDescent="0.25">
      <c r="A190" s="39"/>
      <c r="V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</row>
    <row r="191" spans="1:36" s="11" customFormat="1" x14ac:dyDescent="0.25">
      <c r="A191" s="39"/>
      <c r="V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</row>
    <row r="192" spans="1:36" s="11" customFormat="1" x14ac:dyDescent="0.25">
      <c r="A192" s="39"/>
      <c r="V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</row>
    <row r="193" spans="1:36" s="11" customFormat="1" x14ac:dyDescent="0.25">
      <c r="A193" s="39"/>
      <c r="V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</row>
    <row r="194" spans="1:36" s="11" customFormat="1" x14ac:dyDescent="0.25">
      <c r="A194" s="39"/>
      <c r="V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</row>
    <row r="195" spans="1:36" s="11" customFormat="1" x14ac:dyDescent="0.25">
      <c r="A195" s="39"/>
      <c r="V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</row>
    <row r="196" spans="1:36" s="11" customFormat="1" x14ac:dyDescent="0.25">
      <c r="A196" s="39"/>
      <c r="V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</row>
    <row r="197" spans="1:36" s="11" customFormat="1" x14ac:dyDescent="0.25">
      <c r="A197" s="39"/>
      <c r="V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</row>
    <row r="198" spans="1:36" s="11" customFormat="1" x14ac:dyDescent="0.25">
      <c r="A198" s="39"/>
      <c r="V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</row>
    <row r="199" spans="1:36" s="11" customFormat="1" x14ac:dyDescent="0.25">
      <c r="A199" s="39"/>
      <c r="V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</row>
    <row r="200" spans="1:36" s="11" customFormat="1" x14ac:dyDescent="0.25">
      <c r="A200" s="39"/>
      <c r="V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</row>
    <row r="201" spans="1:36" s="11" customFormat="1" x14ac:dyDescent="0.25">
      <c r="A201" s="39"/>
      <c r="V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</row>
    <row r="202" spans="1:36" s="11" customFormat="1" x14ac:dyDescent="0.25">
      <c r="A202" s="39"/>
      <c r="V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</row>
    <row r="203" spans="1:36" s="11" customFormat="1" x14ac:dyDescent="0.25">
      <c r="A203" s="39"/>
      <c r="V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</row>
    <row r="204" spans="1:36" s="11" customFormat="1" x14ac:dyDescent="0.25">
      <c r="A204" s="39"/>
      <c r="V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</row>
    <row r="205" spans="1:36" s="11" customFormat="1" x14ac:dyDescent="0.25">
      <c r="A205" s="39"/>
      <c r="V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</row>
    <row r="206" spans="1:36" s="11" customFormat="1" x14ac:dyDescent="0.25">
      <c r="A206" s="39"/>
      <c r="V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</row>
    <row r="207" spans="1:36" s="11" customFormat="1" x14ac:dyDescent="0.25">
      <c r="A207" s="39"/>
      <c r="V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</row>
    <row r="208" spans="1:36" s="11" customFormat="1" x14ac:dyDescent="0.25">
      <c r="A208" s="39"/>
      <c r="V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</row>
    <row r="209" spans="1:36" s="11" customFormat="1" x14ac:dyDescent="0.25">
      <c r="A209" s="39"/>
      <c r="V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</row>
    <row r="210" spans="1:36" s="11" customFormat="1" x14ac:dyDescent="0.25">
      <c r="A210" s="39"/>
      <c r="V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</row>
    <row r="211" spans="1:36" s="11" customFormat="1" x14ac:dyDescent="0.25">
      <c r="A211" s="39"/>
      <c r="V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</row>
    <row r="212" spans="1:36" s="11" customFormat="1" x14ac:dyDescent="0.25">
      <c r="A212" s="39"/>
      <c r="V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</row>
    <row r="213" spans="1:36" s="11" customFormat="1" x14ac:dyDescent="0.25">
      <c r="A213" s="39"/>
      <c r="V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</row>
    <row r="214" spans="1:36" s="11" customFormat="1" x14ac:dyDescent="0.25">
      <c r="A214" s="39"/>
      <c r="V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</row>
    <row r="215" spans="1:36" s="11" customFormat="1" x14ac:dyDescent="0.25">
      <c r="A215" s="39"/>
      <c r="V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</row>
    <row r="216" spans="1:36" s="11" customFormat="1" x14ac:dyDescent="0.25">
      <c r="A216" s="39"/>
      <c r="V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</row>
    <row r="217" spans="1:36" s="11" customFormat="1" x14ac:dyDescent="0.25">
      <c r="A217" s="39"/>
      <c r="V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</row>
    <row r="218" spans="1:36" s="11" customFormat="1" x14ac:dyDescent="0.25">
      <c r="A218" s="39"/>
      <c r="V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</row>
    <row r="219" spans="1:36" s="11" customFormat="1" x14ac:dyDescent="0.25">
      <c r="A219" s="39"/>
      <c r="V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</row>
    <row r="220" spans="1:36" s="11" customFormat="1" x14ac:dyDescent="0.25">
      <c r="A220" s="39"/>
      <c r="V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</row>
    <row r="221" spans="1:36" s="11" customFormat="1" x14ac:dyDescent="0.25">
      <c r="A221" s="39"/>
      <c r="V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</row>
    <row r="222" spans="1:36" s="11" customFormat="1" x14ac:dyDescent="0.25">
      <c r="A222" s="39"/>
      <c r="V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</row>
    <row r="223" spans="1:36" s="11" customFormat="1" x14ac:dyDescent="0.25">
      <c r="A223" s="39"/>
      <c r="V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</row>
    <row r="224" spans="1:36" s="11" customFormat="1" x14ac:dyDescent="0.25">
      <c r="A224" s="39"/>
      <c r="V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</row>
    <row r="225" spans="1:36" s="11" customFormat="1" x14ac:dyDescent="0.25">
      <c r="A225" s="39"/>
      <c r="V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</row>
    <row r="226" spans="1:36" s="11" customFormat="1" x14ac:dyDescent="0.25">
      <c r="A226" s="39"/>
      <c r="V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</row>
    <row r="227" spans="1:36" s="11" customFormat="1" x14ac:dyDescent="0.25">
      <c r="A227" s="39"/>
      <c r="V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</row>
    <row r="228" spans="1:36" s="11" customFormat="1" x14ac:dyDescent="0.25">
      <c r="A228" s="39"/>
      <c r="V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</row>
    <row r="229" spans="1:36" s="11" customFormat="1" x14ac:dyDescent="0.25">
      <c r="A229" s="39"/>
      <c r="V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</row>
    <row r="230" spans="1:36" s="11" customFormat="1" x14ac:dyDescent="0.25">
      <c r="A230" s="39"/>
      <c r="V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</row>
    <row r="231" spans="1:36" s="11" customFormat="1" x14ac:dyDescent="0.25">
      <c r="A231" s="39"/>
      <c r="V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</row>
    <row r="232" spans="1:36" s="11" customFormat="1" x14ac:dyDescent="0.25">
      <c r="A232" s="39"/>
      <c r="V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</row>
    <row r="233" spans="1:36" s="11" customFormat="1" x14ac:dyDescent="0.25">
      <c r="A233" s="39"/>
      <c r="V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</row>
    <row r="234" spans="1:36" s="11" customFormat="1" x14ac:dyDescent="0.25">
      <c r="A234" s="39"/>
      <c r="V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</row>
    <row r="235" spans="1:36" s="11" customFormat="1" x14ac:dyDescent="0.25">
      <c r="A235" s="39"/>
      <c r="V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</row>
    <row r="236" spans="1:36" s="11" customFormat="1" x14ac:dyDescent="0.25">
      <c r="A236" s="39"/>
      <c r="V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</row>
    <row r="237" spans="1:36" s="11" customFormat="1" x14ac:dyDescent="0.25">
      <c r="A237" s="39"/>
      <c r="V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</row>
    <row r="238" spans="1:36" s="11" customFormat="1" x14ac:dyDescent="0.25">
      <c r="A238" s="39"/>
      <c r="V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</row>
    <row r="239" spans="1:36" s="11" customFormat="1" x14ac:dyDescent="0.25">
      <c r="A239" s="39"/>
      <c r="V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</row>
    <row r="240" spans="1:36" s="11" customFormat="1" x14ac:dyDescent="0.25">
      <c r="A240" s="39"/>
      <c r="V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</row>
    <row r="241" spans="1:36" s="11" customFormat="1" x14ac:dyDescent="0.25">
      <c r="A241" s="39"/>
      <c r="V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</row>
    <row r="242" spans="1:36" s="11" customFormat="1" x14ac:dyDescent="0.25">
      <c r="A242" s="39"/>
      <c r="V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</row>
    <row r="243" spans="1:36" s="11" customFormat="1" x14ac:dyDescent="0.25">
      <c r="A243" s="39"/>
      <c r="V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</row>
    <row r="244" spans="1:36" s="11" customFormat="1" x14ac:dyDescent="0.25">
      <c r="A244" s="39"/>
      <c r="V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</row>
    <row r="245" spans="1:36" s="11" customFormat="1" x14ac:dyDescent="0.25">
      <c r="A245" s="39"/>
      <c r="V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</row>
    <row r="246" spans="1:36" s="11" customFormat="1" x14ac:dyDescent="0.25">
      <c r="A246" s="39"/>
      <c r="V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</row>
    <row r="247" spans="1:36" s="11" customFormat="1" x14ac:dyDescent="0.25">
      <c r="A247" s="39"/>
      <c r="V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</row>
    <row r="248" spans="1:36" s="11" customFormat="1" x14ac:dyDescent="0.25">
      <c r="A248" s="39"/>
      <c r="V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</row>
    <row r="249" spans="1:36" s="11" customFormat="1" x14ac:dyDescent="0.25">
      <c r="A249" s="39"/>
      <c r="V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</row>
    <row r="250" spans="1:36" s="11" customFormat="1" x14ac:dyDescent="0.25">
      <c r="A250" s="39"/>
      <c r="V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</row>
    <row r="251" spans="1:36" s="11" customFormat="1" x14ac:dyDescent="0.25">
      <c r="A251" s="39"/>
      <c r="V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</row>
    <row r="252" spans="1:36" s="11" customFormat="1" x14ac:dyDescent="0.25">
      <c r="A252" s="39"/>
      <c r="V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</row>
    <row r="253" spans="1:36" s="11" customFormat="1" x14ac:dyDescent="0.25">
      <c r="A253" s="39"/>
      <c r="V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</row>
    <row r="254" spans="1:36" s="11" customFormat="1" x14ac:dyDescent="0.25">
      <c r="A254" s="39"/>
      <c r="V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</row>
    <row r="255" spans="1:36" s="11" customFormat="1" x14ac:dyDescent="0.25">
      <c r="A255" s="39"/>
      <c r="V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</row>
  </sheetData>
  <sortState xmlns:xlrd2="http://schemas.microsoft.com/office/spreadsheetml/2017/richdata2" ref="A2:AK255">
    <sortCondition ref="AK1:AK255"/>
  </sortState>
  <hyperlinks>
    <hyperlink ref="B16" r:id="rId1" xr:uid="{41082B9F-D741-4E6E-9C68-4FB9D0868BA9}"/>
    <hyperlink ref="B70" r:id="rId2" xr:uid="{71A727BA-8562-4D0C-B03C-B8D39204C7EB}"/>
    <hyperlink ref="B30" r:id="rId3" xr:uid="{362B1F44-BB2D-45D0-9095-3302BF2E5942}"/>
    <hyperlink ref="B77" r:id="rId4" xr:uid="{E8D703A8-3CEA-4210-B22A-A7458D917DED}"/>
    <hyperlink ref="B15" r:id="rId5" xr:uid="{45F93986-761E-48AE-9421-42BA84BAFD8D}"/>
    <hyperlink ref="B53" r:id="rId6" xr:uid="{492724FB-0906-45F3-A9CA-87F4AD0759FE}"/>
    <hyperlink ref="B61" r:id="rId7" xr:uid="{D9ADCB01-8601-4CAF-A2FB-9F83EF15F77A}"/>
    <hyperlink ref="B17" r:id="rId8" xr:uid="{4A12631D-D57A-4B00-8357-5807948C223B}"/>
    <hyperlink ref="B67" r:id="rId9" xr:uid="{2AA84FF7-D513-4CF5-AFAF-A63C577C1F55}"/>
    <hyperlink ref="B50" r:id="rId10" xr:uid="{5095ECDC-B9F6-48FB-9524-A4CF16F0DD4D}"/>
    <hyperlink ref="B71" r:id="rId11" xr:uid="{2E71E633-4492-4C2D-B24D-6208764F1617}"/>
    <hyperlink ref="B36" r:id="rId12" xr:uid="{2272AA8B-36D0-4B19-9E17-F2AFFC41929A}"/>
    <hyperlink ref="B66" r:id="rId13" xr:uid="{BB572D4C-3719-432E-BF9B-3CA7881FC816}"/>
    <hyperlink ref="B34" r:id="rId14" xr:uid="{D8B3B1BD-DB53-4B11-9126-5BCC2F70B8F4}"/>
    <hyperlink ref="B72" r:id="rId15" xr:uid="{2FDA3697-564A-4BA2-A25F-98F55225573F}"/>
    <hyperlink ref="B29" r:id="rId16" xr:uid="{61448E96-8E5B-49DF-9AAE-9E10D997CF22}"/>
    <hyperlink ref="B45" r:id="rId17" xr:uid="{2F42907B-E3F0-4D3E-A4B6-4AC711C671B8}"/>
    <hyperlink ref="B37" r:id="rId18" xr:uid="{33ADFC8D-71B0-46BA-9BA1-1AA1A6F4B50F}"/>
    <hyperlink ref="B60" r:id="rId19" xr:uid="{8B91CBC6-0979-4AFE-A71D-443AAB562813}"/>
    <hyperlink ref="B62" r:id="rId20" xr:uid="{E6110852-05A2-494C-9DBD-606FE69646E8}"/>
    <hyperlink ref="B44" r:id="rId21" xr:uid="{EB9E827B-6C2D-4901-AC93-A9FC85AD9F7B}"/>
    <hyperlink ref="B27" r:id="rId22" xr:uid="{73D419A6-BE71-4FC7-A4A6-09907D1450B6}"/>
    <hyperlink ref="B39" r:id="rId23" xr:uid="{9C7576B0-D4DD-4945-B0BD-70E16A5AB6DE}"/>
    <hyperlink ref="B80" r:id="rId24" xr:uid="{300F27C7-DEDA-44C0-83DA-B3E4E6E10FCB}"/>
    <hyperlink ref="B56" r:id="rId25" xr:uid="{23C69824-6B20-408E-99C0-1107D1DE5884}"/>
    <hyperlink ref="B73" r:id="rId26" xr:uid="{7A89AE3C-488A-4CF8-90DE-9361FD705E3E}"/>
    <hyperlink ref="B40" r:id="rId27" xr:uid="{26FBCA17-7E25-44AC-A23A-7F3251A104DC}"/>
    <hyperlink ref="B24" r:id="rId28" xr:uid="{0959E9CF-7409-45B0-89B0-4704C8F7C9F7}"/>
    <hyperlink ref="B22" r:id="rId29" xr:uid="{FC0FA7BE-A2A6-4BD6-9A5A-7102FD39816C}"/>
    <hyperlink ref="B35" r:id="rId30" xr:uid="{7377F4C4-B5C5-4DD5-9405-79D2D332E68E}"/>
    <hyperlink ref="B38" r:id="rId31" xr:uid="{5177C98D-A1F3-4CAD-9CA9-E208FFE9892B}"/>
    <hyperlink ref="B28" r:id="rId32" xr:uid="{DBE870BE-53F6-4F37-8F3F-37F2520CFA39}"/>
    <hyperlink ref="B69" r:id="rId33" xr:uid="{9E418BB3-6E12-44DA-8F00-F5C0D01C17A5}"/>
    <hyperlink ref="B52" r:id="rId34" xr:uid="{48F79BCB-F0E5-4996-B136-D617D8855604}"/>
    <hyperlink ref="B68" r:id="rId35" xr:uid="{D5779177-1E24-4D63-9288-B663D373260F}"/>
    <hyperlink ref="B74" r:id="rId36" xr:uid="{3B00FABA-5DE5-4006-8EB2-69F380322E0B}"/>
    <hyperlink ref="B32" r:id="rId37" xr:uid="{0BC70E94-D714-44F5-9ADE-40E63467D0E0}"/>
    <hyperlink ref="B31" r:id="rId38" xr:uid="{726256A3-F952-4F7B-855C-21F66E748E40}"/>
    <hyperlink ref="B33" r:id="rId39" xr:uid="{05048543-22AC-4081-8664-F223E82C2FE3}"/>
    <hyperlink ref="B55" r:id="rId40" xr:uid="{6B76465F-4227-4296-A02E-F6DE9D1C1B82}"/>
    <hyperlink ref="B18" r:id="rId41" xr:uid="{DC590A43-ADD1-481F-9C1B-57E0C005C6BE}"/>
    <hyperlink ref="B19" r:id="rId42" xr:uid="{4E21227A-3F33-4E44-AC30-7D3EC624C647}"/>
    <hyperlink ref="B51" r:id="rId43" xr:uid="{4DDD7A45-28C5-48DD-BB0A-76A095A9BBA7}"/>
    <hyperlink ref="B47" r:id="rId44" xr:uid="{88A4CBC6-D1AA-42BD-B505-A2A177F9E394}"/>
    <hyperlink ref="B43" r:id="rId45" xr:uid="{5812BC72-2262-473F-B19D-EE51D5C76532}"/>
    <hyperlink ref="B65" r:id="rId46" xr:uid="{D60D9883-141F-4CD1-BED8-CB15ECAD50E2}"/>
    <hyperlink ref="B3" r:id="rId47" xr:uid="{DBF88BC3-FB42-4F19-A7F3-5AF3A3620E6C}"/>
    <hyperlink ref="B14" r:id="rId48" xr:uid="{C15DEC04-C7F8-45FD-B760-60E318A78E07}"/>
    <hyperlink ref="B8" r:id="rId49" xr:uid="{1FD4E62B-0BAB-49BB-AACF-C7F6E114F976}"/>
    <hyperlink ref="B26" r:id="rId50" xr:uid="{57F59A35-3955-43DE-8D1C-DA4CF10A5B4D}"/>
    <hyperlink ref="B63" r:id="rId51" xr:uid="{753490B0-7ED9-423E-8C13-026587844962}"/>
    <hyperlink ref="B78" r:id="rId52" xr:uid="{EC9D17E8-DE95-4E6D-BFFE-78CF1FE0ACE2}"/>
    <hyperlink ref="B82" r:id="rId53" xr:uid="{04732915-51AD-41CF-8784-874737B4122C}"/>
    <hyperlink ref="B76" r:id="rId54" xr:uid="{6B03450A-AC1F-4A0D-9A53-884D615BE339}"/>
    <hyperlink ref="B48" r:id="rId55" xr:uid="{ABC960D2-C1B3-44F5-A74F-945B2FD374E7}"/>
    <hyperlink ref="B49" r:id="rId56" xr:uid="{BE27C79E-A9E6-4015-9BB3-8707DBAF2B8F}"/>
    <hyperlink ref="B41" r:id="rId57" xr:uid="{A387C0E0-8363-4730-ACAE-28E589F7AF4B}"/>
    <hyperlink ref="B42" r:id="rId58" xr:uid="{DB13C332-41A4-4E55-B728-5AE138DE2D8D}"/>
    <hyperlink ref="B59" r:id="rId59" xr:uid="{A4EBDA4D-4980-41D8-8C1F-FA8D9FA4B2B2}"/>
    <hyperlink ref="B20" r:id="rId60" xr:uid="{A593865C-0C7A-4032-A004-0ABBD03A98BA}"/>
    <hyperlink ref="B64" r:id="rId61" xr:uid="{3B7D2E92-B808-435F-BFE7-4755100ABCFD}"/>
    <hyperlink ref="B7" r:id="rId62" xr:uid="{A4D3A052-2CA5-4462-81DB-EE9D7108FE33}"/>
    <hyperlink ref="B75" r:id="rId63" xr:uid="{6DCB8778-B4DB-4F1C-B878-860053EA678C}"/>
    <hyperlink ref="B9" r:id="rId64" xr:uid="{6225CEA9-B506-4DF0-8CAC-01F31529EF51}"/>
    <hyperlink ref="B23" r:id="rId65" xr:uid="{7B86C2B1-8591-4570-8CB7-578692B486CF}"/>
    <hyperlink ref="B5" r:id="rId66" xr:uid="{269B94BB-0C8E-482D-BCCA-8F1B3FADC7F6}"/>
    <hyperlink ref="B21" r:id="rId67" xr:uid="{32940D55-F06E-4550-B19D-93B1D6A0D2A7}"/>
    <hyperlink ref="B4" r:id="rId68" xr:uid="{5F8C1086-E2A8-4B44-A801-E6A5F5795D53}"/>
    <hyperlink ref="B79" r:id="rId69" xr:uid="{6B055664-E23B-4B03-9343-861530848AFC}"/>
    <hyperlink ref="B57" r:id="rId70" xr:uid="{A1F402C4-9411-4F4E-931D-DC5783DC23C0}"/>
    <hyperlink ref="B2" r:id="rId71" tooltip="Persistent link using digital object identifier" xr:uid="{3F152D4E-ECDD-48DA-BC4C-3BBC706FAC25}"/>
    <hyperlink ref="B6" r:id="rId72" xr:uid="{B9821AF4-E331-4958-BAEE-45123A9FD69C}"/>
    <hyperlink ref="B58" r:id="rId73" xr:uid="{D93D87E1-8AD6-4760-ABBF-6A3FE79C6240}"/>
    <hyperlink ref="B46" r:id="rId74" xr:uid="{CC2559BD-476F-429D-B5C8-3C0814F82F82}"/>
    <hyperlink ref="B54" r:id="rId75" xr:uid="{BE633D30-055F-4D35-872C-0923FDBC3F15}"/>
    <hyperlink ref="B11" r:id="rId76" xr:uid="{A6E67170-AF45-42A3-9F86-7ED2FB85F7EF}"/>
    <hyperlink ref="B12" r:id="rId77" xr:uid="{C8C5A971-66EA-4AEE-A713-1A53965B6A96}"/>
    <hyperlink ref="B13" r:id="rId78" xr:uid="{CE745199-263A-4DAC-A509-C61D423A9B50}"/>
    <hyperlink ref="B10" r:id="rId79" xr:uid="{A3A2ED9E-1451-4755-8C3A-8F0E1563E843}"/>
    <hyperlink ref="B25" r:id="rId80" xr:uid="{F4B40A60-3F1B-4FA3-AB1D-6552E6C641C4}"/>
    <hyperlink ref="B81" r:id="rId81" xr:uid="{9D382A95-7165-46F2-BB6E-45128DFA25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F2A9-3E44-4C7F-93C0-368EBB08A9A3}">
  <dimension ref="A1:B165"/>
  <sheetViews>
    <sheetView workbookViewId="0">
      <pane ySplit="1" topLeftCell="A125" activePane="bottomLeft" state="frozen"/>
      <selection pane="bottomLeft" activeCell="D140" sqref="D140"/>
    </sheetView>
  </sheetViews>
  <sheetFormatPr defaultRowHeight="15" x14ac:dyDescent="0.25"/>
  <cols>
    <col min="1" max="1" width="20.5703125" style="10" customWidth="1"/>
    <col min="2" max="2" width="37" style="10" customWidth="1"/>
  </cols>
  <sheetData>
    <row r="1" spans="1:2" x14ac:dyDescent="0.25">
      <c r="A1" s="21" t="s">
        <v>478</v>
      </c>
      <c r="B1" s="21" t="s">
        <v>468</v>
      </c>
    </row>
    <row r="2" spans="1:2" x14ac:dyDescent="0.25">
      <c r="A2" s="10" t="s">
        <v>486</v>
      </c>
      <c r="B2" s="10" t="s">
        <v>487</v>
      </c>
    </row>
    <row r="3" spans="1:2" x14ac:dyDescent="0.25">
      <c r="A3" s="10" t="s">
        <v>485</v>
      </c>
      <c r="B3" s="10" t="s">
        <v>488</v>
      </c>
    </row>
    <row r="4" spans="1:2" x14ac:dyDescent="0.25">
      <c r="A4" s="10" t="s">
        <v>496</v>
      </c>
      <c r="B4" s="10" t="s">
        <v>602</v>
      </c>
    </row>
    <row r="5" spans="1:2" x14ac:dyDescent="0.25">
      <c r="A5" s="6" t="s">
        <v>502</v>
      </c>
      <c r="B5" s="10" t="s">
        <v>603</v>
      </c>
    </row>
    <row r="6" spans="1:2" x14ac:dyDescent="0.25">
      <c r="A6" s="10" t="s">
        <v>128</v>
      </c>
      <c r="B6" s="10" t="s">
        <v>469</v>
      </c>
    </row>
    <row r="7" spans="1:2" x14ac:dyDescent="0.25">
      <c r="A7" s="10" t="s">
        <v>507</v>
      </c>
      <c r="B7" s="10" t="s">
        <v>604</v>
      </c>
    </row>
    <row r="8" spans="1:2" x14ac:dyDescent="0.25">
      <c r="A8" s="14" t="s">
        <v>556</v>
      </c>
      <c r="B8" s="10" t="s">
        <v>605</v>
      </c>
    </row>
    <row r="9" spans="1:2" x14ac:dyDescent="0.25">
      <c r="A9" s="6" t="s">
        <v>568</v>
      </c>
      <c r="B9" s="10" t="s">
        <v>607</v>
      </c>
    </row>
    <row r="10" spans="1:2" x14ac:dyDescent="0.25">
      <c r="A10" s="10" t="s">
        <v>540</v>
      </c>
      <c r="B10" s="10" t="s">
        <v>606</v>
      </c>
    </row>
    <row r="11" spans="1:2" x14ac:dyDescent="0.25">
      <c r="A11" s="10" t="s">
        <v>150</v>
      </c>
      <c r="B11" s="10" t="s">
        <v>608</v>
      </c>
    </row>
    <row r="12" spans="1:2" x14ac:dyDescent="0.25">
      <c r="A12" s="10" t="s">
        <v>506</v>
      </c>
      <c r="B12" s="10" t="s">
        <v>609</v>
      </c>
    </row>
    <row r="13" spans="1:2" x14ac:dyDescent="0.25">
      <c r="A13" s="14" t="s">
        <v>594</v>
      </c>
      <c r="B13" s="10" t="s">
        <v>610</v>
      </c>
    </row>
    <row r="14" spans="1:2" x14ac:dyDescent="0.25">
      <c r="A14" s="14" t="s">
        <v>595</v>
      </c>
      <c r="B14" s="11" t="s">
        <v>611</v>
      </c>
    </row>
    <row r="15" spans="1:2" x14ac:dyDescent="0.25">
      <c r="A15" s="10" t="s">
        <v>491</v>
      </c>
      <c r="B15" s="10" t="s">
        <v>612</v>
      </c>
    </row>
    <row r="16" spans="1:2" x14ac:dyDescent="0.25">
      <c r="A16" s="10" t="s">
        <v>95</v>
      </c>
      <c r="B16" s="10" t="s">
        <v>472</v>
      </c>
    </row>
    <row r="17" spans="1:2" x14ac:dyDescent="0.25">
      <c r="A17" s="10" t="s">
        <v>527</v>
      </c>
      <c r="B17" s="10" t="s">
        <v>617</v>
      </c>
    </row>
    <row r="18" spans="1:2" x14ac:dyDescent="0.25">
      <c r="A18" s="14" t="s">
        <v>592</v>
      </c>
      <c r="B18" s="10" t="s">
        <v>613</v>
      </c>
    </row>
    <row r="19" spans="1:2" x14ac:dyDescent="0.25">
      <c r="A19" s="6" t="s">
        <v>515</v>
      </c>
      <c r="B19" s="10" t="s">
        <v>614</v>
      </c>
    </row>
    <row r="20" spans="1:2" x14ac:dyDescent="0.25">
      <c r="A20" s="6" t="s">
        <v>566</v>
      </c>
      <c r="B20" s="10" t="s">
        <v>615</v>
      </c>
    </row>
    <row r="21" spans="1:2" x14ac:dyDescent="0.25">
      <c r="A21" s="14" t="s">
        <v>550</v>
      </c>
      <c r="B21" s="10" t="s">
        <v>618</v>
      </c>
    </row>
    <row r="22" spans="1:2" x14ac:dyDescent="0.25">
      <c r="A22" s="6" t="s">
        <v>533</v>
      </c>
      <c r="B22" s="10" t="s">
        <v>616</v>
      </c>
    </row>
    <row r="23" spans="1:2" x14ac:dyDescent="0.25">
      <c r="A23" s="10" t="s">
        <v>413</v>
      </c>
      <c r="B23" s="10" t="s">
        <v>473</v>
      </c>
    </row>
    <row r="24" spans="1:2" x14ac:dyDescent="0.25">
      <c r="A24" s="6" t="s">
        <v>542</v>
      </c>
      <c r="B24" s="10" t="s">
        <v>619</v>
      </c>
    </row>
    <row r="25" spans="1:2" x14ac:dyDescent="0.25">
      <c r="A25" s="10" t="s">
        <v>539</v>
      </c>
      <c r="B25" s="10" t="s">
        <v>620</v>
      </c>
    </row>
    <row r="26" spans="1:2" x14ac:dyDescent="0.25">
      <c r="A26" s="10" t="s">
        <v>214</v>
      </c>
      <c r="B26" s="10" t="s">
        <v>621</v>
      </c>
    </row>
    <row r="27" spans="1:2" x14ac:dyDescent="0.25">
      <c r="A27" s="10" t="s">
        <v>499</v>
      </c>
      <c r="B27" s="10" t="s">
        <v>622</v>
      </c>
    </row>
    <row r="28" spans="1:2" x14ac:dyDescent="0.25">
      <c r="A28" s="10" t="s">
        <v>517</v>
      </c>
      <c r="B28" s="10" t="s">
        <v>623</v>
      </c>
    </row>
    <row r="29" spans="1:2" x14ac:dyDescent="0.25">
      <c r="A29" s="10" t="s">
        <v>510</v>
      </c>
      <c r="B29" s="10" t="s">
        <v>624</v>
      </c>
    </row>
    <row r="30" spans="1:2" x14ac:dyDescent="0.25">
      <c r="A30" s="10" t="s">
        <v>520</v>
      </c>
      <c r="B30" s="10" t="s">
        <v>625</v>
      </c>
    </row>
    <row r="31" spans="1:2" x14ac:dyDescent="0.25">
      <c r="A31" s="10" t="s">
        <v>518</v>
      </c>
      <c r="B31" s="10" t="s">
        <v>627</v>
      </c>
    </row>
    <row r="32" spans="1:2" x14ac:dyDescent="0.25">
      <c r="A32" s="14" t="s">
        <v>585</v>
      </c>
      <c r="B32" s="10" t="s">
        <v>628</v>
      </c>
    </row>
    <row r="33" spans="1:2" x14ac:dyDescent="0.25">
      <c r="A33" s="10" t="s">
        <v>197</v>
      </c>
      <c r="B33" s="10" t="s">
        <v>626</v>
      </c>
    </row>
    <row r="34" spans="1:2" x14ac:dyDescent="0.25">
      <c r="A34" s="14" t="s">
        <v>593</v>
      </c>
      <c r="B34" s="10" t="s">
        <v>629</v>
      </c>
    </row>
    <row r="35" spans="1:2" x14ac:dyDescent="0.25">
      <c r="A35" s="10" t="s">
        <v>417</v>
      </c>
      <c r="B35" s="10" t="s">
        <v>474</v>
      </c>
    </row>
    <row r="36" spans="1:2" x14ac:dyDescent="0.25">
      <c r="A36" s="10" t="s">
        <v>492</v>
      </c>
      <c r="B36" s="10" t="s">
        <v>630</v>
      </c>
    </row>
    <row r="37" spans="1:2" x14ac:dyDescent="0.25">
      <c r="A37" s="14" t="s">
        <v>185</v>
      </c>
      <c r="B37" s="10" t="s">
        <v>631</v>
      </c>
    </row>
    <row r="38" spans="1:2" x14ac:dyDescent="0.25">
      <c r="A38" s="14" t="s">
        <v>587</v>
      </c>
      <c r="B38" s="10" t="s">
        <v>661</v>
      </c>
    </row>
    <row r="39" spans="1:2" x14ac:dyDescent="0.25">
      <c r="A39" s="14" t="s">
        <v>597</v>
      </c>
      <c r="B39" s="10" t="s">
        <v>662</v>
      </c>
    </row>
    <row r="40" spans="1:2" x14ac:dyDescent="0.25">
      <c r="A40" s="10" t="s">
        <v>424</v>
      </c>
      <c r="B40" s="11" t="s">
        <v>425</v>
      </c>
    </row>
    <row r="41" spans="1:2" x14ac:dyDescent="0.25">
      <c r="A41" s="10" t="s">
        <v>411</v>
      </c>
      <c r="B41" s="10" t="s">
        <v>412</v>
      </c>
    </row>
    <row r="42" spans="1:2" x14ac:dyDescent="0.25">
      <c r="A42" s="10" t="s">
        <v>418</v>
      </c>
      <c r="B42" s="10" t="s">
        <v>426</v>
      </c>
    </row>
    <row r="43" spans="1:2" x14ac:dyDescent="0.25">
      <c r="A43" s="14" t="s">
        <v>181</v>
      </c>
      <c r="B43" s="10" t="s">
        <v>664</v>
      </c>
    </row>
    <row r="44" spans="1:2" x14ac:dyDescent="0.25">
      <c r="A44" s="14" t="s">
        <v>580</v>
      </c>
      <c r="B44" s="10" t="s">
        <v>665</v>
      </c>
    </row>
    <row r="45" spans="1:2" x14ac:dyDescent="0.25">
      <c r="A45" s="10" t="s">
        <v>446</v>
      </c>
      <c r="B45" s="10" t="s">
        <v>537</v>
      </c>
    </row>
    <row r="46" spans="1:2" x14ac:dyDescent="0.25">
      <c r="A46" s="10" t="s">
        <v>500</v>
      </c>
      <c r="B46" s="10" t="s">
        <v>632</v>
      </c>
    </row>
    <row r="47" spans="1:2" x14ac:dyDescent="0.25">
      <c r="A47" s="10" t="s">
        <v>534</v>
      </c>
      <c r="B47" s="10" t="s">
        <v>666</v>
      </c>
    </row>
    <row r="48" spans="1:2" x14ac:dyDescent="0.25">
      <c r="A48" s="6" t="s">
        <v>564</v>
      </c>
      <c r="B48" s="10" t="s">
        <v>667</v>
      </c>
    </row>
    <row r="49" spans="1:2" x14ac:dyDescent="0.25">
      <c r="A49" s="10" t="s">
        <v>545</v>
      </c>
      <c r="B49" s="10" t="s">
        <v>633</v>
      </c>
    </row>
    <row r="50" spans="1:2" x14ac:dyDescent="0.25">
      <c r="A50" s="14" t="s">
        <v>557</v>
      </c>
      <c r="B50" s="10" t="s">
        <v>634</v>
      </c>
    </row>
    <row r="51" spans="1:2" x14ac:dyDescent="0.25">
      <c r="A51" s="10" t="s">
        <v>482</v>
      </c>
      <c r="B51" s="10" t="s">
        <v>481</v>
      </c>
    </row>
    <row r="52" spans="1:2" x14ac:dyDescent="0.25">
      <c r="A52" s="10" t="s">
        <v>484</v>
      </c>
      <c r="B52" s="10" t="s">
        <v>635</v>
      </c>
    </row>
    <row r="53" spans="1:2" x14ac:dyDescent="0.25">
      <c r="A53" s="14" t="s">
        <v>586</v>
      </c>
      <c r="B53" s="10" t="s">
        <v>645</v>
      </c>
    </row>
    <row r="54" spans="1:2" x14ac:dyDescent="0.25">
      <c r="A54" s="10" t="s">
        <v>546</v>
      </c>
      <c r="B54" s="10" t="s">
        <v>668</v>
      </c>
    </row>
    <row r="55" spans="1:2" x14ac:dyDescent="0.25">
      <c r="A55" s="14" t="s">
        <v>600</v>
      </c>
      <c r="B55" t="s">
        <v>677</v>
      </c>
    </row>
    <row r="56" spans="1:2" x14ac:dyDescent="0.25">
      <c r="A56" s="10" t="s">
        <v>503</v>
      </c>
      <c r="B56" s="10" t="s">
        <v>671</v>
      </c>
    </row>
    <row r="57" spans="1:2" x14ac:dyDescent="0.25">
      <c r="A57" s="10" t="s">
        <v>535</v>
      </c>
      <c r="B57" s="10" t="s">
        <v>536</v>
      </c>
    </row>
    <row r="58" spans="1:2" x14ac:dyDescent="0.25">
      <c r="A58" s="14" t="s">
        <v>575</v>
      </c>
      <c r="B58" s="10" t="s">
        <v>672</v>
      </c>
    </row>
    <row r="59" spans="1:2" x14ac:dyDescent="0.25">
      <c r="A59" s="14" t="s">
        <v>572</v>
      </c>
      <c r="B59" s="8" t="s">
        <v>675</v>
      </c>
    </row>
    <row r="60" spans="1:2" x14ac:dyDescent="0.25">
      <c r="A60" s="14" t="s">
        <v>558</v>
      </c>
      <c r="B60" s="10" t="s">
        <v>678</v>
      </c>
    </row>
    <row r="61" spans="1:2" x14ac:dyDescent="0.25">
      <c r="A61" s="10" t="s">
        <v>508</v>
      </c>
      <c r="B61" s="10" t="s">
        <v>636</v>
      </c>
    </row>
    <row r="62" spans="1:2" x14ac:dyDescent="0.25">
      <c r="A62" s="6" t="s">
        <v>563</v>
      </c>
      <c r="B62" s="10" t="s">
        <v>681</v>
      </c>
    </row>
    <row r="63" spans="1:2" x14ac:dyDescent="0.25">
      <c r="A63" s="6" t="s">
        <v>562</v>
      </c>
      <c r="B63" s="10" t="s">
        <v>680</v>
      </c>
    </row>
    <row r="64" spans="1:2" x14ac:dyDescent="0.25">
      <c r="A64" s="10" t="s">
        <v>494</v>
      </c>
      <c r="B64" s="10" t="s">
        <v>682</v>
      </c>
    </row>
    <row r="65" spans="1:2" x14ac:dyDescent="0.25">
      <c r="A65" s="14" t="s">
        <v>581</v>
      </c>
      <c r="B65" s="10" t="s">
        <v>683</v>
      </c>
    </row>
    <row r="66" spans="1:2" x14ac:dyDescent="0.25">
      <c r="A66" s="6" t="s">
        <v>547</v>
      </c>
      <c r="B66" s="10" t="s">
        <v>637</v>
      </c>
    </row>
    <row r="67" spans="1:2" x14ac:dyDescent="0.25">
      <c r="A67" s="10" t="s">
        <v>479</v>
      </c>
      <c r="B67" s="10" t="s">
        <v>480</v>
      </c>
    </row>
    <row r="68" spans="1:2" x14ac:dyDescent="0.25">
      <c r="A68" s="14" t="s">
        <v>569</v>
      </c>
      <c r="B68" s="8" t="s">
        <v>638</v>
      </c>
    </row>
    <row r="69" spans="1:2" x14ac:dyDescent="0.25">
      <c r="A69" s="14" t="s">
        <v>589</v>
      </c>
      <c r="B69" s="10" t="s">
        <v>685</v>
      </c>
    </row>
    <row r="70" spans="1:2" x14ac:dyDescent="0.25">
      <c r="A70" s="14" t="s">
        <v>551</v>
      </c>
      <c r="B70" s="10" t="s">
        <v>639</v>
      </c>
    </row>
    <row r="71" spans="1:2" x14ac:dyDescent="0.25">
      <c r="A71" s="6" t="s">
        <v>490</v>
      </c>
      <c r="B71" s="10" t="s">
        <v>670</v>
      </c>
    </row>
    <row r="72" spans="1:2" x14ac:dyDescent="0.25">
      <c r="A72" s="10" t="s">
        <v>522</v>
      </c>
      <c r="B72" s="10" t="s">
        <v>686</v>
      </c>
    </row>
    <row r="73" spans="1:2" x14ac:dyDescent="0.25">
      <c r="A73" s="14" t="s">
        <v>579</v>
      </c>
      <c r="B73" s="10" t="s">
        <v>691</v>
      </c>
    </row>
    <row r="74" spans="1:2" x14ac:dyDescent="0.25">
      <c r="A74" s="14" t="s">
        <v>553</v>
      </c>
      <c r="B74" s="10" t="s">
        <v>687</v>
      </c>
    </row>
    <row r="75" spans="1:2" x14ac:dyDescent="0.25">
      <c r="A75" s="10" t="s">
        <v>511</v>
      </c>
      <c r="B75" s="10" t="s">
        <v>531</v>
      </c>
    </row>
    <row r="76" spans="1:2" x14ac:dyDescent="0.25">
      <c r="A76" s="10" t="s">
        <v>525</v>
      </c>
      <c r="B76" s="10" t="s">
        <v>532</v>
      </c>
    </row>
    <row r="77" spans="1:2" x14ac:dyDescent="0.25">
      <c r="A77" s="14" t="s">
        <v>576</v>
      </c>
      <c r="B77" s="10" t="s">
        <v>690</v>
      </c>
    </row>
    <row r="78" spans="1:2" x14ac:dyDescent="0.25">
      <c r="A78" s="14" t="s">
        <v>570</v>
      </c>
      <c r="B78" s="10" t="s">
        <v>692</v>
      </c>
    </row>
    <row r="79" spans="1:2" x14ac:dyDescent="0.25">
      <c r="A79" s="14" t="s">
        <v>559</v>
      </c>
      <c r="B79" s="10" t="s">
        <v>693</v>
      </c>
    </row>
    <row r="80" spans="1:2" x14ac:dyDescent="0.25">
      <c r="A80" s="14" t="s">
        <v>573</v>
      </c>
      <c r="B80" s="8" t="s">
        <v>404</v>
      </c>
    </row>
    <row r="81" spans="1:2" x14ac:dyDescent="0.25">
      <c r="A81" s="10" t="s">
        <v>521</v>
      </c>
      <c r="B81" s="10" t="s">
        <v>688</v>
      </c>
    </row>
    <row r="82" spans="1:2" x14ac:dyDescent="0.25">
      <c r="A82" s="10" t="s">
        <v>501</v>
      </c>
      <c r="B82" s="10" t="s">
        <v>689</v>
      </c>
    </row>
    <row r="83" spans="1:2" x14ac:dyDescent="0.25">
      <c r="A83" s="14" t="s">
        <v>162</v>
      </c>
      <c r="B83" s="8" t="s">
        <v>640</v>
      </c>
    </row>
    <row r="84" spans="1:2" x14ac:dyDescent="0.25">
      <c r="A84" s="14" t="s">
        <v>400</v>
      </c>
      <c r="B84" s="10" t="s">
        <v>641</v>
      </c>
    </row>
    <row r="85" spans="1:2" x14ac:dyDescent="0.25">
      <c r="A85" s="14" t="s">
        <v>571</v>
      </c>
      <c r="B85" s="8" t="s">
        <v>694</v>
      </c>
    </row>
    <row r="86" spans="1:2" x14ac:dyDescent="0.25">
      <c r="A86" s="10" t="s">
        <v>514</v>
      </c>
      <c r="B86" s="10" t="s">
        <v>642</v>
      </c>
    </row>
    <row r="87" spans="1:2" x14ac:dyDescent="0.25">
      <c r="A87" s="14" t="s">
        <v>598</v>
      </c>
      <c r="B87" s="10" t="s">
        <v>695</v>
      </c>
    </row>
    <row r="88" spans="1:2" x14ac:dyDescent="0.25">
      <c r="A88" s="10" t="s">
        <v>544</v>
      </c>
      <c r="B88" s="10" t="s">
        <v>676</v>
      </c>
    </row>
    <row r="89" spans="1:2" x14ac:dyDescent="0.25">
      <c r="A89" s="14" t="s">
        <v>554</v>
      </c>
      <c r="B89" s="10" t="s">
        <v>647</v>
      </c>
    </row>
    <row r="90" spans="1:2" x14ac:dyDescent="0.25">
      <c r="A90" s="10" t="s">
        <v>410</v>
      </c>
      <c r="B90" s="10" t="s">
        <v>470</v>
      </c>
    </row>
    <row r="91" spans="1:2" x14ac:dyDescent="0.25">
      <c r="A91" s="10" t="s">
        <v>495</v>
      </c>
      <c r="B91" s="10" t="s">
        <v>696</v>
      </c>
    </row>
    <row r="92" spans="1:2" x14ac:dyDescent="0.25">
      <c r="A92" s="10" t="s">
        <v>282</v>
      </c>
      <c r="B92" s="10" t="s">
        <v>475</v>
      </c>
    </row>
    <row r="93" spans="1:2" x14ac:dyDescent="0.25">
      <c r="A93" s="10" t="s">
        <v>512</v>
      </c>
      <c r="B93" s="10" t="s">
        <v>643</v>
      </c>
    </row>
    <row r="94" spans="1:2" x14ac:dyDescent="0.25">
      <c r="A94" s="10" t="s">
        <v>38</v>
      </c>
      <c r="B94" s="10" t="s">
        <v>489</v>
      </c>
    </row>
    <row r="95" spans="1:2" x14ac:dyDescent="0.25">
      <c r="A95" s="10" t="s">
        <v>476</v>
      </c>
      <c r="B95" s="10" t="s">
        <v>477</v>
      </c>
    </row>
    <row r="96" spans="1:2" x14ac:dyDescent="0.25">
      <c r="A96" s="10" t="s">
        <v>165</v>
      </c>
      <c r="B96" s="10" t="s">
        <v>644</v>
      </c>
    </row>
    <row r="97" spans="1:2" x14ac:dyDescent="0.25">
      <c r="A97" s="14" t="s">
        <v>588</v>
      </c>
      <c r="B97" s="10" t="s">
        <v>698</v>
      </c>
    </row>
    <row r="98" spans="1:2" x14ac:dyDescent="0.25">
      <c r="A98" s="14" t="s">
        <v>78</v>
      </c>
      <c r="B98" s="10" t="s">
        <v>646</v>
      </c>
    </row>
    <row r="99" spans="1:2" x14ac:dyDescent="0.25">
      <c r="A99" s="14" t="s">
        <v>583</v>
      </c>
      <c r="B99" s="10" t="s">
        <v>699</v>
      </c>
    </row>
    <row r="100" spans="1:2" x14ac:dyDescent="0.25">
      <c r="A100" s="10" t="s">
        <v>538</v>
      </c>
      <c r="B100" s="10" t="s">
        <v>700</v>
      </c>
    </row>
    <row r="101" spans="1:2" x14ac:dyDescent="0.25">
      <c r="A101" s="14" t="s">
        <v>577</v>
      </c>
      <c r="B101" s="10" t="s">
        <v>648</v>
      </c>
    </row>
    <row r="102" spans="1:2" x14ac:dyDescent="0.25">
      <c r="A102" s="14" t="s">
        <v>555</v>
      </c>
      <c r="B102" s="10" t="s">
        <v>649</v>
      </c>
    </row>
    <row r="103" spans="1:2" x14ac:dyDescent="0.25">
      <c r="A103" s="10" t="s">
        <v>509</v>
      </c>
      <c r="B103" s="10" t="s">
        <v>650</v>
      </c>
    </row>
    <row r="104" spans="1:2" x14ac:dyDescent="0.25">
      <c r="A104" s="10" t="s">
        <v>543</v>
      </c>
      <c r="B104" s="10" t="s">
        <v>701</v>
      </c>
    </row>
    <row r="105" spans="1:2" x14ac:dyDescent="0.25">
      <c r="A105" s="14" t="s">
        <v>590</v>
      </c>
      <c r="B105" s="10" t="s">
        <v>651</v>
      </c>
    </row>
    <row r="106" spans="1:2" x14ac:dyDescent="0.25">
      <c r="A106" s="14" t="s">
        <v>601</v>
      </c>
      <c r="B106" s="10" t="s">
        <v>702</v>
      </c>
    </row>
    <row r="107" spans="1:2" x14ac:dyDescent="0.25">
      <c r="A107" s="14" t="s">
        <v>549</v>
      </c>
      <c r="B107" s="10" t="s">
        <v>529</v>
      </c>
    </row>
    <row r="108" spans="1:2" x14ac:dyDescent="0.25">
      <c r="A108" s="10" t="s">
        <v>528</v>
      </c>
      <c r="B108" s="10" t="s">
        <v>704</v>
      </c>
    </row>
    <row r="109" spans="1:2" x14ac:dyDescent="0.25">
      <c r="A109" s="10" t="s">
        <v>516</v>
      </c>
      <c r="B109" s="10" t="s">
        <v>652</v>
      </c>
    </row>
    <row r="110" spans="1:2" x14ac:dyDescent="0.25">
      <c r="A110" s="10" t="s">
        <v>541</v>
      </c>
      <c r="B110" s="10" t="s">
        <v>706</v>
      </c>
    </row>
    <row r="111" spans="1:2" x14ac:dyDescent="0.25">
      <c r="A111" s="10" t="s">
        <v>497</v>
      </c>
      <c r="B111" s="10" t="s">
        <v>705</v>
      </c>
    </row>
    <row r="112" spans="1:2" x14ac:dyDescent="0.25">
      <c r="A112" s="10" t="s">
        <v>498</v>
      </c>
      <c r="B112" s="10" t="s">
        <v>653</v>
      </c>
    </row>
    <row r="113" spans="1:2" x14ac:dyDescent="0.25">
      <c r="A113" s="14" t="s">
        <v>582</v>
      </c>
      <c r="B113" s="10" t="s">
        <v>684</v>
      </c>
    </row>
    <row r="114" spans="1:2" x14ac:dyDescent="0.25">
      <c r="A114" s="6" t="s">
        <v>565</v>
      </c>
      <c r="B114" s="10" t="s">
        <v>707</v>
      </c>
    </row>
    <row r="115" spans="1:2" x14ac:dyDescent="0.25">
      <c r="A115" s="10" t="s">
        <v>526</v>
      </c>
      <c r="B115" s="10" t="s">
        <v>530</v>
      </c>
    </row>
    <row r="116" spans="1:2" x14ac:dyDescent="0.25">
      <c r="A116" s="14" t="s">
        <v>578</v>
      </c>
      <c r="B116" s="10" t="s">
        <v>708</v>
      </c>
    </row>
    <row r="117" spans="1:2" x14ac:dyDescent="0.25">
      <c r="A117" s="14" t="s">
        <v>567</v>
      </c>
      <c r="B117" s="8" t="s">
        <v>709</v>
      </c>
    </row>
    <row r="118" spans="1:2" x14ac:dyDescent="0.25">
      <c r="A118" s="14" t="s">
        <v>560</v>
      </c>
      <c r="B118" s="10" t="s">
        <v>710</v>
      </c>
    </row>
    <row r="119" spans="1:2" x14ac:dyDescent="0.25">
      <c r="A119" s="14" t="s">
        <v>584</v>
      </c>
      <c r="B119" s="10" t="s">
        <v>711</v>
      </c>
    </row>
    <row r="120" spans="1:2" x14ac:dyDescent="0.25">
      <c r="A120" s="10" t="s">
        <v>523</v>
      </c>
      <c r="B120" s="10" t="s">
        <v>712</v>
      </c>
    </row>
    <row r="121" spans="1:2" x14ac:dyDescent="0.25">
      <c r="A121" s="14" t="s">
        <v>548</v>
      </c>
      <c r="B121" s="10" t="s">
        <v>654</v>
      </c>
    </row>
    <row r="122" spans="1:2" x14ac:dyDescent="0.25">
      <c r="A122" s="14" t="s">
        <v>673</v>
      </c>
      <c r="B122" s="10" t="s">
        <v>674</v>
      </c>
    </row>
    <row r="123" spans="1:2" x14ac:dyDescent="0.25">
      <c r="A123" s="10" t="s">
        <v>505</v>
      </c>
      <c r="B123" s="10" t="s">
        <v>713</v>
      </c>
    </row>
    <row r="124" spans="1:2" x14ac:dyDescent="0.25">
      <c r="A124" s="14" t="s">
        <v>596</v>
      </c>
      <c r="B124" s="10" t="s">
        <v>663</v>
      </c>
    </row>
    <row r="125" spans="1:2" x14ac:dyDescent="0.25">
      <c r="A125" s="6" t="s">
        <v>561</v>
      </c>
      <c r="B125" s="10" t="s">
        <v>655</v>
      </c>
    </row>
    <row r="126" spans="1:2" x14ac:dyDescent="0.25">
      <c r="A126" s="14" t="s">
        <v>157</v>
      </c>
      <c r="B126" s="10" t="s">
        <v>714</v>
      </c>
    </row>
    <row r="127" spans="1:2" x14ac:dyDescent="0.25">
      <c r="A127" s="14" t="s">
        <v>574</v>
      </c>
      <c r="B127" s="10" t="s">
        <v>656</v>
      </c>
    </row>
    <row r="128" spans="1:2" x14ac:dyDescent="0.25">
      <c r="A128" s="14" t="s">
        <v>513</v>
      </c>
      <c r="B128" s="10" t="s">
        <v>715</v>
      </c>
    </row>
    <row r="129" spans="1:2" x14ac:dyDescent="0.25">
      <c r="A129" s="14" t="s">
        <v>591</v>
      </c>
      <c r="B129" s="10" t="s">
        <v>716</v>
      </c>
    </row>
    <row r="130" spans="1:2" x14ac:dyDescent="0.25">
      <c r="A130" s="10" t="s">
        <v>524</v>
      </c>
      <c r="B130" s="10" t="s">
        <v>703</v>
      </c>
    </row>
    <row r="131" spans="1:2" x14ac:dyDescent="0.25">
      <c r="A131" s="10" t="s">
        <v>519</v>
      </c>
      <c r="B131" s="10" t="s">
        <v>660</v>
      </c>
    </row>
    <row r="132" spans="1:2" x14ac:dyDescent="0.25">
      <c r="A132" s="14" t="s">
        <v>112</v>
      </c>
      <c r="B132" s="10" t="s">
        <v>658</v>
      </c>
    </row>
    <row r="133" spans="1:2" x14ac:dyDescent="0.25">
      <c r="A133" s="10" t="s">
        <v>493</v>
      </c>
      <c r="B133" s="10" t="s">
        <v>657</v>
      </c>
    </row>
    <row r="134" spans="1:2" x14ac:dyDescent="0.25">
      <c r="A134" s="10" t="s">
        <v>483</v>
      </c>
      <c r="B134" s="10" t="s">
        <v>669</v>
      </c>
    </row>
    <row r="135" spans="1:2" x14ac:dyDescent="0.25">
      <c r="A135" s="14" t="s">
        <v>599</v>
      </c>
      <c r="B135" s="10" t="s">
        <v>718</v>
      </c>
    </row>
    <row r="136" spans="1:2" x14ac:dyDescent="0.25">
      <c r="A136" s="10" t="s">
        <v>504</v>
      </c>
      <c r="B136" s="10" t="s">
        <v>717</v>
      </c>
    </row>
    <row r="137" spans="1:2" x14ac:dyDescent="0.25">
      <c r="A137" s="10" t="s">
        <v>419</v>
      </c>
      <c r="B137" s="10" t="s">
        <v>471</v>
      </c>
    </row>
    <row r="138" spans="1:2" x14ac:dyDescent="0.25">
      <c r="A138" s="6" t="s">
        <v>552</v>
      </c>
      <c r="B138" s="10" t="s">
        <v>659</v>
      </c>
    </row>
    <row r="141" spans="1:2" x14ac:dyDescent="0.25">
      <c r="A141" s="14"/>
    </row>
    <row r="144" spans="1:2" x14ac:dyDescent="0.25">
      <c r="A144" s="14"/>
    </row>
    <row r="146" spans="1:2" x14ac:dyDescent="0.25">
      <c r="A146" s="14"/>
    </row>
    <row r="151" spans="1:2" x14ac:dyDescent="0.25">
      <c r="A151" s="14"/>
    </row>
    <row r="152" spans="1:2" x14ac:dyDescent="0.25">
      <c r="A152" s="14"/>
    </row>
    <row r="153" spans="1:2" x14ac:dyDescent="0.25">
      <c r="A153" s="14"/>
    </row>
    <row r="154" spans="1:2" x14ac:dyDescent="0.25">
      <c r="A154" s="14"/>
    </row>
    <row r="155" spans="1:2" x14ac:dyDescent="0.25">
      <c r="A155" s="14"/>
    </row>
    <row r="157" spans="1:2" x14ac:dyDescent="0.25">
      <c r="A157" s="14"/>
    </row>
    <row r="158" spans="1:2" x14ac:dyDescent="0.25">
      <c r="A158" s="14"/>
    </row>
    <row r="159" spans="1:2" x14ac:dyDescent="0.25">
      <c r="A159" s="14"/>
      <c r="B159" s="8"/>
    </row>
    <row r="160" spans="1:2" x14ac:dyDescent="0.25">
      <c r="A160" s="14"/>
    </row>
    <row r="161" spans="1:2" x14ac:dyDescent="0.25">
      <c r="A161" s="14"/>
      <c r="B161" s="8"/>
    </row>
    <row r="164" spans="1:2" x14ac:dyDescent="0.25">
      <c r="A164" s="14"/>
    </row>
    <row r="165" spans="1:2" x14ac:dyDescent="0.25">
      <c r="A165" s="6"/>
    </row>
  </sheetData>
  <sortState xmlns:xlrd2="http://schemas.microsoft.com/office/spreadsheetml/2017/richdata2" ref="A2:B165">
    <sortCondition ref="A1:A16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8CF6-2B74-46E2-B19E-6AC1A66EDC0E}">
  <dimension ref="A1:B23"/>
  <sheetViews>
    <sheetView workbookViewId="0">
      <selection activeCell="A12" sqref="A12"/>
    </sheetView>
  </sheetViews>
  <sheetFormatPr defaultRowHeight="15" x14ac:dyDescent="0.25"/>
  <cols>
    <col min="1" max="1" width="53.42578125" bestFit="1" customWidth="1"/>
    <col min="2" max="2" width="19.85546875" style="18" bestFit="1" customWidth="1"/>
  </cols>
  <sheetData>
    <row r="1" spans="1:2" x14ac:dyDescent="0.25">
      <c r="A1" s="15" t="s">
        <v>4</v>
      </c>
      <c r="B1" s="18" t="s">
        <v>451</v>
      </c>
    </row>
    <row r="2" spans="1:2" x14ac:dyDescent="0.25">
      <c r="A2" s="16" t="s">
        <v>190</v>
      </c>
      <c r="B2" s="18">
        <v>1</v>
      </c>
    </row>
    <row r="3" spans="1:2" x14ac:dyDescent="0.25">
      <c r="A3" s="16" t="s">
        <v>104</v>
      </c>
      <c r="B3" s="18">
        <v>1</v>
      </c>
    </row>
    <row r="4" spans="1:2" x14ac:dyDescent="0.25">
      <c r="A4" s="16" t="s">
        <v>274</v>
      </c>
      <c r="B4" s="18">
        <v>1</v>
      </c>
    </row>
    <row r="5" spans="1:2" x14ac:dyDescent="0.25">
      <c r="A5" s="16" t="s">
        <v>256</v>
      </c>
      <c r="B5" s="18">
        <v>1</v>
      </c>
    </row>
    <row r="6" spans="1:2" x14ac:dyDescent="0.25">
      <c r="A6" s="16" t="s">
        <v>195</v>
      </c>
      <c r="B6" s="18">
        <v>3</v>
      </c>
    </row>
    <row r="7" spans="1:2" x14ac:dyDescent="0.25">
      <c r="A7" s="16" t="s">
        <v>268</v>
      </c>
      <c r="B7" s="18">
        <v>2</v>
      </c>
    </row>
    <row r="8" spans="1:2" x14ac:dyDescent="0.25">
      <c r="A8" s="16" t="s">
        <v>24</v>
      </c>
      <c r="B8" s="18">
        <v>2</v>
      </c>
    </row>
    <row r="9" spans="1:2" x14ac:dyDescent="0.25">
      <c r="A9" s="16" t="s">
        <v>281</v>
      </c>
      <c r="B9" s="18">
        <v>1</v>
      </c>
    </row>
    <row r="10" spans="1:2" x14ac:dyDescent="0.25">
      <c r="A10" s="16" t="s">
        <v>52</v>
      </c>
      <c r="B10" s="18">
        <v>16</v>
      </c>
    </row>
    <row r="11" spans="1:2" x14ac:dyDescent="0.25">
      <c r="A11" s="16" t="s">
        <v>132</v>
      </c>
      <c r="B11" s="18">
        <v>1</v>
      </c>
    </row>
    <row r="12" spans="1:2" x14ac:dyDescent="0.25">
      <c r="A12" s="16" t="s">
        <v>210</v>
      </c>
      <c r="B12" s="18">
        <v>1</v>
      </c>
    </row>
    <row r="13" spans="1:2" x14ac:dyDescent="0.25">
      <c r="A13" s="16" t="s">
        <v>121</v>
      </c>
      <c r="B13" s="18">
        <v>1</v>
      </c>
    </row>
    <row r="14" spans="1:2" x14ac:dyDescent="0.25">
      <c r="A14" s="16" t="s">
        <v>201</v>
      </c>
      <c r="B14" s="18">
        <v>1</v>
      </c>
    </row>
    <row r="15" spans="1:2" x14ac:dyDescent="0.25">
      <c r="A15" s="16" t="s">
        <v>32</v>
      </c>
      <c r="B15" s="18">
        <v>34</v>
      </c>
    </row>
    <row r="16" spans="1:2" x14ac:dyDescent="0.25">
      <c r="A16" s="16" t="s">
        <v>179</v>
      </c>
      <c r="B16" s="18">
        <v>5</v>
      </c>
    </row>
    <row r="17" spans="1:2" x14ac:dyDescent="0.25">
      <c r="A17" s="16" t="s">
        <v>59</v>
      </c>
      <c r="B17" s="18">
        <v>2</v>
      </c>
    </row>
    <row r="18" spans="1:2" x14ac:dyDescent="0.25">
      <c r="A18" s="16" t="s">
        <v>99</v>
      </c>
      <c r="B18" s="18">
        <v>1</v>
      </c>
    </row>
    <row r="19" spans="1:2" x14ac:dyDescent="0.25">
      <c r="A19" s="16" t="s">
        <v>156</v>
      </c>
      <c r="B19" s="18">
        <v>8</v>
      </c>
    </row>
    <row r="20" spans="1:2" x14ac:dyDescent="0.25">
      <c r="A20" s="16" t="s">
        <v>139</v>
      </c>
      <c r="B20" s="18">
        <v>2</v>
      </c>
    </row>
    <row r="21" spans="1:2" x14ac:dyDescent="0.25">
      <c r="A21" s="16" t="s">
        <v>237</v>
      </c>
      <c r="B21" s="18">
        <v>1</v>
      </c>
    </row>
    <row r="22" spans="1:2" x14ac:dyDescent="0.25">
      <c r="A22" s="16" t="s">
        <v>450</v>
      </c>
    </row>
    <row r="23" spans="1:2" x14ac:dyDescent="0.25">
      <c r="A23" s="16" t="s">
        <v>452</v>
      </c>
      <c r="B23" s="18">
        <v>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919B-268E-4E83-8061-4D2BE32C74C1}">
  <dimension ref="A1:B16"/>
  <sheetViews>
    <sheetView workbookViewId="0">
      <selection activeCell="H15" sqref="H15"/>
    </sheetView>
  </sheetViews>
  <sheetFormatPr defaultRowHeight="15" x14ac:dyDescent="0.25"/>
  <cols>
    <col min="1" max="1" width="18" bestFit="1" customWidth="1"/>
    <col min="2" max="2" width="20.42578125" style="18" bestFit="1" customWidth="1"/>
  </cols>
  <sheetData>
    <row r="1" spans="1:2" x14ac:dyDescent="0.25">
      <c r="A1" s="15" t="s">
        <v>6</v>
      </c>
      <c r="B1" s="18" t="s">
        <v>451</v>
      </c>
    </row>
    <row r="2" spans="1:2" x14ac:dyDescent="0.25">
      <c r="A2" s="16" t="s">
        <v>25</v>
      </c>
      <c r="B2" s="18">
        <v>21</v>
      </c>
    </row>
    <row r="3" spans="1:2" x14ac:dyDescent="0.25">
      <c r="A3" s="16" t="s">
        <v>180</v>
      </c>
      <c r="B3" s="18">
        <v>6</v>
      </c>
    </row>
    <row r="4" spans="1:2" x14ac:dyDescent="0.25">
      <c r="A4" s="16" t="s">
        <v>218</v>
      </c>
      <c r="B4" s="18">
        <v>3</v>
      </c>
    </row>
    <row r="5" spans="1:2" x14ac:dyDescent="0.25">
      <c r="A5" s="16" t="s">
        <v>53</v>
      </c>
      <c r="B5" s="18">
        <v>9</v>
      </c>
    </row>
    <row r="6" spans="1:2" x14ac:dyDescent="0.25">
      <c r="A6" s="16" t="s">
        <v>63</v>
      </c>
      <c r="B6" s="18">
        <v>4</v>
      </c>
    </row>
    <row r="7" spans="1:2" x14ac:dyDescent="0.25">
      <c r="A7" s="16" t="s">
        <v>202</v>
      </c>
      <c r="B7" s="18">
        <v>1</v>
      </c>
    </row>
    <row r="8" spans="1:2" x14ac:dyDescent="0.25">
      <c r="A8" s="16" t="s">
        <v>87</v>
      </c>
      <c r="B8" s="18">
        <v>3</v>
      </c>
    </row>
    <row r="9" spans="1:2" x14ac:dyDescent="0.25">
      <c r="A9" s="16" t="s">
        <v>60</v>
      </c>
      <c r="B9" s="18">
        <v>2</v>
      </c>
    </row>
    <row r="10" spans="1:2" x14ac:dyDescent="0.25">
      <c r="A10" s="16" t="s">
        <v>191</v>
      </c>
      <c r="B10" s="18">
        <v>1</v>
      </c>
    </row>
    <row r="11" spans="1:2" x14ac:dyDescent="0.25">
      <c r="A11" s="16" t="s">
        <v>133</v>
      </c>
      <c r="B11" s="18">
        <v>1</v>
      </c>
    </row>
    <row r="12" spans="1:2" x14ac:dyDescent="0.25">
      <c r="A12" s="16" t="s">
        <v>100</v>
      </c>
      <c r="B12" s="18">
        <v>2</v>
      </c>
    </row>
    <row r="13" spans="1:2" x14ac:dyDescent="0.25">
      <c r="A13" s="16" t="s">
        <v>93</v>
      </c>
      <c r="B13" s="18">
        <v>10</v>
      </c>
    </row>
    <row r="14" spans="1:2" x14ac:dyDescent="0.25">
      <c r="A14" s="16" t="s">
        <v>33</v>
      </c>
      <c r="B14" s="18">
        <v>22</v>
      </c>
    </row>
    <row r="15" spans="1:2" x14ac:dyDescent="0.25">
      <c r="A15" s="16" t="s">
        <v>450</v>
      </c>
    </row>
    <row r="16" spans="1:2" x14ac:dyDescent="0.25">
      <c r="A16" s="16" t="s">
        <v>452</v>
      </c>
      <c r="B16" s="18">
        <v>85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086E-9887-4C9D-99AB-852BE3FE22EA}">
  <dimension ref="A1:B33"/>
  <sheetViews>
    <sheetView workbookViewId="0">
      <selection activeCell="A34" sqref="A34"/>
    </sheetView>
  </sheetViews>
  <sheetFormatPr defaultRowHeight="15" x14ac:dyDescent="0.25"/>
  <cols>
    <col min="1" max="1" width="23.28515625" style="17" customWidth="1"/>
    <col min="2" max="2" width="10" style="11" customWidth="1"/>
  </cols>
  <sheetData>
    <row r="1" spans="1:2" x14ac:dyDescent="0.25">
      <c r="A1" s="19" t="s">
        <v>7</v>
      </c>
      <c r="B1" s="11" t="s">
        <v>451</v>
      </c>
    </row>
    <row r="2" spans="1:2" x14ac:dyDescent="0.25">
      <c r="A2" s="17">
        <v>12</v>
      </c>
      <c r="B2" s="11">
        <v>6</v>
      </c>
    </row>
    <row r="3" spans="1:2" x14ac:dyDescent="0.25">
      <c r="A3" s="17">
        <v>18</v>
      </c>
      <c r="B3" s="11">
        <v>8</v>
      </c>
    </row>
    <row r="4" spans="1:2" x14ac:dyDescent="0.25">
      <c r="A4" s="17">
        <v>22</v>
      </c>
      <c r="B4" s="11">
        <v>8</v>
      </c>
    </row>
    <row r="5" spans="1:2" x14ac:dyDescent="0.25">
      <c r="A5" s="17">
        <v>23</v>
      </c>
      <c r="B5" s="11">
        <v>3</v>
      </c>
    </row>
    <row r="6" spans="1:2" x14ac:dyDescent="0.25">
      <c r="A6" s="17">
        <v>24</v>
      </c>
      <c r="B6" s="11">
        <v>8</v>
      </c>
    </row>
    <row r="7" spans="1:2" x14ac:dyDescent="0.25">
      <c r="A7" s="17">
        <v>25</v>
      </c>
      <c r="B7" s="11">
        <v>1</v>
      </c>
    </row>
    <row r="8" spans="1:2" x14ac:dyDescent="0.25">
      <c r="A8" s="17">
        <v>27</v>
      </c>
      <c r="B8" s="11">
        <v>1</v>
      </c>
    </row>
    <row r="9" spans="1:2" x14ac:dyDescent="0.25">
      <c r="A9" s="17">
        <v>28</v>
      </c>
      <c r="B9" s="11">
        <v>2</v>
      </c>
    </row>
    <row r="10" spans="1:2" x14ac:dyDescent="0.25">
      <c r="A10" s="17">
        <v>30</v>
      </c>
      <c r="B10" s="11">
        <v>6</v>
      </c>
    </row>
    <row r="11" spans="1:2" x14ac:dyDescent="0.25">
      <c r="A11" s="17">
        <v>32</v>
      </c>
      <c r="B11" s="11">
        <v>3</v>
      </c>
    </row>
    <row r="12" spans="1:2" x14ac:dyDescent="0.25">
      <c r="A12" s="17">
        <v>34</v>
      </c>
      <c r="B12" s="11">
        <v>5</v>
      </c>
    </row>
    <row r="13" spans="1:2" x14ac:dyDescent="0.25">
      <c r="A13" s="17">
        <v>36</v>
      </c>
      <c r="B13" s="11">
        <v>6</v>
      </c>
    </row>
    <row r="14" spans="1:2" x14ac:dyDescent="0.25">
      <c r="A14" s="17">
        <v>39</v>
      </c>
      <c r="B14" s="11">
        <v>1</v>
      </c>
    </row>
    <row r="15" spans="1:2" x14ac:dyDescent="0.25">
      <c r="A15" s="17">
        <v>40</v>
      </c>
      <c r="B15" s="11">
        <v>3</v>
      </c>
    </row>
    <row r="16" spans="1:2" x14ac:dyDescent="0.25">
      <c r="A16" s="17">
        <v>42</v>
      </c>
      <c r="B16" s="11">
        <v>2</v>
      </c>
    </row>
    <row r="17" spans="1:2" x14ac:dyDescent="0.25">
      <c r="A17" s="17">
        <v>47</v>
      </c>
      <c r="B17" s="11">
        <v>1</v>
      </c>
    </row>
    <row r="18" spans="1:2" x14ac:dyDescent="0.25">
      <c r="A18" s="17">
        <v>48</v>
      </c>
      <c r="B18" s="11">
        <v>3</v>
      </c>
    </row>
    <row r="19" spans="1:2" x14ac:dyDescent="0.25">
      <c r="A19" s="17">
        <v>49</v>
      </c>
      <c r="B19" s="11">
        <v>1</v>
      </c>
    </row>
    <row r="20" spans="1:2" x14ac:dyDescent="0.25">
      <c r="A20" s="17">
        <v>50</v>
      </c>
      <c r="B20" s="11">
        <v>1</v>
      </c>
    </row>
    <row r="21" spans="1:2" x14ac:dyDescent="0.25">
      <c r="A21" s="17">
        <v>52</v>
      </c>
      <c r="B21" s="11">
        <v>1</v>
      </c>
    </row>
    <row r="22" spans="1:2" x14ac:dyDescent="0.25">
      <c r="A22" s="17">
        <v>56</v>
      </c>
      <c r="B22" s="11">
        <v>1</v>
      </c>
    </row>
    <row r="23" spans="1:2" x14ac:dyDescent="0.25">
      <c r="A23" s="17">
        <v>60</v>
      </c>
      <c r="B23" s="11">
        <v>3</v>
      </c>
    </row>
    <row r="24" spans="1:2" x14ac:dyDescent="0.25">
      <c r="A24" s="17">
        <v>64</v>
      </c>
      <c r="B24" s="11">
        <v>2</v>
      </c>
    </row>
    <row r="25" spans="1:2" x14ac:dyDescent="0.25">
      <c r="A25" s="17">
        <v>66</v>
      </c>
      <c r="B25" s="11">
        <v>1</v>
      </c>
    </row>
    <row r="26" spans="1:2" x14ac:dyDescent="0.25">
      <c r="A26" s="17">
        <v>78</v>
      </c>
      <c r="B26" s="11">
        <v>1</v>
      </c>
    </row>
    <row r="27" spans="1:2" x14ac:dyDescent="0.25">
      <c r="A27" s="17">
        <v>80</v>
      </c>
      <c r="B27" s="11">
        <v>1</v>
      </c>
    </row>
    <row r="28" spans="1:2" x14ac:dyDescent="0.25">
      <c r="A28" s="17">
        <v>90</v>
      </c>
      <c r="B28" s="11">
        <v>1</v>
      </c>
    </row>
    <row r="29" spans="1:2" x14ac:dyDescent="0.25">
      <c r="A29" s="17">
        <v>110</v>
      </c>
      <c r="B29" s="11">
        <v>2</v>
      </c>
    </row>
    <row r="30" spans="1:2" x14ac:dyDescent="0.25">
      <c r="A30" s="17">
        <v>119</v>
      </c>
      <c r="B30" s="11">
        <v>1</v>
      </c>
    </row>
    <row r="31" spans="1:2" x14ac:dyDescent="0.25">
      <c r="A31" s="17">
        <v>444</v>
      </c>
      <c r="B31" s="11">
        <v>2</v>
      </c>
    </row>
    <row r="32" spans="1:2" hidden="1" x14ac:dyDescent="0.25">
      <c r="A32" s="17" t="s">
        <v>450</v>
      </c>
    </row>
    <row r="33" spans="1:2" x14ac:dyDescent="0.25">
      <c r="A33" s="17" t="s">
        <v>452</v>
      </c>
      <c r="B33" s="11">
        <v>85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3432-FDAB-4C74-872B-79498D23E6AA}">
  <dimension ref="A1:B15"/>
  <sheetViews>
    <sheetView workbookViewId="0">
      <selection activeCell="A9" sqref="A9"/>
    </sheetView>
  </sheetViews>
  <sheetFormatPr defaultRowHeight="15" x14ac:dyDescent="0.25"/>
  <cols>
    <col min="1" max="1" width="41.7109375" bestFit="1" customWidth="1"/>
    <col min="2" max="2" width="26.7109375" style="18" bestFit="1" customWidth="1"/>
  </cols>
  <sheetData>
    <row r="1" spans="1:2" x14ac:dyDescent="0.25">
      <c r="A1" s="15" t="s">
        <v>457</v>
      </c>
      <c r="B1" s="18" t="s">
        <v>451</v>
      </c>
    </row>
    <row r="2" spans="1:2" x14ac:dyDescent="0.25">
      <c r="A2" s="16" t="s">
        <v>64</v>
      </c>
      <c r="B2" s="18">
        <v>4</v>
      </c>
    </row>
    <row r="3" spans="1:2" x14ac:dyDescent="0.25">
      <c r="A3" s="16" t="s">
        <v>88</v>
      </c>
      <c r="B3" s="18">
        <v>3</v>
      </c>
    </row>
    <row r="4" spans="1:2" x14ac:dyDescent="0.25">
      <c r="A4" s="16" t="s">
        <v>94</v>
      </c>
      <c r="B4" s="18">
        <v>2</v>
      </c>
    </row>
    <row r="5" spans="1:2" x14ac:dyDescent="0.25">
      <c r="A5" s="16" t="s">
        <v>34</v>
      </c>
      <c r="B5" s="18">
        <v>58</v>
      </c>
    </row>
    <row r="6" spans="1:2" x14ac:dyDescent="0.25">
      <c r="A6" s="16" t="s">
        <v>454</v>
      </c>
      <c r="B6" s="18">
        <v>1</v>
      </c>
    </row>
    <row r="7" spans="1:2" x14ac:dyDescent="0.25">
      <c r="A7" s="16" t="s">
        <v>213</v>
      </c>
      <c r="B7" s="18">
        <v>1</v>
      </c>
    </row>
    <row r="8" spans="1:2" x14ac:dyDescent="0.25">
      <c r="A8" s="16" t="s">
        <v>456</v>
      </c>
      <c r="B8" s="18">
        <v>2</v>
      </c>
    </row>
    <row r="9" spans="1:2" x14ac:dyDescent="0.25">
      <c r="A9" s="16" t="s">
        <v>455</v>
      </c>
      <c r="B9" s="18">
        <v>1</v>
      </c>
    </row>
    <row r="10" spans="1:2" x14ac:dyDescent="0.25">
      <c r="A10" s="16" t="s">
        <v>117</v>
      </c>
      <c r="B10" s="18">
        <v>8</v>
      </c>
    </row>
    <row r="11" spans="1:2" x14ac:dyDescent="0.25">
      <c r="A11" s="16" t="s">
        <v>169</v>
      </c>
      <c r="B11" s="18">
        <v>1</v>
      </c>
    </row>
    <row r="12" spans="1:2" x14ac:dyDescent="0.25">
      <c r="A12" s="16" t="s">
        <v>453</v>
      </c>
      <c r="B12" s="18">
        <v>1</v>
      </c>
    </row>
    <row r="13" spans="1:2" x14ac:dyDescent="0.25">
      <c r="A13" s="16" t="s">
        <v>282</v>
      </c>
      <c r="B13" s="18">
        <v>3</v>
      </c>
    </row>
    <row r="14" spans="1:2" hidden="1" x14ac:dyDescent="0.25">
      <c r="A14" s="16" t="s">
        <v>450</v>
      </c>
    </row>
    <row r="15" spans="1:2" x14ac:dyDescent="0.25">
      <c r="A15" s="16" t="s">
        <v>452</v>
      </c>
      <c r="B15" s="18">
        <v>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C74A-625D-46D3-AF68-7424B62EE678}">
  <dimension ref="A1:E7"/>
  <sheetViews>
    <sheetView workbookViewId="0">
      <selection activeCell="G8" sqref="G8"/>
    </sheetView>
  </sheetViews>
  <sheetFormatPr defaultRowHeight="15" x14ac:dyDescent="0.25"/>
  <cols>
    <col min="1" max="1" width="20.42578125" customWidth="1"/>
    <col min="2" max="2" width="13" style="18" customWidth="1"/>
    <col min="4" max="4" width="19.42578125" bestFit="1" customWidth="1"/>
  </cols>
  <sheetData>
    <row r="1" spans="1:5" x14ac:dyDescent="0.25">
      <c r="A1" s="15" t="s">
        <v>458</v>
      </c>
      <c r="B1" s="18" t="s">
        <v>451</v>
      </c>
    </row>
    <row r="2" spans="1:5" x14ac:dyDescent="0.25">
      <c r="A2" s="16" t="s">
        <v>391</v>
      </c>
      <c r="B2" s="18">
        <v>22</v>
      </c>
      <c r="D2" s="20" t="s">
        <v>392</v>
      </c>
      <c r="E2" s="20" t="s">
        <v>465</v>
      </c>
    </row>
    <row r="3" spans="1:5" x14ac:dyDescent="0.25">
      <c r="A3" s="16" t="s">
        <v>389</v>
      </c>
      <c r="B3" s="18">
        <v>40</v>
      </c>
      <c r="D3" t="s">
        <v>391</v>
      </c>
      <c r="E3" t="s">
        <v>467</v>
      </c>
    </row>
    <row r="4" spans="1:5" x14ac:dyDescent="0.25">
      <c r="A4" s="16" t="s">
        <v>394</v>
      </c>
      <c r="B4" s="18">
        <v>14</v>
      </c>
      <c r="D4" t="s">
        <v>389</v>
      </c>
      <c r="E4" t="s">
        <v>466</v>
      </c>
    </row>
    <row r="5" spans="1:5" x14ac:dyDescent="0.25">
      <c r="A5" s="16" t="s">
        <v>282</v>
      </c>
      <c r="B5" s="18">
        <v>9</v>
      </c>
      <c r="D5" t="s">
        <v>394</v>
      </c>
      <c r="E5" t="s">
        <v>393</v>
      </c>
    </row>
    <row r="6" spans="1:5" hidden="1" x14ac:dyDescent="0.25">
      <c r="A6" s="16" t="s">
        <v>450</v>
      </c>
    </row>
    <row r="7" spans="1:5" x14ac:dyDescent="0.25">
      <c r="A7" s="16" t="s">
        <v>452</v>
      </c>
      <c r="B7" s="18">
        <v>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Planilha1</vt:lpstr>
      <vt:lpstr>grouped day</vt:lpstr>
      <vt:lpstr>Systematic</vt:lpstr>
      <vt:lpstr>caption</vt:lpstr>
      <vt:lpstr>Journal</vt:lpstr>
      <vt:lpstr>Country</vt:lpstr>
      <vt:lpstr>Number of animals</vt:lpstr>
      <vt:lpstr>Genetic group</vt:lpstr>
      <vt:lpstr>Weaning age</vt:lpstr>
      <vt:lpstr>Sex class</vt:lpstr>
      <vt:lpstr>Housing type</vt:lpstr>
      <vt:lpstr>Pen area per calf</vt:lpstr>
      <vt:lpstr>Behavior test</vt:lpstr>
      <vt:lpstr>Group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Donadio da Silva Pereira</dc:creator>
  <cp:lastModifiedBy>João Pedro Donadio da Silva Pereira</cp:lastModifiedBy>
  <dcterms:created xsi:type="dcterms:W3CDTF">2023-11-30T11:13:32Z</dcterms:created>
  <dcterms:modified xsi:type="dcterms:W3CDTF">2024-11-04T17:37:44Z</dcterms:modified>
</cp:coreProperties>
</file>