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F742F374-0E10-48DB-A779-205B44D9304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年销售总表" sheetId="2" r:id="rId1"/>
    <sheet name="项目核算表" sheetId="1" r:id="rId2"/>
    <sheet name="销项发票" sheetId="3" r:id="rId3"/>
    <sheet name="进项发票" sheetId="4" r:id="rId4"/>
  </sheets>
  <calcPr calcId="181029"/>
</workbook>
</file>

<file path=xl/calcChain.xml><?xml version="1.0" encoding="utf-8"?>
<calcChain xmlns="http://schemas.openxmlformats.org/spreadsheetml/2006/main">
  <c r="F27" i="2" l="1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O27" i="2"/>
  <c r="K3" i="2"/>
  <c r="J10" i="1" l="1"/>
  <c r="C12" i="1"/>
  <c r="L11" i="1"/>
  <c r="J11" i="1"/>
  <c r="K11" i="1" s="1"/>
  <c r="F11" i="1"/>
  <c r="J9" i="1"/>
  <c r="F9" i="1"/>
  <c r="J8" i="1"/>
  <c r="F8" i="1"/>
  <c r="J7" i="1"/>
  <c r="F7" i="1"/>
  <c r="J6" i="1"/>
  <c r="K6" i="1" s="1"/>
  <c r="F6" i="1"/>
  <c r="J5" i="1"/>
  <c r="K5" i="1" s="1"/>
  <c r="F5" i="1"/>
  <c r="L4" i="1"/>
  <c r="L12" i="1" s="1"/>
  <c r="J4" i="1"/>
  <c r="F4" i="1"/>
  <c r="F12" i="1" l="1"/>
  <c r="J12" i="1"/>
  <c r="K4" i="1"/>
  <c r="K12" i="1" s="1"/>
  <c r="M4" i="1" s="1"/>
  <c r="M12" i="1" s="1"/>
  <c r="N4" i="1" l="1"/>
  <c r="N12" i="1" s="1"/>
  <c r="O4" i="1" s="1"/>
  <c r="P4" i="1" s="1"/>
</calcChain>
</file>

<file path=xl/sharedStrings.xml><?xml version="1.0" encoding="utf-8"?>
<sst xmlns="http://schemas.openxmlformats.org/spreadsheetml/2006/main" count="296" uniqueCount="214">
  <si>
    <t>项目名称</t>
  </si>
  <si>
    <t>合同总额</t>
  </si>
  <si>
    <t>销售明细</t>
  </si>
  <si>
    <t>成本</t>
  </si>
  <si>
    <t>税费</t>
  </si>
  <si>
    <t>毛利</t>
  </si>
  <si>
    <t>毛利率</t>
  </si>
  <si>
    <t>单价</t>
  </si>
  <si>
    <t>数量</t>
  </si>
  <si>
    <t>总额</t>
  </si>
  <si>
    <t>名称</t>
  </si>
  <si>
    <t>进项税额</t>
  </si>
  <si>
    <t>销项税额</t>
  </si>
  <si>
    <t>应缴增值税</t>
  </si>
  <si>
    <t>城建税+教育附加</t>
  </si>
  <si>
    <t>合计</t>
  </si>
  <si>
    <t>序号</t>
    <phoneticPr fontId="3" type="noConversion"/>
  </si>
  <si>
    <t>24</t>
    <phoneticPr fontId="3" type="noConversion"/>
  </si>
  <si>
    <t>眉山ups项目</t>
    <phoneticPr fontId="3" type="noConversion"/>
  </si>
  <si>
    <t>机房UPS（含蓄电池）</t>
    <phoneticPr fontId="2" type="noConversion"/>
  </si>
  <si>
    <t>存储设备扩容硬盘</t>
    <phoneticPr fontId="2" type="noConversion"/>
  </si>
  <si>
    <t>物流分拣线工业主机</t>
    <phoneticPr fontId="2" type="noConversion"/>
  </si>
  <si>
    <t>投标费用</t>
    <phoneticPr fontId="2" type="noConversion"/>
  </si>
  <si>
    <t>中标服务费</t>
    <phoneticPr fontId="2" type="noConversion"/>
  </si>
  <si>
    <t>扫描枪投标</t>
    <phoneticPr fontId="2" type="noConversion"/>
  </si>
  <si>
    <t>送内存条2根</t>
    <phoneticPr fontId="2" type="noConversion"/>
  </si>
  <si>
    <t>人工费</t>
    <phoneticPr fontId="2" type="noConversion"/>
  </si>
  <si>
    <t>序
号</t>
  </si>
  <si>
    <t>客户名称</t>
  </si>
  <si>
    <t>签订日期</t>
  </si>
  <si>
    <t>负责人</t>
  </si>
  <si>
    <t>合同金额</t>
  </si>
  <si>
    <t>收款条款</t>
  </si>
  <si>
    <t>第一次收款</t>
    <phoneticPr fontId="3" type="noConversion"/>
  </si>
  <si>
    <t>第二次收款</t>
    <phoneticPr fontId="3" type="noConversion"/>
  </si>
  <si>
    <t>第三次收款</t>
    <phoneticPr fontId="3" type="noConversion"/>
  </si>
  <si>
    <t>剩余未收金额</t>
    <phoneticPr fontId="3" type="noConversion"/>
  </si>
  <si>
    <t>收款日期</t>
    <phoneticPr fontId="3" type="noConversion"/>
  </si>
  <si>
    <t>发票
开具</t>
  </si>
  <si>
    <t>其他</t>
  </si>
  <si>
    <t>1</t>
    <phoneticPr fontId="3" type="noConversion"/>
  </si>
  <si>
    <t>U盘三个</t>
    <phoneticPr fontId="3" type="noConversion"/>
  </si>
  <si>
    <t>成都诚至诚商务物流有限责任公司</t>
    <phoneticPr fontId="3" type="noConversion"/>
  </si>
  <si>
    <t>待确认</t>
    <phoneticPr fontId="3" type="noConversion"/>
  </si>
  <si>
    <t>2</t>
  </si>
  <si>
    <t>成都工控机维修费</t>
    <phoneticPr fontId="3" type="noConversion"/>
  </si>
  <si>
    <t>成都优强机电设备配套有限公司</t>
    <phoneticPr fontId="3" type="noConversion"/>
  </si>
  <si>
    <t>3</t>
  </si>
  <si>
    <t>物流车辆车载监控集成维护费</t>
    <phoneticPr fontId="3" type="noConversion"/>
  </si>
  <si>
    <t>四川省烟草公司广元市公司</t>
    <phoneticPr fontId="3" type="noConversion"/>
  </si>
  <si>
    <t>2018.04.27</t>
    <phoneticPr fontId="3" type="noConversion"/>
  </si>
  <si>
    <t>4</t>
  </si>
  <si>
    <t>二维码项目</t>
    <phoneticPr fontId="3" type="noConversion"/>
  </si>
  <si>
    <t>四川省烟草公司甘孜州公司</t>
    <phoneticPr fontId="3" type="noConversion"/>
  </si>
  <si>
    <t>验收之后95%，质保满一年5%</t>
    <phoneticPr fontId="3" type="noConversion"/>
  </si>
  <si>
    <t>5</t>
  </si>
  <si>
    <t>打码机运维</t>
    <phoneticPr fontId="3" type="noConversion"/>
  </si>
  <si>
    <t>四川省烟草公司眉山市公司</t>
    <phoneticPr fontId="3" type="noConversion"/>
  </si>
  <si>
    <t>一年质保满之后付</t>
    <phoneticPr fontId="3" type="noConversion"/>
  </si>
  <si>
    <t>6</t>
  </si>
  <si>
    <t>射频线</t>
    <phoneticPr fontId="3" type="noConversion"/>
  </si>
  <si>
    <t>四川省烟草公司广安市公司</t>
    <phoneticPr fontId="3" type="noConversion"/>
  </si>
  <si>
    <t>7</t>
  </si>
  <si>
    <t xml:space="preserve">激光打码机运维服务 </t>
    <phoneticPr fontId="3" type="noConversion"/>
  </si>
  <si>
    <t>2018.07.11</t>
    <phoneticPr fontId="3" type="noConversion"/>
  </si>
  <si>
    <t>8</t>
  </si>
  <si>
    <t>工控机一套（注：包含送U盘一个成本</t>
    <phoneticPr fontId="3" type="noConversion"/>
  </si>
  <si>
    <t>中科院成都信息技术股份有限公司</t>
    <phoneticPr fontId="3" type="noConversion"/>
  </si>
  <si>
    <t>2018.07.25</t>
    <phoneticPr fontId="3" type="noConversion"/>
  </si>
  <si>
    <t>现结</t>
    <phoneticPr fontId="3" type="noConversion"/>
  </si>
  <si>
    <t>9</t>
  </si>
  <si>
    <t>10</t>
  </si>
  <si>
    <t>打码机维修费</t>
    <phoneticPr fontId="3" type="noConversion"/>
  </si>
  <si>
    <t>四川省烟草公司泸州市公司</t>
    <phoneticPr fontId="3" type="noConversion"/>
  </si>
  <si>
    <t>11</t>
  </si>
  <si>
    <t>工控机、打码机运维</t>
    <phoneticPr fontId="3" type="noConversion"/>
  </si>
  <si>
    <t>四川省烟草公司达州市公司</t>
    <phoneticPr fontId="3" type="noConversion"/>
  </si>
  <si>
    <t>2018.10.12</t>
    <phoneticPr fontId="3" type="noConversion"/>
  </si>
  <si>
    <t>12</t>
  </si>
  <si>
    <t>微信公众平台运维</t>
    <phoneticPr fontId="3" type="noConversion"/>
  </si>
  <si>
    <t>2018.10.20</t>
    <phoneticPr fontId="3" type="noConversion"/>
  </si>
  <si>
    <t>13</t>
  </si>
  <si>
    <t>成都二维码识别</t>
    <phoneticPr fontId="3" type="noConversion"/>
  </si>
  <si>
    <t>昆明昆船物流信息产业有限公司</t>
    <phoneticPr fontId="3" type="noConversion"/>
  </si>
  <si>
    <t>14</t>
  </si>
  <si>
    <t>打码机维修</t>
    <phoneticPr fontId="3" type="noConversion"/>
  </si>
  <si>
    <t>重庆市烟草公司万州配送中心</t>
    <phoneticPr fontId="3" type="noConversion"/>
  </si>
  <si>
    <t>15</t>
  </si>
  <si>
    <t>打码机贴标机维保</t>
    <phoneticPr fontId="3" type="noConversion"/>
  </si>
  <si>
    <t>重庆市烟草公司黔江配送中心</t>
    <phoneticPr fontId="3" type="noConversion"/>
  </si>
  <si>
    <t>2018.11.20</t>
    <phoneticPr fontId="3" type="noConversion"/>
  </si>
  <si>
    <t>16</t>
  </si>
  <si>
    <t>工控2台</t>
    <phoneticPr fontId="3" type="noConversion"/>
  </si>
  <si>
    <t xml:space="preserve">广元市东方科技发展有限责任公司
</t>
    <phoneticPr fontId="3" type="noConversion"/>
  </si>
  <si>
    <t>2018.12.12</t>
    <phoneticPr fontId="3" type="noConversion"/>
  </si>
  <si>
    <t>17</t>
  </si>
  <si>
    <t>工控机一台</t>
    <phoneticPr fontId="3" type="noConversion"/>
  </si>
  <si>
    <t>四川省烟草公司自贡市公司</t>
    <phoneticPr fontId="3" type="noConversion"/>
  </si>
  <si>
    <t>验收90%，一年后10%</t>
    <phoneticPr fontId="3" type="noConversion"/>
  </si>
  <si>
    <t>18</t>
  </si>
  <si>
    <t>四川省烟草公司遂宁市公司</t>
    <phoneticPr fontId="3" type="noConversion"/>
  </si>
  <si>
    <t>2018.12.13</t>
  </si>
  <si>
    <t>19</t>
  </si>
  <si>
    <t>工控机一套（含U盘一个）</t>
    <phoneticPr fontId="3" type="noConversion"/>
  </si>
  <si>
    <t>20</t>
  </si>
  <si>
    <t>打码机一台</t>
    <phoneticPr fontId="3" type="noConversion"/>
  </si>
  <si>
    <t>2018.12.20</t>
    <phoneticPr fontId="3" type="noConversion"/>
  </si>
  <si>
    <t>21</t>
  </si>
  <si>
    <t>四川省烟草公司内江市公司</t>
    <phoneticPr fontId="3" type="noConversion"/>
  </si>
  <si>
    <t>22</t>
  </si>
  <si>
    <t>四川省烟草公司雅安市公司</t>
    <phoneticPr fontId="3" type="noConversion"/>
  </si>
  <si>
    <t>2018.12.13</t>
    <phoneticPr fontId="3" type="noConversion"/>
  </si>
  <si>
    <t>23</t>
  </si>
  <si>
    <t>扫描枪运维</t>
    <phoneticPr fontId="3" type="noConversion"/>
  </si>
  <si>
    <t>24</t>
  </si>
  <si>
    <t>UPS项目</t>
    <phoneticPr fontId="3" type="noConversion"/>
  </si>
  <si>
    <t>验收95%，UPS三年质保后5%</t>
    <phoneticPr fontId="3" type="noConversion"/>
  </si>
  <si>
    <t>25</t>
  </si>
  <si>
    <t>合计销售额</t>
    <phoneticPr fontId="3" type="noConversion"/>
  </si>
  <si>
    <t>合计毛利</t>
    <phoneticPr fontId="3" type="noConversion"/>
  </si>
  <si>
    <t>2018年销项发票</t>
  </si>
  <si>
    <t>开票日期</t>
  </si>
  <si>
    <t>对方单位</t>
  </si>
  <si>
    <t>货物或应税劳务名称</t>
  </si>
  <si>
    <t>规格型号</t>
  </si>
  <si>
    <t>单位</t>
  </si>
  <si>
    <t>金额</t>
  </si>
  <si>
    <t>税率</t>
  </si>
  <si>
    <t>税额</t>
  </si>
  <si>
    <t>金额17%税率</t>
  </si>
  <si>
    <t>发票号</t>
  </si>
  <si>
    <t>6%税率</t>
  </si>
  <si>
    <t>备注</t>
  </si>
  <si>
    <t>四川省烟草公司眉山市公司</t>
  </si>
  <si>
    <t>ZAFFXQ</t>
  </si>
  <si>
    <t>套</t>
  </si>
  <si>
    <t>2018.01.16</t>
  </si>
  <si>
    <t>杭州汇源自动化系统工程有限公司</t>
  </si>
  <si>
    <t>1G</t>
  </si>
  <si>
    <t>个</t>
  </si>
  <si>
    <t>计算机外部设备*U盘</t>
  </si>
  <si>
    <t>06762789</t>
  </si>
  <si>
    <t>2018.01.17</t>
  </si>
  <si>
    <t>敏感元件及传感器*应用设备（传感器）</t>
  </si>
  <si>
    <t>06762790</t>
  </si>
  <si>
    <t>中科院成都信息技术股份有限公司</t>
  </si>
  <si>
    <t>通信交换设备*上网行为管理网关</t>
  </si>
  <si>
    <t>AC-1900</t>
  </si>
  <si>
    <t>台</t>
  </si>
  <si>
    <t>06762791</t>
  </si>
  <si>
    <t>软件*深信服URL系统软件V5.0</t>
  </si>
  <si>
    <t>适用于AC-1900</t>
  </si>
  <si>
    <t>2018.01.18</t>
  </si>
  <si>
    <t>软件*深信服上网行为管理软件V12.0</t>
  </si>
  <si>
    <t>06762792</t>
  </si>
  <si>
    <t>2018.02.23</t>
  </si>
  <si>
    <t>北京中烟信息技术有限公司</t>
  </si>
  <si>
    <t>工业自动控制仪表系统*条烟品牌采集系统</t>
  </si>
  <si>
    <t>Matrix300</t>
  </si>
  <si>
    <t>06762793</t>
  </si>
  <si>
    <t>06762794</t>
  </si>
  <si>
    <t>06762795</t>
  </si>
  <si>
    <t>06762796</t>
  </si>
  <si>
    <t>包装设备*异型烟图像识别系统</t>
  </si>
  <si>
    <t>06762797</t>
  </si>
  <si>
    <t>06762798</t>
  </si>
  <si>
    <t>包装设备*工控机</t>
  </si>
  <si>
    <t>IPC-610MB</t>
  </si>
  <si>
    <t>06762799</t>
  </si>
  <si>
    <t>2018.02.27</t>
  </si>
  <si>
    <t>四川省烟草公司广安市公司</t>
  </si>
  <si>
    <t>信息技术服务*微信公众平台服务费</t>
  </si>
  <si>
    <t>06762800</t>
  </si>
  <si>
    <t>2018年进项发票</t>
  </si>
  <si>
    <t>开票单位</t>
  </si>
  <si>
    <t>2018.01.05</t>
  </si>
  <si>
    <t>成都东祥物业服务有限公司</t>
  </si>
  <si>
    <t>企业管理服务*物业管理费</t>
  </si>
  <si>
    <t>元/平方米/月</t>
  </si>
  <si>
    <t>06675548</t>
  </si>
  <si>
    <t>四川鑫森建设工程咨询有限公司</t>
  </si>
  <si>
    <t>工程招标代理费</t>
  </si>
  <si>
    <t>次</t>
  </si>
  <si>
    <t>07278460</t>
  </si>
  <si>
    <t>成都家乐福超市有限公司</t>
  </si>
  <si>
    <t>焙烤食品*牛奶吐司（甜）</t>
  </si>
  <si>
    <t>1Pcs(个）*1</t>
  </si>
  <si>
    <t>件</t>
  </si>
  <si>
    <t>07021371</t>
  </si>
  <si>
    <t>调味品*老卤汁（香辣味）</t>
  </si>
  <si>
    <t>120g(克）*1</t>
  </si>
  <si>
    <t>袋</t>
  </si>
  <si>
    <t>果类加工品*五香瓜子</t>
  </si>
  <si>
    <t>1kg*1</t>
  </si>
  <si>
    <t>公斤</t>
  </si>
  <si>
    <t>口腔清洁护理品*青蛙双效优系列牙刷Q9</t>
  </si>
  <si>
    <t>1Pcs(支）*1</t>
  </si>
  <si>
    <t>箱</t>
  </si>
  <si>
    <t>果类加工品*可可香干</t>
  </si>
  <si>
    <t>淀粉制品*中鹤好麦滋鸡蛋面800g</t>
  </si>
  <si>
    <t>50g*1</t>
  </si>
  <si>
    <t>焙烤食品*亨裕披萨薄饼50g</t>
  </si>
  <si>
    <t>2018.01.19</t>
  </si>
  <si>
    <t>广州华神信息科技有限公司</t>
  </si>
  <si>
    <t>信息技术服务*服务费</t>
  </si>
  <si>
    <t>项</t>
  </si>
  <si>
    <t>工业自动控制仪表系统*条码阅读器</t>
  </si>
  <si>
    <t>2018.01.26</t>
  </si>
  <si>
    <t>河南省卫群科技发展有限公司</t>
  </si>
  <si>
    <t>塑料制品*防伪膜</t>
  </si>
  <si>
    <t>16mm*18mm</t>
  </si>
  <si>
    <t>平方米</t>
  </si>
  <si>
    <t>09681375</t>
  </si>
  <si>
    <t>金额（17%）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</si>
</sst>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\¥#,##0.00;\¥\-#,##0.00"/>
    <numFmt numFmtId="177" formatCode="#,##0.00_);[Red]\(#,##0.00\)"/>
    <numFmt numFmtId="178" formatCode="0.00_ "/>
    <numFmt numFmtId="179" formatCode="\¥#,##0.00_);[Red]\(\¥#,##0.00\)"/>
  </numFmts>
  <fonts count="13" x14ac:knownFonts="1">
    <font>
      <sz val="11"/>
      <color theme="1"/>
      <name val="宋体"/>
      <family val="2"/>
      <scheme val="minor"/>
    </font>
    <font>
      <b/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>
      <alignment vertical="center"/>
    </xf>
  </cellStyleXfs>
  <cellXfs count="101">
    <xf numFmtId="0" fontId="0" fillId="0" borderId="0" xfId="0"/>
    <xf numFmtId="177" fontId="1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79" fontId="4" fillId="0" borderId="14" xfId="0" applyNumberFormat="1" applyFont="1" applyBorder="1" applyAlignment="1">
      <alignment horizontal="right" vertical="center"/>
    </xf>
    <xf numFmtId="177" fontId="4" fillId="0" borderId="14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9" fontId="4" fillId="0" borderId="15" xfId="0" applyNumberFormat="1" applyFont="1" applyBorder="1" applyAlignment="1">
      <alignment horizontal="right" vertical="center"/>
    </xf>
    <xf numFmtId="176" fontId="4" fillId="0" borderId="2" xfId="0" applyNumberFormat="1" applyFont="1" applyBorder="1" applyAlignment="1">
      <alignment horizontal="right" vertical="center"/>
    </xf>
    <xf numFmtId="179" fontId="4" fillId="0" borderId="13" xfId="0" applyNumberFormat="1" applyFont="1" applyBorder="1" applyAlignment="1">
      <alignment horizontal="right" vertical="center"/>
    </xf>
    <xf numFmtId="176" fontId="4" fillId="0" borderId="13" xfId="0" applyNumberFormat="1" applyFont="1" applyBorder="1" applyAlignment="1">
      <alignment vertical="center"/>
    </xf>
    <xf numFmtId="176" fontId="4" fillId="0" borderId="15" xfId="0" applyNumberFormat="1" applyFont="1" applyBorder="1" applyAlignment="1">
      <alignment horizontal="right" vertical="center"/>
    </xf>
    <xf numFmtId="176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176" fontId="4" fillId="0" borderId="18" xfId="0" applyNumberFormat="1" applyFont="1" applyBorder="1" applyAlignment="1">
      <alignment vertical="center"/>
    </xf>
    <xf numFmtId="177" fontId="4" fillId="0" borderId="18" xfId="0" applyNumberFormat="1" applyFont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179" fontId="4" fillId="0" borderId="18" xfId="0" applyNumberFormat="1" applyFont="1" applyBorder="1" applyAlignment="1">
      <alignment horizontal="right" vertical="center"/>
    </xf>
    <xf numFmtId="0" fontId="4" fillId="0" borderId="18" xfId="0" applyFont="1" applyBorder="1" applyAlignment="1">
      <alignment vertical="center"/>
    </xf>
    <xf numFmtId="176" fontId="4" fillId="0" borderId="18" xfId="0" applyNumberFormat="1" applyFont="1" applyBorder="1" applyAlignment="1">
      <alignment horizontal="right" vertical="center"/>
    </xf>
    <xf numFmtId="176" fontId="4" fillId="0" borderId="10" xfId="0" applyNumberFormat="1" applyFont="1" applyBorder="1" applyAlignment="1">
      <alignment vertical="center"/>
    </xf>
    <xf numFmtId="49" fontId="5" fillId="2" borderId="15" xfId="0" applyNumberFormat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176" fontId="6" fillId="0" borderId="15" xfId="0" applyNumberFormat="1" applyFont="1" applyBorder="1" applyAlignment="1">
      <alignment horizontal="center" vertical="center" wrapText="1"/>
    </xf>
    <xf numFmtId="177" fontId="6" fillId="0" borderId="15" xfId="0" applyNumberFormat="1" applyFont="1" applyBorder="1" applyAlignment="1">
      <alignment horizontal="center" vertical="center" wrapText="1"/>
    </xf>
    <xf numFmtId="177" fontId="6" fillId="3" borderId="15" xfId="0" applyNumberFormat="1" applyFont="1" applyFill="1" applyBorder="1" applyAlignment="1">
      <alignment horizontal="center" vertical="center" wrapText="1"/>
    </xf>
    <xf numFmtId="179" fontId="6" fillId="0" borderId="15" xfId="0" applyNumberFormat="1" applyFont="1" applyBorder="1" applyAlignment="1">
      <alignment horizontal="center" vertical="center" wrapText="1"/>
    </xf>
    <xf numFmtId="178" fontId="6" fillId="0" borderId="15" xfId="0" applyNumberFormat="1" applyFont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176" fontId="5" fillId="4" borderId="15" xfId="0" applyNumberFormat="1" applyFont="1" applyFill="1" applyBorder="1" applyAlignment="1">
      <alignment horizontal="center" vertical="center" wrapText="1"/>
    </xf>
    <xf numFmtId="177" fontId="5" fillId="4" borderId="15" xfId="0" applyNumberFormat="1" applyFont="1" applyFill="1" applyBorder="1" applyAlignment="1">
      <alignment horizontal="center" vertical="center" wrapText="1"/>
    </xf>
    <xf numFmtId="177" fontId="5" fillId="0" borderId="15" xfId="0" applyNumberFormat="1" applyFont="1" applyBorder="1" applyAlignment="1">
      <alignment horizontal="left" vertical="center" wrapText="1"/>
    </xf>
    <xf numFmtId="177" fontId="5" fillId="0" borderId="15" xfId="0" applyNumberFormat="1" applyFont="1" applyBorder="1" applyAlignment="1">
      <alignment horizontal="center" vertical="center" wrapText="1"/>
    </xf>
    <xf numFmtId="177" fontId="5" fillId="0" borderId="15" xfId="0" applyNumberFormat="1" applyFont="1" applyBorder="1" applyAlignment="1">
      <alignment horizontal="right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 wrapText="1"/>
    </xf>
    <xf numFmtId="178" fontId="5" fillId="0" borderId="15" xfId="0" applyNumberFormat="1" applyFont="1" applyBorder="1" applyAlignment="1">
      <alignment horizontal="right" vertical="center" wrapText="1"/>
    </xf>
    <xf numFmtId="176" fontId="5" fillId="0" borderId="15" xfId="0" applyNumberFormat="1" applyFont="1" applyBorder="1" applyAlignment="1">
      <alignment horizontal="center" vertical="center" wrapText="1"/>
    </xf>
    <xf numFmtId="4" fontId="5" fillId="0" borderId="15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4" fontId="5" fillId="4" borderId="15" xfId="0" applyNumberFormat="1" applyFont="1" applyFill="1" applyBorder="1" applyAlignment="1">
      <alignment horizontal="center" vertical="center" wrapText="1"/>
    </xf>
    <xf numFmtId="179" fontId="5" fillId="0" borderId="15" xfId="0" applyNumberFormat="1" applyFont="1" applyBorder="1" applyAlignment="1">
      <alignment horizontal="center" vertical="center" wrapText="1"/>
    </xf>
    <xf numFmtId="179" fontId="5" fillId="0" borderId="15" xfId="0" applyNumberFormat="1" applyFont="1" applyBorder="1" applyAlignment="1">
      <alignment horizontal="right" vertical="center" wrapText="1"/>
    </xf>
    <xf numFmtId="178" fontId="5" fillId="2" borderId="15" xfId="0" applyNumberFormat="1" applyFont="1" applyFill="1" applyBorder="1" applyAlignment="1">
      <alignment vertical="center" wrapText="1"/>
    </xf>
    <xf numFmtId="0" fontId="5" fillId="0" borderId="15" xfId="0" applyFont="1" applyBorder="1" applyAlignment="1">
      <alignment horizontal="center" vertical="top" wrapText="1"/>
    </xf>
    <xf numFmtId="4" fontId="6" fillId="0" borderId="15" xfId="0" applyNumberFormat="1" applyFont="1" applyBorder="1" applyAlignment="1">
      <alignment vertical="center" wrapText="1"/>
    </xf>
    <xf numFmtId="178" fontId="6" fillId="0" borderId="15" xfId="0" applyNumberFormat="1" applyFont="1" applyBorder="1" applyAlignment="1">
      <alignment vertical="center" wrapText="1"/>
    </xf>
    <xf numFmtId="0" fontId="6" fillId="2" borderId="15" xfId="1" applyFont="1" applyFill="1" applyBorder="1" applyAlignment="1">
      <alignment horizontal="center" vertical="center"/>
    </xf>
    <xf numFmtId="0" fontId="6" fillId="0" borderId="15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/>
    </xf>
    <xf numFmtId="9" fontId="6" fillId="0" borderId="15" xfId="1" applyNumberFormat="1" applyFont="1" applyBorder="1" applyAlignment="1">
      <alignment horizontal="center" vertical="center"/>
    </xf>
    <xf numFmtId="178" fontId="6" fillId="0" borderId="15" xfId="1" applyNumberFormat="1" applyFont="1" applyBorder="1" applyAlignment="1">
      <alignment horizontal="right" vertical="center"/>
    </xf>
    <xf numFmtId="49" fontId="6" fillId="0" borderId="15" xfId="1" applyNumberFormat="1" applyFont="1" applyBorder="1" applyAlignment="1">
      <alignment horizontal="center" vertical="center"/>
    </xf>
    <xf numFmtId="178" fontId="6" fillId="0" borderId="15" xfId="1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10" fillId="0" borderId="15" xfId="0" applyFont="1" applyBorder="1" applyAlignment="1">
      <alignment vertical="center"/>
    </xf>
    <xf numFmtId="9" fontId="10" fillId="0" borderId="15" xfId="0" applyNumberFormat="1" applyFont="1" applyBorder="1" applyAlignment="1">
      <alignment vertical="center"/>
    </xf>
    <xf numFmtId="178" fontId="11" fillId="0" borderId="15" xfId="0" applyNumberFormat="1" applyFont="1" applyBorder="1" applyAlignment="1">
      <alignment vertical="center"/>
    </xf>
    <xf numFmtId="49" fontId="10" fillId="0" borderId="15" xfId="0" quotePrefix="1" applyNumberFormat="1" applyFont="1" applyBorder="1" applyAlignment="1">
      <alignment vertical="center"/>
    </xf>
    <xf numFmtId="178" fontId="10" fillId="0" borderId="15" xfId="0" applyNumberFormat="1" applyFont="1" applyBorder="1" applyAlignment="1">
      <alignment vertical="center"/>
    </xf>
    <xf numFmtId="49" fontId="10" fillId="0" borderId="15" xfId="0" quotePrefix="1" applyNumberFormat="1" applyFont="1" applyBorder="1" applyAlignment="1">
      <alignment horizontal="center" vertical="center"/>
    </xf>
    <xf numFmtId="49" fontId="10" fillId="0" borderId="15" xfId="0" applyNumberFormat="1" applyFont="1" applyBorder="1" applyAlignment="1">
      <alignment horizontal="center" vertical="center"/>
    </xf>
    <xf numFmtId="49" fontId="10" fillId="0" borderId="15" xfId="0" applyNumberFormat="1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76" fontId="4" fillId="0" borderId="13" xfId="0" applyNumberFormat="1" applyFont="1" applyBorder="1" applyAlignment="1">
      <alignment horizontal="center" vertical="center"/>
    </xf>
    <xf numFmtId="10" fontId="4" fillId="0" borderId="16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1" fillId="0" borderId="5" xfId="0" applyNumberFormat="1" applyFont="1" applyBorder="1" applyAlignment="1">
      <alignment horizontal="center" vertical="center"/>
    </xf>
    <xf numFmtId="177" fontId="1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5" xfId="0" applyNumberFormat="1" applyFont="1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49" fontId="10" fillId="0" borderId="15" xfId="0" quotePrefix="1" applyNumberFormat="1" applyFont="1" applyBorder="1" applyAlignment="1">
      <alignment horizontal="center" vertical="center"/>
    </xf>
    <xf numFmtId="49" fontId="10" fillId="0" borderId="15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4"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B20" sqref="B20"/>
    </sheetView>
  </sheetViews>
  <sheetFormatPr defaultRowHeight="13.5" x14ac:dyDescent="0.15"/>
  <cols>
    <col min="1" max="1" width="6.5" customWidth="1"/>
    <col min="2" max="2" width="21.625" customWidth="1"/>
    <col min="3" max="3" width="23.875" customWidth="1"/>
    <col min="6" max="6" width="11.875" customWidth="1"/>
    <col min="7" max="7" width="17.375" customWidth="1"/>
    <col min="8" max="10" width="10.25" customWidth="1"/>
    <col min="11" max="15" width="11.875" customWidth="1"/>
  </cols>
  <sheetData>
    <row r="1" spans="1:15" ht="21" customHeight="1" x14ac:dyDescent="0.15"/>
    <row r="2" spans="1:15" ht="21" customHeight="1" x14ac:dyDescent="0.15">
      <c r="A2" s="22" t="s">
        <v>27</v>
      </c>
      <c r="B2" s="23" t="s">
        <v>0</v>
      </c>
      <c r="C2" s="23" t="s">
        <v>28</v>
      </c>
      <c r="D2" s="24" t="s">
        <v>29</v>
      </c>
      <c r="E2" s="25" t="s">
        <v>30</v>
      </c>
      <c r="F2" s="25" t="s">
        <v>31</v>
      </c>
      <c r="G2" s="25" t="s">
        <v>32</v>
      </c>
      <c r="H2" s="26" t="s">
        <v>33</v>
      </c>
      <c r="I2" s="26" t="s">
        <v>34</v>
      </c>
      <c r="J2" s="26" t="s">
        <v>35</v>
      </c>
      <c r="K2" s="23" t="s">
        <v>36</v>
      </c>
      <c r="L2" s="27" t="s">
        <v>37</v>
      </c>
      <c r="M2" s="23" t="s">
        <v>38</v>
      </c>
      <c r="N2" s="27" t="s">
        <v>39</v>
      </c>
      <c r="O2" s="28" t="s">
        <v>5</v>
      </c>
    </row>
    <row r="3" spans="1:15" ht="21" customHeight="1" x14ac:dyDescent="0.15">
      <c r="A3" s="22" t="s">
        <v>40</v>
      </c>
      <c r="B3" s="29" t="s">
        <v>41</v>
      </c>
      <c r="C3" s="30" t="s">
        <v>42</v>
      </c>
      <c r="D3" s="31"/>
      <c r="E3" s="32"/>
      <c r="F3" s="32"/>
      <c r="G3" s="33" t="s">
        <v>43</v>
      </c>
      <c r="H3" s="34"/>
      <c r="I3" s="35"/>
      <c r="J3" s="35"/>
      <c r="K3" s="35">
        <f t="shared" ref="K3:K26" si="0">F3-H3-I3-J3</f>
        <v>0</v>
      </c>
      <c r="L3" s="36"/>
      <c r="M3" s="36"/>
      <c r="N3" s="37"/>
      <c r="O3" s="38"/>
    </row>
    <row r="4" spans="1:15" ht="21" customHeight="1" x14ac:dyDescent="0.15">
      <c r="A4" s="22" t="s">
        <v>44</v>
      </c>
      <c r="B4" s="29" t="s">
        <v>45</v>
      </c>
      <c r="C4" s="36" t="s">
        <v>46</v>
      </c>
      <c r="D4" s="39"/>
      <c r="E4" s="34"/>
      <c r="F4" s="34"/>
      <c r="G4" s="33"/>
      <c r="H4" s="34">
        <v>2400</v>
      </c>
      <c r="I4" s="35"/>
      <c r="J4" s="35"/>
      <c r="K4" s="35">
        <f t="shared" si="0"/>
        <v>-2400</v>
      </c>
      <c r="L4" s="36"/>
      <c r="M4" s="36"/>
      <c r="N4" s="37"/>
      <c r="O4" s="38"/>
    </row>
    <row r="5" spans="1:15" ht="21" customHeight="1" x14ac:dyDescent="0.15">
      <c r="A5" s="22" t="s">
        <v>47</v>
      </c>
      <c r="B5" s="29" t="s">
        <v>48</v>
      </c>
      <c r="C5" s="36" t="s">
        <v>49</v>
      </c>
      <c r="D5" s="39" t="s">
        <v>50</v>
      </c>
      <c r="E5" s="34"/>
      <c r="F5" s="34"/>
      <c r="G5" s="33"/>
      <c r="H5" s="34">
        <v>10800</v>
      </c>
      <c r="I5" s="35"/>
      <c r="J5" s="35"/>
      <c r="K5" s="35">
        <f t="shared" si="0"/>
        <v>-10800</v>
      </c>
      <c r="L5" s="36"/>
      <c r="M5" s="36"/>
      <c r="N5" s="36"/>
      <c r="O5" s="38"/>
    </row>
    <row r="6" spans="1:15" ht="21" customHeight="1" x14ac:dyDescent="0.15">
      <c r="A6" s="22" t="s">
        <v>51</v>
      </c>
      <c r="B6" s="29" t="s">
        <v>52</v>
      </c>
      <c r="C6" s="36" t="s">
        <v>53</v>
      </c>
      <c r="D6" s="36"/>
      <c r="E6" s="34"/>
      <c r="F6" s="40"/>
      <c r="G6" s="41" t="s">
        <v>54</v>
      </c>
      <c r="H6" s="34">
        <v>454100</v>
      </c>
      <c r="I6" s="35"/>
      <c r="J6" s="35"/>
      <c r="K6" s="35">
        <f t="shared" si="0"/>
        <v>-454100</v>
      </c>
      <c r="L6" s="36"/>
      <c r="M6" s="36"/>
      <c r="N6" s="36"/>
      <c r="O6" s="38"/>
    </row>
    <row r="7" spans="1:15" ht="21" customHeight="1" x14ac:dyDescent="0.15">
      <c r="A7" s="22" t="s">
        <v>55</v>
      </c>
      <c r="B7" s="29" t="s">
        <v>56</v>
      </c>
      <c r="C7" s="30" t="s">
        <v>57</v>
      </c>
      <c r="D7" s="30"/>
      <c r="E7" s="32"/>
      <c r="F7" s="42"/>
      <c r="G7" s="41" t="s">
        <v>58</v>
      </c>
      <c r="H7" s="34"/>
      <c r="I7" s="35"/>
      <c r="J7" s="35"/>
      <c r="K7" s="35">
        <f t="shared" si="0"/>
        <v>0</v>
      </c>
      <c r="L7" s="43"/>
      <c r="M7" s="36"/>
      <c r="N7" s="44"/>
      <c r="O7" s="38"/>
    </row>
    <row r="8" spans="1:15" ht="21" customHeight="1" x14ac:dyDescent="0.15">
      <c r="A8" s="22" t="s">
        <v>59</v>
      </c>
      <c r="B8" s="29" t="s">
        <v>60</v>
      </c>
      <c r="C8" s="36" t="s">
        <v>61</v>
      </c>
      <c r="D8" s="36"/>
      <c r="E8" s="34"/>
      <c r="F8" s="40"/>
      <c r="G8" s="41"/>
      <c r="H8" s="34">
        <v>800</v>
      </c>
      <c r="I8" s="35"/>
      <c r="J8" s="35"/>
      <c r="K8" s="35">
        <f t="shared" si="0"/>
        <v>-800</v>
      </c>
      <c r="L8" s="43"/>
      <c r="M8" s="36"/>
      <c r="N8" s="44"/>
      <c r="O8" s="38"/>
    </row>
    <row r="9" spans="1:15" ht="21" customHeight="1" x14ac:dyDescent="0.15">
      <c r="A9" s="22" t="s">
        <v>62</v>
      </c>
      <c r="B9" s="29" t="s">
        <v>63</v>
      </c>
      <c r="C9" s="30" t="s">
        <v>42</v>
      </c>
      <c r="D9" s="30" t="s">
        <v>64</v>
      </c>
      <c r="E9" s="32"/>
      <c r="F9" s="42"/>
      <c r="G9" s="29" t="s">
        <v>58</v>
      </c>
      <c r="H9" s="34"/>
      <c r="I9" s="35"/>
      <c r="J9" s="35"/>
      <c r="K9" s="35">
        <f t="shared" si="0"/>
        <v>0</v>
      </c>
      <c r="L9" s="43"/>
      <c r="M9" s="36"/>
      <c r="N9" s="44"/>
      <c r="O9" s="38"/>
    </row>
    <row r="10" spans="1:15" ht="21" customHeight="1" x14ac:dyDescent="0.15">
      <c r="A10" s="22" t="s">
        <v>65</v>
      </c>
      <c r="B10" s="29" t="s">
        <v>66</v>
      </c>
      <c r="C10" s="36" t="s">
        <v>67</v>
      </c>
      <c r="D10" s="36" t="s">
        <v>68</v>
      </c>
      <c r="E10" s="34"/>
      <c r="F10" s="40"/>
      <c r="G10" s="29" t="s">
        <v>69</v>
      </c>
      <c r="H10" s="34">
        <v>50000</v>
      </c>
      <c r="I10" s="35"/>
      <c r="J10" s="35"/>
      <c r="K10" s="35">
        <f t="shared" si="0"/>
        <v>-50000</v>
      </c>
      <c r="L10" s="43"/>
      <c r="M10" s="36"/>
      <c r="N10" s="44"/>
      <c r="O10" s="38"/>
    </row>
    <row r="11" spans="1:15" ht="21" customHeight="1" x14ac:dyDescent="0.15">
      <c r="A11" s="22" t="s">
        <v>70</v>
      </c>
      <c r="B11" s="29" t="s">
        <v>56</v>
      </c>
      <c r="C11" s="36" t="s">
        <v>53</v>
      </c>
      <c r="D11" s="36"/>
      <c r="E11" s="34"/>
      <c r="F11" s="40"/>
      <c r="G11" s="29"/>
      <c r="H11" s="34">
        <v>26000</v>
      </c>
      <c r="I11" s="35"/>
      <c r="J11" s="35"/>
      <c r="K11" s="35">
        <f t="shared" si="0"/>
        <v>-26000</v>
      </c>
      <c r="L11" s="43"/>
      <c r="M11" s="36"/>
      <c r="N11" s="44"/>
      <c r="O11" s="38"/>
    </row>
    <row r="12" spans="1:15" ht="21" customHeight="1" x14ac:dyDescent="0.15">
      <c r="A12" s="22" t="s">
        <v>71</v>
      </c>
      <c r="B12" s="29" t="s">
        <v>72</v>
      </c>
      <c r="C12" s="36" t="s">
        <v>73</v>
      </c>
      <c r="D12" s="39"/>
      <c r="E12" s="34"/>
      <c r="F12" s="34"/>
      <c r="G12" s="33"/>
      <c r="H12" s="34">
        <v>4900</v>
      </c>
      <c r="I12" s="35"/>
      <c r="J12" s="35"/>
      <c r="K12" s="35">
        <f t="shared" si="0"/>
        <v>-4900</v>
      </c>
      <c r="L12" s="43"/>
      <c r="M12" s="36"/>
      <c r="N12" s="44"/>
      <c r="O12" s="38"/>
    </row>
    <row r="13" spans="1:15" ht="21" customHeight="1" x14ac:dyDescent="0.15">
      <c r="A13" s="22" t="s">
        <v>74</v>
      </c>
      <c r="B13" s="29" t="s">
        <v>75</v>
      </c>
      <c r="C13" s="36" t="s">
        <v>76</v>
      </c>
      <c r="D13" s="36" t="s">
        <v>77</v>
      </c>
      <c r="E13" s="36"/>
      <c r="F13" s="40"/>
      <c r="G13" s="33"/>
      <c r="H13" s="34">
        <v>83740</v>
      </c>
      <c r="I13" s="35"/>
      <c r="J13" s="35"/>
      <c r="K13" s="35">
        <f t="shared" si="0"/>
        <v>-83740</v>
      </c>
      <c r="L13" s="43"/>
      <c r="M13" s="36"/>
      <c r="N13" s="44"/>
      <c r="O13" s="38"/>
    </row>
    <row r="14" spans="1:15" ht="21" customHeight="1" x14ac:dyDescent="0.15">
      <c r="A14" s="22" t="s">
        <v>78</v>
      </c>
      <c r="B14" s="29" t="s">
        <v>79</v>
      </c>
      <c r="C14" s="36" t="s">
        <v>61</v>
      </c>
      <c r="D14" s="36" t="s">
        <v>80</v>
      </c>
      <c r="E14" s="36"/>
      <c r="F14" s="40"/>
      <c r="G14" s="33"/>
      <c r="H14" s="34">
        <v>119000</v>
      </c>
      <c r="I14" s="35"/>
      <c r="J14" s="35"/>
      <c r="K14" s="35">
        <f t="shared" si="0"/>
        <v>-119000</v>
      </c>
      <c r="L14" s="43"/>
      <c r="M14" s="36"/>
      <c r="N14" s="44"/>
      <c r="O14" s="38"/>
    </row>
    <row r="15" spans="1:15" ht="21" customHeight="1" x14ac:dyDescent="0.15">
      <c r="A15" s="22" t="s">
        <v>81</v>
      </c>
      <c r="B15" s="29" t="s">
        <v>82</v>
      </c>
      <c r="C15" s="30" t="s">
        <v>83</v>
      </c>
      <c r="D15" s="31"/>
      <c r="E15" s="30"/>
      <c r="F15" s="32"/>
      <c r="G15" s="33"/>
      <c r="H15" s="34"/>
      <c r="I15" s="37"/>
      <c r="J15" s="37"/>
      <c r="K15" s="35">
        <f t="shared" si="0"/>
        <v>0</v>
      </c>
      <c r="L15" s="37"/>
      <c r="M15" s="36"/>
      <c r="N15" s="37"/>
      <c r="O15" s="45"/>
    </row>
    <row r="16" spans="1:15" ht="21" customHeight="1" x14ac:dyDescent="0.15">
      <c r="A16" s="22" t="s">
        <v>84</v>
      </c>
      <c r="B16" s="29" t="s">
        <v>85</v>
      </c>
      <c r="C16" s="36" t="s">
        <v>86</v>
      </c>
      <c r="D16" s="39" t="s">
        <v>77</v>
      </c>
      <c r="E16" s="36"/>
      <c r="F16" s="34"/>
      <c r="G16" s="33"/>
      <c r="H16" s="34">
        <v>14500</v>
      </c>
      <c r="I16" s="37"/>
      <c r="J16" s="37"/>
      <c r="K16" s="35">
        <f t="shared" si="0"/>
        <v>-14500</v>
      </c>
      <c r="L16" s="37"/>
      <c r="M16" s="36"/>
      <c r="N16" s="37"/>
      <c r="O16" s="45"/>
    </row>
    <row r="17" spans="1:15" ht="21" customHeight="1" x14ac:dyDescent="0.15">
      <c r="A17" s="22" t="s">
        <v>87</v>
      </c>
      <c r="B17" s="29" t="s">
        <v>88</v>
      </c>
      <c r="C17" s="30" t="s">
        <v>89</v>
      </c>
      <c r="D17" s="30" t="s">
        <v>90</v>
      </c>
      <c r="E17" s="30"/>
      <c r="F17" s="32"/>
      <c r="G17" s="33"/>
      <c r="H17" s="34"/>
      <c r="I17" s="37"/>
      <c r="J17" s="37"/>
      <c r="K17" s="35">
        <f t="shared" si="0"/>
        <v>0</v>
      </c>
      <c r="L17" s="37"/>
      <c r="M17" s="36"/>
      <c r="N17" s="37"/>
      <c r="O17" s="45"/>
    </row>
    <row r="18" spans="1:15" ht="21" customHeight="1" x14ac:dyDescent="0.15">
      <c r="A18" s="22" t="s">
        <v>91</v>
      </c>
      <c r="B18" s="29" t="s">
        <v>92</v>
      </c>
      <c r="C18" s="46" t="s">
        <v>93</v>
      </c>
      <c r="D18" s="36" t="s">
        <v>94</v>
      </c>
      <c r="E18" s="36"/>
      <c r="F18" s="34"/>
      <c r="G18" s="33"/>
      <c r="H18" s="34"/>
      <c r="I18" s="37"/>
      <c r="J18" s="37"/>
      <c r="K18" s="35">
        <f t="shared" si="0"/>
        <v>0</v>
      </c>
      <c r="L18" s="37"/>
      <c r="M18" s="36"/>
      <c r="N18" s="37"/>
      <c r="O18" s="45"/>
    </row>
    <row r="19" spans="1:15" ht="21" customHeight="1" x14ac:dyDescent="0.15">
      <c r="A19" s="22" t="s">
        <v>95</v>
      </c>
      <c r="B19" s="29" t="s">
        <v>96</v>
      </c>
      <c r="C19" s="36" t="s">
        <v>97</v>
      </c>
      <c r="D19" s="36" t="s">
        <v>94</v>
      </c>
      <c r="E19" s="36"/>
      <c r="F19" s="34"/>
      <c r="G19" s="33" t="s">
        <v>98</v>
      </c>
      <c r="H19" s="34">
        <v>12510</v>
      </c>
      <c r="I19" s="37"/>
      <c r="J19" s="37"/>
      <c r="K19" s="35">
        <f t="shared" si="0"/>
        <v>-12510</v>
      </c>
      <c r="L19" s="37"/>
      <c r="M19" s="36"/>
      <c r="N19" s="37"/>
      <c r="O19" s="45"/>
    </row>
    <row r="20" spans="1:15" ht="21" customHeight="1" x14ac:dyDescent="0.15">
      <c r="A20" s="22" t="s">
        <v>99</v>
      </c>
      <c r="B20" s="29" t="s">
        <v>56</v>
      </c>
      <c r="C20" s="36" t="s">
        <v>100</v>
      </c>
      <c r="D20" s="36" t="s">
        <v>101</v>
      </c>
      <c r="E20" s="36"/>
      <c r="F20" s="34"/>
      <c r="G20" s="33"/>
      <c r="H20" s="34">
        <v>56050</v>
      </c>
      <c r="I20" s="37"/>
      <c r="J20" s="37"/>
      <c r="K20" s="35">
        <f t="shared" si="0"/>
        <v>-56050</v>
      </c>
      <c r="L20" s="37"/>
      <c r="M20" s="36"/>
      <c r="N20" s="37"/>
      <c r="O20" s="45"/>
    </row>
    <row r="21" spans="1:15" ht="21" customHeight="1" x14ac:dyDescent="0.15">
      <c r="A21" s="22" t="s">
        <v>102</v>
      </c>
      <c r="B21" s="29" t="s">
        <v>103</v>
      </c>
      <c r="C21" s="36" t="s">
        <v>100</v>
      </c>
      <c r="D21" s="36" t="s">
        <v>101</v>
      </c>
      <c r="E21" s="36"/>
      <c r="F21" s="34"/>
      <c r="G21" s="33"/>
      <c r="H21" s="34">
        <v>42370</v>
      </c>
      <c r="I21" s="37"/>
      <c r="J21" s="37"/>
      <c r="K21" s="35">
        <f t="shared" si="0"/>
        <v>-42370</v>
      </c>
      <c r="L21" s="37"/>
      <c r="M21" s="36"/>
      <c r="N21" s="37"/>
      <c r="O21" s="45"/>
    </row>
    <row r="22" spans="1:15" ht="21" customHeight="1" x14ac:dyDescent="0.15">
      <c r="A22" s="22" t="s">
        <v>104</v>
      </c>
      <c r="B22" s="29" t="s">
        <v>105</v>
      </c>
      <c r="C22" s="30" t="s">
        <v>42</v>
      </c>
      <c r="D22" s="30" t="s">
        <v>106</v>
      </c>
      <c r="E22" s="30"/>
      <c r="F22" s="32"/>
      <c r="G22" s="33"/>
      <c r="H22" s="34"/>
      <c r="I22" s="37"/>
      <c r="J22" s="37"/>
      <c r="K22" s="35">
        <f t="shared" si="0"/>
        <v>0</v>
      </c>
      <c r="L22" s="37"/>
      <c r="M22" s="36"/>
      <c r="N22" s="37"/>
      <c r="O22" s="45"/>
    </row>
    <row r="23" spans="1:15" ht="21" customHeight="1" x14ac:dyDescent="0.15">
      <c r="A23" s="22" t="s">
        <v>107</v>
      </c>
      <c r="B23" s="29" t="s">
        <v>56</v>
      </c>
      <c r="C23" s="36" t="s">
        <v>108</v>
      </c>
      <c r="D23" s="36"/>
      <c r="E23" s="36"/>
      <c r="F23" s="34"/>
      <c r="G23" s="33"/>
      <c r="H23" s="34">
        <v>85820</v>
      </c>
      <c r="I23" s="37"/>
      <c r="J23" s="37"/>
      <c r="K23" s="35">
        <f t="shared" si="0"/>
        <v>-85820</v>
      </c>
      <c r="L23" s="37"/>
      <c r="M23" s="36"/>
      <c r="N23" s="37"/>
      <c r="O23" s="45"/>
    </row>
    <row r="24" spans="1:15" ht="21" customHeight="1" x14ac:dyDescent="0.15">
      <c r="A24" s="22" t="s">
        <v>109</v>
      </c>
      <c r="B24" s="29" t="s">
        <v>56</v>
      </c>
      <c r="C24" s="36" t="s">
        <v>110</v>
      </c>
      <c r="D24" s="36" t="s">
        <v>111</v>
      </c>
      <c r="E24" s="36"/>
      <c r="F24" s="34"/>
      <c r="G24" s="33"/>
      <c r="H24" s="34">
        <v>69000</v>
      </c>
      <c r="I24" s="37"/>
      <c r="J24" s="37"/>
      <c r="K24" s="35">
        <f t="shared" si="0"/>
        <v>-69000</v>
      </c>
      <c r="L24" s="37"/>
      <c r="M24" s="36"/>
      <c r="N24" s="37"/>
      <c r="O24" s="45"/>
    </row>
    <row r="25" spans="1:15" ht="21" customHeight="1" x14ac:dyDescent="0.15">
      <c r="A25" s="22" t="s">
        <v>112</v>
      </c>
      <c r="B25" s="29" t="s">
        <v>113</v>
      </c>
      <c r="C25" s="36" t="s">
        <v>57</v>
      </c>
      <c r="D25" s="36"/>
      <c r="E25" s="36"/>
      <c r="F25" s="34"/>
      <c r="G25" s="33"/>
      <c r="H25" s="34">
        <v>6210</v>
      </c>
      <c r="I25" s="37"/>
      <c r="J25" s="37"/>
      <c r="K25" s="35">
        <f t="shared" si="0"/>
        <v>-6210</v>
      </c>
      <c r="L25" s="37"/>
      <c r="M25" s="36"/>
      <c r="N25" s="37"/>
      <c r="O25" s="45"/>
    </row>
    <row r="26" spans="1:15" ht="21" customHeight="1" x14ac:dyDescent="0.15">
      <c r="A26" s="22" t="s">
        <v>114</v>
      </c>
      <c r="B26" s="29" t="s">
        <v>115</v>
      </c>
      <c r="C26" s="36" t="s">
        <v>57</v>
      </c>
      <c r="D26" s="36" t="s">
        <v>106</v>
      </c>
      <c r="E26" s="36"/>
      <c r="F26" s="34"/>
      <c r="G26" s="33" t="s">
        <v>116</v>
      </c>
      <c r="H26" s="34">
        <v>557270</v>
      </c>
      <c r="I26" s="37"/>
      <c r="J26" s="37"/>
      <c r="K26" s="35">
        <f t="shared" si="0"/>
        <v>-557270</v>
      </c>
      <c r="L26" s="37"/>
      <c r="M26" s="36"/>
      <c r="N26" s="37"/>
      <c r="O26" s="45"/>
    </row>
    <row r="27" spans="1:15" ht="14.25" x14ac:dyDescent="0.15">
      <c r="A27" s="22" t="s">
        <v>117</v>
      </c>
      <c r="B27" s="67" t="s">
        <v>118</v>
      </c>
      <c r="C27" s="67"/>
      <c r="D27" s="67"/>
      <c r="E27" s="67"/>
      <c r="F27" s="47">
        <f>SUM(F3:F26)</f>
        <v>0</v>
      </c>
      <c r="G27" s="68" t="s">
        <v>119</v>
      </c>
      <c r="H27" s="69"/>
      <c r="I27" s="69"/>
      <c r="J27" s="69"/>
      <c r="K27" s="69"/>
      <c r="L27" s="69"/>
      <c r="M27" s="69"/>
      <c r="N27" s="70"/>
      <c r="O27" s="48">
        <f>SUM(O3:O26)</f>
        <v>0</v>
      </c>
    </row>
  </sheetData>
  <mergeCells count="2">
    <mergeCell ref="B27:E27"/>
    <mergeCell ref="G27:N27"/>
  </mergeCells>
  <phoneticPr fontId="2" type="noConversion"/>
  <conditionalFormatting sqref="K3:K26">
    <cfRule type="cellIs" dxfId="3" priority="1" stopIfTrue="1" operator="greaterThan">
      <formula>0</formula>
    </cfRule>
  </conditionalFormatting>
  <conditionalFormatting sqref="M3:M26">
    <cfRule type="cellIs" dxfId="2" priority="2" stopIfTrue="1" operator="equal">
      <formula>"否"</formula>
    </cfRule>
    <cfRule type="cellIs" dxfId="1" priority="3" stopIfTrue="1" operator="equal">
      <formula>"否"</formula>
    </cfRule>
    <cfRule type="cellIs" dxfId="0" priority="4" stopIfTrue="1" operator="equal">
      <formula>"是"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workbookViewId="0">
      <selection activeCell="F24" sqref="F24"/>
    </sheetView>
  </sheetViews>
  <sheetFormatPr defaultRowHeight="13.5" x14ac:dyDescent="0.15"/>
  <cols>
    <col min="3" max="3" width="16.125" customWidth="1"/>
    <col min="4" max="4" width="13" customWidth="1"/>
    <col min="6" max="6" width="13.5" customWidth="1"/>
    <col min="7" max="7" width="21.625" customWidth="1"/>
    <col min="8" max="8" width="16.125" customWidth="1"/>
    <col min="10" max="10" width="16.75" customWidth="1"/>
    <col min="11" max="11" width="13.5" customWidth="1"/>
    <col min="12" max="12" width="11.625" customWidth="1"/>
    <col min="13" max="13" width="11.375" customWidth="1"/>
    <col min="14" max="14" width="13.875" customWidth="1"/>
    <col min="15" max="15" width="10.75" customWidth="1"/>
  </cols>
  <sheetData>
    <row r="1" spans="1:16" ht="14.25" thickBot="1" x14ac:dyDescent="0.2"/>
    <row r="2" spans="1:16" ht="17.25" thickBot="1" x14ac:dyDescent="0.2">
      <c r="A2" s="80" t="s">
        <v>16</v>
      </c>
      <c r="B2" s="82" t="s">
        <v>0</v>
      </c>
      <c r="C2" s="83" t="s">
        <v>1</v>
      </c>
      <c r="D2" s="85" t="s">
        <v>2</v>
      </c>
      <c r="E2" s="86"/>
      <c r="F2" s="87"/>
      <c r="G2" s="88" t="s">
        <v>3</v>
      </c>
      <c r="H2" s="89"/>
      <c r="I2" s="89"/>
      <c r="J2" s="90"/>
      <c r="K2" s="91" t="s">
        <v>4</v>
      </c>
      <c r="L2" s="92"/>
      <c r="M2" s="92"/>
      <c r="N2" s="93"/>
      <c r="O2" s="71" t="s">
        <v>5</v>
      </c>
      <c r="P2" s="73" t="s">
        <v>6</v>
      </c>
    </row>
    <row r="3" spans="1:16" ht="17.25" thickBot="1" x14ac:dyDescent="0.2">
      <c r="A3" s="81"/>
      <c r="B3" s="72"/>
      <c r="C3" s="84"/>
      <c r="D3" s="1" t="s">
        <v>7</v>
      </c>
      <c r="E3" s="1" t="s">
        <v>8</v>
      </c>
      <c r="F3" s="1" t="s">
        <v>9</v>
      </c>
      <c r="G3" s="2" t="s">
        <v>10</v>
      </c>
      <c r="H3" s="2" t="s">
        <v>7</v>
      </c>
      <c r="I3" s="2" t="s">
        <v>8</v>
      </c>
      <c r="J3" s="2" t="s">
        <v>9</v>
      </c>
      <c r="K3" s="2" t="s">
        <v>11</v>
      </c>
      <c r="L3" s="2" t="s">
        <v>12</v>
      </c>
      <c r="M3" s="2" t="s">
        <v>13</v>
      </c>
      <c r="N3" s="2" t="s">
        <v>14</v>
      </c>
      <c r="O3" s="72"/>
      <c r="P3" s="74"/>
    </row>
    <row r="4" spans="1:16" ht="16.5" x14ac:dyDescent="0.15">
      <c r="A4" s="75" t="s">
        <v>17</v>
      </c>
      <c r="B4" s="76" t="s">
        <v>18</v>
      </c>
      <c r="C4" s="78">
        <v>586600</v>
      </c>
      <c r="D4" s="3">
        <v>482000</v>
      </c>
      <c r="E4" s="4">
        <v>1</v>
      </c>
      <c r="F4" s="4">
        <f t="shared" ref="F4:F11" si="0">D4*E4</f>
        <v>482000</v>
      </c>
      <c r="G4" s="5" t="s">
        <v>19</v>
      </c>
      <c r="H4" s="3">
        <v>316000</v>
      </c>
      <c r="I4" s="6">
        <v>1</v>
      </c>
      <c r="J4" s="7">
        <f t="shared" ref="J4:J10" si="1">H4*I4</f>
        <v>316000</v>
      </c>
      <c r="K4" s="8">
        <f t="shared" ref="K4:K5" si="2">J4/1.16*0.16</f>
        <v>43586.206896551725</v>
      </c>
      <c r="L4" s="9">
        <f>C4/1.16*0.16</f>
        <v>80910.344827586217</v>
      </c>
      <c r="M4" s="3">
        <f>L12-K12</f>
        <v>31158.896551724145</v>
      </c>
      <c r="N4" s="3">
        <f>M12*(7%+2%+3%)+C12*0.1%</f>
        <v>4325.6675862068978</v>
      </c>
      <c r="O4" s="10">
        <f>C12-J12-M12-N12</f>
        <v>175861.43586206896</v>
      </c>
      <c r="P4" s="79">
        <f>O4/C12</f>
        <v>0.29979787906932998</v>
      </c>
    </row>
    <row r="5" spans="1:16" ht="16.5" x14ac:dyDescent="0.15">
      <c r="A5" s="75"/>
      <c r="B5" s="76"/>
      <c r="C5" s="78"/>
      <c r="D5" s="3">
        <v>8500</v>
      </c>
      <c r="E5" s="4">
        <v>10</v>
      </c>
      <c r="F5" s="4">
        <f t="shared" si="0"/>
        <v>85000</v>
      </c>
      <c r="G5" s="5" t="s">
        <v>20</v>
      </c>
      <c r="H5" s="3">
        <v>2300</v>
      </c>
      <c r="I5" s="6">
        <v>10</v>
      </c>
      <c r="J5" s="7">
        <f t="shared" si="1"/>
        <v>23000</v>
      </c>
      <c r="K5" s="11">
        <f t="shared" si="2"/>
        <v>3172.4137931034488</v>
      </c>
      <c r="L5" s="9"/>
      <c r="M5" s="3"/>
      <c r="N5" s="3"/>
      <c r="O5" s="10"/>
      <c r="P5" s="79"/>
    </row>
    <row r="6" spans="1:16" ht="16.5" x14ac:dyDescent="0.15">
      <c r="A6" s="75"/>
      <c r="B6" s="76"/>
      <c r="C6" s="78"/>
      <c r="D6" s="3">
        <v>9800</v>
      </c>
      <c r="E6" s="4">
        <v>2</v>
      </c>
      <c r="F6" s="4">
        <f t="shared" si="0"/>
        <v>19600</v>
      </c>
      <c r="G6" s="5" t="s">
        <v>21</v>
      </c>
      <c r="H6" s="3">
        <v>10550</v>
      </c>
      <c r="I6" s="6">
        <v>2</v>
      </c>
      <c r="J6" s="7">
        <f t="shared" si="1"/>
        <v>21100</v>
      </c>
      <c r="K6" s="11">
        <f>J6/1.16*0.16</f>
        <v>2910.344827586207</v>
      </c>
      <c r="L6" s="7"/>
      <c r="M6" s="3"/>
      <c r="N6" s="3"/>
      <c r="O6" s="10"/>
      <c r="P6" s="79"/>
    </row>
    <row r="7" spans="1:16" ht="16.5" x14ac:dyDescent="0.15">
      <c r="A7" s="75"/>
      <c r="B7" s="76"/>
      <c r="C7" s="78"/>
      <c r="D7" s="3"/>
      <c r="E7" s="4"/>
      <c r="F7" s="4">
        <f t="shared" si="0"/>
        <v>0</v>
      </c>
      <c r="G7" s="5" t="s">
        <v>22</v>
      </c>
      <c r="H7" s="3">
        <v>2745</v>
      </c>
      <c r="I7" s="6">
        <v>1</v>
      </c>
      <c r="J7" s="7">
        <f t="shared" si="1"/>
        <v>2745</v>
      </c>
      <c r="K7" s="11"/>
      <c r="L7" s="7"/>
      <c r="M7" s="3"/>
      <c r="N7" s="3"/>
      <c r="O7" s="10"/>
      <c r="P7" s="79"/>
    </row>
    <row r="8" spans="1:16" ht="16.5" x14ac:dyDescent="0.15">
      <c r="A8" s="75"/>
      <c r="B8" s="76"/>
      <c r="C8" s="78"/>
      <c r="D8" s="3"/>
      <c r="E8" s="4"/>
      <c r="F8" s="4">
        <f t="shared" si="0"/>
        <v>0</v>
      </c>
      <c r="G8" s="5" t="s">
        <v>23</v>
      </c>
      <c r="H8" s="3">
        <v>10000</v>
      </c>
      <c r="I8" s="6">
        <v>1</v>
      </c>
      <c r="J8" s="7">
        <f t="shared" si="1"/>
        <v>10000</v>
      </c>
      <c r="K8" s="11"/>
      <c r="L8" s="7"/>
      <c r="M8" s="3"/>
      <c r="N8" s="3"/>
      <c r="O8" s="10"/>
      <c r="P8" s="79"/>
    </row>
    <row r="9" spans="1:16" ht="16.5" x14ac:dyDescent="0.15">
      <c r="A9" s="75"/>
      <c r="B9" s="76"/>
      <c r="C9" s="78"/>
      <c r="D9" s="3"/>
      <c r="E9" s="4"/>
      <c r="F9" s="4">
        <f t="shared" si="0"/>
        <v>0</v>
      </c>
      <c r="G9" s="5" t="s">
        <v>24</v>
      </c>
      <c r="H9" s="3">
        <v>1811</v>
      </c>
      <c r="I9" s="6">
        <v>1</v>
      </c>
      <c r="J9" s="7">
        <f t="shared" si="1"/>
        <v>1811</v>
      </c>
      <c r="K9" s="11"/>
      <c r="L9" s="7"/>
      <c r="M9" s="3"/>
      <c r="N9" s="3"/>
      <c r="O9" s="10"/>
      <c r="P9" s="79"/>
    </row>
    <row r="10" spans="1:16" ht="16.5" x14ac:dyDescent="0.15">
      <c r="A10" s="75"/>
      <c r="B10" s="76"/>
      <c r="C10" s="78"/>
      <c r="D10" s="3"/>
      <c r="E10" s="4"/>
      <c r="F10" s="4"/>
      <c r="G10" s="5" t="s">
        <v>26</v>
      </c>
      <c r="H10" s="3"/>
      <c r="I10" s="6"/>
      <c r="J10" s="7">
        <f t="shared" si="1"/>
        <v>0</v>
      </c>
      <c r="K10" s="11"/>
      <c r="L10" s="7"/>
      <c r="M10" s="3"/>
      <c r="N10" s="3"/>
      <c r="O10" s="10"/>
      <c r="P10" s="79"/>
    </row>
    <row r="11" spans="1:16" ht="16.5" x14ac:dyDescent="0.15">
      <c r="A11" s="75"/>
      <c r="B11" s="76"/>
      <c r="C11" s="78"/>
      <c r="D11" s="3"/>
      <c r="E11" s="4"/>
      <c r="F11" s="4">
        <f t="shared" si="0"/>
        <v>0</v>
      </c>
      <c r="G11" s="12" t="s">
        <v>25</v>
      </c>
      <c r="H11" s="7">
        <v>598</v>
      </c>
      <c r="I11" s="13">
        <v>1</v>
      </c>
      <c r="J11" s="7">
        <f>H11*I11</f>
        <v>598</v>
      </c>
      <c r="K11" s="11">
        <f t="shared" ref="K11" si="3">J11/1.16*0.16</f>
        <v>82.482758620689651</v>
      </c>
      <c r="L11" s="7">
        <f>C11/1.17*0.17</f>
        <v>0</v>
      </c>
      <c r="M11" s="7"/>
      <c r="N11" s="7"/>
      <c r="O11" s="10"/>
      <c r="P11" s="79"/>
    </row>
    <row r="12" spans="1:16" ht="17.25" thickBot="1" x14ac:dyDescent="0.2">
      <c r="A12" s="14" t="s">
        <v>15</v>
      </c>
      <c r="B12" s="77"/>
      <c r="C12" s="15">
        <f>SUM(C4:C11)</f>
        <v>586600</v>
      </c>
      <c r="D12" s="16"/>
      <c r="E12" s="16"/>
      <c r="F12" s="16">
        <f>SUM(F4:F11)</f>
        <v>586600</v>
      </c>
      <c r="G12" s="17" t="s">
        <v>15</v>
      </c>
      <c r="H12" s="18"/>
      <c r="I12" s="19"/>
      <c r="J12" s="18">
        <f>SUM(J4:J11)</f>
        <v>375254</v>
      </c>
      <c r="K12" s="20">
        <f>SUM(K4:K11)</f>
        <v>49751.448275862072</v>
      </c>
      <c r="L12" s="18">
        <f>SUM(L4:L11)</f>
        <v>80910.344827586217</v>
      </c>
      <c r="M12" s="18">
        <f>SUM(M4:M11)</f>
        <v>31158.896551724145</v>
      </c>
      <c r="N12" s="18">
        <f>SUM(N4:N11)</f>
        <v>4325.6675862068978</v>
      </c>
      <c r="O12" s="21"/>
      <c r="P12" s="74"/>
    </row>
  </sheetData>
  <mergeCells count="12">
    <mergeCell ref="O2:O3"/>
    <mergeCell ref="P2:P3"/>
    <mergeCell ref="A4:A11"/>
    <mergeCell ref="B4:B12"/>
    <mergeCell ref="C4:C11"/>
    <mergeCell ref="P4:P12"/>
    <mergeCell ref="A2:A3"/>
    <mergeCell ref="B2:B3"/>
    <mergeCell ref="C2:C3"/>
    <mergeCell ref="D2:F2"/>
    <mergeCell ref="G2:J2"/>
    <mergeCell ref="K2:N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"/>
  <sheetViews>
    <sheetView workbookViewId="0">
      <selection activeCell="C24" sqref="C24"/>
    </sheetView>
  </sheetViews>
  <sheetFormatPr defaultRowHeight="13.5" x14ac:dyDescent="0.15"/>
  <cols>
    <col min="2" max="2" width="26.625" customWidth="1"/>
    <col min="3" max="3" width="34" customWidth="1"/>
    <col min="4" max="4" width="18" customWidth="1"/>
  </cols>
  <sheetData>
    <row r="1" spans="1:14" ht="21" x14ac:dyDescent="0.15">
      <c r="A1" s="94" t="s">
        <v>120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ht="14.25" x14ac:dyDescent="0.15">
      <c r="A2" s="49" t="s">
        <v>121</v>
      </c>
      <c r="B2" s="50" t="s">
        <v>122</v>
      </c>
      <c r="C2" s="51" t="s">
        <v>123</v>
      </c>
      <c r="D2" s="51" t="s">
        <v>124</v>
      </c>
      <c r="E2" s="51" t="s">
        <v>125</v>
      </c>
      <c r="F2" s="51" t="s">
        <v>8</v>
      </c>
      <c r="G2" s="51" t="s">
        <v>7</v>
      </c>
      <c r="H2" s="51" t="s">
        <v>126</v>
      </c>
      <c r="I2" s="52" t="s">
        <v>127</v>
      </c>
      <c r="J2" s="51" t="s">
        <v>128</v>
      </c>
      <c r="K2" s="53" t="s">
        <v>129</v>
      </c>
      <c r="L2" s="54" t="s">
        <v>130</v>
      </c>
      <c r="M2" s="55" t="s">
        <v>131</v>
      </c>
      <c r="N2" s="56" t="s">
        <v>132</v>
      </c>
    </row>
    <row r="3" spans="1:14" ht="14.25" x14ac:dyDescent="0.15">
      <c r="A3" s="56" t="s">
        <v>136</v>
      </c>
      <c r="B3" s="57" t="s">
        <v>137</v>
      </c>
      <c r="C3" s="58" t="s">
        <v>140</v>
      </c>
      <c r="D3" s="58" t="s">
        <v>138</v>
      </c>
      <c r="E3" s="58" t="s">
        <v>139</v>
      </c>
      <c r="F3" s="58">
        <v>9</v>
      </c>
      <c r="G3" s="58">
        <v>598.29059829000005</v>
      </c>
      <c r="H3" s="58">
        <v>5384.62</v>
      </c>
      <c r="I3" s="59">
        <v>0.17</v>
      </c>
      <c r="J3" s="58">
        <v>915.38</v>
      </c>
      <c r="K3" s="62">
        <v>6300</v>
      </c>
      <c r="L3" s="61" t="s">
        <v>141</v>
      </c>
      <c r="M3" s="58"/>
      <c r="N3" s="58"/>
    </row>
    <row r="4" spans="1:14" ht="14.25" x14ac:dyDescent="0.15">
      <c r="A4" s="56" t="s">
        <v>142</v>
      </c>
      <c r="B4" s="57" t="s">
        <v>133</v>
      </c>
      <c r="C4" s="58" t="s">
        <v>143</v>
      </c>
      <c r="D4" s="58" t="s">
        <v>134</v>
      </c>
      <c r="E4" s="58" t="s">
        <v>135</v>
      </c>
      <c r="F4" s="58">
        <v>1</v>
      </c>
      <c r="G4" s="58">
        <v>4188.0341879999996</v>
      </c>
      <c r="H4" s="58">
        <v>4188.03</v>
      </c>
      <c r="I4" s="59">
        <v>0.17</v>
      </c>
      <c r="J4" s="58">
        <v>711.97</v>
      </c>
      <c r="K4" s="62">
        <v>4900</v>
      </c>
      <c r="L4" s="61" t="s">
        <v>144</v>
      </c>
      <c r="M4" s="58"/>
      <c r="N4" s="58"/>
    </row>
    <row r="5" spans="1:14" ht="14.25" x14ac:dyDescent="0.15">
      <c r="A5" s="96" t="s">
        <v>142</v>
      </c>
      <c r="B5" s="97" t="s">
        <v>145</v>
      </c>
      <c r="C5" s="58" t="s">
        <v>146</v>
      </c>
      <c r="D5" s="58" t="s">
        <v>147</v>
      </c>
      <c r="E5" s="58" t="s">
        <v>148</v>
      </c>
      <c r="F5" s="58">
        <v>1</v>
      </c>
      <c r="G5" s="58">
        <v>33333.333333000002</v>
      </c>
      <c r="H5" s="58">
        <v>33333.33</v>
      </c>
      <c r="I5" s="59">
        <v>0.17</v>
      </c>
      <c r="J5" s="58">
        <v>5666.67</v>
      </c>
      <c r="K5" s="62">
        <v>39000</v>
      </c>
      <c r="L5" s="98" t="s">
        <v>149</v>
      </c>
      <c r="M5" s="58"/>
      <c r="N5" s="58"/>
    </row>
    <row r="6" spans="1:14" ht="14.25" x14ac:dyDescent="0.15">
      <c r="A6" s="96"/>
      <c r="B6" s="97"/>
      <c r="C6" s="58" t="s">
        <v>150</v>
      </c>
      <c r="D6" s="58" t="s">
        <v>151</v>
      </c>
      <c r="E6" s="58" t="s">
        <v>135</v>
      </c>
      <c r="F6" s="58">
        <v>1</v>
      </c>
      <c r="G6" s="58">
        <v>21367.521368000002</v>
      </c>
      <c r="H6" s="58">
        <v>21367.52</v>
      </c>
      <c r="I6" s="59">
        <v>0.17</v>
      </c>
      <c r="J6" s="58">
        <v>3632.48</v>
      </c>
      <c r="K6" s="62">
        <v>25000</v>
      </c>
      <c r="L6" s="99"/>
      <c r="M6" s="58"/>
      <c r="N6" s="58"/>
    </row>
    <row r="7" spans="1:14" ht="14.25" x14ac:dyDescent="0.15">
      <c r="A7" s="56" t="s">
        <v>152</v>
      </c>
      <c r="B7" s="57" t="s">
        <v>145</v>
      </c>
      <c r="C7" s="58" t="s">
        <v>153</v>
      </c>
      <c r="D7" s="58" t="s">
        <v>151</v>
      </c>
      <c r="E7" s="58" t="s">
        <v>135</v>
      </c>
      <c r="F7" s="58">
        <v>1</v>
      </c>
      <c r="G7" s="58">
        <v>92307.692307999998</v>
      </c>
      <c r="H7" s="58">
        <v>92307.69</v>
      </c>
      <c r="I7" s="59">
        <v>0.17</v>
      </c>
      <c r="J7" s="58">
        <v>15692.31</v>
      </c>
      <c r="K7" s="62">
        <v>108000</v>
      </c>
      <c r="L7" s="61" t="s">
        <v>154</v>
      </c>
      <c r="M7" s="58"/>
      <c r="N7" s="58"/>
    </row>
    <row r="8" spans="1:14" ht="14.25" x14ac:dyDescent="0.15">
      <c r="A8" s="58"/>
      <c r="B8" s="58"/>
      <c r="C8" s="58"/>
      <c r="D8" s="58"/>
      <c r="E8" s="58"/>
      <c r="F8" s="58"/>
      <c r="G8" s="58"/>
      <c r="H8" s="58"/>
      <c r="I8" s="59"/>
      <c r="J8" s="58"/>
      <c r="K8" s="62"/>
      <c r="L8" s="65"/>
      <c r="M8" s="58"/>
      <c r="N8" s="58"/>
    </row>
    <row r="9" spans="1:14" ht="14.25" x14ac:dyDescent="0.15">
      <c r="A9" s="58"/>
      <c r="B9" s="58"/>
      <c r="C9" s="58"/>
      <c r="D9" s="58"/>
      <c r="E9" s="58"/>
      <c r="F9" s="58"/>
      <c r="G9" s="58"/>
      <c r="H9" s="58"/>
      <c r="I9" s="59"/>
      <c r="J9" s="58"/>
      <c r="K9" s="62"/>
      <c r="L9" s="65"/>
      <c r="M9" s="58"/>
      <c r="N9" s="58"/>
    </row>
    <row r="10" spans="1:14" ht="14.25" x14ac:dyDescent="0.15">
      <c r="A10" s="58" t="s">
        <v>155</v>
      </c>
      <c r="B10" s="58" t="s">
        <v>156</v>
      </c>
      <c r="C10" s="58" t="s">
        <v>157</v>
      </c>
      <c r="D10" s="58" t="s">
        <v>158</v>
      </c>
      <c r="E10" s="58" t="s">
        <v>135</v>
      </c>
      <c r="F10" s="58">
        <v>0.5</v>
      </c>
      <c r="G10" s="58">
        <v>179487.17949000001</v>
      </c>
      <c r="H10" s="58">
        <v>89743.59</v>
      </c>
      <c r="I10" s="59">
        <v>0.17</v>
      </c>
      <c r="J10" s="58">
        <v>15256.41</v>
      </c>
      <c r="K10" s="62">
        <v>105000</v>
      </c>
      <c r="L10" s="61" t="s">
        <v>159</v>
      </c>
      <c r="M10" s="58"/>
      <c r="N10" s="58"/>
    </row>
    <row r="11" spans="1:14" ht="14.25" x14ac:dyDescent="0.15">
      <c r="A11" s="58" t="s">
        <v>155</v>
      </c>
      <c r="B11" s="58" t="s">
        <v>156</v>
      </c>
      <c r="C11" s="58" t="s">
        <v>157</v>
      </c>
      <c r="D11" s="58" t="s">
        <v>158</v>
      </c>
      <c r="E11" s="58" t="s">
        <v>135</v>
      </c>
      <c r="F11" s="58">
        <v>0.5</v>
      </c>
      <c r="G11" s="58">
        <v>179487.17949000001</v>
      </c>
      <c r="H11" s="58">
        <v>89743.59</v>
      </c>
      <c r="I11" s="59">
        <v>0.17</v>
      </c>
      <c r="J11" s="58">
        <v>15256.41</v>
      </c>
      <c r="K11" s="62">
        <v>105000</v>
      </c>
      <c r="L11" s="61" t="s">
        <v>160</v>
      </c>
      <c r="M11" s="58"/>
      <c r="N11" s="58"/>
    </row>
    <row r="12" spans="1:14" ht="14.25" x14ac:dyDescent="0.15">
      <c r="A12" s="58" t="s">
        <v>155</v>
      </c>
      <c r="B12" s="58" t="s">
        <v>156</v>
      </c>
      <c r="C12" s="58" t="s">
        <v>157</v>
      </c>
      <c r="D12" s="58" t="s">
        <v>158</v>
      </c>
      <c r="E12" s="58" t="s">
        <v>135</v>
      </c>
      <c r="F12" s="58">
        <v>0.5</v>
      </c>
      <c r="G12" s="58">
        <v>179487.17949000001</v>
      </c>
      <c r="H12" s="58">
        <v>89743.59</v>
      </c>
      <c r="I12" s="59">
        <v>0.17</v>
      </c>
      <c r="J12" s="58">
        <v>15256.41</v>
      </c>
      <c r="K12" s="62">
        <v>105000</v>
      </c>
      <c r="L12" s="61" t="s">
        <v>161</v>
      </c>
      <c r="M12" s="58"/>
      <c r="N12" s="58"/>
    </row>
    <row r="13" spans="1:14" ht="14.25" x14ac:dyDescent="0.15">
      <c r="A13" s="58" t="s">
        <v>155</v>
      </c>
      <c r="B13" s="58" t="s">
        <v>156</v>
      </c>
      <c r="C13" s="58" t="s">
        <v>157</v>
      </c>
      <c r="D13" s="58" t="s">
        <v>158</v>
      </c>
      <c r="E13" s="58" t="s">
        <v>135</v>
      </c>
      <c r="F13" s="58">
        <v>0.5</v>
      </c>
      <c r="G13" s="58">
        <v>179487.17949000001</v>
      </c>
      <c r="H13" s="58">
        <v>89743.59</v>
      </c>
      <c r="I13" s="59">
        <v>0.17</v>
      </c>
      <c r="J13" s="58">
        <v>15256.41</v>
      </c>
      <c r="K13" s="62">
        <v>105000</v>
      </c>
      <c r="L13" s="61" t="s">
        <v>162</v>
      </c>
      <c r="M13" s="58"/>
      <c r="N13" s="58"/>
    </row>
    <row r="14" spans="1:14" ht="14.25" x14ac:dyDescent="0.15">
      <c r="A14" s="58" t="s">
        <v>155</v>
      </c>
      <c r="B14" s="58" t="s">
        <v>156</v>
      </c>
      <c r="C14" s="58" t="s">
        <v>163</v>
      </c>
      <c r="D14" s="58"/>
      <c r="E14" s="58" t="s">
        <v>135</v>
      </c>
      <c r="F14" s="58">
        <v>0.5</v>
      </c>
      <c r="G14" s="58">
        <v>183760.68376000001</v>
      </c>
      <c r="H14" s="58">
        <v>91880.34</v>
      </c>
      <c r="I14" s="59">
        <v>0.17</v>
      </c>
      <c r="J14" s="58">
        <v>15619.66</v>
      </c>
      <c r="K14" s="62">
        <v>107500</v>
      </c>
      <c r="L14" s="61" t="s">
        <v>164</v>
      </c>
      <c r="M14" s="58"/>
      <c r="N14" s="58"/>
    </row>
    <row r="15" spans="1:14" ht="14.25" x14ac:dyDescent="0.15">
      <c r="A15" s="58" t="s">
        <v>155</v>
      </c>
      <c r="B15" s="58" t="s">
        <v>156</v>
      </c>
      <c r="C15" s="58" t="s">
        <v>163</v>
      </c>
      <c r="D15" s="58"/>
      <c r="E15" s="58" t="s">
        <v>135</v>
      </c>
      <c r="F15" s="58">
        <v>0.5</v>
      </c>
      <c r="G15" s="58">
        <v>183760.68376000001</v>
      </c>
      <c r="H15" s="58">
        <v>91880.34</v>
      </c>
      <c r="I15" s="59">
        <v>0.17</v>
      </c>
      <c r="J15" s="58">
        <v>15619.66</v>
      </c>
      <c r="K15" s="62">
        <v>107500</v>
      </c>
      <c r="L15" s="61" t="s">
        <v>165</v>
      </c>
      <c r="M15" s="58"/>
      <c r="N15" s="58"/>
    </row>
    <row r="16" spans="1:14" ht="14.25" x14ac:dyDescent="0.15">
      <c r="A16" s="58" t="s">
        <v>155</v>
      </c>
      <c r="B16" s="58" t="s">
        <v>156</v>
      </c>
      <c r="C16" s="58" t="s">
        <v>166</v>
      </c>
      <c r="D16" s="58" t="s">
        <v>167</v>
      </c>
      <c r="E16" s="58" t="s">
        <v>148</v>
      </c>
      <c r="F16" s="58">
        <v>1</v>
      </c>
      <c r="G16" s="58">
        <v>29914.529914999999</v>
      </c>
      <c r="H16" s="58">
        <v>29914.53</v>
      </c>
      <c r="I16" s="59">
        <v>0.17</v>
      </c>
      <c r="J16" s="58">
        <v>5085.47</v>
      </c>
      <c r="K16" s="62">
        <v>35000</v>
      </c>
      <c r="L16" s="61" t="s">
        <v>168</v>
      </c>
      <c r="M16" s="58"/>
      <c r="N16" s="58"/>
    </row>
    <row r="17" spans="1:14" ht="14.25" x14ac:dyDescent="0.15">
      <c r="A17" s="58" t="s">
        <v>169</v>
      </c>
      <c r="B17" s="58" t="s">
        <v>170</v>
      </c>
      <c r="C17" s="58" t="s">
        <v>171</v>
      </c>
      <c r="D17" s="58"/>
      <c r="E17" s="58"/>
      <c r="F17" s="58">
        <v>1</v>
      </c>
      <c r="G17" s="58">
        <v>24432.432432000001</v>
      </c>
      <c r="H17" s="58">
        <v>24432.43</v>
      </c>
      <c r="I17" s="59">
        <v>0.11</v>
      </c>
      <c r="J17" s="58">
        <v>2687.57</v>
      </c>
      <c r="K17" s="62">
        <v>27120</v>
      </c>
      <c r="L17" s="61" t="s">
        <v>172</v>
      </c>
      <c r="M17" s="58"/>
      <c r="N17" s="58"/>
    </row>
  </sheetData>
  <mergeCells count="4">
    <mergeCell ref="A1:N1"/>
    <mergeCell ref="A5:A6"/>
    <mergeCell ref="B5:B6"/>
    <mergeCell ref="L5:L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workbookViewId="0">
      <selection activeCell="C24" sqref="C24"/>
    </sheetView>
  </sheetViews>
  <sheetFormatPr defaultRowHeight="13.5" x14ac:dyDescent="0.15"/>
  <cols>
    <col min="1" max="1" width="10.125" customWidth="1"/>
    <col min="2" max="2" width="30.375" customWidth="1"/>
    <col min="3" max="3" width="33.125" customWidth="1"/>
    <col min="4" max="4" width="17.625" customWidth="1"/>
  </cols>
  <sheetData>
    <row r="1" spans="1:12" ht="14.25" x14ac:dyDescent="0.15">
      <c r="A1" s="100" t="s">
        <v>173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ht="14.25" x14ac:dyDescent="0.15">
      <c r="A2" s="51" t="s">
        <v>121</v>
      </c>
      <c r="B2" s="51" t="s">
        <v>174</v>
      </c>
      <c r="C2" s="51" t="s">
        <v>123</v>
      </c>
      <c r="D2" s="51" t="s">
        <v>124</v>
      </c>
      <c r="E2" s="51" t="s">
        <v>125</v>
      </c>
      <c r="F2" s="51" t="s">
        <v>8</v>
      </c>
      <c r="G2" s="51" t="s">
        <v>7</v>
      </c>
      <c r="H2" s="51" t="s">
        <v>126</v>
      </c>
      <c r="I2" s="52" t="s">
        <v>127</v>
      </c>
      <c r="J2" s="55" t="s">
        <v>128</v>
      </c>
      <c r="K2" s="55" t="s">
        <v>213</v>
      </c>
      <c r="L2" s="54" t="s">
        <v>130</v>
      </c>
    </row>
    <row r="3" spans="1:12" ht="14.25" x14ac:dyDescent="0.15">
      <c r="A3" s="57" t="s">
        <v>175</v>
      </c>
      <c r="B3" s="56" t="s">
        <v>176</v>
      </c>
      <c r="C3" s="58" t="s">
        <v>177</v>
      </c>
      <c r="D3" s="58"/>
      <c r="E3" s="58" t="s">
        <v>178</v>
      </c>
      <c r="F3" s="58">
        <v>595.23</v>
      </c>
      <c r="G3" s="58">
        <v>16.037735849000001</v>
      </c>
      <c r="H3" s="58">
        <v>9546.14</v>
      </c>
      <c r="I3" s="59">
        <v>0.06</v>
      </c>
      <c r="J3" s="62">
        <v>572.77</v>
      </c>
      <c r="K3" s="62">
        <v>10118.91</v>
      </c>
      <c r="L3" s="63" t="s">
        <v>179</v>
      </c>
    </row>
    <row r="4" spans="1:12" ht="14.25" x14ac:dyDescent="0.15">
      <c r="A4" s="57" t="s">
        <v>175</v>
      </c>
      <c r="B4" s="56" t="s">
        <v>180</v>
      </c>
      <c r="C4" s="58" t="s">
        <v>181</v>
      </c>
      <c r="D4" s="58"/>
      <c r="E4" s="58" t="s">
        <v>182</v>
      </c>
      <c r="F4" s="58">
        <v>1</v>
      </c>
      <c r="G4" s="58">
        <v>1254.7169811000001</v>
      </c>
      <c r="H4" s="58">
        <v>1254.72</v>
      </c>
      <c r="I4" s="59">
        <v>0.06</v>
      </c>
      <c r="J4" s="62">
        <v>75.28</v>
      </c>
      <c r="K4" s="62">
        <v>1330</v>
      </c>
      <c r="L4" s="63" t="s">
        <v>183</v>
      </c>
    </row>
    <row r="5" spans="1:12" ht="14.25" x14ac:dyDescent="0.15">
      <c r="A5" s="97" t="s">
        <v>152</v>
      </c>
      <c r="B5" s="96" t="s">
        <v>184</v>
      </c>
      <c r="C5" s="58" t="s">
        <v>185</v>
      </c>
      <c r="D5" s="58" t="s">
        <v>186</v>
      </c>
      <c r="E5" s="58" t="s">
        <v>187</v>
      </c>
      <c r="F5" s="58">
        <v>1</v>
      </c>
      <c r="G5" s="58">
        <v>5.8119658120000004</v>
      </c>
      <c r="H5" s="58">
        <v>5.81</v>
      </c>
      <c r="I5" s="59">
        <v>0.17</v>
      </c>
      <c r="J5" s="62">
        <v>0.98770000000000002</v>
      </c>
      <c r="K5" s="62">
        <v>6.7976999999999999</v>
      </c>
      <c r="L5" s="98" t="s">
        <v>188</v>
      </c>
    </row>
    <row r="6" spans="1:12" ht="14.25" x14ac:dyDescent="0.15">
      <c r="A6" s="97"/>
      <c r="B6" s="96"/>
      <c r="C6" s="58" t="s">
        <v>185</v>
      </c>
      <c r="D6" s="58"/>
      <c r="E6" s="58"/>
      <c r="F6" s="58"/>
      <c r="G6" s="58"/>
      <c r="H6" s="66">
        <v>-2.91</v>
      </c>
      <c r="I6" s="59">
        <v>0.17</v>
      </c>
      <c r="J6" s="60">
        <v>-0.49469999999999997</v>
      </c>
      <c r="K6" s="60">
        <v>-3.4</v>
      </c>
      <c r="L6" s="99"/>
    </row>
    <row r="7" spans="1:12" ht="14.25" x14ac:dyDescent="0.15">
      <c r="A7" s="97"/>
      <c r="B7" s="96"/>
      <c r="C7" s="58" t="s">
        <v>189</v>
      </c>
      <c r="D7" s="58" t="s">
        <v>190</v>
      </c>
      <c r="E7" s="58" t="s">
        <v>191</v>
      </c>
      <c r="F7" s="58">
        <v>1</v>
      </c>
      <c r="G7" s="58">
        <v>6.7521367521000002</v>
      </c>
      <c r="H7" s="58">
        <v>6.75</v>
      </c>
      <c r="I7" s="59">
        <v>0.17</v>
      </c>
      <c r="J7" s="62">
        <v>1.1475</v>
      </c>
      <c r="K7" s="62">
        <v>7.9</v>
      </c>
      <c r="L7" s="99"/>
    </row>
    <row r="8" spans="1:12" ht="14.25" x14ac:dyDescent="0.15">
      <c r="A8" s="97"/>
      <c r="B8" s="96"/>
      <c r="C8" s="58" t="s">
        <v>192</v>
      </c>
      <c r="D8" s="58" t="s">
        <v>193</v>
      </c>
      <c r="E8" s="58" t="s">
        <v>194</v>
      </c>
      <c r="F8" s="58">
        <v>0.29199999999999998</v>
      </c>
      <c r="G8" s="58">
        <v>11.796042735</v>
      </c>
      <c r="H8" s="58">
        <v>3.44</v>
      </c>
      <c r="I8" s="59">
        <v>0.17</v>
      </c>
      <c r="J8" s="62">
        <v>0.58479999999999999</v>
      </c>
      <c r="K8" s="62">
        <v>4.0199999999999996</v>
      </c>
      <c r="L8" s="99"/>
    </row>
    <row r="9" spans="1:12" ht="14.25" x14ac:dyDescent="0.15">
      <c r="A9" s="97"/>
      <c r="B9" s="96"/>
      <c r="C9" s="58" t="s">
        <v>195</v>
      </c>
      <c r="D9" s="58" t="s">
        <v>196</v>
      </c>
      <c r="E9" s="58" t="s">
        <v>197</v>
      </c>
      <c r="F9" s="58">
        <v>1</v>
      </c>
      <c r="G9" s="58">
        <v>11.025641026000001</v>
      </c>
      <c r="H9" s="58">
        <v>11.03</v>
      </c>
      <c r="I9" s="59">
        <v>0.17</v>
      </c>
      <c r="J9" s="62">
        <v>1.8751</v>
      </c>
      <c r="K9" s="62">
        <v>12.91</v>
      </c>
      <c r="L9" s="99"/>
    </row>
    <row r="10" spans="1:12" ht="14.25" x14ac:dyDescent="0.15">
      <c r="A10" s="97"/>
      <c r="B10" s="96"/>
      <c r="C10" s="58" t="s">
        <v>198</v>
      </c>
      <c r="D10" s="58" t="s">
        <v>193</v>
      </c>
      <c r="E10" s="58" t="s">
        <v>194</v>
      </c>
      <c r="F10" s="58">
        <v>0.23799999999999999</v>
      </c>
      <c r="G10" s="58">
        <v>49.414637607000003</v>
      </c>
      <c r="H10" s="58">
        <v>11.76</v>
      </c>
      <c r="I10" s="59">
        <v>0.17</v>
      </c>
      <c r="J10" s="62">
        <v>1.9992000000000001</v>
      </c>
      <c r="K10" s="62">
        <v>13.76</v>
      </c>
      <c r="L10" s="99"/>
    </row>
    <row r="11" spans="1:12" ht="14.25" x14ac:dyDescent="0.15">
      <c r="A11" s="97"/>
      <c r="B11" s="96"/>
      <c r="C11" s="58" t="s">
        <v>199</v>
      </c>
      <c r="D11" s="58" t="s">
        <v>200</v>
      </c>
      <c r="E11" s="58" t="s">
        <v>191</v>
      </c>
      <c r="F11" s="58">
        <v>1</v>
      </c>
      <c r="G11" s="58">
        <v>3.0769230769</v>
      </c>
      <c r="H11" s="58">
        <v>3.08</v>
      </c>
      <c r="I11" s="59">
        <v>0.17</v>
      </c>
      <c r="J11" s="62">
        <v>0.52359999999999995</v>
      </c>
      <c r="K11" s="62">
        <v>3.6</v>
      </c>
      <c r="L11" s="99"/>
    </row>
    <row r="12" spans="1:12" ht="14.25" x14ac:dyDescent="0.15">
      <c r="A12" s="97"/>
      <c r="B12" s="96"/>
      <c r="C12" s="58" t="s">
        <v>201</v>
      </c>
      <c r="D12" s="58" t="s">
        <v>200</v>
      </c>
      <c r="E12" s="58" t="s">
        <v>191</v>
      </c>
      <c r="F12" s="58">
        <v>1</v>
      </c>
      <c r="G12" s="58">
        <v>0.85470085470000001</v>
      </c>
      <c r="H12" s="58">
        <v>0.85</v>
      </c>
      <c r="I12" s="59">
        <v>0.17</v>
      </c>
      <c r="J12" s="62">
        <v>0.14449999999999999</v>
      </c>
      <c r="K12" s="62">
        <v>0.99</v>
      </c>
      <c r="L12" s="99"/>
    </row>
    <row r="13" spans="1:12" ht="14.25" x14ac:dyDescent="0.15">
      <c r="A13" s="97"/>
      <c r="B13" s="96"/>
      <c r="C13" s="58" t="s">
        <v>201</v>
      </c>
      <c r="D13" s="58" t="s">
        <v>200</v>
      </c>
      <c r="E13" s="58" t="s">
        <v>191</v>
      </c>
      <c r="F13" s="58">
        <v>1</v>
      </c>
      <c r="G13" s="58">
        <v>0.85470085470000001</v>
      </c>
      <c r="H13" s="58">
        <v>0.85</v>
      </c>
      <c r="I13" s="59">
        <v>0.17</v>
      </c>
      <c r="J13" s="62">
        <v>0.14449999999999999</v>
      </c>
      <c r="K13" s="62">
        <v>0.99</v>
      </c>
      <c r="L13" s="99"/>
    </row>
    <row r="14" spans="1:12" ht="14.25" x14ac:dyDescent="0.15">
      <c r="A14" s="97" t="s">
        <v>202</v>
      </c>
      <c r="B14" s="96" t="s">
        <v>203</v>
      </c>
      <c r="C14" s="58" t="s">
        <v>204</v>
      </c>
      <c r="D14" s="58"/>
      <c r="E14" s="58" t="s">
        <v>205</v>
      </c>
      <c r="F14" s="58">
        <v>1</v>
      </c>
      <c r="G14" s="58">
        <v>12264.150943000001</v>
      </c>
      <c r="H14" s="58">
        <v>12264.15</v>
      </c>
      <c r="I14" s="59">
        <v>0.06</v>
      </c>
      <c r="J14" s="62">
        <v>735.85</v>
      </c>
      <c r="K14" s="62">
        <v>13000</v>
      </c>
      <c r="L14" s="99">
        <v>25459562</v>
      </c>
    </row>
    <row r="15" spans="1:12" ht="14.25" x14ac:dyDescent="0.15">
      <c r="A15" s="97"/>
      <c r="B15" s="96"/>
      <c r="C15" s="58" t="s">
        <v>204</v>
      </c>
      <c r="D15" s="58"/>
      <c r="E15" s="58" t="s">
        <v>205</v>
      </c>
      <c r="F15" s="58">
        <v>1</v>
      </c>
      <c r="G15" s="58">
        <v>18867.924528</v>
      </c>
      <c r="H15" s="58">
        <v>18867.919999999998</v>
      </c>
      <c r="I15" s="59">
        <v>0.06</v>
      </c>
      <c r="J15" s="58">
        <v>1132.08</v>
      </c>
      <c r="K15" s="62">
        <v>20000</v>
      </c>
      <c r="L15" s="99"/>
    </row>
    <row r="16" spans="1:12" ht="14.25" x14ac:dyDescent="0.15">
      <c r="A16" s="57" t="s">
        <v>202</v>
      </c>
      <c r="B16" s="56" t="s">
        <v>203</v>
      </c>
      <c r="C16" s="58" t="s">
        <v>206</v>
      </c>
      <c r="D16" s="58" t="s">
        <v>158</v>
      </c>
      <c r="E16" s="58" t="s">
        <v>135</v>
      </c>
      <c r="F16" s="58">
        <v>4</v>
      </c>
      <c r="G16" s="58">
        <v>13534.188034000001</v>
      </c>
      <c r="H16" s="58">
        <v>54136.75</v>
      </c>
      <c r="I16" s="59">
        <v>0.17</v>
      </c>
      <c r="J16" s="58">
        <v>9203.25</v>
      </c>
      <c r="K16" s="62">
        <v>63340</v>
      </c>
      <c r="L16" s="64">
        <v>25459563</v>
      </c>
    </row>
    <row r="17" spans="1:12" ht="14.25" x14ac:dyDescent="0.15">
      <c r="A17" s="57" t="s">
        <v>207</v>
      </c>
      <c r="B17" s="56" t="s">
        <v>208</v>
      </c>
      <c r="C17" s="58" t="s">
        <v>209</v>
      </c>
      <c r="D17" s="58" t="s">
        <v>210</v>
      </c>
      <c r="E17" s="58" t="s">
        <v>211</v>
      </c>
      <c r="F17" s="58">
        <v>1000</v>
      </c>
      <c r="G17" s="58">
        <v>13.076923077</v>
      </c>
      <c r="H17" s="58">
        <v>13076.92</v>
      </c>
      <c r="I17" s="59">
        <v>0.17</v>
      </c>
      <c r="J17" s="58">
        <v>2223.08</v>
      </c>
      <c r="K17" s="62">
        <v>15300</v>
      </c>
      <c r="L17" s="63" t="s">
        <v>212</v>
      </c>
    </row>
  </sheetData>
  <mergeCells count="7">
    <mergeCell ref="A1:L1"/>
    <mergeCell ref="A5:A13"/>
    <mergeCell ref="B5:B13"/>
    <mergeCell ref="L5:L13"/>
    <mergeCell ref="A14:A15"/>
    <mergeCell ref="B14:B15"/>
    <mergeCell ref="L14:L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2019年销售总表</vt:lpstr>
      <vt:lpstr>项目核算表</vt:lpstr>
      <vt:lpstr>销项发票</vt:lpstr>
      <vt:lpstr>进项发票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2019-04-02T10:08:50Z</dcterms:modified>
</cp:coreProperties>
</file>