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calesPrep\ImportData\"/>
    </mc:Choice>
  </mc:AlternateContent>
  <bookViews>
    <workbookView xWindow="0" yWindow="0" windowWidth="24000" windowHeight="9600"/>
  </bookViews>
  <sheets>
    <sheet name="temp7264878050213265326" sheetId="1" r:id="rId1"/>
  </sheets>
  <calcPr calcId="162913"/>
</workbook>
</file>

<file path=xl/calcChain.xml><?xml version="1.0" encoding="utf-8"?>
<calcChain xmlns="http://schemas.openxmlformats.org/spreadsheetml/2006/main">
  <c r="B218" i="1" l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 l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 l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<sst xmlns="http://schemas.openxmlformats.org/spreadsheetml/2006/main" count="436" uniqueCount="242">
  <si>
    <t>Артикул</t>
  </si>
  <si>
    <t>Штрихкод</t>
  </si>
  <si>
    <t>Наименование</t>
  </si>
  <si>
    <t>Цена ₽</t>
  </si>
  <si>
    <t>ВИНТ ОЦИНК.ПКР. DIN 7985 М 4Х10</t>
  </si>
  <si>
    <t>421,00</t>
  </si>
  <si>
    <t>ВИНТ ОЦИНК.ПКР. DIN 7985 М 4Х12</t>
  </si>
  <si>
    <t>ВИНТ ОЦИНК.ПКР. DIN 7985 М 4Х16</t>
  </si>
  <si>
    <t>ВИНТ ОЦИНК.ПКР. DIN 7985 М 4Х20</t>
  </si>
  <si>
    <t>ВИНТ ОЦИНК.ПКР. DIN 7985 М 4Х25</t>
  </si>
  <si>
    <t>ВИНТ ОЦИНК.ПКР. DIN 7985 М 4Х30</t>
  </si>
  <si>
    <t>ВИНТ ОЦИНК.ПКР. DIN 7985 М 4Х40</t>
  </si>
  <si>
    <t>ВИНТ ОЦИНК.ПКР. DIN 7985 М 5Х16</t>
  </si>
  <si>
    <t>ВИНТ ОЦИНК.ПКР. DIN 7985 М 5Х30</t>
  </si>
  <si>
    <t>ВИНТ ОЦИНК.ПКР. DIN 7985 М 6Х12</t>
  </si>
  <si>
    <t>ВИНТ ОЦИНК.ПКР. DIN 7985 М 6Х16</t>
  </si>
  <si>
    <t>ВИНТ ОЦИНК.ПКР. DIN 7985 М 6Х20</t>
  </si>
  <si>
    <t>ВИНТ ОЦИНК.ПОТ. DIN 965 М 4Х10</t>
  </si>
  <si>
    <t>466,00</t>
  </si>
  <si>
    <t>ВИНТ ОЦИНК.ПОТ. DIN 965 М 4Х20</t>
  </si>
  <si>
    <t>ВИНТ ОЦИНК.ПОТ. DIN 965 М 4Х25</t>
  </si>
  <si>
    <t>ВИНТ ОЦИНК.ПОТ. DIN 965 М 4Х30</t>
  </si>
  <si>
    <t>ВИНТ ОЦИНК.ПОТ. DIN 965 М 4Х40</t>
  </si>
  <si>
    <t>ВИНТ ОЦИНК.ПОТ. DIN 965 М 5Х12</t>
  </si>
  <si>
    <t>ВИНТ ОЦИНК.ПОТ. DIN 965 М 5Х16</t>
  </si>
  <si>
    <t>ВИНТ ОЦИНК.ПОТ. DIN 965 М 5Х30</t>
  </si>
  <si>
    <t>ВИНТ ОЦИНК.ПОТ. DIN 965 М 5Х40</t>
  </si>
  <si>
    <t>ВИНТ ОЦИНК.ПОТ. DIN 965 М 5Х50</t>
  </si>
  <si>
    <t>ВИНТ ОЦИНК.ПОТ. DIN 965 М 6Х20</t>
  </si>
  <si>
    <t>ВИНТ ОЦИНК.ПОТ. DIN 965 М 6Х30</t>
  </si>
  <si>
    <t>Номер лотка</t>
  </si>
  <si>
    <t>БОЛТ ОЦИНК. DIN 933 М 6Х 20</t>
  </si>
  <si>
    <t>465,00</t>
  </si>
  <si>
    <t>БОЛТ ОЦИНК. DIN 933 М 6Х 30</t>
  </si>
  <si>
    <t>БОЛТ ОЦИНК. DIN 933 М 6Х 40</t>
  </si>
  <si>
    <t>БОЛТ ОЦИНК. DIN 933 М 6Х 50</t>
  </si>
  <si>
    <t>БОЛТ ОЦИНК. DIN 933 М 6Х 60</t>
  </si>
  <si>
    <t>БОЛТ ОЦИНК. DIN 933 М 6Х 70</t>
  </si>
  <si>
    <t>БОЛТ ОЦИНК. DIN 933 М 8Х 20</t>
  </si>
  <si>
    <t>БОЛТ ОЦИНК. DIN 933 М 8Х 30</t>
  </si>
  <si>
    <t>БОЛТ ОЦИНК. DIN 933 М 8Х 40</t>
  </si>
  <si>
    <t>БОЛТ ОЦИНК. DIN 933 М 8Х 50</t>
  </si>
  <si>
    <t>БОЛТ ОЦИНК. DIN 933 М 8Х 60</t>
  </si>
  <si>
    <t>БОЛТ ОЦИНК. DIN 933 М 8Х 70</t>
  </si>
  <si>
    <t>БОЛТ ОЦИНК. DIN 933 М 8Х 80</t>
  </si>
  <si>
    <t>БОЛТ ОЦИНК. DIN 933 М10Х 30</t>
  </si>
  <si>
    <t>БОЛТ ОЦИНК. DIN 933 М10Х 40</t>
  </si>
  <si>
    <t>БОЛТ ОЦИНК. DIN 933 М10Х 50</t>
  </si>
  <si>
    <t>БОЛТ ОЦИНК. DIN 933 М12Х 30</t>
  </si>
  <si>
    <t>БОЛТ ОЦИНК. DIN 933 М12Х 40</t>
  </si>
  <si>
    <t>БОЛТ МЕБЕЛЬН.С УСОМ ОЦ.DIN 607 М 6Х 25</t>
  </si>
  <si>
    <t>337,00</t>
  </si>
  <si>
    <t>БОЛТ МЕБЕЛЬН.С УСОМ ОЦ.DIN 607 М 6Х 30</t>
  </si>
  <si>
    <t>БОЛТ МЕБЕЛЬН.С УСОМ ОЦ.DIN 607 М 6Х 40</t>
  </si>
  <si>
    <t>БОЛТ МЕБЕЛЬН.С УСОМ ОЦ.DIN 607 М 6Х 50</t>
  </si>
  <si>
    <t>БОЛТ МЕБЕЛЬН.С УСОМ ОЦ.DIN 607 М 6Х 60</t>
  </si>
  <si>
    <t>БОЛТ МЕБЕЛЬН.С УСОМ ОЦ.DIN 607 М 8Х 60</t>
  </si>
  <si>
    <t>БОЛТ МЕБЕЛЬН.С УСОМ ОЦ.DIN 607 М 8Х 70</t>
  </si>
  <si>
    <t>БОЛТ МЕБЕЛЬН.С УСОМ ОЦ.DIN 607 М 8Х 80</t>
  </si>
  <si>
    <t>БОЛТ МЕБЕЛЬН.С УСОМ ОЦ.DIN 607 М 8Х 90</t>
  </si>
  <si>
    <t>БОЛТ МЕБЕЛЬН.С УСОМ ОЦ.DIN 607 М 8Х100</t>
  </si>
  <si>
    <t>БОЛТ МЕБЕЛЬН.С УСОМ ОЦ.DIN 607 М 10Х 70</t>
  </si>
  <si>
    <t>БОЛТ МЕБЕЛЬН.С УСОМ ОЦ.DIN 607 М 10Х 90</t>
  </si>
  <si>
    <t>БОЛТ ОЦИНК. DIN 933 М 8Х100</t>
  </si>
  <si>
    <t>БОЛТ ОЦИНК. DIN 933 М10Х 60</t>
  </si>
  <si>
    <t>БОЛТ ОЦИНК. DIN 933 М10Х 70</t>
  </si>
  <si>
    <t>БОЛТ ОЦИНК. DIN 933 М10Х 80</t>
  </si>
  <si>
    <t>БОЛТ ОЦИНК. DIN 933 М10Х 90</t>
  </si>
  <si>
    <t>БОЛТ ОЦИНК. DIN 933 М10Х100</t>
  </si>
  <si>
    <t>БОЛТ ОЦИНК. DIN 933 М12Х 50</t>
  </si>
  <si>
    <t>БОЛТ ОЦИНК. DIN 933 М12Х 60</t>
  </si>
  <si>
    <t>БОЛТ ОЦИНК. DIN 933 М12Х 70</t>
  </si>
  <si>
    <t>БОЛТ ОЦИНК. DIN 933 М12Х 80</t>
  </si>
  <si>
    <t>БОЛТ ОЦИНК. DIN 933 М12Х100</t>
  </si>
  <si>
    <t>БОЛТ ОЦИНК. DIN 933 М12Х120</t>
  </si>
  <si>
    <t>БОЛТ ОЦИНК. DIN 933 М 6Х 16</t>
  </si>
  <si>
    <t>БОЛТ ОЦИНК. DIN 933 М 6Х 80</t>
  </si>
  <si>
    <t>БОЛТ ОЦИНК. DIN 933 М 6Х100</t>
  </si>
  <si>
    <t>БОЛТ ОЦИНК. DIN 933 М 8Х 25</t>
  </si>
  <si>
    <t>БОЛТ ОЦИНК. DIN 933 М 8Х120</t>
  </si>
  <si>
    <t>БОЛТ ОЦИНК. DIN 933 М10Х120</t>
  </si>
  <si>
    <t>ГАЙКА ОЦИНК. DIN 934 М 5</t>
  </si>
  <si>
    <t>296,00</t>
  </si>
  <si>
    <t>ГАЙКА ОЦИНК. DIN 934 М 6</t>
  </si>
  <si>
    <t>280,00</t>
  </si>
  <si>
    <t>ГАЙКА ОЦИНК. DIN 934 М 8</t>
  </si>
  <si>
    <t>ГАЙКА ОЦИНК. DIN 934 М10</t>
  </si>
  <si>
    <t>ГАЙКА ОЦИНК. DIN 934 М12</t>
  </si>
  <si>
    <t>ГАЙКА ОЦИНК. САМОКОНТР.DIN 985 М 6</t>
  </si>
  <si>
    <t>440,00</t>
  </si>
  <si>
    <t>ГАЙКА ОЦИНК. САМОКОНТР.DIN 985 М 8</t>
  </si>
  <si>
    <t>413,00</t>
  </si>
  <si>
    <t>ГАЙКА ОЦИНК. САМОКОНТР.DIN 985 М10</t>
  </si>
  <si>
    <t>ГАЙКА ОЦИНК. САМОКОНТР.DIN 985 М12</t>
  </si>
  <si>
    <t>ГАЙКА ОЦИНК. DIN 934 М 4</t>
  </si>
  <si>
    <t>ГАЙКА ОЦИНК. DIN 934 М16</t>
  </si>
  <si>
    <t>ГАЙКА ОЦИНК. DIN 934 М20</t>
  </si>
  <si>
    <t>ГАЙКА ОЦИНК. САМОКОНТР.DIN 985 М 5</t>
  </si>
  <si>
    <t>ГАЙКА ОЦИНК. САМОКОНТР.DIN 985 М16</t>
  </si>
  <si>
    <t>ГАЙКА ОЦИНК. DIN 934 М14</t>
  </si>
  <si>
    <t>ГАЙКА ОЦИНК. DIN 934 М18</t>
  </si>
  <si>
    <t>ГАЙКА ОЦИНК. DIN 934 М24</t>
  </si>
  <si>
    <t>САМОРЕЗЫ ГИПСОКАРТОН-ДЕРЕВО 3,5Х19</t>
  </si>
  <si>
    <t>180,00</t>
  </si>
  <si>
    <t>САМОРЕЗЫ ГИПСОКАРТОН-ДЕРЕВО 3,5Х25</t>
  </si>
  <si>
    <t xml:space="preserve"> Саморезы гипсокартон-дерево 3,5х32</t>
  </si>
  <si>
    <t xml:space="preserve"> Саморезы гипсокартон-дерево 3,5х35</t>
  </si>
  <si>
    <t xml:space="preserve"> Саморезы гипсокартон-дерево 3,5х41</t>
  </si>
  <si>
    <t xml:space="preserve"> Саморезы гипсокартон-дерево 3,5х45</t>
  </si>
  <si>
    <t xml:space="preserve"> Саморезы гипсокартон-дерево 3,5х51</t>
  </si>
  <si>
    <t>САМОРЕЗЫ ГИПСОКАРТОН-ДЕРЕВО 3,5Х55</t>
  </si>
  <si>
    <t xml:space="preserve"> Саморезы гипсокартон-дерево 3,8х64</t>
  </si>
  <si>
    <t>САМОРЕЗЫ ГИПСОКАРТОН-ДЕРЕВО 4,2Х76</t>
  </si>
  <si>
    <t>САМОРЕЗЫ ГИПСОКАРТОН-ДЕРЕВО 4,2Х89</t>
  </si>
  <si>
    <t>САМОРЕЗЫ ГИПСОКАРТОН-ДЕРЕВО 4,8Х102</t>
  </si>
  <si>
    <t>САМОРЕЗЫ ГИПСОКАРТОН-ДЕРЕВО 4,8Х127</t>
  </si>
  <si>
    <t>САМОРЕЗЫ ГИПСОКАРТОН-ДЕРЕВО 3,5X16</t>
  </si>
  <si>
    <t>САМОРЕЗЫ ГИПСОКАРТОН-ДЕРЕВО 4,8Х152</t>
  </si>
  <si>
    <t xml:space="preserve"> Саморезы гипсокартон-металл 3,5х25</t>
  </si>
  <si>
    <t>САМОРЕЗЫ ГИПСОКАРТОН-МЕТАЛЛ 3,5Х35</t>
  </si>
  <si>
    <t>САМОРЕЗЫ ГИПСОКАРТОН-МЕТАЛЛ 3,5Х41</t>
  </si>
  <si>
    <t>САМОРЕЗЫ ГИПСОКАРТОН-МЕТАЛЛ 3,5Х19</t>
  </si>
  <si>
    <t>САМОРЕЗЫ ГИПСОКАРТОН-МЕТАЛЛ 3,5Х51</t>
  </si>
  <si>
    <t>САМОРЕЗЫ ГИПСОКАРТОН-МЕТАЛЛ 3,5Х55</t>
  </si>
  <si>
    <t>САМОРЕЗЫ ГИПСОКАРТОН-МЕТАЛЛ 3,8Х64</t>
  </si>
  <si>
    <t>САМОРЕЗЫ ГИПСОКАРТОН-МЕТАЛЛ 4,2Х76</t>
  </si>
  <si>
    <t>САМОРЕЗЫ ГИПСОКАРТОН-МЕТАЛЛ 3,5Х45</t>
  </si>
  <si>
    <t>САМОРЕЗЫ УНИВЕРСАЛЬНЫЕ ЖЕЛТЫЕ 3,0Х30</t>
  </si>
  <si>
    <t>218,00</t>
  </si>
  <si>
    <t>САМОРЕЗЫ УНИВЕРСАЛЬНЫЕ ЖЕЛТЫЕ 3,5Х16</t>
  </si>
  <si>
    <t>САМОРЕЗЫ УНИВЕРСАЛЬНЫЕ ЖЕЛТЫЕ 3,5Х25</t>
  </si>
  <si>
    <t>САМОРЕЗЫ УНИВЕРСАЛЬНЫЕ ЖЕЛТЫЕ 3,5Х30</t>
  </si>
  <si>
    <t>САМОРЕЗЫ УНИВЕРСАЛЬНЫЕ ЖЕЛТЫЕ 3,5Х40</t>
  </si>
  <si>
    <t>САМОРЕЗЫ УНИВЕРСАЛЬНЫЕ ЖЕЛТЫЕ 4,0Х16</t>
  </si>
  <si>
    <t>САМОРЕЗЫ УНИВЕРСАЛЬНЫЕ ЖЕЛТЫЕ 4,0Х25</t>
  </si>
  <si>
    <t>САМОРЕЗЫ УНИВЕРСАЛЬНЫЕ ЖЕЛТЫЕ 4,0Х30</t>
  </si>
  <si>
    <t>САМОРЕЗЫ УНИВЕРСАЛЬНЫЕ ЖЕЛТЫЕ 4,0Х35</t>
  </si>
  <si>
    <t>САМОРЕЗЫ УНИВЕРСАЛЬНЫЕ ЖЕЛТЫЕ 4,0Х40</t>
  </si>
  <si>
    <t>САМОРЕЗЫ УНИВЕРСАЛЬНЫЕ ЖЕЛТЫЕ 4,0Х45</t>
  </si>
  <si>
    <t>САМОРЕЗЫ УНИВЕРСАЛЬНЫЕ ЖЕЛТЫЕ 4,0Х50</t>
  </si>
  <si>
    <t>САМОРЕЗЫ УНИВЕРСАЛЬНЫЕ ЖЕЛТЫЕ 3,5Х50</t>
  </si>
  <si>
    <t>САМОРЕЗЫ УНИВЕРСАЛЬНЫЕ ЖЕЛТЫЕ 5,0Х 60</t>
  </si>
  <si>
    <t>САМОРЕЗЫ УНИВЕРСАЛЬНЫЕ ЖЕЛТЫЕ 6,0Х 70</t>
  </si>
  <si>
    <t>САМОРЕЗЫ УНИВЕРСАЛЬНЫЕ ЖЕЛТЫЕ 6,0Х100</t>
  </si>
  <si>
    <t>САМОРЕЗЫ УНИВЕРСАЛЬНЫЕ ОЦИНК. 4.0Х50</t>
  </si>
  <si>
    <t>САМОРЕЗЫ УНИВЕРСАЛЬНЫЕ ОЦИНК. 4.0Х60</t>
  </si>
  <si>
    <t>САМОРЕЗЫ УНИВЕРСАЛЬНЫЕ ОЦИНК. 5Х 40</t>
  </si>
  <si>
    <t>САМОРЕЗЫ УНИВЕРСАЛЬНЫЕ ОЦИНК. 5Х 50</t>
  </si>
  <si>
    <t>САМОРЕЗЫ УНИВЕРСАЛЬНЫЕ ОЦИНК. 5Х 60</t>
  </si>
  <si>
    <t>САМОРЕЗЫ УНИВЕРСАЛЬНЫЕ ОЦИНК. 5Х 70</t>
  </si>
  <si>
    <t>САМОРЕЗЫ УНИВЕРСАЛЬНЫЕ ОЦИНК. 5Х 80</t>
  </si>
  <si>
    <t>САМОРЕЗЫ УНИВЕРСАЛЬНЫЕ ОЦИНК. 5Х 90</t>
  </si>
  <si>
    <t>САМОРЕЗЫ УНИВЕРСАЛЬНЫЕ ОЦИНК. 5Х100</t>
  </si>
  <si>
    <t>САМОРЕЗЫ УНИВЕРСАЛЬНЫЕ ОЦИНК. 6Х 40</t>
  </si>
  <si>
    <t>САМОРЕЗЫ УНИВЕРСАЛЬНЫЕ ОЦИНК. 6Х 50</t>
  </si>
  <si>
    <t>САМОРЕЗЫ УНИВЕРСАЛЬНЫЕ ОЦИНК. 6Х 60</t>
  </si>
  <si>
    <t>САМОРЕЗЫ УНИВЕРСАЛЬНЫЕ ОЦИНК. 6Х 70</t>
  </si>
  <si>
    <t>САМОРЕЗЫ УНИВЕРСАЛЬНЫЕ ОЦИНК. 6Х 80</t>
  </si>
  <si>
    <t>САМОРЕЗЫ УНИВЕРСАЛЬНЫЕ ОЦИНК. 6Х 90</t>
  </si>
  <si>
    <t>САМОРЕЗЫ УНИВЕРСАЛЬНЫЕ ОЦИНК. 6Х100</t>
  </si>
  <si>
    <t>Саморезы для мет.профилей остр. 3,5х11</t>
  </si>
  <si>
    <t>266,00</t>
  </si>
  <si>
    <t>Саморезы для мет.профилей с буром 3,5х11</t>
  </si>
  <si>
    <t>САМОРЕЗЫ Д/ТОНК.ПЛАСТИН ОЦ. С БУР.4,2Х13</t>
  </si>
  <si>
    <t>298,00</t>
  </si>
  <si>
    <t>САМОРЕЗЫ Д/ТОНК.ПЛАСТИН ОЦ. С БУР.4,2Х16</t>
  </si>
  <si>
    <t>САМОРЕЗЫ Д/ТОНК.ПЛАСТИН ОЦ. С БУР.4,2Х25</t>
  </si>
  <si>
    <t>САМОРЕЗЫ ДЛЯ ТОНК.ПЛАСТИН ОЦ.4,2Х13</t>
  </si>
  <si>
    <t>194,00</t>
  </si>
  <si>
    <t>САМОРЕЗЫ ДЛЯ ТОНК.ПЛАСТИН ОЦ.4,2Х16</t>
  </si>
  <si>
    <t>САМОРЕЗЫ ДЛЯ ТОНК.ПЛАСТИН ОЦ.4,2Х19</t>
  </si>
  <si>
    <t>САМОРЕЗЫ ДЛЯ ТОНК.ПЛАСТИН ОЦ.4,2Х25</t>
  </si>
  <si>
    <t>САМОРЕЗЫ ДЛЯ ТОНК.ПЛАСТИН ОЦ.4,2Х32</t>
  </si>
  <si>
    <t>САМОРЕЗЫ ДЛЯ ТОНК.ПЛАСТИН ОЦ.4,2Х41</t>
  </si>
  <si>
    <t>САМОРЕЗЫ ДЛЯ ТОНК.ПЛАСТИН ОЦ.4,2Х51</t>
  </si>
  <si>
    <t>САМОРЕЗЫ Д/ТОНК.ПЛАСТИН ОЦ.С БУР.4,2Х19</t>
  </si>
  <si>
    <t>САМОРЕЗЫ КРОВ.С БУРОМ ОЦ. С БУР 4.8Х29</t>
  </si>
  <si>
    <t>САМОРЕЗЫ КРОВ.С БУРОМ ОЦ. С БУР 4.8Х35</t>
  </si>
  <si>
    <t>САМОРЕЗЫ КРОВ.С БУРОМ ОЦ. С БУР 4.8Х50</t>
  </si>
  <si>
    <t>САМОРЕЗЫ КРОВ.С БУРОМ 4,8Х28 ТЕМ.ЗЕЛ</t>
  </si>
  <si>
    <t>293,00</t>
  </si>
  <si>
    <t>САМОРЕЗЫ КРОВ.С БУРОМ 4,8Х28 ТЕМ.КОРИЧ</t>
  </si>
  <si>
    <t>294,00</t>
  </si>
  <si>
    <t>САМОРЕЗЫ КРОВ.С БУРОМ 4,8Х28 ТЕМ.КРАСН</t>
  </si>
  <si>
    <t>САМОРЕЗЫ КРОВ.С БУРОМ 4,8Х35 ТЕМ.ЗЕЛ</t>
  </si>
  <si>
    <t>САМОРЕЗЫ КРОВ.С БУРОМ 4,8Х35 ТЕМ.КОРИЧ</t>
  </si>
  <si>
    <t>САМОРЕЗЫ КРОВ.С БУРОМ 4,8Х35 ТЕМ.КРАСН</t>
  </si>
  <si>
    <t>САМОРЕЗЫ КРОВ.С БУРОМ 4,8Х28 СИНИЕ</t>
  </si>
  <si>
    <t>САМОРЕЗЫ КРОВ.С БУРОМ 4,8Х35 СИНИЕ</t>
  </si>
  <si>
    <t>САМОРЕЗЫ КРОВ.С БУРОМ 4,8Х28 БЕЛЫЕ</t>
  </si>
  <si>
    <t>САМОРЕЗЫ КРОВ.С БУРОМ 4,8Х35 БЕЛЫЕ</t>
  </si>
  <si>
    <t>САМОРЕЗЫ КРОВ.С БУРОМ 4,8Х70 БЕЛЫЕ</t>
  </si>
  <si>
    <t>САМОРЕЗЫ КРОВ.С БУРОМ 4,8Х70 СИНИЕ</t>
  </si>
  <si>
    <t>САМОРЕЗЫ КРОВ.С БУРОМ 4,8Х70 ТЕМ.ЗЕЛ</t>
  </si>
  <si>
    <t>САМОРЕЗЫ КРОВ.С БУРОМ 4,8Х70 ТЕМ.КОРИЧ</t>
  </si>
  <si>
    <t>САМОРЕЗЫ КРОВ.С БУРОМ 4,8Х70 ТЕМ.КРАСН</t>
  </si>
  <si>
    <t>САМОРЕЗЫ КРОВ.С БУРОМ 5,5Х19 БЕЛЫЕ</t>
  </si>
  <si>
    <t>САМОРЕЗЫ КРОВ.С БУРОМ 5,5Х19 СИНИЕ</t>
  </si>
  <si>
    <t>САМОРЕЗЫ КРОВ.С БУРОМ 5,5Х19 ТЕМ.ЗЕЛ</t>
  </si>
  <si>
    <t>САМОРЕЗЫ КРОВ.С БУРОМ 5,5Х19 ТЕМ.КОРИЧ</t>
  </si>
  <si>
    <t>САМОРЕЗЫ КРОВ.С БУРОМ 5,5Х19 ТЕМ.КРАСН</t>
  </si>
  <si>
    <t>САМОРЕЗЫ КРОВЕЛЬНЫЕ 4,8Х65 ОЦИНК С БУРOМ</t>
  </si>
  <si>
    <t>248,00</t>
  </si>
  <si>
    <t>САМОРЕЗЫ КРОВЕЛЬНЫЕ 5.5Х32 ОЦИНК С БУРOМ</t>
  </si>
  <si>
    <t>270,00</t>
  </si>
  <si>
    <t>САМОРЕЗЫ КРОВЕЛЬНЫЕ 6.3Х32 ОЦИНК С БУРOМ</t>
  </si>
  <si>
    <t>САМОРЕЗЫ КРОВЕЛЬНЫЕ 5,5Х19 ОЦИНК С БУРOМ</t>
  </si>
  <si>
    <t>САМОРЕЗЫ КРOВЕЛЬНЫЕ 5,5Х25 ОЦИНК С БУРОМ</t>
  </si>
  <si>
    <t>САМОРЕЗЫ КРОВЕЛЬНЫЕ 5,5Х38 OЦИНК С БУРОМ</t>
  </si>
  <si>
    <t>268,00</t>
  </si>
  <si>
    <t>САМОРЕЗЫ КРОВЕЛЬНЫЕ 5,5Х51 ОЦИНК С БУРОМ</t>
  </si>
  <si>
    <t>САМОРЕЗЫ КРOВЕЛЬНЫЕ 6,3Х19 ОЦИНК С БУРОМ</t>
  </si>
  <si>
    <t>САМОРЕЗЫ КРOВЕЛЬНЫЕ 6,3Х25 ОЦИНК С БУРОМ</t>
  </si>
  <si>
    <t>САМОРЕЗЫ КРОВЕЛЬНЫЕ 6,3Х38 OЦИНК С БУРОМ</t>
  </si>
  <si>
    <t>САМОРЕЗЫ КРОВЕЛЬНЫЕ 6,3Х51 ОЦИНК С БУРОМ</t>
  </si>
  <si>
    <t>САМОРЕЗЫ КРОВЕЛЬНЫЕ 6,3Х70 ОЦИНК С БУРОМ</t>
  </si>
  <si>
    <t>САМОРЕЗЫ КРОВ.С БУРОМ 4,8Х50 БЕЛЫЕ</t>
  </si>
  <si>
    <t>САМОРЕЗЫ КРОВ.С БУРОМ 4,8Х50 ТЕМ.КРАСН</t>
  </si>
  <si>
    <t>САМОРЕЗЫ КРОВ.С БУРОМ 4,8Х50 СИНИЕ</t>
  </si>
  <si>
    <t>САМОРЕЗЫ КРОВ.С БУРОМ 4,8Х50 ТЕМ.КОРИЧ</t>
  </si>
  <si>
    <t>САМОРЕЗЫ КРОВ.С БУРОМ 4,8Х50 ТЕМ.ЗЕЛ</t>
  </si>
  <si>
    <t>ШАЙБА ОЦИНК.DIN 125A 5 ММ</t>
  </si>
  <si>
    <t>383,00</t>
  </si>
  <si>
    <t>ШАЙБА ОЦИНК.DIN 125A 6 ММ</t>
  </si>
  <si>
    <t>ШАЙБА ОЦИНК.DIN 125A 8 ММ</t>
  </si>
  <si>
    <t>366,00</t>
  </si>
  <si>
    <t>ШАЙБА ОЦИНК.DIN 125A 10 ММ</t>
  </si>
  <si>
    <t>ШАЙБА ОЦИНК.DIN 125A 12 ММ</t>
  </si>
  <si>
    <t>ШАЙБА ОЦИНК.КУЗОВНАЯ DIN 9021 5 ММ</t>
  </si>
  <si>
    <t>ШАЙБА ОЦИНК.КУЗОВНАЯ DIN 9021 6 ММ</t>
  </si>
  <si>
    <t>ШАЙБА ОЦИНК.КУЗОВНАЯ DIN 9021 8 ММ</t>
  </si>
  <si>
    <t>ШАЙБА ОЦИНК.КУЗОВНАЯ DIN 9021 10 ММ</t>
  </si>
  <si>
    <t>ШАЙБА ОЦИНК.КУЗОВНАЯ DIN 9021 12 ММ</t>
  </si>
  <si>
    <t>ШАЙБА ОЦИНК.DIN 125A 16 ММ</t>
  </si>
  <si>
    <t>ШАЙБА ОЦИНК.DIN 125A 20 ММ</t>
  </si>
  <si>
    <t>ШАЙБА ОЦИНК.КУЗОВНАЯ DIN 9021 16 ММ</t>
  </si>
  <si>
    <t>ШАЙБА ОЦИНК.КУЗОВНАЯ DIN 9021 20 ММ</t>
  </si>
  <si>
    <t>ШАЙБА ОЦИНК.DIN 125A 14 ММ</t>
  </si>
  <si>
    <t>ШАЙБА ОЦИНК.КУЗОВНАЯ DIN 9021 14 ММ</t>
  </si>
  <si>
    <t>ШАЙБА ОЦИНК.КУЗОВНАЯ DIN 9021 18 ММ</t>
  </si>
  <si>
    <t>ШАЙБА ОЦИНК.КУЗОВНАЯ DIN 9021 22 ММ</t>
  </si>
  <si>
    <t>ШАЙБА ОЦИНК.КУЗОВНАЯ DIN 9021 24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</si>
</sst>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" fontId="0" fillId="0" borderId="10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8"/>
  <sheetViews>
    <sheetView tabSelected="1" workbookViewId="0">
      <selection activeCell="M194" sqref="M194"/>
    </sheetView>
  </sheetViews>
  <sheetFormatPr defaultRowHeight="14.4" x14ac:dyDescent="0.3"/>
  <cols>
    <col min="1" max="1" width="15.88671875" customWidth="1"/>
    <col min="2" max="2" width="19.6640625" customWidth="1"/>
    <col min="3" max="3" width="55.6640625" customWidth="1"/>
    <col min="5" max="5" width="1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</row>
    <row r="2" spans="1:5" x14ac:dyDescent="0.3">
      <c r="A2" s="1">
        <v>10134790</v>
      </c>
      <c r="B2" s="1" t="str">
        <f>"4606082000592"</f>
        <v>4606082000592</v>
      </c>
      <c r="C2" s="1" t="s">
        <v>4</v>
      </c>
      <c r="D2" s="1" t="s">
        <v>5</v>
      </c>
      <c r="E2" s="1">
        <v>151</v>
      </c>
    </row>
    <row r="3" spans="1:5" x14ac:dyDescent="0.3">
      <c r="A3" s="1">
        <v>10134811</v>
      </c>
      <c r="B3" s="1" t="str">
        <f>"4606082000608"</f>
        <v>4606082000608</v>
      </c>
      <c r="C3" s="1" t="s">
        <v>6</v>
      </c>
      <c r="D3" s="1" t="s">
        <v>5</v>
      </c>
      <c r="E3" s="1">
        <v>152</v>
      </c>
    </row>
    <row r="4" spans="1:5" x14ac:dyDescent="0.3">
      <c r="A4" s="1">
        <v>10134889</v>
      </c>
      <c r="B4" s="1" t="str">
        <f>"4606082000615"</f>
        <v>4606082000615</v>
      </c>
      <c r="C4" s="1" t="s">
        <v>7</v>
      </c>
      <c r="D4" s="1" t="s">
        <v>5</v>
      </c>
      <c r="E4" s="1">
        <v>157</v>
      </c>
    </row>
    <row r="5" spans="1:5" x14ac:dyDescent="0.3">
      <c r="A5" s="1">
        <v>10134926</v>
      </c>
      <c r="B5" s="1" t="str">
        <f>"4606082000622"</f>
        <v>4606082000622</v>
      </c>
      <c r="C5" s="1" t="s">
        <v>8</v>
      </c>
      <c r="D5" s="1" t="s">
        <v>5</v>
      </c>
      <c r="E5" s="1">
        <v>158</v>
      </c>
    </row>
    <row r="6" spans="1:5" x14ac:dyDescent="0.3">
      <c r="A6" s="1">
        <v>10134942</v>
      </c>
      <c r="B6" s="1" t="str">
        <f>"4606082000639"</f>
        <v>4606082000639</v>
      </c>
      <c r="C6" s="1" t="s">
        <v>9</v>
      </c>
      <c r="D6" s="1" t="s">
        <v>5</v>
      </c>
      <c r="E6" s="1">
        <v>163</v>
      </c>
    </row>
    <row r="7" spans="1:5" x14ac:dyDescent="0.3">
      <c r="A7" s="1">
        <v>10134993</v>
      </c>
      <c r="B7" s="1" t="str">
        <f>"4606082000646"</f>
        <v>4606082000646</v>
      </c>
      <c r="C7" s="1" t="s">
        <v>10</v>
      </c>
      <c r="D7" s="1" t="s">
        <v>5</v>
      </c>
      <c r="E7" s="1">
        <v>164</v>
      </c>
    </row>
    <row r="8" spans="1:5" x14ac:dyDescent="0.3">
      <c r="A8" s="1">
        <v>10135013</v>
      </c>
      <c r="B8" s="1" t="str">
        <f>"4606082000653"</f>
        <v>4606082000653</v>
      </c>
      <c r="C8" s="1" t="s">
        <v>11</v>
      </c>
      <c r="D8" s="1" t="s">
        <v>5</v>
      </c>
      <c r="E8" s="1">
        <v>169</v>
      </c>
    </row>
    <row r="9" spans="1:5" x14ac:dyDescent="0.3">
      <c r="A9" s="1">
        <v>10135339</v>
      </c>
      <c r="B9" s="1" t="str">
        <f>"4606082000691"</f>
        <v>4606082000691</v>
      </c>
      <c r="C9" s="1" t="s">
        <v>12</v>
      </c>
      <c r="D9" s="1" t="s">
        <v>5</v>
      </c>
      <c r="E9" s="1">
        <v>170</v>
      </c>
    </row>
    <row r="10" spans="1:5" x14ac:dyDescent="0.3">
      <c r="A10" s="1">
        <v>10135486</v>
      </c>
      <c r="B10" s="1" t="str">
        <f>"4606082000721"</f>
        <v>4606082000721</v>
      </c>
      <c r="C10" s="1" t="s">
        <v>13</v>
      </c>
      <c r="D10" s="1" t="s">
        <v>5</v>
      </c>
      <c r="E10" s="1">
        <v>175</v>
      </c>
    </row>
    <row r="11" spans="1:5" x14ac:dyDescent="0.3">
      <c r="A11" s="1">
        <v>10135558</v>
      </c>
      <c r="B11" s="1" t="str">
        <f>"4606082000752"</f>
        <v>4606082000752</v>
      </c>
      <c r="C11" s="1" t="s">
        <v>14</v>
      </c>
      <c r="D11" s="1" t="s">
        <v>5</v>
      </c>
      <c r="E11" s="1">
        <v>176</v>
      </c>
    </row>
    <row r="12" spans="1:5" x14ac:dyDescent="0.3">
      <c r="A12" s="1">
        <v>10135611</v>
      </c>
      <c r="B12" s="1" t="str">
        <f>"4606082000769"</f>
        <v>4606082000769</v>
      </c>
      <c r="C12" s="1" t="s">
        <v>15</v>
      </c>
      <c r="D12" s="1" t="s">
        <v>5</v>
      </c>
      <c r="E12" s="1">
        <v>181</v>
      </c>
    </row>
    <row r="13" spans="1:5" x14ac:dyDescent="0.3">
      <c r="A13" s="1">
        <v>10135697</v>
      </c>
      <c r="B13" s="1" t="str">
        <f>"4606082000776"</f>
        <v>4606082000776</v>
      </c>
      <c r="C13" s="1" t="s">
        <v>16</v>
      </c>
      <c r="D13" s="1" t="s">
        <v>5</v>
      </c>
      <c r="E13" s="1">
        <v>182</v>
      </c>
    </row>
    <row r="14" spans="1:5" x14ac:dyDescent="0.3">
      <c r="A14" s="1">
        <v>10136171</v>
      </c>
      <c r="B14" s="1" t="str">
        <f>"4606082000875"</f>
        <v>4606082000875</v>
      </c>
      <c r="C14" s="1" t="s">
        <v>17</v>
      </c>
      <c r="D14" s="1" t="s">
        <v>18</v>
      </c>
      <c r="E14" s="1">
        <v>149</v>
      </c>
    </row>
    <row r="15" spans="1:5" x14ac:dyDescent="0.3">
      <c r="A15" s="1">
        <v>10136278</v>
      </c>
      <c r="B15" s="1" t="str">
        <f>"4606082000905"</f>
        <v>4606082000905</v>
      </c>
      <c r="C15" s="1" t="s">
        <v>19</v>
      </c>
      <c r="D15" s="1" t="s">
        <v>18</v>
      </c>
      <c r="E15" s="1">
        <v>150</v>
      </c>
    </row>
    <row r="16" spans="1:5" x14ac:dyDescent="0.3">
      <c r="A16" s="1">
        <v>10136315</v>
      </c>
      <c r="B16" s="1" t="str">
        <f>"4606082000912"</f>
        <v>4606082000912</v>
      </c>
      <c r="C16" s="1" t="s">
        <v>20</v>
      </c>
      <c r="D16" s="1" t="s">
        <v>18</v>
      </c>
      <c r="E16" s="1">
        <v>155</v>
      </c>
    </row>
    <row r="17" spans="1:5" x14ac:dyDescent="0.3">
      <c r="A17" s="1">
        <v>10136358</v>
      </c>
      <c r="B17" s="1" t="str">
        <f>"4606082000929"</f>
        <v>4606082000929</v>
      </c>
      <c r="C17" s="1" t="s">
        <v>21</v>
      </c>
      <c r="D17" s="1" t="s">
        <v>18</v>
      </c>
      <c r="E17" s="1">
        <v>156</v>
      </c>
    </row>
    <row r="18" spans="1:5" x14ac:dyDescent="0.3">
      <c r="A18" s="1">
        <v>10136382</v>
      </c>
      <c r="B18" s="1" t="str">
        <f>"4606082000936"</f>
        <v>4606082000936</v>
      </c>
      <c r="C18" s="1" t="s">
        <v>22</v>
      </c>
      <c r="D18" s="1" t="s">
        <v>18</v>
      </c>
      <c r="E18" s="1">
        <v>161</v>
      </c>
    </row>
    <row r="19" spans="1:5" x14ac:dyDescent="0.3">
      <c r="A19" s="1">
        <v>10136454</v>
      </c>
      <c r="B19" s="1" t="str">
        <f>"4606082000967"</f>
        <v>4606082000967</v>
      </c>
      <c r="C19" s="1" t="s">
        <v>23</v>
      </c>
      <c r="D19" s="1" t="s">
        <v>18</v>
      </c>
      <c r="E19" s="1">
        <v>162</v>
      </c>
    </row>
    <row r="20" spans="1:5" x14ac:dyDescent="0.3">
      <c r="A20" s="1">
        <v>10136497</v>
      </c>
      <c r="B20" s="1" t="str">
        <f>"4606082000974"</f>
        <v>4606082000974</v>
      </c>
      <c r="C20" s="1" t="s">
        <v>24</v>
      </c>
      <c r="D20" s="1" t="s">
        <v>18</v>
      </c>
      <c r="E20" s="1">
        <v>167</v>
      </c>
    </row>
    <row r="21" spans="1:5" x14ac:dyDescent="0.3">
      <c r="A21" s="1">
        <v>10136593</v>
      </c>
      <c r="B21" s="1" t="str">
        <f>"4606082001001"</f>
        <v>4606082001001</v>
      </c>
      <c r="C21" s="1" t="s">
        <v>25</v>
      </c>
      <c r="D21" s="1" t="s">
        <v>18</v>
      </c>
      <c r="E21" s="1">
        <v>168</v>
      </c>
    </row>
    <row r="22" spans="1:5" x14ac:dyDescent="0.3">
      <c r="A22" s="1">
        <v>10136614</v>
      </c>
      <c r="B22" s="1" t="str">
        <f>"4606082001018"</f>
        <v>4606082001018</v>
      </c>
      <c r="C22" s="1" t="s">
        <v>26</v>
      </c>
      <c r="D22" s="1" t="s">
        <v>18</v>
      </c>
      <c r="E22" s="1">
        <v>173</v>
      </c>
    </row>
    <row r="23" spans="1:5" x14ac:dyDescent="0.3">
      <c r="A23" s="1">
        <v>10136649</v>
      </c>
      <c r="B23" s="1" t="str">
        <f>"4606082001025"</f>
        <v>4606082001025</v>
      </c>
      <c r="C23" s="1" t="s">
        <v>27</v>
      </c>
      <c r="D23" s="1" t="s">
        <v>18</v>
      </c>
      <c r="E23" s="1">
        <v>174</v>
      </c>
    </row>
    <row r="24" spans="1:5" x14ac:dyDescent="0.3">
      <c r="A24" s="1">
        <v>10136905</v>
      </c>
      <c r="B24" s="1" t="str">
        <f>"4606082001094"</f>
        <v>4606082001094</v>
      </c>
      <c r="C24" s="1" t="s">
        <v>28</v>
      </c>
      <c r="D24" s="1" t="s">
        <v>18</v>
      </c>
      <c r="E24" s="1">
        <v>179</v>
      </c>
    </row>
    <row r="25" spans="1:5" x14ac:dyDescent="0.3">
      <c r="A25" s="1">
        <v>10136921</v>
      </c>
      <c r="B25" s="1" t="str">
        <f>"4606082001100"</f>
        <v>4606082001100</v>
      </c>
      <c r="C25" s="1" t="s">
        <v>29</v>
      </c>
      <c r="D25" s="1" t="s">
        <v>18</v>
      </c>
      <c r="E25" s="1">
        <v>180</v>
      </c>
    </row>
    <row r="26" spans="1:5" x14ac:dyDescent="0.3">
      <c r="A26" s="1">
        <v>10131901</v>
      </c>
      <c r="B26" s="1" t="str">
        <f>"4606082000011"</f>
        <v>4606082000011</v>
      </c>
      <c r="C26" s="1" t="s">
        <v>31</v>
      </c>
      <c r="D26" s="1" t="s">
        <v>32</v>
      </c>
      <c r="E26" s="1">
        <v>184</v>
      </c>
    </row>
    <row r="27" spans="1:5" x14ac:dyDescent="0.3">
      <c r="A27" s="1">
        <v>10131995</v>
      </c>
      <c r="B27" s="1" t="str">
        <f>"4606082000035"</f>
        <v>4606082000035</v>
      </c>
      <c r="C27" s="1" t="s">
        <v>33</v>
      </c>
      <c r="D27" s="1" t="s">
        <v>32</v>
      </c>
      <c r="E27" s="1">
        <v>185</v>
      </c>
    </row>
    <row r="28" spans="1:5" x14ac:dyDescent="0.3">
      <c r="A28" s="1">
        <v>10132058</v>
      </c>
      <c r="B28" s="1" t="str">
        <f>"4606082000059"</f>
        <v>4606082000059</v>
      </c>
      <c r="C28" s="1" t="s">
        <v>34</v>
      </c>
      <c r="D28" s="1" t="s">
        <v>32</v>
      </c>
      <c r="E28" s="1">
        <v>186</v>
      </c>
    </row>
    <row r="29" spans="1:5" x14ac:dyDescent="0.3">
      <c r="A29" s="1">
        <v>10132074</v>
      </c>
      <c r="B29" s="1" t="str">
        <f>"4606082000066"</f>
        <v>4606082000066</v>
      </c>
      <c r="C29" s="1" t="s">
        <v>35</v>
      </c>
      <c r="D29" s="1" t="s">
        <v>32</v>
      </c>
      <c r="E29" s="1">
        <v>187</v>
      </c>
    </row>
    <row r="30" spans="1:5" x14ac:dyDescent="0.3">
      <c r="A30" s="1">
        <v>10132090</v>
      </c>
      <c r="B30" s="1" t="str">
        <f>"4606082000073"</f>
        <v>4606082000073</v>
      </c>
      <c r="C30" s="1" t="s">
        <v>36</v>
      </c>
      <c r="D30" s="1" t="s">
        <v>32</v>
      </c>
      <c r="E30" s="1">
        <v>188</v>
      </c>
    </row>
    <row r="31" spans="1:5" x14ac:dyDescent="0.3">
      <c r="A31" s="1">
        <v>10132146</v>
      </c>
      <c r="B31" s="1" t="str">
        <f>"4606082000080"</f>
        <v>4606082000080</v>
      </c>
      <c r="C31" s="1" t="s">
        <v>37</v>
      </c>
      <c r="D31" s="1" t="s">
        <v>32</v>
      </c>
      <c r="E31" s="1">
        <v>189</v>
      </c>
    </row>
    <row r="32" spans="1:5" x14ac:dyDescent="0.3">
      <c r="A32" s="1">
        <v>10132269</v>
      </c>
      <c r="B32" s="1" t="str">
        <f>"4606082000127"</f>
        <v>4606082000127</v>
      </c>
      <c r="C32" s="1" t="s">
        <v>38</v>
      </c>
      <c r="D32" s="1" t="s">
        <v>32</v>
      </c>
      <c r="E32" s="1">
        <v>192</v>
      </c>
    </row>
    <row r="33" spans="1:5" x14ac:dyDescent="0.3">
      <c r="A33" s="1">
        <v>10132314</v>
      </c>
      <c r="B33" s="1" t="str">
        <f>"4606082000141"</f>
        <v>4606082000141</v>
      </c>
      <c r="C33" s="1" t="s">
        <v>39</v>
      </c>
      <c r="D33" s="1" t="s">
        <v>32</v>
      </c>
      <c r="E33" s="1">
        <v>194</v>
      </c>
    </row>
    <row r="34" spans="1:5" x14ac:dyDescent="0.3">
      <c r="A34" s="1">
        <v>10132381</v>
      </c>
      <c r="B34" s="1" t="str">
        <f>"4606082000165"</f>
        <v>4606082000165</v>
      </c>
      <c r="C34" s="1" t="s">
        <v>40</v>
      </c>
      <c r="D34" s="1" t="s">
        <v>32</v>
      </c>
      <c r="E34" s="1">
        <v>195</v>
      </c>
    </row>
    <row r="35" spans="1:5" x14ac:dyDescent="0.3">
      <c r="A35" s="1">
        <v>10132429</v>
      </c>
      <c r="B35" s="1" t="str">
        <f>"4606082000172"</f>
        <v>4606082000172</v>
      </c>
      <c r="C35" s="1" t="s">
        <v>41</v>
      </c>
      <c r="D35" s="1" t="s">
        <v>32</v>
      </c>
      <c r="E35" s="1">
        <v>196</v>
      </c>
    </row>
    <row r="36" spans="1:5" x14ac:dyDescent="0.3">
      <c r="A36" s="1">
        <v>10132445</v>
      </c>
      <c r="B36" s="1" t="str">
        <f>"4606082000189"</f>
        <v>4606082000189</v>
      </c>
      <c r="C36" s="1" t="s">
        <v>42</v>
      </c>
      <c r="D36" s="1" t="s">
        <v>32</v>
      </c>
      <c r="E36" s="1">
        <v>197</v>
      </c>
    </row>
    <row r="37" spans="1:5" x14ac:dyDescent="0.3">
      <c r="A37" s="1">
        <v>10132488</v>
      </c>
      <c r="B37" s="1" t="str">
        <f>"4606082000196"</f>
        <v>4606082000196</v>
      </c>
      <c r="C37" s="1" t="s">
        <v>43</v>
      </c>
      <c r="D37" s="1" t="s">
        <v>32</v>
      </c>
      <c r="E37" s="1">
        <v>198</v>
      </c>
    </row>
    <row r="38" spans="1:5" x14ac:dyDescent="0.3">
      <c r="A38" s="1">
        <v>10132517</v>
      </c>
      <c r="B38" s="1" t="str">
        <f>"4606082000202"</f>
        <v>4606082000202</v>
      </c>
      <c r="C38" s="1" t="s">
        <v>44</v>
      </c>
      <c r="D38" s="1" t="s">
        <v>32</v>
      </c>
      <c r="E38" s="1">
        <v>199</v>
      </c>
    </row>
    <row r="39" spans="1:5" x14ac:dyDescent="0.3">
      <c r="A39" s="1">
        <v>10132752</v>
      </c>
      <c r="B39" s="1" t="str">
        <f>"4606082000257"</f>
        <v>4606082000257</v>
      </c>
      <c r="C39" s="1" t="s">
        <v>45</v>
      </c>
      <c r="D39" s="1" t="s">
        <v>32</v>
      </c>
      <c r="E39" s="1">
        <v>202</v>
      </c>
    </row>
    <row r="40" spans="1:5" x14ac:dyDescent="0.3">
      <c r="A40" s="1">
        <v>10132808</v>
      </c>
      <c r="B40" s="1" t="str">
        <f>"4606082000271"</f>
        <v>4606082000271</v>
      </c>
      <c r="C40" s="1" t="s">
        <v>46</v>
      </c>
      <c r="D40" s="1" t="s">
        <v>32</v>
      </c>
      <c r="E40" s="1">
        <v>203</v>
      </c>
    </row>
    <row r="41" spans="1:5" x14ac:dyDescent="0.3">
      <c r="A41" s="1">
        <v>10132859</v>
      </c>
      <c r="B41" s="1" t="str">
        <f>"4606082000295"</f>
        <v>4606082000295</v>
      </c>
      <c r="C41" s="1" t="s">
        <v>47</v>
      </c>
      <c r="D41" s="1" t="s">
        <v>32</v>
      </c>
      <c r="E41" s="1">
        <v>204</v>
      </c>
    </row>
    <row r="42" spans="1:5" x14ac:dyDescent="0.3">
      <c r="A42" s="1">
        <v>10133202</v>
      </c>
      <c r="B42" s="1" t="str">
        <f>"4606082000325"</f>
        <v>4606082000325</v>
      </c>
      <c r="C42" s="1" t="s">
        <v>48</v>
      </c>
      <c r="D42" s="1" t="s">
        <v>32</v>
      </c>
      <c r="E42" s="1">
        <v>211</v>
      </c>
    </row>
    <row r="43" spans="1:5" x14ac:dyDescent="0.3">
      <c r="A43" s="1">
        <v>10133261</v>
      </c>
      <c r="B43" s="1" t="str">
        <f>"4606082000349"</f>
        <v>4606082000349</v>
      </c>
      <c r="C43" s="1" t="s">
        <v>49</v>
      </c>
      <c r="D43" s="1" t="s">
        <v>32</v>
      </c>
      <c r="E43" s="1">
        <v>212</v>
      </c>
    </row>
    <row r="44" spans="1:5" x14ac:dyDescent="0.3">
      <c r="A44" s="1">
        <v>10133659</v>
      </c>
      <c r="B44" s="1" t="str">
        <f>"4606082000356"</f>
        <v>4606082000356</v>
      </c>
      <c r="C44" s="1" t="s">
        <v>50</v>
      </c>
      <c r="D44" s="1" t="s">
        <v>51</v>
      </c>
      <c r="E44" s="1">
        <v>147</v>
      </c>
    </row>
    <row r="45" spans="1:5" x14ac:dyDescent="0.3">
      <c r="A45" s="1">
        <v>10133720</v>
      </c>
      <c r="B45" s="1" t="str">
        <f>"4606082000363"</f>
        <v>4606082000363</v>
      </c>
      <c r="C45" s="1" t="s">
        <v>52</v>
      </c>
      <c r="D45" s="1" t="s">
        <v>51</v>
      </c>
      <c r="E45" s="1">
        <v>148</v>
      </c>
    </row>
    <row r="46" spans="1:5" x14ac:dyDescent="0.3">
      <c r="A46" s="1">
        <v>10133755</v>
      </c>
      <c r="B46" s="1" t="str">
        <f>"4606082000370"</f>
        <v>4606082000370</v>
      </c>
      <c r="C46" s="1" t="s">
        <v>53</v>
      </c>
      <c r="D46" s="1" t="s">
        <v>51</v>
      </c>
      <c r="E46" s="1">
        <v>153</v>
      </c>
    </row>
    <row r="47" spans="1:5" x14ac:dyDescent="0.3">
      <c r="A47" s="1">
        <v>10133819</v>
      </c>
      <c r="B47" s="1" t="str">
        <f>"4606082000387"</f>
        <v>4606082000387</v>
      </c>
      <c r="C47" s="1" t="s">
        <v>54</v>
      </c>
      <c r="D47" s="1" t="s">
        <v>51</v>
      </c>
      <c r="E47" s="1">
        <v>154</v>
      </c>
    </row>
    <row r="48" spans="1:5" x14ac:dyDescent="0.3">
      <c r="A48" s="1">
        <v>10133923</v>
      </c>
      <c r="B48" s="1" t="str">
        <f>"4606082000394"</f>
        <v>4606082000394</v>
      </c>
      <c r="C48" s="1" t="s">
        <v>55</v>
      </c>
      <c r="D48" s="1" t="s">
        <v>51</v>
      </c>
      <c r="E48" s="1">
        <v>159</v>
      </c>
    </row>
    <row r="49" spans="1:5" x14ac:dyDescent="0.3">
      <c r="A49" s="1">
        <v>10133966</v>
      </c>
      <c r="B49" s="1" t="str">
        <f>"4606082000417"</f>
        <v>4606082000417</v>
      </c>
      <c r="C49" s="1" t="s">
        <v>56</v>
      </c>
      <c r="D49" s="1" t="s">
        <v>51</v>
      </c>
      <c r="E49" s="1">
        <v>160</v>
      </c>
    </row>
    <row r="50" spans="1:5" x14ac:dyDescent="0.3">
      <c r="A50" s="1">
        <v>10134010</v>
      </c>
      <c r="B50" s="1" t="str">
        <f>"4606082000424"</f>
        <v>4606082000424</v>
      </c>
      <c r="C50" s="1" t="s">
        <v>57</v>
      </c>
      <c r="D50" s="1" t="s">
        <v>51</v>
      </c>
      <c r="E50" s="1">
        <v>165</v>
      </c>
    </row>
    <row r="51" spans="1:5" x14ac:dyDescent="0.3">
      <c r="A51" s="1">
        <v>10134045</v>
      </c>
      <c r="B51" s="1" t="str">
        <f>"4606082000431"</f>
        <v>4606082000431</v>
      </c>
      <c r="C51" s="1" t="s">
        <v>58</v>
      </c>
      <c r="D51" s="1" t="s">
        <v>51</v>
      </c>
      <c r="E51" s="1">
        <v>166</v>
      </c>
    </row>
    <row r="52" spans="1:5" x14ac:dyDescent="0.3">
      <c r="A52" s="1">
        <v>10134096</v>
      </c>
      <c r="B52" s="1" t="str">
        <f>"4606082000448"</f>
        <v>4606082000448</v>
      </c>
      <c r="C52" s="1" t="s">
        <v>59</v>
      </c>
      <c r="D52" s="1" t="s">
        <v>51</v>
      </c>
      <c r="E52" s="1">
        <v>171</v>
      </c>
    </row>
    <row r="53" spans="1:5" x14ac:dyDescent="0.3">
      <c r="A53" s="1">
        <v>10134125</v>
      </c>
      <c r="B53" s="1" t="str">
        <f>"4606082000455"</f>
        <v>4606082000455</v>
      </c>
      <c r="C53" s="1" t="s">
        <v>60</v>
      </c>
      <c r="D53" s="1" t="s">
        <v>51</v>
      </c>
      <c r="E53" s="1">
        <v>172</v>
      </c>
    </row>
    <row r="54" spans="1:5" x14ac:dyDescent="0.3">
      <c r="A54" s="1">
        <v>10134176</v>
      </c>
      <c r="B54" s="1" t="str">
        <f>"4606082000462"</f>
        <v>4606082000462</v>
      </c>
      <c r="C54" s="1" t="s">
        <v>61</v>
      </c>
      <c r="D54" s="1" t="s">
        <v>51</v>
      </c>
      <c r="E54" s="1">
        <v>177</v>
      </c>
    </row>
    <row r="55" spans="1:5" x14ac:dyDescent="0.3">
      <c r="A55" s="1">
        <v>10134264</v>
      </c>
      <c r="B55" s="1" t="str">
        <f>"4606082000486"</f>
        <v>4606082000486</v>
      </c>
      <c r="C55" s="1" t="s">
        <v>62</v>
      </c>
      <c r="D55" s="1" t="s">
        <v>51</v>
      </c>
      <c r="E55" s="1">
        <v>178</v>
      </c>
    </row>
    <row r="56" spans="1:5" x14ac:dyDescent="0.3">
      <c r="A56" s="1">
        <v>13552867</v>
      </c>
      <c r="B56" s="1" t="str">
        <f>"4606082009458"</f>
        <v>4606082009458</v>
      </c>
      <c r="C56" s="1" t="s">
        <v>63</v>
      </c>
      <c r="D56" s="1" t="s">
        <v>32</v>
      </c>
      <c r="E56" s="1">
        <v>200</v>
      </c>
    </row>
    <row r="57" spans="1:5" x14ac:dyDescent="0.3">
      <c r="A57" s="1">
        <v>13552891</v>
      </c>
      <c r="B57" s="1" t="str">
        <f>"4606082009496"</f>
        <v>4606082009496</v>
      </c>
      <c r="C57" s="1" t="s">
        <v>64</v>
      </c>
      <c r="D57" s="1" t="s">
        <v>32</v>
      </c>
      <c r="E57" s="1">
        <v>205</v>
      </c>
    </row>
    <row r="58" spans="1:5" x14ac:dyDescent="0.3">
      <c r="A58" s="1">
        <v>13552904</v>
      </c>
      <c r="B58" s="1" t="str">
        <f>"4606082009502"</f>
        <v>4606082009502</v>
      </c>
      <c r="C58" s="1" t="s">
        <v>65</v>
      </c>
      <c r="D58" s="1" t="s">
        <v>32</v>
      </c>
      <c r="E58" s="1">
        <v>206</v>
      </c>
    </row>
    <row r="59" spans="1:5" x14ac:dyDescent="0.3">
      <c r="A59" s="1">
        <v>13552912</v>
      </c>
      <c r="B59" s="1" t="str">
        <f>"4606082009519"</f>
        <v>4606082009519</v>
      </c>
      <c r="C59" s="1" t="s">
        <v>66</v>
      </c>
      <c r="D59" s="1" t="s">
        <v>32</v>
      </c>
      <c r="E59" s="1">
        <v>207</v>
      </c>
    </row>
    <row r="60" spans="1:5" x14ac:dyDescent="0.3">
      <c r="A60" s="1">
        <v>13552920</v>
      </c>
      <c r="B60" s="1" t="str">
        <f>"4606082009526"</f>
        <v>4606082009526</v>
      </c>
      <c r="C60" s="1" t="s">
        <v>67</v>
      </c>
      <c r="D60" s="1" t="s">
        <v>32</v>
      </c>
      <c r="E60" s="1">
        <v>208</v>
      </c>
    </row>
    <row r="61" spans="1:5" x14ac:dyDescent="0.3">
      <c r="A61" s="1">
        <v>13552939</v>
      </c>
      <c r="B61" s="1" t="str">
        <f>"4606082009533"</f>
        <v>4606082009533</v>
      </c>
      <c r="C61" s="1" t="s">
        <v>68</v>
      </c>
      <c r="D61" s="1" t="s">
        <v>32</v>
      </c>
      <c r="E61" s="1">
        <v>209</v>
      </c>
    </row>
    <row r="62" spans="1:5" x14ac:dyDescent="0.3">
      <c r="A62" s="1">
        <v>13552963</v>
      </c>
      <c r="B62" s="1" t="str">
        <f>"4606082009588"</f>
        <v>4606082009588</v>
      </c>
      <c r="C62" s="1" t="s">
        <v>69</v>
      </c>
      <c r="D62" s="1" t="s">
        <v>32</v>
      </c>
      <c r="E62" s="1">
        <v>213</v>
      </c>
    </row>
    <row r="63" spans="1:5" x14ac:dyDescent="0.3">
      <c r="A63" s="1">
        <v>13552971</v>
      </c>
      <c r="B63" s="1" t="str">
        <f>"4606082009601"</f>
        <v>4606082009601</v>
      </c>
      <c r="C63" s="1" t="s">
        <v>70</v>
      </c>
      <c r="D63" s="1" t="s">
        <v>32</v>
      </c>
      <c r="E63" s="1">
        <v>214</v>
      </c>
    </row>
    <row r="64" spans="1:5" x14ac:dyDescent="0.3">
      <c r="A64" s="1">
        <v>13552998</v>
      </c>
      <c r="B64" s="1" t="str">
        <f>"4606082009618"</f>
        <v>4606082009618</v>
      </c>
      <c r="C64" s="1" t="s">
        <v>71</v>
      </c>
      <c r="D64" s="1" t="s">
        <v>32</v>
      </c>
      <c r="E64" s="1">
        <v>215</v>
      </c>
    </row>
    <row r="65" spans="1:5" x14ac:dyDescent="0.3">
      <c r="A65" s="1">
        <v>13553018</v>
      </c>
      <c r="B65" s="1" t="str">
        <f>"4606082009625"</f>
        <v>4606082009625</v>
      </c>
      <c r="C65" s="1" t="s">
        <v>72</v>
      </c>
      <c r="D65" s="1" t="s">
        <v>32</v>
      </c>
      <c r="E65" s="1">
        <v>216</v>
      </c>
    </row>
    <row r="66" spans="1:5" x14ac:dyDescent="0.3">
      <c r="A66" s="1">
        <v>13553026</v>
      </c>
      <c r="B66" s="1" t="str">
        <f>"4606082009649"</f>
        <v>4606082009649</v>
      </c>
      <c r="C66" s="1" t="s">
        <v>73</v>
      </c>
      <c r="D66" s="1" t="s">
        <v>32</v>
      </c>
      <c r="E66" s="1">
        <v>217</v>
      </c>
    </row>
    <row r="67" spans="1:5" x14ac:dyDescent="0.3">
      <c r="A67" s="1">
        <v>13553042</v>
      </c>
      <c r="B67" s="1" t="str">
        <f>"4606082009656"</f>
        <v>4606082009656</v>
      </c>
      <c r="C67" s="1" t="s">
        <v>74</v>
      </c>
      <c r="D67" s="1" t="s">
        <v>32</v>
      </c>
      <c r="E67" s="1">
        <v>218</v>
      </c>
    </row>
    <row r="68" spans="1:5" x14ac:dyDescent="0.3">
      <c r="A68" s="1">
        <v>13625034</v>
      </c>
      <c r="B68" s="1" t="str">
        <f>"4606082016098"</f>
        <v>4606082016098</v>
      </c>
      <c r="C68" s="1" t="s">
        <v>75</v>
      </c>
      <c r="D68" s="1" t="s">
        <v>32</v>
      </c>
      <c r="E68" s="1">
        <v>183</v>
      </c>
    </row>
    <row r="69" spans="1:5" x14ac:dyDescent="0.3">
      <c r="A69" s="1">
        <v>13625085</v>
      </c>
      <c r="B69" s="1" t="str">
        <f>"4606082009397"</f>
        <v>4606082009397</v>
      </c>
      <c r="C69" s="1" t="s">
        <v>76</v>
      </c>
      <c r="D69" s="1" t="s">
        <v>32</v>
      </c>
      <c r="E69" s="1">
        <v>190</v>
      </c>
    </row>
    <row r="70" spans="1:5" x14ac:dyDescent="0.3">
      <c r="A70" s="1">
        <v>13625106</v>
      </c>
      <c r="B70" s="1" t="str">
        <f>"4606082009410"</f>
        <v>4606082009410</v>
      </c>
      <c r="C70" s="1" t="s">
        <v>77</v>
      </c>
      <c r="D70" s="1" t="s">
        <v>32</v>
      </c>
      <c r="E70" s="1">
        <v>191</v>
      </c>
    </row>
    <row r="71" spans="1:5" x14ac:dyDescent="0.3">
      <c r="A71" s="1">
        <v>13625421</v>
      </c>
      <c r="B71" s="1" t="str">
        <f>"4606082009434"</f>
        <v>4606082009434</v>
      </c>
      <c r="C71" s="1" t="s">
        <v>78</v>
      </c>
      <c r="D71" s="1" t="s">
        <v>32</v>
      </c>
      <c r="E71" s="1">
        <v>193</v>
      </c>
    </row>
    <row r="72" spans="1:5" x14ac:dyDescent="0.3">
      <c r="A72" s="1">
        <v>13625480</v>
      </c>
      <c r="B72" s="1" t="str">
        <f>"4606082009465"</f>
        <v>4606082009465</v>
      </c>
      <c r="C72" s="1" t="s">
        <v>79</v>
      </c>
      <c r="D72" s="1" t="s">
        <v>32</v>
      </c>
      <c r="E72" s="1">
        <v>201</v>
      </c>
    </row>
    <row r="73" spans="1:5" x14ac:dyDescent="0.3">
      <c r="A73" s="1">
        <v>13627419</v>
      </c>
      <c r="B73" s="1" t="str">
        <f>"4606082009540"</f>
        <v>4606082009540</v>
      </c>
      <c r="C73" s="1" t="s">
        <v>80</v>
      </c>
      <c r="D73" s="1" t="s">
        <v>32</v>
      </c>
      <c r="E73" s="1">
        <v>210</v>
      </c>
    </row>
    <row r="74" spans="1:5" x14ac:dyDescent="0.3">
      <c r="A74" s="1">
        <v>10137123</v>
      </c>
      <c r="B74" s="1" t="str">
        <f>"4606082001155"</f>
        <v>4606082001155</v>
      </c>
      <c r="C74" s="1" t="s">
        <v>81</v>
      </c>
      <c r="D74" s="1" t="s">
        <v>82</v>
      </c>
      <c r="E74" s="1">
        <v>137</v>
      </c>
    </row>
    <row r="75" spans="1:5" x14ac:dyDescent="0.3">
      <c r="A75" s="1">
        <v>10137182</v>
      </c>
      <c r="B75" s="1" t="str">
        <f>"4606082001162"</f>
        <v>4606082001162</v>
      </c>
      <c r="C75" s="1" t="s">
        <v>83</v>
      </c>
      <c r="D75" s="1" t="s">
        <v>84</v>
      </c>
      <c r="E75" s="1">
        <v>138</v>
      </c>
    </row>
    <row r="76" spans="1:5" x14ac:dyDescent="0.3">
      <c r="A76" s="1">
        <v>10137203</v>
      </c>
      <c r="B76" s="1" t="str">
        <f>"4606082001179"</f>
        <v>4606082001179</v>
      </c>
      <c r="C76" s="1" t="s">
        <v>85</v>
      </c>
      <c r="D76" s="1" t="s">
        <v>84</v>
      </c>
      <c r="E76" s="1">
        <v>139</v>
      </c>
    </row>
    <row r="77" spans="1:5" x14ac:dyDescent="0.3">
      <c r="A77" s="1">
        <v>10137262</v>
      </c>
      <c r="B77" s="1" t="str">
        <f>"4606082001186"</f>
        <v>4606082001186</v>
      </c>
      <c r="C77" s="1" t="s">
        <v>86</v>
      </c>
      <c r="D77" s="1" t="s">
        <v>84</v>
      </c>
      <c r="E77" s="1">
        <v>140</v>
      </c>
    </row>
    <row r="78" spans="1:5" x14ac:dyDescent="0.3">
      <c r="A78" s="1">
        <v>10137289</v>
      </c>
      <c r="B78" s="1" t="str">
        <f>"4606082001193"</f>
        <v>4606082001193</v>
      </c>
      <c r="C78" s="1" t="s">
        <v>87</v>
      </c>
      <c r="D78" s="1" t="s">
        <v>84</v>
      </c>
      <c r="E78" s="1">
        <v>141</v>
      </c>
    </row>
    <row r="79" spans="1:5" x14ac:dyDescent="0.3">
      <c r="A79" s="1">
        <v>10137588</v>
      </c>
      <c r="B79" s="1" t="str">
        <f>"4606082001285"</f>
        <v>4606082001285</v>
      </c>
      <c r="C79" s="1" t="s">
        <v>88</v>
      </c>
      <c r="D79" s="1" t="s">
        <v>89</v>
      </c>
      <c r="E79" s="1">
        <v>131</v>
      </c>
    </row>
    <row r="80" spans="1:5" x14ac:dyDescent="0.3">
      <c r="A80" s="1">
        <v>10137633</v>
      </c>
      <c r="B80" s="1" t="str">
        <f>"4606082001292"</f>
        <v>4606082001292</v>
      </c>
      <c r="C80" s="1" t="s">
        <v>90</v>
      </c>
      <c r="D80" s="1" t="s">
        <v>91</v>
      </c>
      <c r="E80" s="1">
        <v>132</v>
      </c>
    </row>
    <row r="81" spans="1:5" x14ac:dyDescent="0.3">
      <c r="A81" s="1">
        <v>10137684</v>
      </c>
      <c r="B81" s="1" t="str">
        <f>"4606082001308"</f>
        <v>4606082001308</v>
      </c>
      <c r="C81" s="1" t="s">
        <v>92</v>
      </c>
      <c r="D81" s="1" t="s">
        <v>91</v>
      </c>
      <c r="E81" s="1">
        <v>133</v>
      </c>
    </row>
    <row r="82" spans="1:5" x14ac:dyDescent="0.3">
      <c r="A82" s="1">
        <v>10137748</v>
      </c>
      <c r="B82" s="1" t="str">
        <f>"4606082001315"</f>
        <v>4606082001315</v>
      </c>
      <c r="C82" s="1" t="s">
        <v>93</v>
      </c>
      <c r="D82" s="1" t="s">
        <v>91</v>
      </c>
      <c r="E82" s="1">
        <v>134</v>
      </c>
    </row>
    <row r="83" spans="1:5" x14ac:dyDescent="0.3">
      <c r="A83" s="1">
        <v>12529606</v>
      </c>
      <c r="B83" s="1" t="str">
        <f>"4606082044565"</f>
        <v>4606082044565</v>
      </c>
      <c r="C83" s="1" t="s">
        <v>94</v>
      </c>
      <c r="D83" s="1" t="s">
        <v>82</v>
      </c>
      <c r="E83" s="1">
        <v>136</v>
      </c>
    </row>
    <row r="84" spans="1:5" x14ac:dyDescent="0.3">
      <c r="A84" s="1">
        <v>13628016</v>
      </c>
      <c r="B84" s="1" t="str">
        <f>"4606082010959"</f>
        <v>4606082010959</v>
      </c>
      <c r="C84" s="1" t="s">
        <v>95</v>
      </c>
      <c r="D84" s="1" t="s">
        <v>84</v>
      </c>
      <c r="E84" s="1">
        <v>143</v>
      </c>
    </row>
    <row r="85" spans="1:5" x14ac:dyDescent="0.3">
      <c r="A85" s="1">
        <v>13628024</v>
      </c>
      <c r="B85" s="1" t="str">
        <f>"4606082010966"</f>
        <v>4606082010966</v>
      </c>
      <c r="C85" s="1" t="s">
        <v>96</v>
      </c>
      <c r="D85" s="1" t="s">
        <v>84</v>
      </c>
      <c r="E85" s="1">
        <v>145</v>
      </c>
    </row>
    <row r="86" spans="1:5" x14ac:dyDescent="0.3">
      <c r="A86" s="1">
        <v>13628032</v>
      </c>
      <c r="B86" s="1" t="str">
        <f>"4606082001278"</f>
        <v>4606082001278</v>
      </c>
      <c r="C86" s="1" t="s">
        <v>97</v>
      </c>
      <c r="D86" s="1" t="s">
        <v>89</v>
      </c>
      <c r="E86" s="1">
        <v>130</v>
      </c>
    </row>
    <row r="87" spans="1:5" x14ac:dyDescent="0.3">
      <c r="A87" s="1">
        <v>13628040</v>
      </c>
      <c r="B87" s="1" t="str">
        <f>"4606082010997"</f>
        <v>4606082010997</v>
      </c>
      <c r="C87" s="1" t="s">
        <v>98</v>
      </c>
      <c r="D87" s="1" t="s">
        <v>91</v>
      </c>
      <c r="E87" s="1">
        <v>135</v>
      </c>
    </row>
    <row r="88" spans="1:5" x14ac:dyDescent="0.3">
      <c r="A88" s="1">
        <v>13977953</v>
      </c>
      <c r="B88" s="1" t="str">
        <f>"4606082016111"</f>
        <v>4606082016111</v>
      </c>
      <c r="C88" s="1" t="s">
        <v>99</v>
      </c>
      <c r="D88" s="1" t="s">
        <v>84</v>
      </c>
      <c r="E88" s="1">
        <v>142</v>
      </c>
    </row>
    <row r="89" spans="1:5" x14ac:dyDescent="0.3">
      <c r="A89" s="1">
        <v>13977961</v>
      </c>
      <c r="B89" s="1" t="str">
        <f>"4606082016128"</f>
        <v>4606082016128</v>
      </c>
      <c r="C89" s="1" t="s">
        <v>100</v>
      </c>
      <c r="D89" s="1" t="s">
        <v>84</v>
      </c>
      <c r="E89" s="1">
        <v>144</v>
      </c>
    </row>
    <row r="90" spans="1:5" x14ac:dyDescent="0.3">
      <c r="A90" s="1">
        <v>13978008</v>
      </c>
      <c r="B90" s="1" t="str">
        <f>"4606082016135"</f>
        <v>4606082016135</v>
      </c>
      <c r="C90" s="1" t="s">
        <v>101</v>
      </c>
      <c r="D90" s="1" t="s">
        <v>84</v>
      </c>
      <c r="E90" s="1">
        <v>146</v>
      </c>
    </row>
    <row r="91" spans="1:5" x14ac:dyDescent="0.3">
      <c r="A91" s="1">
        <v>14145059</v>
      </c>
      <c r="B91" s="1" t="str">
        <f>"4690406335965"</f>
        <v>4690406335965</v>
      </c>
      <c r="C91" s="1" t="s">
        <v>102</v>
      </c>
      <c r="D91" s="1" t="s">
        <v>103</v>
      </c>
      <c r="E91" s="1">
        <v>2</v>
      </c>
    </row>
    <row r="92" spans="1:5" x14ac:dyDescent="0.3">
      <c r="A92" s="1">
        <v>14145091</v>
      </c>
      <c r="B92" s="1" t="str">
        <f>"4690406331219"</f>
        <v>4690406331219</v>
      </c>
      <c r="C92" s="1" t="s">
        <v>104</v>
      </c>
      <c r="D92" s="1" t="s">
        <v>103</v>
      </c>
      <c r="E92" s="1">
        <v>1</v>
      </c>
    </row>
    <row r="93" spans="1:5" x14ac:dyDescent="0.3">
      <c r="A93" s="1">
        <v>14145104</v>
      </c>
      <c r="B93" s="1" t="str">
        <f>"4690406331226"</f>
        <v>4690406331226</v>
      </c>
      <c r="C93" s="1" t="s">
        <v>105</v>
      </c>
      <c r="D93" s="1" t="s">
        <v>103</v>
      </c>
      <c r="E93" s="1">
        <v>6</v>
      </c>
    </row>
    <row r="94" spans="1:5" x14ac:dyDescent="0.3">
      <c r="A94" s="1">
        <v>14145112</v>
      </c>
      <c r="B94" s="1" t="str">
        <f>"4690406335972"</f>
        <v>4690406335972</v>
      </c>
      <c r="C94" s="1" t="s">
        <v>106</v>
      </c>
      <c r="D94" s="1" t="s">
        <v>103</v>
      </c>
      <c r="E94" s="1">
        <v>5</v>
      </c>
    </row>
    <row r="95" spans="1:5" x14ac:dyDescent="0.3">
      <c r="A95" s="1">
        <v>14145120</v>
      </c>
      <c r="B95" s="1" t="str">
        <f>"4690406331233"</f>
        <v>4690406331233</v>
      </c>
      <c r="C95" s="1" t="s">
        <v>107</v>
      </c>
      <c r="D95" s="1" t="s">
        <v>103</v>
      </c>
      <c r="E95" s="1">
        <v>4</v>
      </c>
    </row>
    <row r="96" spans="1:5" x14ac:dyDescent="0.3">
      <c r="A96" s="1">
        <v>14145171</v>
      </c>
      <c r="B96" s="1" t="str">
        <f>"4690406331240"</f>
        <v>4690406331240</v>
      </c>
      <c r="C96" s="1" t="s">
        <v>108</v>
      </c>
      <c r="D96" s="1" t="s">
        <v>103</v>
      </c>
      <c r="E96" s="1">
        <v>8</v>
      </c>
    </row>
    <row r="97" spans="1:5" x14ac:dyDescent="0.3">
      <c r="A97" s="1">
        <v>14145200</v>
      </c>
      <c r="B97" s="1" t="str">
        <f>"4690406335989"</f>
        <v>4690406335989</v>
      </c>
      <c r="C97" s="1" t="s">
        <v>109</v>
      </c>
      <c r="D97" s="1" t="s">
        <v>103</v>
      </c>
      <c r="E97" s="1">
        <v>7</v>
      </c>
    </row>
    <row r="98" spans="1:5" x14ac:dyDescent="0.3">
      <c r="A98" s="1">
        <v>14145219</v>
      </c>
      <c r="B98" s="1" t="str">
        <f>"4690406331257"</f>
        <v>4690406331257</v>
      </c>
      <c r="C98" s="1" t="s">
        <v>110</v>
      </c>
      <c r="D98" s="1" t="s">
        <v>103</v>
      </c>
      <c r="E98" s="1">
        <v>10</v>
      </c>
    </row>
    <row r="99" spans="1:5" x14ac:dyDescent="0.3">
      <c r="A99" s="1">
        <v>14145227</v>
      </c>
      <c r="B99" s="1" t="str">
        <f>"4690406331264"</f>
        <v>4690406331264</v>
      </c>
      <c r="C99" s="1" t="s">
        <v>111</v>
      </c>
      <c r="D99" s="1" t="s">
        <v>103</v>
      </c>
      <c r="E99" s="1">
        <v>9</v>
      </c>
    </row>
    <row r="100" spans="1:5" x14ac:dyDescent="0.3">
      <c r="A100" s="1">
        <v>14145243</v>
      </c>
      <c r="B100" s="1" t="str">
        <f>"4690406331271"</f>
        <v>4690406331271</v>
      </c>
      <c r="C100" s="1" t="s">
        <v>112</v>
      </c>
      <c r="D100" s="1" t="s">
        <v>103</v>
      </c>
      <c r="E100" s="1">
        <v>12</v>
      </c>
    </row>
    <row r="101" spans="1:5" x14ac:dyDescent="0.3">
      <c r="A101" s="1">
        <v>14146000</v>
      </c>
      <c r="B101" s="1" t="str">
        <f>"4690406341614"</f>
        <v>4690406341614</v>
      </c>
      <c r="C101" s="1" t="s">
        <v>113</v>
      </c>
      <c r="D101" s="1" t="s">
        <v>103</v>
      </c>
      <c r="E101" s="1">
        <v>11</v>
      </c>
    </row>
    <row r="102" spans="1:5" x14ac:dyDescent="0.3">
      <c r="A102" s="1">
        <v>14146027</v>
      </c>
      <c r="B102" s="1" t="str">
        <f>"4690406341621"</f>
        <v>4690406341621</v>
      </c>
      <c r="C102" s="1" t="s">
        <v>114</v>
      </c>
      <c r="D102" s="1" t="s">
        <v>103</v>
      </c>
      <c r="E102" s="1">
        <v>14</v>
      </c>
    </row>
    <row r="103" spans="1:5" x14ac:dyDescent="0.3">
      <c r="A103" s="1">
        <v>14146035</v>
      </c>
      <c r="B103" s="1" t="str">
        <f>"4690406341638"</f>
        <v>4690406341638</v>
      </c>
      <c r="C103" s="1" t="s">
        <v>115</v>
      </c>
      <c r="D103" s="1" t="s">
        <v>103</v>
      </c>
      <c r="E103" s="1">
        <v>13</v>
      </c>
    </row>
    <row r="104" spans="1:5" x14ac:dyDescent="0.3">
      <c r="A104" s="1">
        <v>14227898</v>
      </c>
      <c r="B104" s="1" t="str">
        <f>"4690406341584"</f>
        <v>4690406341584</v>
      </c>
      <c r="C104" s="1" t="s">
        <v>116</v>
      </c>
      <c r="D104" s="1" t="s">
        <v>103</v>
      </c>
      <c r="E104" s="1">
        <v>3</v>
      </c>
    </row>
    <row r="105" spans="1:5" x14ac:dyDescent="0.3">
      <c r="A105" s="1">
        <v>17929481</v>
      </c>
      <c r="B105" s="1" t="str">
        <f>"4690406341645"</f>
        <v>4690406341645</v>
      </c>
      <c r="C105" s="1" t="s">
        <v>117</v>
      </c>
      <c r="D105" s="1" t="s">
        <v>103</v>
      </c>
      <c r="E105" s="1">
        <v>15</v>
      </c>
    </row>
    <row r="106" spans="1:5" x14ac:dyDescent="0.3">
      <c r="A106" s="1">
        <v>14145251</v>
      </c>
      <c r="B106" s="1" t="str">
        <f>"4690406331288"</f>
        <v>4690406331288</v>
      </c>
      <c r="C106" s="1" t="s">
        <v>118</v>
      </c>
      <c r="D106" s="1" t="s">
        <v>103</v>
      </c>
      <c r="E106" s="1">
        <v>17</v>
      </c>
    </row>
    <row r="107" spans="1:5" x14ac:dyDescent="0.3">
      <c r="A107" s="1">
        <v>14145278</v>
      </c>
      <c r="B107" s="1" t="str">
        <f>"4690406331295"</f>
        <v>4690406331295</v>
      </c>
      <c r="C107" s="1" t="s">
        <v>119</v>
      </c>
      <c r="D107" s="1" t="s">
        <v>103</v>
      </c>
      <c r="E107" s="1">
        <v>16</v>
      </c>
    </row>
    <row r="108" spans="1:5" x14ac:dyDescent="0.3">
      <c r="A108" s="1">
        <v>14145315</v>
      </c>
      <c r="B108" s="1" t="str">
        <f>"4690406331301"</f>
        <v>4690406331301</v>
      </c>
      <c r="C108" s="1" t="s">
        <v>120</v>
      </c>
      <c r="D108" s="1" t="s">
        <v>103</v>
      </c>
      <c r="E108" s="1">
        <v>21</v>
      </c>
    </row>
    <row r="109" spans="1:5" x14ac:dyDescent="0.3">
      <c r="A109" s="1">
        <v>14146043</v>
      </c>
      <c r="B109" s="1" t="str">
        <f>"4690406341683"</f>
        <v>4690406341683</v>
      </c>
      <c r="C109" s="1" t="s">
        <v>121</v>
      </c>
      <c r="D109" s="1" t="s">
        <v>103</v>
      </c>
      <c r="E109" s="1">
        <v>18</v>
      </c>
    </row>
    <row r="110" spans="1:5" x14ac:dyDescent="0.3">
      <c r="A110" s="1">
        <v>14146078</v>
      </c>
      <c r="B110" s="1" t="str">
        <f>"4690406335958"</f>
        <v>4690406335958</v>
      </c>
      <c r="C110" s="1" t="s">
        <v>122</v>
      </c>
      <c r="D110" s="1" t="s">
        <v>103</v>
      </c>
      <c r="E110" s="1">
        <v>20</v>
      </c>
    </row>
    <row r="111" spans="1:5" x14ac:dyDescent="0.3">
      <c r="A111" s="1">
        <v>14146086</v>
      </c>
      <c r="B111" s="1" t="str">
        <f>"4690406331325"</f>
        <v>4690406331325</v>
      </c>
      <c r="C111" s="1" t="s">
        <v>123</v>
      </c>
      <c r="D111" s="1" t="s">
        <v>103</v>
      </c>
      <c r="E111" s="1">
        <v>24</v>
      </c>
    </row>
    <row r="112" spans="1:5" x14ac:dyDescent="0.3">
      <c r="A112" s="1">
        <v>14146094</v>
      </c>
      <c r="B112" s="1" t="str">
        <f>"4690406334647"</f>
        <v>4690406334647</v>
      </c>
      <c r="C112" s="1" t="s">
        <v>124</v>
      </c>
      <c r="D112" s="1" t="s">
        <v>103</v>
      </c>
      <c r="E112" s="1">
        <v>23</v>
      </c>
    </row>
    <row r="113" spans="1:5" x14ac:dyDescent="0.3">
      <c r="A113" s="1">
        <v>14146115</v>
      </c>
      <c r="B113" s="1" t="str">
        <f>"4690406331332"</f>
        <v>4690406331332</v>
      </c>
      <c r="C113" s="1" t="s">
        <v>125</v>
      </c>
      <c r="D113" s="1" t="s">
        <v>103</v>
      </c>
      <c r="E113" s="1">
        <v>22</v>
      </c>
    </row>
    <row r="114" spans="1:5" x14ac:dyDescent="0.3">
      <c r="A114" s="1">
        <v>14146350</v>
      </c>
      <c r="B114" s="1" t="str">
        <f>"4690406331318"</f>
        <v>4690406331318</v>
      </c>
      <c r="C114" s="1" t="s">
        <v>126</v>
      </c>
      <c r="D114" s="1" t="s">
        <v>103</v>
      </c>
      <c r="E114" s="1">
        <v>19</v>
      </c>
    </row>
    <row r="115" spans="1:5" x14ac:dyDescent="0.3">
      <c r="A115" s="1">
        <v>10974060</v>
      </c>
      <c r="B115" s="1" t="str">
        <f>"4606082006310"</f>
        <v>4606082006310</v>
      </c>
      <c r="C115" s="1" t="s">
        <v>127</v>
      </c>
      <c r="D115" s="1" t="s">
        <v>128</v>
      </c>
      <c r="E115" s="1">
        <v>43</v>
      </c>
    </row>
    <row r="116" spans="1:5" x14ac:dyDescent="0.3">
      <c r="A116" s="1">
        <v>10974167</v>
      </c>
      <c r="B116" s="1" t="str">
        <f>"4606082006334"</f>
        <v>4606082006334</v>
      </c>
      <c r="C116" s="1" t="s">
        <v>129</v>
      </c>
      <c r="D116" s="1" t="s">
        <v>128</v>
      </c>
      <c r="E116" s="1">
        <v>47</v>
      </c>
    </row>
    <row r="117" spans="1:5" x14ac:dyDescent="0.3">
      <c r="A117" s="1">
        <v>10974386</v>
      </c>
      <c r="B117" s="1" t="str">
        <f>"4606082006358"</f>
        <v>4606082006358</v>
      </c>
      <c r="C117" s="1" t="s">
        <v>130</v>
      </c>
      <c r="D117" s="1" t="s">
        <v>128</v>
      </c>
      <c r="E117" s="1">
        <v>51</v>
      </c>
    </row>
    <row r="118" spans="1:5" x14ac:dyDescent="0.3">
      <c r="A118" s="1">
        <v>10974431</v>
      </c>
      <c r="B118" s="1" t="str">
        <f>"4606082006365"</f>
        <v>4606082006365</v>
      </c>
      <c r="C118" s="1" t="s">
        <v>131</v>
      </c>
      <c r="D118" s="1" t="s">
        <v>128</v>
      </c>
      <c r="E118" s="1">
        <v>55</v>
      </c>
    </row>
    <row r="119" spans="1:5" x14ac:dyDescent="0.3">
      <c r="A119" s="1">
        <v>10974503</v>
      </c>
      <c r="B119" s="1" t="str">
        <f>"4606082006372"</f>
        <v>4606082006372</v>
      </c>
      <c r="C119" s="1" t="s">
        <v>132</v>
      </c>
      <c r="D119" s="1" t="s">
        <v>128</v>
      </c>
      <c r="E119" s="1">
        <v>44</v>
      </c>
    </row>
    <row r="120" spans="1:5" x14ac:dyDescent="0.3">
      <c r="A120" s="1">
        <v>10974538</v>
      </c>
      <c r="B120" s="1" t="str">
        <f>"4606082006389"</f>
        <v>4606082006389</v>
      </c>
      <c r="C120" s="1" t="s">
        <v>133</v>
      </c>
      <c r="D120" s="1" t="s">
        <v>128</v>
      </c>
      <c r="E120" s="1">
        <v>52</v>
      </c>
    </row>
    <row r="121" spans="1:5" x14ac:dyDescent="0.3">
      <c r="A121" s="1">
        <v>10974642</v>
      </c>
      <c r="B121" s="1" t="str">
        <f>"4606082006402"</f>
        <v>4606082006402</v>
      </c>
      <c r="C121" s="1" t="s">
        <v>134</v>
      </c>
      <c r="D121" s="1" t="s">
        <v>128</v>
      </c>
      <c r="E121" s="1">
        <v>56</v>
      </c>
    </row>
    <row r="122" spans="1:5" x14ac:dyDescent="0.3">
      <c r="A122" s="1">
        <v>10974693</v>
      </c>
      <c r="B122" s="1" t="str">
        <f>"4606082006419"</f>
        <v>4606082006419</v>
      </c>
      <c r="C122" s="1" t="s">
        <v>135</v>
      </c>
      <c r="D122" s="1" t="s">
        <v>128</v>
      </c>
      <c r="E122" s="1">
        <v>45</v>
      </c>
    </row>
    <row r="123" spans="1:5" x14ac:dyDescent="0.3">
      <c r="A123" s="1">
        <v>10974749</v>
      </c>
      <c r="B123" s="1" t="str">
        <f>"4606082006426"</f>
        <v>4606082006426</v>
      </c>
      <c r="C123" s="1" t="s">
        <v>136</v>
      </c>
      <c r="D123" s="1" t="s">
        <v>128</v>
      </c>
      <c r="E123" s="1">
        <v>49</v>
      </c>
    </row>
    <row r="124" spans="1:5" x14ac:dyDescent="0.3">
      <c r="A124" s="1">
        <v>10974781</v>
      </c>
      <c r="B124" s="1" t="str">
        <f>"4606082006433"</f>
        <v>4606082006433</v>
      </c>
      <c r="C124" s="1" t="s">
        <v>137</v>
      </c>
      <c r="D124" s="1" t="s">
        <v>128</v>
      </c>
      <c r="E124" s="1">
        <v>53</v>
      </c>
    </row>
    <row r="125" spans="1:5" x14ac:dyDescent="0.3">
      <c r="A125" s="1">
        <v>10974837</v>
      </c>
      <c r="B125" s="1" t="str">
        <f>"4606082006440"</f>
        <v>4606082006440</v>
      </c>
      <c r="C125" s="1" t="s">
        <v>138</v>
      </c>
      <c r="D125" s="1" t="s">
        <v>128</v>
      </c>
      <c r="E125" s="1">
        <v>57</v>
      </c>
    </row>
    <row r="126" spans="1:5" x14ac:dyDescent="0.3">
      <c r="A126" s="1">
        <v>10974896</v>
      </c>
      <c r="B126" s="1" t="str">
        <f>"4606082006457"</f>
        <v>4606082006457</v>
      </c>
      <c r="C126" s="1" t="s">
        <v>139</v>
      </c>
      <c r="D126" s="1" t="s">
        <v>128</v>
      </c>
      <c r="E126" s="1">
        <v>46</v>
      </c>
    </row>
    <row r="127" spans="1:5" x14ac:dyDescent="0.3">
      <c r="A127" s="1">
        <v>12994612</v>
      </c>
      <c r="B127" s="1" t="str">
        <f>"4606082009205"</f>
        <v>4606082009205</v>
      </c>
      <c r="C127" s="1" t="s">
        <v>140</v>
      </c>
      <c r="D127" s="1" t="s">
        <v>128</v>
      </c>
      <c r="E127" s="1">
        <v>48</v>
      </c>
    </row>
    <row r="128" spans="1:5" x14ac:dyDescent="0.3">
      <c r="A128" s="1">
        <v>12995025</v>
      </c>
      <c r="B128" s="1" t="str">
        <f>"4606082009236"</f>
        <v>4606082009236</v>
      </c>
      <c r="C128" s="1" t="s">
        <v>141</v>
      </c>
      <c r="D128" s="1" t="s">
        <v>128</v>
      </c>
      <c r="E128" s="1">
        <v>50</v>
      </c>
    </row>
    <row r="129" spans="1:5" x14ac:dyDescent="0.3">
      <c r="A129" s="1">
        <v>12995076</v>
      </c>
      <c r="B129" s="1" t="str">
        <f>"4606082009243"</f>
        <v>4606082009243</v>
      </c>
      <c r="C129" s="1" t="s">
        <v>142</v>
      </c>
      <c r="D129" s="1" t="s">
        <v>128</v>
      </c>
      <c r="E129" s="1">
        <v>54</v>
      </c>
    </row>
    <row r="130" spans="1:5" x14ac:dyDescent="0.3">
      <c r="A130" s="1">
        <v>12995113</v>
      </c>
      <c r="B130" s="1" t="str">
        <f>"4606082009250"</f>
        <v>4606082009250</v>
      </c>
      <c r="C130" s="1" t="s">
        <v>143</v>
      </c>
      <c r="D130" s="1" t="s">
        <v>128</v>
      </c>
      <c r="E130" s="1">
        <v>58</v>
      </c>
    </row>
    <row r="131" spans="1:5" x14ac:dyDescent="0.3">
      <c r="A131" s="1">
        <v>10972698</v>
      </c>
      <c r="B131" s="1" t="str">
        <f>"4606082006037"</f>
        <v>4606082006037</v>
      </c>
      <c r="C131" s="1" t="s">
        <v>144</v>
      </c>
      <c r="D131" s="1" t="s">
        <v>128</v>
      </c>
      <c r="E131" s="1">
        <v>27</v>
      </c>
    </row>
    <row r="132" spans="1:5" x14ac:dyDescent="0.3">
      <c r="A132" s="1">
        <v>10972743</v>
      </c>
      <c r="B132" s="1" t="str">
        <f>"4606082006044"</f>
        <v>4606082006044</v>
      </c>
      <c r="C132" s="1" t="s">
        <v>145</v>
      </c>
      <c r="D132" s="1" t="s">
        <v>128</v>
      </c>
      <c r="E132" s="1">
        <v>31</v>
      </c>
    </row>
    <row r="133" spans="1:5" x14ac:dyDescent="0.3">
      <c r="A133" s="1">
        <v>10973180</v>
      </c>
      <c r="B133" s="1" t="str">
        <f>"4606082006136"</f>
        <v>4606082006136</v>
      </c>
      <c r="C133" s="1" t="s">
        <v>146</v>
      </c>
      <c r="D133" s="1" t="s">
        <v>128</v>
      </c>
      <c r="E133" s="1">
        <v>35</v>
      </c>
    </row>
    <row r="134" spans="1:5" x14ac:dyDescent="0.3">
      <c r="A134" s="1">
        <v>10973244</v>
      </c>
      <c r="B134" s="1" t="str">
        <f>"4606082006143"</f>
        <v>4606082006143</v>
      </c>
      <c r="C134" s="1" t="s">
        <v>147</v>
      </c>
      <c r="D134" s="1" t="s">
        <v>128</v>
      </c>
      <c r="E134" s="1">
        <v>39</v>
      </c>
    </row>
    <row r="135" spans="1:5" x14ac:dyDescent="0.3">
      <c r="A135" s="1">
        <v>10973260</v>
      </c>
      <c r="B135" s="1" t="str">
        <f>"4606082006150"</f>
        <v>4606082006150</v>
      </c>
      <c r="C135" s="1" t="s">
        <v>148</v>
      </c>
      <c r="D135" s="1" t="s">
        <v>128</v>
      </c>
      <c r="E135" s="1">
        <v>28</v>
      </c>
    </row>
    <row r="136" spans="1:5" x14ac:dyDescent="0.3">
      <c r="A136" s="1">
        <v>10973316</v>
      </c>
      <c r="B136" s="1" t="str">
        <f>"4606082006167"</f>
        <v>4606082006167</v>
      </c>
      <c r="C136" s="1" t="s">
        <v>149</v>
      </c>
      <c r="D136" s="1" t="s">
        <v>128</v>
      </c>
      <c r="E136" s="1">
        <v>32</v>
      </c>
    </row>
    <row r="137" spans="1:5" x14ac:dyDescent="0.3">
      <c r="A137" s="1">
        <v>10973359</v>
      </c>
      <c r="B137" s="1" t="str">
        <f>"4606082006174"</f>
        <v>4606082006174</v>
      </c>
      <c r="C137" s="1" t="s">
        <v>150</v>
      </c>
      <c r="D137" s="1" t="s">
        <v>128</v>
      </c>
      <c r="E137" s="1">
        <v>36</v>
      </c>
    </row>
    <row r="138" spans="1:5" x14ac:dyDescent="0.3">
      <c r="A138" s="1">
        <v>10973375</v>
      </c>
      <c r="B138" s="1" t="str">
        <f>"4606082006181"</f>
        <v>4606082006181</v>
      </c>
      <c r="C138" s="1" t="s">
        <v>151</v>
      </c>
      <c r="D138" s="1" t="s">
        <v>128</v>
      </c>
      <c r="E138" s="1">
        <v>40</v>
      </c>
    </row>
    <row r="139" spans="1:5" x14ac:dyDescent="0.3">
      <c r="A139" s="1">
        <v>10973439</v>
      </c>
      <c r="B139" s="1" t="str">
        <f>"4606082006198"</f>
        <v>4606082006198</v>
      </c>
      <c r="C139" s="1" t="s">
        <v>152</v>
      </c>
      <c r="D139" s="1" t="s">
        <v>128</v>
      </c>
      <c r="E139" s="1">
        <v>29</v>
      </c>
    </row>
    <row r="140" spans="1:5" x14ac:dyDescent="0.3">
      <c r="A140" s="1">
        <v>10973471</v>
      </c>
      <c r="B140" s="1" t="str">
        <f>"4606082006204"</f>
        <v>4606082006204</v>
      </c>
      <c r="C140" s="1" t="s">
        <v>153</v>
      </c>
      <c r="D140" s="1" t="s">
        <v>128</v>
      </c>
      <c r="E140" s="1">
        <v>33</v>
      </c>
    </row>
    <row r="141" spans="1:5" x14ac:dyDescent="0.3">
      <c r="A141" s="1">
        <v>10973535</v>
      </c>
      <c r="B141" s="1" t="str">
        <f>"4606082006211"</f>
        <v>4606082006211</v>
      </c>
      <c r="C141" s="1" t="s">
        <v>154</v>
      </c>
      <c r="D141" s="1" t="s">
        <v>128</v>
      </c>
      <c r="E141" s="1">
        <v>37</v>
      </c>
    </row>
    <row r="142" spans="1:5" x14ac:dyDescent="0.3">
      <c r="A142" s="1">
        <v>10973578</v>
      </c>
      <c r="B142" s="1" t="str">
        <f>"4606082006228"</f>
        <v>4606082006228</v>
      </c>
      <c r="C142" s="1" t="s">
        <v>155</v>
      </c>
      <c r="D142" s="1" t="s">
        <v>128</v>
      </c>
      <c r="E142" s="1">
        <v>41</v>
      </c>
    </row>
    <row r="143" spans="1:5" x14ac:dyDescent="0.3">
      <c r="A143" s="1">
        <v>10973631</v>
      </c>
      <c r="B143" s="1" t="str">
        <f>"4606082006235"</f>
        <v>4606082006235</v>
      </c>
      <c r="C143" s="1" t="s">
        <v>156</v>
      </c>
      <c r="D143" s="1" t="s">
        <v>128</v>
      </c>
      <c r="E143" s="1">
        <v>30</v>
      </c>
    </row>
    <row r="144" spans="1:5" x14ac:dyDescent="0.3">
      <c r="A144" s="1">
        <v>10973682</v>
      </c>
      <c r="B144" s="1" t="str">
        <f>"4606082006242"</f>
        <v>4606082006242</v>
      </c>
      <c r="C144" s="1" t="s">
        <v>157</v>
      </c>
      <c r="D144" s="1" t="s">
        <v>128</v>
      </c>
      <c r="E144" s="1">
        <v>34</v>
      </c>
    </row>
    <row r="145" spans="1:5" x14ac:dyDescent="0.3">
      <c r="A145" s="1">
        <v>10973754</v>
      </c>
      <c r="B145" s="1" t="str">
        <f>"4606082006259"</f>
        <v>4606082006259</v>
      </c>
      <c r="C145" s="1" t="s">
        <v>158</v>
      </c>
      <c r="D145" s="1" t="s">
        <v>128</v>
      </c>
      <c r="E145" s="1">
        <v>38</v>
      </c>
    </row>
    <row r="146" spans="1:5" x14ac:dyDescent="0.3">
      <c r="A146" s="1">
        <v>10973770</v>
      </c>
      <c r="B146" s="1" t="str">
        <f>"4606082006266"</f>
        <v>4606082006266</v>
      </c>
      <c r="C146" s="1" t="s">
        <v>159</v>
      </c>
      <c r="D146" s="1" t="s">
        <v>128</v>
      </c>
      <c r="E146" s="1">
        <v>42</v>
      </c>
    </row>
    <row r="147" spans="1:5" x14ac:dyDescent="0.3">
      <c r="A147" s="1">
        <v>14346432</v>
      </c>
      <c r="B147" s="1" t="str">
        <f>"4690406341829"</f>
        <v>4690406341829</v>
      </c>
      <c r="C147" s="1" t="s">
        <v>160</v>
      </c>
      <c r="D147" s="1" t="s">
        <v>161</v>
      </c>
      <c r="E147" s="1">
        <v>26</v>
      </c>
    </row>
    <row r="148" spans="1:5" x14ac:dyDescent="0.3">
      <c r="A148" s="1">
        <v>14346441</v>
      </c>
      <c r="B148" s="1" t="str">
        <f>"4690406341812"</f>
        <v>4690406341812</v>
      </c>
      <c r="C148" s="1" t="s">
        <v>162</v>
      </c>
      <c r="D148" s="1" t="s">
        <v>161</v>
      </c>
      <c r="E148" s="1">
        <v>25</v>
      </c>
    </row>
    <row r="149" spans="1:5" x14ac:dyDescent="0.3">
      <c r="A149" s="1">
        <v>15074889</v>
      </c>
      <c r="B149" s="1" t="str">
        <f>"4690406341416"</f>
        <v>4690406341416</v>
      </c>
      <c r="C149" s="1" t="s">
        <v>163</v>
      </c>
      <c r="D149" s="1" t="s">
        <v>164</v>
      </c>
      <c r="E149" s="1">
        <v>65</v>
      </c>
    </row>
    <row r="150" spans="1:5" x14ac:dyDescent="0.3">
      <c r="A150" s="1">
        <v>15074897</v>
      </c>
      <c r="B150" s="1" t="str">
        <f>"4690406341430"</f>
        <v>4690406341430</v>
      </c>
      <c r="C150" s="1" t="s">
        <v>165</v>
      </c>
      <c r="D150" s="1" t="s">
        <v>164</v>
      </c>
      <c r="E150" s="1">
        <v>68</v>
      </c>
    </row>
    <row r="151" spans="1:5" x14ac:dyDescent="0.3">
      <c r="A151" s="1">
        <v>15074900</v>
      </c>
      <c r="B151" s="1" t="str">
        <f>"4690406341478"</f>
        <v>4690406341478</v>
      </c>
      <c r="C151" s="1" t="s">
        <v>166</v>
      </c>
      <c r="D151" s="1" t="s">
        <v>164</v>
      </c>
      <c r="E151" s="1">
        <v>70</v>
      </c>
    </row>
    <row r="152" spans="1:5" x14ac:dyDescent="0.3">
      <c r="A152" s="1">
        <v>15074918</v>
      </c>
      <c r="B152" s="1" t="str">
        <f>"4690406383690"</f>
        <v>4690406383690</v>
      </c>
      <c r="C152" s="1" t="s">
        <v>167</v>
      </c>
      <c r="D152" s="1" t="s">
        <v>168</v>
      </c>
      <c r="E152" s="1">
        <v>59</v>
      </c>
    </row>
    <row r="153" spans="1:5" x14ac:dyDescent="0.3">
      <c r="A153" s="1">
        <v>15074926</v>
      </c>
      <c r="B153" s="1" t="str">
        <f>"4690406383706"</f>
        <v>4690406383706</v>
      </c>
      <c r="C153" s="1" t="s">
        <v>169</v>
      </c>
      <c r="D153" s="1" t="s">
        <v>168</v>
      </c>
      <c r="E153" s="1">
        <v>60</v>
      </c>
    </row>
    <row r="154" spans="1:5" x14ac:dyDescent="0.3">
      <c r="A154" s="1">
        <v>15074934</v>
      </c>
      <c r="B154" s="1" t="str">
        <f>"4690406383713"</f>
        <v>4690406383713</v>
      </c>
      <c r="C154" s="1" t="s">
        <v>170</v>
      </c>
      <c r="D154" s="1" t="s">
        <v>168</v>
      </c>
      <c r="E154" s="1">
        <v>61</v>
      </c>
    </row>
    <row r="155" spans="1:5" x14ac:dyDescent="0.3">
      <c r="A155" s="1">
        <v>15074942</v>
      </c>
      <c r="B155" s="1" t="str">
        <f>"4690406383720"</f>
        <v>4690406383720</v>
      </c>
      <c r="C155" s="1" t="s">
        <v>171</v>
      </c>
      <c r="D155" s="1" t="s">
        <v>168</v>
      </c>
      <c r="E155" s="1">
        <v>62</v>
      </c>
    </row>
    <row r="156" spans="1:5" x14ac:dyDescent="0.3">
      <c r="A156" s="1">
        <v>15074951</v>
      </c>
      <c r="B156" s="1" t="str">
        <f>"4690406383737"</f>
        <v>4690406383737</v>
      </c>
      <c r="C156" s="1" t="s">
        <v>172</v>
      </c>
      <c r="D156" s="1" t="s">
        <v>168</v>
      </c>
      <c r="E156" s="1">
        <v>63</v>
      </c>
    </row>
    <row r="157" spans="1:5" x14ac:dyDescent="0.3">
      <c r="A157" s="1">
        <v>15074969</v>
      </c>
      <c r="B157" s="1" t="str">
        <f>"4690406383744"</f>
        <v>4690406383744</v>
      </c>
      <c r="C157" s="1" t="s">
        <v>173</v>
      </c>
      <c r="D157" s="1" t="s">
        <v>168</v>
      </c>
      <c r="E157" s="1">
        <v>64</v>
      </c>
    </row>
    <row r="158" spans="1:5" x14ac:dyDescent="0.3">
      <c r="A158" s="1">
        <v>15074977</v>
      </c>
      <c r="B158" s="1" t="str">
        <f>"4690406383751"</f>
        <v>4690406383751</v>
      </c>
      <c r="C158" s="1" t="s">
        <v>174</v>
      </c>
      <c r="D158" s="1" t="s">
        <v>168</v>
      </c>
      <c r="E158" s="1">
        <v>66</v>
      </c>
    </row>
    <row r="159" spans="1:5" x14ac:dyDescent="0.3">
      <c r="A159" s="1">
        <v>15230298</v>
      </c>
      <c r="B159" s="1" t="str">
        <f>"4690406341454"</f>
        <v>4690406341454</v>
      </c>
      <c r="C159" s="1" t="s">
        <v>175</v>
      </c>
      <c r="D159" s="1" t="s">
        <v>164</v>
      </c>
      <c r="E159" s="1">
        <v>69</v>
      </c>
    </row>
    <row r="160" spans="1:5" x14ac:dyDescent="0.3">
      <c r="A160" s="1">
        <v>13953863</v>
      </c>
      <c r="B160" s="2">
        <v>4690406330120</v>
      </c>
      <c r="C160" s="1" t="s">
        <v>176</v>
      </c>
      <c r="D160" s="3">
        <v>248</v>
      </c>
      <c r="E160" s="1">
        <v>71</v>
      </c>
    </row>
    <row r="161" spans="1:5" x14ac:dyDescent="0.3">
      <c r="A161" s="1">
        <v>13953900</v>
      </c>
      <c r="B161" s="2">
        <v>4690406330137</v>
      </c>
      <c r="C161" s="1" t="s">
        <v>177</v>
      </c>
      <c r="D161" s="3">
        <v>248</v>
      </c>
      <c r="E161" s="1">
        <v>77</v>
      </c>
    </row>
    <row r="162" spans="1:5" x14ac:dyDescent="0.3">
      <c r="A162" s="1">
        <v>13953919</v>
      </c>
      <c r="B162" s="2">
        <v>4690406330144</v>
      </c>
      <c r="C162" s="1" t="s">
        <v>178</v>
      </c>
      <c r="D162" s="3">
        <v>248</v>
      </c>
      <c r="E162" s="1">
        <v>83</v>
      </c>
    </row>
    <row r="163" spans="1:5" x14ac:dyDescent="0.3">
      <c r="A163" s="1">
        <v>12940737</v>
      </c>
      <c r="B163" s="1" t="str">
        <f>"4606082008215"</f>
        <v>4606082008215</v>
      </c>
      <c r="C163" s="1" t="s">
        <v>179</v>
      </c>
      <c r="D163" s="1" t="s">
        <v>180</v>
      </c>
      <c r="E163" s="1">
        <v>74</v>
      </c>
    </row>
    <row r="164" spans="1:5" x14ac:dyDescent="0.3">
      <c r="A164" s="1">
        <v>12940788</v>
      </c>
      <c r="B164" s="1" t="str">
        <f>"4606082008222"</f>
        <v>4606082008222</v>
      </c>
      <c r="C164" s="1" t="s">
        <v>181</v>
      </c>
      <c r="D164" s="1" t="s">
        <v>182</v>
      </c>
      <c r="E164" s="1">
        <v>72</v>
      </c>
    </row>
    <row r="165" spans="1:5" x14ac:dyDescent="0.3">
      <c r="A165" s="1">
        <v>12940817</v>
      </c>
      <c r="B165" s="1" t="str">
        <f>"4606082008239"</f>
        <v>4606082008239</v>
      </c>
      <c r="C165" s="1" t="s">
        <v>183</v>
      </c>
      <c r="D165" s="1" t="s">
        <v>180</v>
      </c>
      <c r="E165" s="1">
        <v>73</v>
      </c>
    </row>
    <row r="166" spans="1:5" x14ac:dyDescent="0.3">
      <c r="A166" s="1">
        <v>12940884</v>
      </c>
      <c r="B166" s="1" t="str">
        <f>"4606082008253"</f>
        <v>4606082008253</v>
      </c>
      <c r="C166" s="1" t="s">
        <v>184</v>
      </c>
      <c r="D166" s="1" t="s">
        <v>180</v>
      </c>
      <c r="E166" s="1">
        <v>80</v>
      </c>
    </row>
    <row r="167" spans="1:5" x14ac:dyDescent="0.3">
      <c r="A167" s="1">
        <v>12940905</v>
      </c>
      <c r="B167" s="1" t="str">
        <f>"4606082008260"</f>
        <v>4606082008260</v>
      </c>
      <c r="C167" s="1" t="s">
        <v>185</v>
      </c>
      <c r="D167" s="1" t="s">
        <v>182</v>
      </c>
      <c r="E167" s="1">
        <v>78</v>
      </c>
    </row>
    <row r="168" spans="1:5" x14ac:dyDescent="0.3">
      <c r="A168" s="1">
        <v>12940948</v>
      </c>
      <c r="B168" s="1" t="str">
        <f>"4606082008277"</f>
        <v>4606082008277</v>
      </c>
      <c r="C168" s="1" t="s">
        <v>186</v>
      </c>
      <c r="D168" s="1" t="s">
        <v>180</v>
      </c>
      <c r="E168" s="1">
        <v>79</v>
      </c>
    </row>
    <row r="169" spans="1:5" x14ac:dyDescent="0.3">
      <c r="A169" s="1">
        <v>12995199</v>
      </c>
      <c r="B169" s="1" t="str">
        <f>"4606082013240"</f>
        <v>4606082013240</v>
      </c>
      <c r="C169" s="1" t="s">
        <v>187</v>
      </c>
      <c r="D169" s="1" t="s">
        <v>180</v>
      </c>
      <c r="E169" s="1">
        <v>76</v>
      </c>
    </row>
    <row r="170" spans="1:5" x14ac:dyDescent="0.3">
      <c r="A170" s="1">
        <v>12995244</v>
      </c>
      <c r="B170" s="1" t="str">
        <f>"4606082013660"</f>
        <v>4606082013660</v>
      </c>
      <c r="C170" s="1" t="s">
        <v>188</v>
      </c>
      <c r="D170" s="1" t="s">
        <v>180</v>
      </c>
      <c r="E170" s="1">
        <v>82</v>
      </c>
    </row>
    <row r="171" spans="1:5" x14ac:dyDescent="0.3">
      <c r="A171" s="1">
        <v>13284735</v>
      </c>
      <c r="B171" s="1" t="str">
        <f>"4606082021856"</f>
        <v>4606082021856</v>
      </c>
      <c r="C171" s="1" t="s">
        <v>189</v>
      </c>
      <c r="D171" s="1" t="s">
        <v>180</v>
      </c>
      <c r="E171" s="1">
        <v>75</v>
      </c>
    </row>
    <row r="172" spans="1:5" x14ac:dyDescent="0.3">
      <c r="A172" s="1">
        <v>13284903</v>
      </c>
      <c r="B172" s="1" t="str">
        <f>"4606082021863"</f>
        <v>4606082021863</v>
      </c>
      <c r="C172" s="1" t="s">
        <v>190</v>
      </c>
      <c r="D172" s="1" t="s">
        <v>180</v>
      </c>
      <c r="E172" s="1">
        <v>81</v>
      </c>
    </row>
    <row r="173" spans="1:5" x14ac:dyDescent="0.3">
      <c r="A173" s="1">
        <v>13308741</v>
      </c>
      <c r="B173" s="1" t="str">
        <f>"4606082022129"</f>
        <v>4606082022129</v>
      </c>
      <c r="C173" s="1" t="s">
        <v>191</v>
      </c>
      <c r="D173" s="1" t="s">
        <v>180</v>
      </c>
      <c r="E173" s="1">
        <v>93</v>
      </c>
    </row>
    <row r="174" spans="1:5" x14ac:dyDescent="0.3">
      <c r="A174" s="1">
        <v>13308813</v>
      </c>
      <c r="B174" s="1" t="str">
        <f>"4606082022082"</f>
        <v>4606082022082</v>
      </c>
      <c r="C174" s="1" t="s">
        <v>192</v>
      </c>
      <c r="D174" s="1" t="s">
        <v>180</v>
      </c>
      <c r="E174" s="1">
        <v>94</v>
      </c>
    </row>
    <row r="175" spans="1:5" x14ac:dyDescent="0.3">
      <c r="A175" s="1">
        <v>13308821</v>
      </c>
      <c r="B175" s="1" t="str">
        <f>"4606082022099"</f>
        <v>4606082022099</v>
      </c>
      <c r="C175" s="1" t="s">
        <v>193</v>
      </c>
      <c r="D175" s="1" t="s">
        <v>180</v>
      </c>
      <c r="E175" s="1">
        <v>92</v>
      </c>
    </row>
    <row r="176" spans="1:5" x14ac:dyDescent="0.3">
      <c r="A176" s="1">
        <v>13308848</v>
      </c>
      <c r="B176" s="1" t="str">
        <f>"4606082022105"</f>
        <v>4606082022105</v>
      </c>
      <c r="C176" s="1" t="s">
        <v>194</v>
      </c>
      <c r="D176" s="1" t="s">
        <v>180</v>
      </c>
      <c r="E176" s="1">
        <v>90</v>
      </c>
    </row>
    <row r="177" spans="1:5" x14ac:dyDescent="0.3">
      <c r="A177" s="1">
        <v>13308856</v>
      </c>
      <c r="B177" s="1" t="str">
        <f>"4606082022112"</f>
        <v>4606082022112</v>
      </c>
      <c r="C177" s="1" t="s">
        <v>195</v>
      </c>
      <c r="D177" s="1" t="s">
        <v>180</v>
      </c>
      <c r="E177" s="1">
        <v>91</v>
      </c>
    </row>
    <row r="178" spans="1:5" x14ac:dyDescent="0.3">
      <c r="A178" s="1">
        <v>13714520</v>
      </c>
      <c r="B178" s="1" t="str">
        <f>"4606082026851"</f>
        <v>4606082026851</v>
      </c>
      <c r="C178" s="1" t="s">
        <v>196</v>
      </c>
      <c r="D178" s="1" t="s">
        <v>180</v>
      </c>
      <c r="E178" s="1">
        <v>99</v>
      </c>
    </row>
    <row r="179" spans="1:5" x14ac:dyDescent="0.3">
      <c r="A179" s="1">
        <v>13714555</v>
      </c>
      <c r="B179" s="1" t="str">
        <f>"4606082026875"</f>
        <v>4606082026875</v>
      </c>
      <c r="C179" s="1" t="s">
        <v>197</v>
      </c>
      <c r="D179" s="1" t="s">
        <v>180</v>
      </c>
      <c r="E179" s="1">
        <v>100</v>
      </c>
    </row>
    <row r="180" spans="1:5" x14ac:dyDescent="0.3">
      <c r="A180" s="1">
        <v>13714563</v>
      </c>
      <c r="B180" s="1" t="str">
        <f>"4606082026882"</f>
        <v>4606082026882</v>
      </c>
      <c r="C180" s="1" t="s">
        <v>198</v>
      </c>
      <c r="D180" s="1" t="s">
        <v>182</v>
      </c>
      <c r="E180" s="1">
        <v>97</v>
      </c>
    </row>
    <row r="181" spans="1:5" x14ac:dyDescent="0.3">
      <c r="A181" s="1">
        <v>13714571</v>
      </c>
      <c r="B181" s="1" t="str">
        <f>"4606082026899"</f>
        <v>4606082026899</v>
      </c>
      <c r="C181" s="1" t="s">
        <v>199</v>
      </c>
      <c r="D181" s="1" t="s">
        <v>182</v>
      </c>
      <c r="E181" s="1">
        <v>96</v>
      </c>
    </row>
    <row r="182" spans="1:5" x14ac:dyDescent="0.3">
      <c r="A182" s="1">
        <v>13714598</v>
      </c>
      <c r="B182" s="1" t="str">
        <f>"4606082026905"</f>
        <v>4606082026905</v>
      </c>
      <c r="C182" s="1" t="s">
        <v>200</v>
      </c>
      <c r="D182" s="1" t="s">
        <v>182</v>
      </c>
      <c r="E182" s="1">
        <v>98</v>
      </c>
    </row>
    <row r="183" spans="1:5" x14ac:dyDescent="0.3">
      <c r="A183" s="1">
        <v>13953927</v>
      </c>
      <c r="B183" s="1" t="str">
        <f>"4690406330151"</f>
        <v>4690406330151</v>
      </c>
      <c r="C183" s="1" t="s">
        <v>201</v>
      </c>
      <c r="D183" s="1" t="s">
        <v>202</v>
      </c>
      <c r="E183" s="1">
        <v>89</v>
      </c>
    </row>
    <row r="184" spans="1:5" x14ac:dyDescent="0.3">
      <c r="A184" s="1">
        <v>13953978</v>
      </c>
      <c r="B184" s="2">
        <v>4690406330182</v>
      </c>
      <c r="C184" s="1" t="s">
        <v>203</v>
      </c>
      <c r="D184" s="1" t="s">
        <v>204</v>
      </c>
      <c r="E184" s="1">
        <v>102</v>
      </c>
    </row>
    <row r="185" spans="1:5" x14ac:dyDescent="0.3">
      <c r="A185" s="1">
        <v>13954022</v>
      </c>
      <c r="B185" s="2">
        <v>4690406330236</v>
      </c>
      <c r="C185" s="1" t="s">
        <v>205</v>
      </c>
      <c r="D185" s="1" t="s">
        <v>204</v>
      </c>
      <c r="E185" s="1">
        <v>107</v>
      </c>
    </row>
    <row r="186" spans="1:5" x14ac:dyDescent="0.3">
      <c r="A186" s="1">
        <v>13953935</v>
      </c>
      <c r="B186" s="1" t="str">
        <f>"4690406330168"</f>
        <v>4690406330168</v>
      </c>
      <c r="C186" s="1" t="s">
        <v>206</v>
      </c>
      <c r="D186" s="1" t="s">
        <v>204</v>
      </c>
      <c r="E186" s="1">
        <v>95</v>
      </c>
    </row>
    <row r="187" spans="1:5" x14ac:dyDescent="0.3">
      <c r="A187" s="1">
        <v>13953951</v>
      </c>
      <c r="B187" s="1" t="str">
        <f>"4690406330175"</f>
        <v>4690406330175</v>
      </c>
      <c r="C187" s="1" t="s">
        <v>207</v>
      </c>
      <c r="D187" s="1" t="s">
        <v>204</v>
      </c>
      <c r="E187" s="1">
        <v>101</v>
      </c>
    </row>
    <row r="188" spans="1:5" x14ac:dyDescent="0.3">
      <c r="A188" s="1">
        <v>13953986</v>
      </c>
      <c r="B188" s="1" t="str">
        <f>"4690406330199"</f>
        <v>4690406330199</v>
      </c>
      <c r="C188" s="1" t="s">
        <v>208</v>
      </c>
      <c r="D188" s="1" t="s">
        <v>209</v>
      </c>
      <c r="E188" s="1">
        <v>103</v>
      </c>
    </row>
    <row r="189" spans="1:5" x14ac:dyDescent="0.3">
      <c r="A189" s="1">
        <v>13953994</v>
      </c>
      <c r="B189" s="1" t="str">
        <f>"4690406330205"</f>
        <v>4690406330205</v>
      </c>
      <c r="C189" s="1" t="s">
        <v>210</v>
      </c>
      <c r="D189" s="1" t="s">
        <v>209</v>
      </c>
      <c r="E189" s="1">
        <v>104</v>
      </c>
    </row>
    <row r="190" spans="1:5" x14ac:dyDescent="0.3">
      <c r="A190" s="1">
        <v>13954006</v>
      </c>
      <c r="B190" s="1" t="str">
        <f>"4690406330212"</f>
        <v>4690406330212</v>
      </c>
      <c r="C190" s="1" t="s">
        <v>211</v>
      </c>
      <c r="D190" s="1" t="s">
        <v>209</v>
      </c>
      <c r="E190" s="1">
        <v>105</v>
      </c>
    </row>
    <row r="191" spans="1:5" x14ac:dyDescent="0.3">
      <c r="A191" s="1">
        <v>13954014</v>
      </c>
      <c r="B191" s="1" t="str">
        <f>"4690406330229"</f>
        <v>4690406330229</v>
      </c>
      <c r="C191" s="1" t="s">
        <v>212</v>
      </c>
      <c r="D191" s="1" t="s">
        <v>209</v>
      </c>
      <c r="E191" s="1">
        <v>106</v>
      </c>
    </row>
    <row r="192" spans="1:5" x14ac:dyDescent="0.3">
      <c r="A192" s="1">
        <v>13954030</v>
      </c>
      <c r="B192" s="1" t="str">
        <f>"4690406330243"</f>
        <v>4690406330243</v>
      </c>
      <c r="C192" s="1" t="s">
        <v>213</v>
      </c>
      <c r="D192" s="1" t="s">
        <v>209</v>
      </c>
      <c r="E192" s="1">
        <v>108</v>
      </c>
    </row>
    <row r="193" spans="1:5" x14ac:dyDescent="0.3">
      <c r="A193" s="1">
        <v>13954057</v>
      </c>
      <c r="B193" s="1" t="str">
        <f>"4690406330250"</f>
        <v>4690406330250</v>
      </c>
      <c r="C193" s="1" t="s">
        <v>214</v>
      </c>
      <c r="D193" s="1" t="s">
        <v>209</v>
      </c>
      <c r="E193" s="1">
        <v>109</v>
      </c>
    </row>
    <row r="194" spans="1:5" x14ac:dyDescent="0.3">
      <c r="A194" s="1">
        <v>13954065</v>
      </c>
      <c r="B194" s="1" t="str">
        <f>"4690406330267"</f>
        <v>4690406330267</v>
      </c>
      <c r="C194" s="1" t="s">
        <v>215</v>
      </c>
      <c r="D194" s="1" t="s">
        <v>209</v>
      </c>
      <c r="E194" s="1">
        <v>110</v>
      </c>
    </row>
    <row r="195" spans="1:5" x14ac:dyDescent="0.3">
      <c r="A195" s="1">
        <v>15616828</v>
      </c>
      <c r="B195" s="1" t="str">
        <f>"4606082023751"</f>
        <v>4606082023751</v>
      </c>
      <c r="C195" s="1" t="s">
        <v>216</v>
      </c>
      <c r="D195" s="1" t="s">
        <v>182</v>
      </c>
      <c r="E195" s="1">
        <v>87</v>
      </c>
    </row>
    <row r="196" spans="1:5" x14ac:dyDescent="0.3">
      <c r="A196" s="1">
        <v>15616836</v>
      </c>
      <c r="B196" s="1" t="str">
        <f>"4606082023324"</f>
        <v>4606082023324</v>
      </c>
      <c r="C196" s="1" t="s">
        <v>217</v>
      </c>
      <c r="D196" s="1" t="s">
        <v>182</v>
      </c>
      <c r="E196" s="1">
        <v>85</v>
      </c>
    </row>
    <row r="197" spans="1:5" x14ac:dyDescent="0.3">
      <c r="A197" s="1">
        <v>15616844</v>
      </c>
      <c r="B197" s="1" t="str">
        <f>"4606082023768"</f>
        <v>4606082023768</v>
      </c>
      <c r="C197" s="1" t="s">
        <v>218</v>
      </c>
      <c r="D197" s="1" t="s">
        <v>182</v>
      </c>
      <c r="E197" s="1">
        <v>88</v>
      </c>
    </row>
    <row r="198" spans="1:5" x14ac:dyDescent="0.3">
      <c r="A198" s="1">
        <v>15616852</v>
      </c>
      <c r="B198" s="1" t="str">
        <f>"4606082023782"</f>
        <v>4606082023782</v>
      </c>
      <c r="C198" s="1" t="s">
        <v>219</v>
      </c>
      <c r="D198" s="1" t="s">
        <v>182</v>
      </c>
      <c r="E198" s="1">
        <v>84</v>
      </c>
    </row>
    <row r="199" spans="1:5" x14ac:dyDescent="0.3">
      <c r="A199" s="1">
        <v>15616861</v>
      </c>
      <c r="B199" s="1" t="str">
        <f>"4606082023775"</f>
        <v>4606082023775</v>
      </c>
      <c r="C199" s="1" t="s">
        <v>220</v>
      </c>
      <c r="D199" s="1" t="s">
        <v>182</v>
      </c>
      <c r="E199" s="1">
        <v>86</v>
      </c>
    </row>
    <row r="200" spans="1:5" x14ac:dyDescent="0.3">
      <c r="A200" s="1">
        <v>10138716</v>
      </c>
      <c r="B200" s="1" t="str">
        <f>"4606082001582"</f>
        <v>4606082001582</v>
      </c>
      <c r="C200" s="1" t="s">
        <v>221</v>
      </c>
      <c r="D200" s="1" t="s">
        <v>222</v>
      </c>
      <c r="E200" s="1">
        <v>111</v>
      </c>
    </row>
    <row r="201" spans="1:5" x14ac:dyDescent="0.3">
      <c r="A201" s="1">
        <v>10138732</v>
      </c>
      <c r="B201" s="1" t="str">
        <f>"4606082001599"</f>
        <v>4606082001599</v>
      </c>
      <c r="C201" s="1" t="s">
        <v>223</v>
      </c>
      <c r="D201" s="1" t="s">
        <v>222</v>
      </c>
      <c r="E201" s="1">
        <v>112</v>
      </c>
    </row>
    <row r="202" spans="1:5" x14ac:dyDescent="0.3">
      <c r="A202" s="1">
        <v>10138783</v>
      </c>
      <c r="B202" s="1" t="str">
        <f>"4606082001605"</f>
        <v>4606082001605</v>
      </c>
      <c r="C202" s="1" t="s">
        <v>224</v>
      </c>
      <c r="D202" s="1" t="s">
        <v>225</v>
      </c>
      <c r="E202" s="1">
        <v>113</v>
      </c>
    </row>
    <row r="203" spans="1:5" x14ac:dyDescent="0.3">
      <c r="A203" s="1">
        <v>10138804</v>
      </c>
      <c r="B203" s="1" t="str">
        <f>"4606082001612"</f>
        <v>4606082001612</v>
      </c>
      <c r="C203" s="1" t="s">
        <v>226</v>
      </c>
      <c r="D203" s="1" t="s">
        <v>225</v>
      </c>
      <c r="E203" s="1">
        <v>114</v>
      </c>
    </row>
    <row r="204" spans="1:5" x14ac:dyDescent="0.3">
      <c r="A204" s="1">
        <v>10138839</v>
      </c>
      <c r="B204" s="1" t="str">
        <f>"4606082001629"</f>
        <v>4606082001629</v>
      </c>
      <c r="C204" s="1" t="s">
        <v>227</v>
      </c>
      <c r="D204" s="1" t="s">
        <v>225</v>
      </c>
      <c r="E204" s="1">
        <v>115</v>
      </c>
    </row>
    <row r="205" spans="1:5" x14ac:dyDescent="0.3">
      <c r="A205" s="1">
        <v>10139145</v>
      </c>
      <c r="B205" s="1" t="str">
        <f>"4606082001711"</f>
        <v>4606082001711</v>
      </c>
      <c r="C205" s="1" t="s">
        <v>228</v>
      </c>
      <c r="D205" s="1" t="s">
        <v>222</v>
      </c>
      <c r="E205" s="1">
        <v>119</v>
      </c>
    </row>
    <row r="206" spans="1:5" x14ac:dyDescent="0.3">
      <c r="A206" s="1">
        <v>10139161</v>
      </c>
      <c r="B206" s="1" t="str">
        <f>"4606082001728"</f>
        <v>4606082001728</v>
      </c>
      <c r="C206" s="1" t="s">
        <v>229</v>
      </c>
      <c r="D206" s="1" t="s">
        <v>225</v>
      </c>
      <c r="E206" s="1">
        <v>120</v>
      </c>
    </row>
    <row r="207" spans="1:5" x14ac:dyDescent="0.3">
      <c r="A207" s="1">
        <v>10139217</v>
      </c>
      <c r="B207" s="1" t="str">
        <f>"4606082001735"</f>
        <v>4606082001735</v>
      </c>
      <c r="C207" s="1" t="s">
        <v>230</v>
      </c>
      <c r="D207" s="1" t="s">
        <v>225</v>
      </c>
      <c r="E207" s="1">
        <v>121</v>
      </c>
    </row>
    <row r="208" spans="1:5" x14ac:dyDescent="0.3">
      <c r="A208" s="1">
        <v>10139233</v>
      </c>
      <c r="B208" s="1" t="str">
        <f>"4606082001742"</f>
        <v>4606082001742</v>
      </c>
      <c r="C208" s="1" t="s">
        <v>231</v>
      </c>
      <c r="D208" s="1" t="s">
        <v>225</v>
      </c>
      <c r="E208" s="1">
        <v>122</v>
      </c>
    </row>
    <row r="209" spans="1:5" x14ac:dyDescent="0.3">
      <c r="A209" s="1">
        <v>10139284</v>
      </c>
      <c r="B209" s="1" t="str">
        <f>"4606082001759"</f>
        <v>4606082001759</v>
      </c>
      <c r="C209" s="1" t="s">
        <v>232</v>
      </c>
      <c r="D209" s="1" t="s">
        <v>225</v>
      </c>
      <c r="E209" s="1">
        <v>123</v>
      </c>
    </row>
    <row r="210" spans="1:5" x14ac:dyDescent="0.3">
      <c r="A210" s="1">
        <v>13628067</v>
      </c>
      <c r="B210" s="1" t="str">
        <f>"4606082011031"</f>
        <v>4606082011031</v>
      </c>
      <c r="C210" s="1" t="s">
        <v>233</v>
      </c>
      <c r="D210" s="1" t="s">
        <v>225</v>
      </c>
      <c r="E210" s="1">
        <v>117</v>
      </c>
    </row>
    <row r="211" spans="1:5" x14ac:dyDescent="0.3">
      <c r="A211" s="1">
        <v>13628075</v>
      </c>
      <c r="B211" s="1" t="str">
        <f>"4606082011048"</f>
        <v>4606082011048</v>
      </c>
      <c r="C211" s="1" t="s">
        <v>234</v>
      </c>
      <c r="D211" s="1" t="s">
        <v>225</v>
      </c>
      <c r="E211" s="1">
        <v>118</v>
      </c>
    </row>
    <row r="212" spans="1:5" x14ac:dyDescent="0.3">
      <c r="A212" s="1">
        <v>13628083</v>
      </c>
      <c r="B212" s="1" t="str">
        <f>"4606082011055"</f>
        <v>4606082011055</v>
      </c>
      <c r="C212" s="1" t="s">
        <v>235</v>
      </c>
      <c r="D212" s="1" t="s">
        <v>225</v>
      </c>
      <c r="E212" s="1">
        <v>125</v>
      </c>
    </row>
    <row r="213" spans="1:5" x14ac:dyDescent="0.3">
      <c r="A213" s="1">
        <v>13628091</v>
      </c>
      <c r="B213" s="1" t="str">
        <f>"4606082011062"</f>
        <v>4606082011062</v>
      </c>
      <c r="C213" s="1" t="s">
        <v>236</v>
      </c>
      <c r="D213" s="1" t="s">
        <v>225</v>
      </c>
      <c r="E213" s="1">
        <v>127</v>
      </c>
    </row>
    <row r="214" spans="1:5" x14ac:dyDescent="0.3">
      <c r="A214" s="1">
        <v>13978016</v>
      </c>
      <c r="B214" s="1" t="str">
        <f>"4606082016173"</f>
        <v>4606082016173</v>
      </c>
      <c r="C214" s="1" t="s">
        <v>237</v>
      </c>
      <c r="D214" s="1" t="s">
        <v>225</v>
      </c>
      <c r="E214" s="1">
        <v>116</v>
      </c>
    </row>
    <row r="215" spans="1:5" x14ac:dyDescent="0.3">
      <c r="A215" s="1">
        <v>13978091</v>
      </c>
      <c r="B215" s="1" t="str">
        <f>"4606082016142"</f>
        <v>4606082016142</v>
      </c>
      <c r="C215" s="1" t="s">
        <v>238</v>
      </c>
      <c r="D215" s="1" t="s">
        <v>225</v>
      </c>
      <c r="E215" s="1">
        <v>124</v>
      </c>
    </row>
    <row r="216" spans="1:5" x14ac:dyDescent="0.3">
      <c r="A216" s="1">
        <v>13978198</v>
      </c>
      <c r="B216" s="1" t="str">
        <f>"4606082016159"</f>
        <v>4606082016159</v>
      </c>
      <c r="C216" s="1" t="s">
        <v>239</v>
      </c>
      <c r="D216" s="1" t="s">
        <v>225</v>
      </c>
      <c r="E216" s="1">
        <v>126</v>
      </c>
    </row>
    <row r="217" spans="1:5" x14ac:dyDescent="0.3">
      <c r="A217" s="1">
        <v>13978200</v>
      </c>
      <c r="B217" s="1" t="str">
        <f>"4606082039523"</f>
        <v>4606082039523</v>
      </c>
      <c r="C217" s="1" t="s">
        <v>240</v>
      </c>
      <c r="D217" s="1" t="s">
        <v>225</v>
      </c>
      <c r="E217" s="1">
        <v>128</v>
      </c>
    </row>
    <row r="218" spans="1:5" x14ac:dyDescent="0.3">
      <c r="A218" s="1">
        <v>13978219</v>
      </c>
      <c r="B218" s="1" t="str">
        <f>"4606082016166"</f>
        <v>4606082016166</v>
      </c>
      <c r="C218" s="1" t="s">
        <v>241</v>
      </c>
      <c r="D218" s="1" t="s">
        <v>225</v>
      </c>
      <c r="E218" s="1">
        <v>129</v>
      </c>
    </row>
  </sheetData>
  <pageMargins left="0.70866141732283472" right="0.70866141732283472" top="0.74803149606299213" bottom="0.74803149606299213" header="0.31496062992125984" footer="0.31496062992125984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temp7264878050213265326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rr10 mag039</dc:creator>
  <cp:lastModifiedBy>Emil</cp:lastModifiedBy>
  <cp:lastPrinted>2020-01-22T10:20:38Z</cp:lastPrinted>
  <dcterms:created xsi:type="dcterms:W3CDTF">2020-01-22T10:38:53Z</dcterms:created>
  <dcterms:modified xsi:type="dcterms:W3CDTF">2020-02-04T10:45:14Z</dcterms:modified>
</cp:coreProperties>
</file>