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donetra/Documents/New Folder With Items/"/>
    </mc:Choice>
  </mc:AlternateContent>
  <xr:revisionPtr revIDLastSave="0" documentId="8_{A6F278BC-7305-0244-8E4B-22096A74664E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Total Aggregates" sheetId="2" r:id="rId1"/>
    <sheet name="Star_wise aggregates" sheetId="1" r:id="rId2"/>
    <sheet name="Hypo_sample_data" sheetId="12" r:id="rId3"/>
    <sheet name="Regression_final" sheetId="8" r:id="rId4"/>
    <sheet name="Regression_data_dummy" sheetId="6" r:id="rId5"/>
    <sheet name="Regression_with_Luminosity" sheetId="7" r:id="rId6"/>
    <sheet name="Hypo_144sample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" i="2" l="1" a="1"/>
  <c r="Q4" i="2" s="1"/>
  <c r="P4" i="2" a="1"/>
  <c r="P4" i="2" s="1"/>
  <c r="O4" i="2" a="1"/>
  <c r="O4" i="2" s="1"/>
  <c r="B251" i="2"/>
  <c r="C284" i="1"/>
  <c r="K245" i="6" a="1"/>
  <c r="K245" i="6" s="1"/>
  <c r="J19" i="12"/>
  <c r="A147" i="12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J3" i="6"/>
  <c r="I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H3" i="6"/>
  <c r="G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3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4" i="6"/>
  <c r="E5" i="6"/>
  <c r="E6" i="6"/>
  <c r="E7" i="6"/>
  <c r="E8" i="6"/>
  <c r="E9" i="6"/>
  <c r="E10" i="6"/>
  <c r="E3" i="6"/>
  <c r="G297" i="1"/>
  <c r="G296" i="1"/>
  <c r="F296" i="1"/>
  <c r="G294" i="1"/>
  <c r="G293" i="1"/>
  <c r="F293" i="1"/>
  <c r="G291" i="1"/>
  <c r="G290" i="1"/>
  <c r="F284" i="1"/>
  <c r="F287" i="1"/>
  <c r="F290" i="1"/>
  <c r="G288" i="1"/>
  <c r="G287" i="1"/>
  <c r="G285" i="1"/>
  <c r="G284" i="1"/>
  <c r="F281" i="1"/>
  <c r="C297" i="1"/>
  <c r="C296" i="1"/>
  <c r="C294" i="1"/>
  <c r="C293" i="1"/>
  <c r="C291" i="1"/>
  <c r="C290" i="1"/>
  <c r="C288" i="1"/>
  <c r="C287" i="1"/>
  <c r="C285" i="1"/>
  <c r="B297" i="1"/>
  <c r="B296" i="1"/>
  <c r="B294" i="1"/>
  <c r="B293" i="1"/>
  <c r="B291" i="1"/>
  <c r="D276" i="1"/>
  <c r="B290" i="1"/>
  <c r="B288" i="1"/>
  <c r="B287" i="1"/>
  <c r="B285" i="1"/>
  <c r="B284" i="1"/>
  <c r="G246" i="2"/>
  <c r="F246" i="2"/>
  <c r="E246" i="2"/>
  <c r="D246" i="2"/>
  <c r="C246" i="2"/>
  <c r="B246" i="2"/>
  <c r="A246" i="2"/>
  <c r="G245" i="2"/>
  <c r="F245" i="2"/>
  <c r="E245" i="2"/>
  <c r="D245" i="2"/>
  <c r="C245" i="2"/>
  <c r="B245" i="2"/>
  <c r="A245" i="2"/>
  <c r="P3" i="1"/>
  <c r="G276" i="1"/>
  <c r="B275" i="1"/>
  <c r="C275" i="1"/>
  <c r="D275" i="1"/>
  <c r="E275" i="1"/>
  <c r="F275" i="1"/>
  <c r="G275" i="1"/>
  <c r="B274" i="1"/>
  <c r="C274" i="1"/>
  <c r="C276" i="1" s="1"/>
  <c r="D274" i="1"/>
  <c r="E274" i="1"/>
  <c r="E276" i="1" s="1"/>
  <c r="F274" i="1"/>
  <c r="G274" i="1"/>
  <c r="B229" i="1"/>
  <c r="C229" i="1"/>
  <c r="D229" i="1"/>
  <c r="E229" i="1"/>
  <c r="F229" i="1"/>
  <c r="G229" i="1"/>
  <c r="B228" i="1"/>
  <c r="C228" i="1"/>
  <c r="D228" i="1"/>
  <c r="E228" i="1"/>
  <c r="F228" i="1"/>
  <c r="G228" i="1"/>
  <c r="G230" i="1" s="1"/>
  <c r="B183" i="1"/>
  <c r="C183" i="1"/>
  <c r="D183" i="1"/>
  <c r="E183" i="1"/>
  <c r="F183" i="1"/>
  <c r="G183" i="1"/>
  <c r="B182" i="1"/>
  <c r="C182" i="1"/>
  <c r="D182" i="1"/>
  <c r="E182" i="1"/>
  <c r="F182" i="1"/>
  <c r="G182" i="1"/>
  <c r="B137" i="1"/>
  <c r="C137" i="1"/>
  <c r="D137" i="1"/>
  <c r="E137" i="1"/>
  <c r="F137" i="1"/>
  <c r="G137" i="1"/>
  <c r="B136" i="1"/>
  <c r="C136" i="1"/>
  <c r="D136" i="1"/>
  <c r="E136" i="1"/>
  <c r="F136" i="1"/>
  <c r="G136" i="1"/>
  <c r="B91" i="1"/>
  <c r="C91" i="1"/>
  <c r="D91" i="1"/>
  <c r="E91" i="1"/>
  <c r="F91" i="1"/>
  <c r="G91" i="1"/>
  <c r="B90" i="1"/>
  <c r="C90" i="1"/>
  <c r="D90" i="1"/>
  <c r="E90" i="1"/>
  <c r="F90" i="1"/>
  <c r="G90" i="1"/>
  <c r="B45" i="1"/>
  <c r="C45" i="1"/>
  <c r="D45" i="1"/>
  <c r="E45" i="1"/>
  <c r="F45" i="1"/>
  <c r="G45" i="1"/>
  <c r="B44" i="1"/>
  <c r="C44" i="1"/>
  <c r="D44" i="1"/>
  <c r="E44" i="1"/>
  <c r="F44" i="1"/>
  <c r="G44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42" i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188" i="1"/>
  <c r="I5" i="1"/>
  <c r="J5" i="1" s="1"/>
  <c r="I6" i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" i="1"/>
  <c r="J4" i="1" s="1"/>
  <c r="A275" i="1"/>
  <c r="A274" i="1"/>
  <c r="A229" i="1"/>
  <c r="A228" i="1"/>
  <c r="A183" i="1"/>
  <c r="A182" i="1"/>
  <c r="A137" i="1"/>
  <c r="A136" i="1"/>
  <c r="A91" i="1"/>
  <c r="A90" i="1"/>
  <c r="A45" i="1"/>
  <c r="A44" i="1"/>
  <c r="E247" i="2" l="1"/>
  <c r="F247" i="2"/>
  <c r="G247" i="2"/>
  <c r="B247" i="2"/>
  <c r="D247" i="2"/>
  <c r="L225" i="2" s="1"/>
  <c r="M225" i="2" s="1"/>
  <c r="B230" i="1"/>
  <c r="F276" i="1"/>
  <c r="B92" i="1"/>
  <c r="B184" i="1"/>
  <c r="L237" i="1"/>
  <c r="M237" i="1" s="1"/>
  <c r="D138" i="1"/>
  <c r="L106" i="1" s="1"/>
  <c r="M106" i="1" s="1"/>
  <c r="G46" i="1"/>
  <c r="E184" i="1"/>
  <c r="C184" i="1"/>
  <c r="I229" i="1"/>
  <c r="I183" i="1"/>
  <c r="B46" i="1"/>
  <c r="F92" i="1"/>
  <c r="F184" i="1"/>
  <c r="E230" i="1"/>
  <c r="F230" i="1"/>
  <c r="D230" i="1"/>
  <c r="L188" i="1" s="1"/>
  <c r="M188" i="1" s="1"/>
  <c r="G92" i="1"/>
  <c r="G184" i="1"/>
  <c r="B276" i="1"/>
  <c r="D184" i="1"/>
  <c r="C230" i="1"/>
  <c r="E92" i="1"/>
  <c r="C138" i="1"/>
  <c r="B138" i="1"/>
  <c r="I182" i="1"/>
  <c r="L270" i="1"/>
  <c r="M270" i="1" s="1"/>
  <c r="I228" i="1"/>
  <c r="A247" i="2"/>
  <c r="L183" i="2"/>
  <c r="M183" i="2" s="1"/>
  <c r="L127" i="2"/>
  <c r="M127" i="2" s="1"/>
  <c r="L93" i="2"/>
  <c r="M93" i="2" s="1"/>
  <c r="L214" i="2"/>
  <c r="M214" i="2" s="1"/>
  <c r="L122" i="2"/>
  <c r="M122" i="2" s="1"/>
  <c r="L114" i="2"/>
  <c r="M114" i="2" s="1"/>
  <c r="L152" i="2"/>
  <c r="M152" i="2" s="1"/>
  <c r="L146" i="2"/>
  <c r="M146" i="2" s="1"/>
  <c r="L54" i="2"/>
  <c r="M54" i="2" s="1"/>
  <c r="L47" i="2"/>
  <c r="M47" i="2" s="1"/>
  <c r="L72" i="2"/>
  <c r="M72" i="2" s="1"/>
  <c r="L49" i="2"/>
  <c r="M49" i="2" s="1"/>
  <c r="L69" i="2"/>
  <c r="M69" i="2" s="1"/>
  <c r="L61" i="2"/>
  <c r="M61" i="2" s="1"/>
  <c r="L22" i="2"/>
  <c r="M22" i="2" s="1"/>
  <c r="L13" i="2"/>
  <c r="M13" i="2" s="1"/>
  <c r="C247" i="2"/>
  <c r="L18" i="2"/>
  <c r="M18" i="2" s="1"/>
  <c r="F138" i="1"/>
  <c r="G138" i="1"/>
  <c r="E138" i="1"/>
  <c r="C92" i="1"/>
  <c r="D92" i="1"/>
  <c r="L86" i="1" s="1"/>
  <c r="M86" i="1" s="1"/>
  <c r="F46" i="1"/>
  <c r="D46" i="1"/>
  <c r="E46" i="1"/>
  <c r="C46" i="1"/>
  <c r="I44" i="1"/>
  <c r="I45" i="1"/>
  <c r="L245" i="1"/>
  <c r="M245" i="1" s="1"/>
  <c r="L268" i="1"/>
  <c r="M268" i="1" s="1"/>
  <c r="L243" i="1"/>
  <c r="M243" i="1" s="1"/>
  <c r="L260" i="1"/>
  <c r="M260" i="1" s="1"/>
  <c r="L236" i="1"/>
  <c r="M236" i="1" s="1"/>
  <c r="L251" i="1"/>
  <c r="M251" i="1" s="1"/>
  <c r="L273" i="1"/>
  <c r="M273" i="1" s="1"/>
  <c r="L252" i="1"/>
  <c r="M252" i="1" s="1"/>
  <c r="L267" i="1"/>
  <c r="M267" i="1" s="1"/>
  <c r="L235" i="1"/>
  <c r="M235" i="1" s="1"/>
  <c r="L244" i="1"/>
  <c r="M244" i="1" s="1"/>
  <c r="L259" i="1"/>
  <c r="M259" i="1" s="1"/>
  <c r="L271" i="1"/>
  <c r="M271" i="1" s="1"/>
  <c r="L263" i="1"/>
  <c r="M263" i="1" s="1"/>
  <c r="A230" i="1"/>
  <c r="L98" i="1"/>
  <c r="M98" i="1" s="1"/>
  <c r="L132" i="1"/>
  <c r="M132" i="1" s="1"/>
  <c r="L134" i="1"/>
  <c r="M134" i="1" s="1"/>
  <c r="L118" i="1"/>
  <c r="M118" i="1" s="1"/>
  <c r="A184" i="1"/>
  <c r="J188" i="1"/>
  <c r="J144" i="1"/>
  <c r="J145" i="1"/>
  <c r="J153" i="1"/>
  <c r="J161" i="1"/>
  <c r="J169" i="1"/>
  <c r="J177" i="1"/>
  <c r="J162" i="1"/>
  <c r="J163" i="1"/>
  <c r="J179" i="1"/>
  <c r="J148" i="1"/>
  <c r="J156" i="1"/>
  <c r="J172" i="1"/>
  <c r="J180" i="1"/>
  <c r="J157" i="1"/>
  <c r="J165" i="1"/>
  <c r="J181" i="1"/>
  <c r="J166" i="1"/>
  <c r="J151" i="1"/>
  <c r="J159" i="1"/>
  <c r="J175" i="1"/>
  <c r="J143" i="1"/>
  <c r="J152" i="1"/>
  <c r="J176" i="1"/>
  <c r="J146" i="1"/>
  <c r="J154" i="1"/>
  <c r="J170" i="1"/>
  <c r="J178" i="1"/>
  <c r="J147" i="1"/>
  <c r="J155" i="1"/>
  <c r="J171" i="1"/>
  <c r="J164" i="1"/>
  <c r="J149" i="1"/>
  <c r="J173" i="1"/>
  <c r="J150" i="1"/>
  <c r="J158" i="1"/>
  <c r="J174" i="1"/>
  <c r="J167" i="1"/>
  <c r="J168" i="1"/>
  <c r="J160" i="1"/>
  <c r="J6" i="1"/>
  <c r="J45" i="1" s="1"/>
  <c r="A276" i="1"/>
  <c r="A92" i="1"/>
  <c r="A138" i="1"/>
  <c r="A46" i="1"/>
  <c r="B281" i="1" s="1"/>
  <c r="L220" i="2" l="1"/>
  <c r="M220" i="2" s="1"/>
  <c r="L236" i="2"/>
  <c r="M236" i="2" s="1"/>
  <c r="L175" i="2"/>
  <c r="M175" i="2" s="1"/>
  <c r="L230" i="2"/>
  <c r="M230" i="2" s="1"/>
  <c r="G282" i="1"/>
  <c r="G281" i="1"/>
  <c r="L143" i="2"/>
  <c r="M143" i="2" s="1"/>
  <c r="L145" i="2"/>
  <c r="M145" i="2" s="1"/>
  <c r="L203" i="2"/>
  <c r="M203" i="2" s="1"/>
  <c r="L95" i="2"/>
  <c r="M95" i="2" s="1"/>
  <c r="L125" i="2"/>
  <c r="M125" i="2" s="1"/>
  <c r="L205" i="2"/>
  <c r="M205" i="2" s="1"/>
  <c r="L158" i="2"/>
  <c r="M158" i="2" s="1"/>
  <c r="L97" i="2"/>
  <c r="M97" i="2" s="1"/>
  <c r="L70" i="2"/>
  <c r="M70" i="2" s="1"/>
  <c r="L162" i="2"/>
  <c r="M162" i="2" s="1"/>
  <c r="L99" i="2"/>
  <c r="M99" i="2" s="1"/>
  <c r="L151" i="2"/>
  <c r="M151" i="2" s="1"/>
  <c r="L241" i="2"/>
  <c r="M241" i="2" s="1"/>
  <c r="L77" i="2"/>
  <c r="M77" i="2" s="1"/>
  <c r="L223" i="2"/>
  <c r="M223" i="2" s="1"/>
  <c r="L50" i="2"/>
  <c r="M50" i="2" s="1"/>
  <c r="L238" i="2"/>
  <c r="M238" i="2" s="1"/>
  <c r="L171" i="2"/>
  <c r="M171" i="2" s="1"/>
  <c r="L45" i="2"/>
  <c r="M45" i="2" s="1"/>
  <c r="L112" i="2"/>
  <c r="M112" i="2" s="1"/>
  <c r="L147" i="2"/>
  <c r="M147" i="2" s="1"/>
  <c r="L86" i="2"/>
  <c r="M86" i="2" s="1"/>
  <c r="L144" i="2"/>
  <c r="M144" i="2" s="1"/>
  <c r="L51" i="2"/>
  <c r="M51" i="2" s="1"/>
  <c r="L234" i="2"/>
  <c r="M234" i="2" s="1"/>
  <c r="L64" i="2"/>
  <c r="M64" i="2" s="1"/>
  <c r="L115" i="2"/>
  <c r="M115" i="2" s="1"/>
  <c r="L41" i="2"/>
  <c r="M41" i="2" s="1"/>
  <c r="L56" i="2"/>
  <c r="M56" i="2" s="1"/>
  <c r="L15" i="2"/>
  <c r="M15" i="2" s="1"/>
  <c r="L88" i="2"/>
  <c r="M88" i="2" s="1"/>
  <c r="L204" i="2"/>
  <c r="M204" i="2" s="1"/>
  <c r="L119" i="2"/>
  <c r="M119" i="2" s="1"/>
  <c r="L173" i="2"/>
  <c r="M173" i="2" s="1"/>
  <c r="L55" i="2"/>
  <c r="M55" i="2" s="1"/>
  <c r="L11" i="2"/>
  <c r="M11" i="2" s="1"/>
  <c r="L28" i="2"/>
  <c r="M28" i="2" s="1"/>
  <c r="L42" i="2"/>
  <c r="M42" i="2" s="1"/>
  <c r="L200" i="2"/>
  <c r="M200" i="2" s="1"/>
  <c r="L116" i="2"/>
  <c r="M116" i="2" s="1"/>
  <c r="L57" i="2"/>
  <c r="M57" i="2" s="1"/>
  <c r="L198" i="2"/>
  <c r="M198" i="2" s="1"/>
  <c r="L208" i="2"/>
  <c r="M208" i="2" s="1"/>
  <c r="L91" i="2"/>
  <c r="M91" i="2" s="1"/>
  <c r="L113" i="2"/>
  <c r="M113" i="2" s="1"/>
  <c r="L137" i="2"/>
  <c r="M137" i="2" s="1"/>
  <c r="L169" i="2"/>
  <c r="M169" i="2" s="1"/>
  <c r="L199" i="2"/>
  <c r="M199" i="2" s="1"/>
  <c r="L5" i="2"/>
  <c r="M5" i="2" s="1"/>
  <c r="L75" i="2"/>
  <c r="M75" i="2" s="1"/>
  <c r="L194" i="2"/>
  <c r="M194" i="2" s="1"/>
  <c r="L174" i="2"/>
  <c r="M174" i="2" s="1"/>
  <c r="L59" i="2"/>
  <c r="M59" i="2" s="1"/>
  <c r="L216" i="2"/>
  <c r="M216" i="2" s="1"/>
  <c r="L196" i="2"/>
  <c r="M196" i="2" s="1"/>
  <c r="L160" i="2"/>
  <c r="M160" i="2" s="1"/>
  <c r="L79" i="2"/>
  <c r="M79" i="2" s="1"/>
  <c r="L107" i="2"/>
  <c r="M107" i="2" s="1"/>
  <c r="L129" i="2"/>
  <c r="M129" i="2" s="1"/>
  <c r="L153" i="2"/>
  <c r="M153" i="2" s="1"/>
  <c r="L189" i="2"/>
  <c r="M189" i="2" s="1"/>
  <c r="L231" i="2"/>
  <c r="M231" i="2" s="1"/>
  <c r="L206" i="2"/>
  <c r="M206" i="2" s="1"/>
  <c r="L78" i="2"/>
  <c r="M78" i="2" s="1"/>
  <c r="L226" i="2"/>
  <c r="M226" i="2" s="1"/>
  <c r="L186" i="2"/>
  <c r="M186" i="2" s="1"/>
  <c r="L62" i="2"/>
  <c r="M62" i="2" s="1"/>
  <c r="L164" i="2"/>
  <c r="M164" i="2" s="1"/>
  <c r="L242" i="2"/>
  <c r="M242" i="2" s="1"/>
  <c r="L176" i="2"/>
  <c r="M176" i="2" s="1"/>
  <c r="L81" i="2"/>
  <c r="M81" i="2" s="1"/>
  <c r="L109" i="2"/>
  <c r="M109" i="2" s="1"/>
  <c r="L131" i="2"/>
  <c r="M131" i="2" s="1"/>
  <c r="L155" i="2"/>
  <c r="M155" i="2" s="1"/>
  <c r="L191" i="2"/>
  <c r="M191" i="2" s="1"/>
  <c r="L233" i="2"/>
  <c r="M233" i="2" s="1"/>
  <c r="L7" i="2"/>
  <c r="M7" i="2" s="1"/>
  <c r="L76" i="2"/>
  <c r="M76" i="2" s="1"/>
  <c r="L9" i="2"/>
  <c r="M9" i="2" s="1"/>
  <c r="L19" i="2"/>
  <c r="M19" i="2" s="1"/>
  <c r="L33" i="2"/>
  <c r="M33" i="2" s="1"/>
  <c r="L190" i="2"/>
  <c r="M190" i="2" s="1"/>
  <c r="L67" i="2"/>
  <c r="M67" i="2" s="1"/>
  <c r="L228" i="2"/>
  <c r="M228" i="2" s="1"/>
  <c r="L182" i="2"/>
  <c r="M182" i="2" s="1"/>
  <c r="L192" i="2"/>
  <c r="M192" i="2" s="1"/>
  <c r="L89" i="2"/>
  <c r="M89" i="2" s="1"/>
  <c r="L111" i="2"/>
  <c r="M111" i="2" s="1"/>
  <c r="L135" i="2"/>
  <c r="M135" i="2" s="1"/>
  <c r="L167" i="2"/>
  <c r="M167" i="2" s="1"/>
  <c r="L193" i="2"/>
  <c r="M193" i="2" s="1"/>
  <c r="L217" i="2"/>
  <c r="M217" i="2" s="1"/>
  <c r="L29" i="2"/>
  <c r="M29" i="2" s="1"/>
  <c r="L35" i="2"/>
  <c r="M35" i="2" s="1"/>
  <c r="L232" i="2"/>
  <c r="M232" i="2" s="1"/>
  <c r="L92" i="2"/>
  <c r="M92" i="2" s="1"/>
  <c r="L31" i="2"/>
  <c r="M31" i="2" s="1"/>
  <c r="L134" i="2"/>
  <c r="M134" i="2" s="1"/>
  <c r="L170" i="2"/>
  <c r="M170" i="2" s="1"/>
  <c r="L148" i="2"/>
  <c r="M148" i="2" s="1"/>
  <c r="L80" i="2"/>
  <c r="M80" i="2" s="1"/>
  <c r="L224" i="2"/>
  <c r="M224" i="2" s="1"/>
  <c r="L83" i="2"/>
  <c r="M83" i="2" s="1"/>
  <c r="L103" i="2"/>
  <c r="M103" i="2" s="1"/>
  <c r="L121" i="2"/>
  <c r="M121" i="2" s="1"/>
  <c r="L139" i="2"/>
  <c r="M139" i="2" s="1"/>
  <c r="L159" i="2"/>
  <c r="M159" i="2" s="1"/>
  <c r="L185" i="2"/>
  <c r="M185" i="2" s="1"/>
  <c r="L207" i="2"/>
  <c r="M207" i="2" s="1"/>
  <c r="L235" i="2"/>
  <c r="M235" i="2" s="1"/>
  <c r="L218" i="2"/>
  <c r="M218" i="2" s="1"/>
  <c r="L38" i="2"/>
  <c r="M38" i="2" s="1"/>
  <c r="L44" i="2"/>
  <c r="M44" i="2" s="1"/>
  <c r="L17" i="2"/>
  <c r="M17" i="2" s="1"/>
  <c r="L110" i="2"/>
  <c r="M110" i="2" s="1"/>
  <c r="L40" i="2"/>
  <c r="M40" i="2" s="1"/>
  <c r="L140" i="2"/>
  <c r="M140" i="2" s="1"/>
  <c r="L210" i="2"/>
  <c r="M210" i="2" s="1"/>
  <c r="L156" i="2"/>
  <c r="M156" i="2" s="1"/>
  <c r="L96" i="2"/>
  <c r="M96" i="2" s="1"/>
  <c r="L240" i="2"/>
  <c r="M240" i="2" s="1"/>
  <c r="L87" i="2"/>
  <c r="M87" i="2" s="1"/>
  <c r="L105" i="2"/>
  <c r="M105" i="2" s="1"/>
  <c r="L123" i="2"/>
  <c r="M123" i="2" s="1"/>
  <c r="L141" i="2"/>
  <c r="M141" i="2" s="1"/>
  <c r="L161" i="2"/>
  <c r="M161" i="2" s="1"/>
  <c r="L187" i="2"/>
  <c r="M187" i="2" s="1"/>
  <c r="L209" i="2"/>
  <c r="M209" i="2" s="1"/>
  <c r="L237" i="2"/>
  <c r="M237" i="2" s="1"/>
  <c r="L215" i="2"/>
  <c r="M215" i="2" s="1"/>
  <c r="L219" i="2"/>
  <c r="M219" i="2" s="1"/>
  <c r="L239" i="2"/>
  <c r="M239" i="2" s="1"/>
  <c r="L157" i="2"/>
  <c r="M157" i="2" s="1"/>
  <c r="L177" i="2"/>
  <c r="M177" i="2" s="1"/>
  <c r="L201" i="2"/>
  <c r="M201" i="2" s="1"/>
  <c r="L221" i="2"/>
  <c r="M221" i="2" s="1"/>
  <c r="L184" i="2"/>
  <c r="M184" i="2" s="1"/>
  <c r="L172" i="2"/>
  <c r="M172" i="2" s="1"/>
  <c r="L168" i="2"/>
  <c r="M168" i="2" s="1"/>
  <c r="L126" i="2"/>
  <c r="M126" i="2" s="1"/>
  <c r="L68" i="2"/>
  <c r="M68" i="2" s="1"/>
  <c r="L48" i="2"/>
  <c r="M48" i="2" s="1"/>
  <c r="L32" i="2"/>
  <c r="M32" i="2" s="1"/>
  <c r="L16" i="2"/>
  <c r="M16" i="2" s="1"/>
  <c r="L124" i="2"/>
  <c r="M124" i="2" s="1"/>
  <c r="L94" i="2"/>
  <c r="M94" i="2" s="1"/>
  <c r="L66" i="2"/>
  <c r="M66" i="2" s="1"/>
  <c r="L46" i="2"/>
  <c r="M46" i="2" s="1"/>
  <c r="L30" i="2"/>
  <c r="M30" i="2" s="1"/>
  <c r="L14" i="2"/>
  <c r="M14" i="2" s="1"/>
  <c r="L150" i="2"/>
  <c r="M150" i="2" s="1"/>
  <c r="L120" i="2"/>
  <c r="M120" i="2" s="1"/>
  <c r="L90" i="2"/>
  <c r="M90" i="2" s="1"/>
  <c r="L65" i="2"/>
  <c r="M65" i="2" s="1"/>
  <c r="L43" i="2"/>
  <c r="M43" i="2" s="1"/>
  <c r="L27" i="2"/>
  <c r="M27" i="2" s="1"/>
  <c r="L12" i="2"/>
  <c r="M12" i="2" s="1"/>
  <c r="L154" i="2"/>
  <c r="M154" i="2" s="1"/>
  <c r="L212" i="2"/>
  <c r="M212" i="2" s="1"/>
  <c r="L202" i="2"/>
  <c r="M202" i="2" s="1"/>
  <c r="L142" i="2"/>
  <c r="M142" i="2" s="1"/>
  <c r="L118" i="2"/>
  <c r="M118" i="2" s="1"/>
  <c r="L84" i="2"/>
  <c r="M84" i="2" s="1"/>
  <c r="L63" i="2"/>
  <c r="M63" i="2" s="1"/>
  <c r="L39" i="2"/>
  <c r="M39" i="2" s="1"/>
  <c r="L25" i="2"/>
  <c r="M25" i="2" s="1"/>
  <c r="L10" i="2"/>
  <c r="M10" i="2" s="1"/>
  <c r="L188" i="2"/>
  <c r="M188" i="2" s="1"/>
  <c r="L138" i="2"/>
  <c r="M138" i="2" s="1"/>
  <c r="L108" i="2"/>
  <c r="M108" i="2" s="1"/>
  <c r="L82" i="2"/>
  <c r="M82" i="2" s="1"/>
  <c r="L60" i="2"/>
  <c r="M60" i="2" s="1"/>
  <c r="L37" i="2"/>
  <c r="M37" i="2" s="1"/>
  <c r="L8" i="2"/>
  <c r="M8" i="2" s="1"/>
  <c r="L136" i="2"/>
  <c r="M136" i="2" s="1"/>
  <c r="L106" i="2"/>
  <c r="M106" i="2" s="1"/>
  <c r="L74" i="2"/>
  <c r="M74" i="2" s="1"/>
  <c r="L58" i="2"/>
  <c r="M58" i="2" s="1"/>
  <c r="L36" i="2"/>
  <c r="M36" i="2" s="1"/>
  <c r="L23" i="2"/>
  <c r="M23" i="2" s="1"/>
  <c r="L6" i="2"/>
  <c r="M6" i="2" s="1"/>
  <c r="L180" i="2"/>
  <c r="M180" i="2" s="1"/>
  <c r="L132" i="2"/>
  <c r="M132" i="2" s="1"/>
  <c r="L102" i="2"/>
  <c r="M102" i="2" s="1"/>
  <c r="L53" i="2"/>
  <c r="M53" i="2" s="1"/>
  <c r="L34" i="2"/>
  <c r="M34" i="2" s="1"/>
  <c r="L21" i="2"/>
  <c r="M21" i="2" s="1"/>
  <c r="L4" i="2"/>
  <c r="M4" i="2" s="1"/>
  <c r="L130" i="2"/>
  <c r="M130" i="2" s="1"/>
  <c r="L100" i="2"/>
  <c r="M100" i="2" s="1"/>
  <c r="L71" i="2"/>
  <c r="M71" i="2" s="1"/>
  <c r="L52" i="2"/>
  <c r="M52" i="2" s="1"/>
  <c r="L20" i="2"/>
  <c r="M20" i="2" s="1"/>
  <c r="L163" i="2"/>
  <c r="M163" i="2" s="1"/>
  <c r="L179" i="2"/>
  <c r="M179" i="2" s="1"/>
  <c r="L195" i="2"/>
  <c r="M195" i="2" s="1"/>
  <c r="L211" i="2"/>
  <c r="M211" i="2" s="1"/>
  <c r="L227" i="2"/>
  <c r="M227" i="2" s="1"/>
  <c r="L243" i="2"/>
  <c r="M243" i="2" s="1"/>
  <c r="L26" i="2"/>
  <c r="M26" i="2" s="1"/>
  <c r="L104" i="2"/>
  <c r="M104" i="2" s="1"/>
  <c r="L24" i="2"/>
  <c r="M24" i="2" s="1"/>
  <c r="L98" i="2"/>
  <c r="M98" i="2" s="1"/>
  <c r="L178" i="2"/>
  <c r="M178" i="2" s="1"/>
  <c r="L73" i="2"/>
  <c r="M73" i="2" s="1"/>
  <c r="L166" i="2"/>
  <c r="M166" i="2" s="1"/>
  <c r="L128" i="2"/>
  <c r="M128" i="2" s="1"/>
  <c r="L222" i="2"/>
  <c r="M222" i="2" s="1"/>
  <c r="L85" i="2"/>
  <c r="M85" i="2" s="1"/>
  <c r="L101" i="2"/>
  <c r="M101" i="2" s="1"/>
  <c r="L117" i="2"/>
  <c r="M117" i="2" s="1"/>
  <c r="L133" i="2"/>
  <c r="M133" i="2" s="1"/>
  <c r="L149" i="2"/>
  <c r="M149" i="2" s="1"/>
  <c r="L165" i="2"/>
  <c r="M165" i="2" s="1"/>
  <c r="L181" i="2"/>
  <c r="M181" i="2" s="1"/>
  <c r="L197" i="2"/>
  <c r="M197" i="2" s="1"/>
  <c r="L213" i="2"/>
  <c r="M213" i="2" s="1"/>
  <c r="L229" i="2"/>
  <c r="M229" i="2" s="1"/>
  <c r="L126" i="1"/>
  <c r="M126" i="1" s="1"/>
  <c r="L129" i="1"/>
  <c r="M129" i="1" s="1"/>
  <c r="L269" i="1"/>
  <c r="M269" i="1" s="1"/>
  <c r="L135" i="1"/>
  <c r="M135" i="1" s="1"/>
  <c r="L100" i="1"/>
  <c r="M100" i="1" s="1"/>
  <c r="L122" i="1"/>
  <c r="M122" i="1" s="1"/>
  <c r="L116" i="1"/>
  <c r="M116" i="1" s="1"/>
  <c r="L272" i="1"/>
  <c r="M272" i="1" s="1"/>
  <c r="L234" i="1"/>
  <c r="L113" i="1"/>
  <c r="M113" i="1" s="1"/>
  <c r="L9" i="1"/>
  <c r="M9" i="1" s="1"/>
  <c r="B282" i="1"/>
  <c r="L30" i="1"/>
  <c r="M30" i="1" s="1"/>
  <c r="L104" i="1"/>
  <c r="M104" i="1" s="1"/>
  <c r="L124" i="1"/>
  <c r="M124" i="1" s="1"/>
  <c r="L240" i="1"/>
  <c r="M240" i="1" s="1"/>
  <c r="L241" i="1"/>
  <c r="M241" i="1" s="1"/>
  <c r="L242" i="1"/>
  <c r="M242" i="1" s="1"/>
  <c r="L254" i="1"/>
  <c r="M254" i="1" s="1"/>
  <c r="L114" i="1"/>
  <c r="M114" i="1" s="1"/>
  <c r="L262" i="1"/>
  <c r="M262" i="1" s="1"/>
  <c r="L261" i="1"/>
  <c r="M261" i="1" s="1"/>
  <c r="L41" i="1"/>
  <c r="M41" i="1" s="1"/>
  <c r="L249" i="1"/>
  <c r="M249" i="1" s="1"/>
  <c r="L250" i="1"/>
  <c r="M250" i="1" s="1"/>
  <c r="L109" i="1"/>
  <c r="M109" i="1" s="1"/>
  <c r="L257" i="1"/>
  <c r="M257" i="1" s="1"/>
  <c r="L253" i="1"/>
  <c r="M253" i="1" s="1"/>
  <c r="L25" i="1"/>
  <c r="M25" i="1" s="1"/>
  <c r="L38" i="1"/>
  <c r="M38" i="1" s="1"/>
  <c r="L112" i="1"/>
  <c r="M112" i="1" s="1"/>
  <c r="L248" i="1"/>
  <c r="M248" i="1" s="1"/>
  <c r="L246" i="1"/>
  <c r="M246" i="1" s="1"/>
  <c r="L120" i="1"/>
  <c r="M120" i="1" s="1"/>
  <c r="L247" i="1"/>
  <c r="M247" i="1" s="1"/>
  <c r="L256" i="1"/>
  <c r="M256" i="1" s="1"/>
  <c r="L258" i="1"/>
  <c r="M258" i="1" s="1"/>
  <c r="L110" i="1"/>
  <c r="M110" i="1" s="1"/>
  <c r="L131" i="1"/>
  <c r="M131" i="1" s="1"/>
  <c r="L255" i="1"/>
  <c r="M255" i="1" s="1"/>
  <c r="L264" i="1"/>
  <c r="M264" i="1" s="1"/>
  <c r="L265" i="1"/>
  <c r="M265" i="1" s="1"/>
  <c r="L266" i="1"/>
  <c r="M266" i="1" s="1"/>
  <c r="L238" i="1"/>
  <c r="M238" i="1" s="1"/>
  <c r="L217" i="1"/>
  <c r="M217" i="1" s="1"/>
  <c r="L102" i="1"/>
  <c r="M102" i="1" s="1"/>
  <c r="L127" i="1"/>
  <c r="M127" i="1" s="1"/>
  <c r="L115" i="1"/>
  <c r="M115" i="1" s="1"/>
  <c r="L101" i="1"/>
  <c r="M101" i="1" s="1"/>
  <c r="L213" i="1"/>
  <c r="M213" i="1" s="1"/>
  <c r="L130" i="1"/>
  <c r="M130" i="1" s="1"/>
  <c r="L61" i="1"/>
  <c r="M61" i="1" s="1"/>
  <c r="L105" i="1"/>
  <c r="M105" i="1" s="1"/>
  <c r="L108" i="1"/>
  <c r="M108" i="1" s="1"/>
  <c r="L97" i="1"/>
  <c r="M97" i="1" s="1"/>
  <c r="L117" i="1"/>
  <c r="M117" i="1" s="1"/>
  <c r="L103" i="1"/>
  <c r="M103" i="1" s="1"/>
  <c r="L128" i="1"/>
  <c r="M128" i="1" s="1"/>
  <c r="L203" i="1"/>
  <c r="M203" i="1" s="1"/>
  <c r="L125" i="1"/>
  <c r="M125" i="1" s="1"/>
  <c r="L111" i="1"/>
  <c r="M111" i="1" s="1"/>
  <c r="L96" i="1"/>
  <c r="L121" i="1"/>
  <c r="M121" i="1" s="1"/>
  <c r="L211" i="1"/>
  <c r="M211" i="1" s="1"/>
  <c r="L107" i="1"/>
  <c r="M107" i="1" s="1"/>
  <c r="L239" i="1"/>
  <c r="M239" i="1" s="1"/>
  <c r="L133" i="1"/>
  <c r="M133" i="1" s="1"/>
  <c r="L119" i="1"/>
  <c r="M119" i="1" s="1"/>
  <c r="L99" i="1"/>
  <c r="M99" i="1" s="1"/>
  <c r="L123" i="1"/>
  <c r="M123" i="1" s="1"/>
  <c r="L190" i="1"/>
  <c r="M190" i="1" s="1"/>
  <c r="L22" i="1"/>
  <c r="M22" i="1" s="1"/>
  <c r="L84" i="1"/>
  <c r="M84" i="1" s="1"/>
  <c r="L214" i="1"/>
  <c r="M214" i="1" s="1"/>
  <c r="L21" i="1"/>
  <c r="M21" i="1" s="1"/>
  <c r="L37" i="1"/>
  <c r="M37" i="1" s="1"/>
  <c r="L219" i="1"/>
  <c r="M219" i="1" s="1"/>
  <c r="L56" i="1"/>
  <c r="M56" i="1" s="1"/>
  <c r="L227" i="1"/>
  <c r="M227" i="1" s="1"/>
  <c r="L33" i="1"/>
  <c r="M33" i="1" s="1"/>
  <c r="L29" i="1"/>
  <c r="M29" i="1" s="1"/>
  <c r="L18" i="1"/>
  <c r="M18" i="1" s="1"/>
  <c r="L19" i="1"/>
  <c r="M19" i="1" s="1"/>
  <c r="L14" i="1"/>
  <c r="M14" i="1" s="1"/>
  <c r="L82" i="1"/>
  <c r="M82" i="1" s="1"/>
  <c r="L207" i="1"/>
  <c r="M207" i="1" s="1"/>
  <c r="L221" i="1"/>
  <c r="M221" i="1" s="1"/>
  <c r="L189" i="1"/>
  <c r="M189" i="1" s="1"/>
  <c r="L191" i="1"/>
  <c r="M191" i="1" s="1"/>
  <c r="L12" i="1"/>
  <c r="M12" i="1" s="1"/>
  <c r="L8" i="1"/>
  <c r="M8" i="1" s="1"/>
  <c r="L76" i="1"/>
  <c r="M76" i="1" s="1"/>
  <c r="L194" i="1"/>
  <c r="M194" i="1" s="1"/>
  <c r="L206" i="1"/>
  <c r="M206" i="1" s="1"/>
  <c r="L198" i="1"/>
  <c r="M198" i="1" s="1"/>
  <c r="L55" i="1"/>
  <c r="M55" i="1" s="1"/>
  <c r="L225" i="1"/>
  <c r="M225" i="1" s="1"/>
  <c r="L16" i="1"/>
  <c r="M16" i="1" s="1"/>
  <c r="L202" i="1"/>
  <c r="M202" i="1" s="1"/>
  <c r="L220" i="1"/>
  <c r="M220" i="1" s="1"/>
  <c r="L223" i="1"/>
  <c r="M223" i="1" s="1"/>
  <c r="L64" i="1"/>
  <c r="M64" i="1" s="1"/>
  <c r="L215" i="1"/>
  <c r="M215" i="1" s="1"/>
  <c r="L36" i="1"/>
  <c r="M36" i="1" s="1"/>
  <c r="L57" i="1"/>
  <c r="M57" i="1" s="1"/>
  <c r="L10" i="1"/>
  <c r="M10" i="1" s="1"/>
  <c r="L24" i="1"/>
  <c r="M24" i="1" s="1"/>
  <c r="L74" i="1"/>
  <c r="M74" i="1" s="1"/>
  <c r="L210" i="1"/>
  <c r="M210" i="1" s="1"/>
  <c r="L196" i="1"/>
  <c r="M196" i="1" s="1"/>
  <c r="L212" i="1"/>
  <c r="M212" i="1" s="1"/>
  <c r="L39" i="1"/>
  <c r="M39" i="1" s="1"/>
  <c r="L28" i="1"/>
  <c r="M28" i="1" s="1"/>
  <c r="L26" i="1"/>
  <c r="M26" i="1" s="1"/>
  <c r="L32" i="1"/>
  <c r="M32" i="1" s="1"/>
  <c r="L20" i="1"/>
  <c r="M20" i="1" s="1"/>
  <c r="L40" i="1"/>
  <c r="M40" i="1" s="1"/>
  <c r="L13" i="1"/>
  <c r="M13" i="1" s="1"/>
  <c r="L218" i="1"/>
  <c r="M218" i="1" s="1"/>
  <c r="L205" i="1"/>
  <c r="M205" i="1" s="1"/>
  <c r="L197" i="1"/>
  <c r="M197" i="1" s="1"/>
  <c r="L199" i="1"/>
  <c r="M199" i="1" s="1"/>
  <c r="L193" i="1"/>
  <c r="M193" i="1" s="1"/>
  <c r="L35" i="1"/>
  <c r="M35" i="1" s="1"/>
  <c r="L201" i="1"/>
  <c r="M201" i="1" s="1"/>
  <c r="L216" i="1"/>
  <c r="M216" i="1" s="1"/>
  <c r="L224" i="1"/>
  <c r="M224" i="1" s="1"/>
  <c r="L204" i="1"/>
  <c r="M204" i="1" s="1"/>
  <c r="L7" i="1"/>
  <c r="M7" i="1" s="1"/>
  <c r="L5" i="1"/>
  <c r="M5" i="1" s="1"/>
  <c r="L34" i="1"/>
  <c r="M34" i="1" s="1"/>
  <c r="L15" i="1"/>
  <c r="M15" i="1" s="1"/>
  <c r="L42" i="1"/>
  <c r="M42" i="1" s="1"/>
  <c r="L4" i="1"/>
  <c r="M4" i="1" s="1"/>
  <c r="L23" i="1"/>
  <c r="M23" i="1" s="1"/>
  <c r="L11" i="1"/>
  <c r="M11" i="1" s="1"/>
  <c r="L226" i="1"/>
  <c r="M226" i="1" s="1"/>
  <c r="L208" i="1"/>
  <c r="M208" i="1" s="1"/>
  <c r="L17" i="1"/>
  <c r="M17" i="1" s="1"/>
  <c r="L27" i="1"/>
  <c r="M27" i="1" s="1"/>
  <c r="L6" i="1"/>
  <c r="M6" i="1" s="1"/>
  <c r="L31" i="1"/>
  <c r="M31" i="1" s="1"/>
  <c r="L43" i="1"/>
  <c r="M43" i="1" s="1"/>
  <c r="L209" i="1"/>
  <c r="M209" i="1" s="1"/>
  <c r="L195" i="1"/>
  <c r="M195" i="1" s="1"/>
  <c r="L192" i="1"/>
  <c r="M192" i="1" s="1"/>
  <c r="L222" i="1"/>
  <c r="M222" i="1" s="1"/>
  <c r="L200" i="1"/>
  <c r="M200" i="1" s="1"/>
  <c r="L78" i="1"/>
  <c r="M78" i="1" s="1"/>
  <c r="L50" i="1"/>
  <c r="L73" i="1"/>
  <c r="M73" i="1" s="1"/>
  <c r="L53" i="1"/>
  <c r="M53" i="1" s="1"/>
  <c r="L87" i="1"/>
  <c r="M87" i="1" s="1"/>
  <c r="L60" i="1"/>
  <c r="M60" i="1" s="1"/>
  <c r="L66" i="1"/>
  <c r="M66" i="1" s="1"/>
  <c r="L68" i="1"/>
  <c r="M68" i="1" s="1"/>
  <c r="L85" i="1"/>
  <c r="M85" i="1" s="1"/>
  <c r="L65" i="1"/>
  <c r="M65" i="1" s="1"/>
  <c r="L51" i="1"/>
  <c r="M51" i="1" s="1"/>
  <c r="L63" i="1"/>
  <c r="M63" i="1" s="1"/>
  <c r="L88" i="1"/>
  <c r="M88" i="1" s="1"/>
  <c r="L81" i="1"/>
  <c r="M81" i="1" s="1"/>
  <c r="L59" i="1"/>
  <c r="M59" i="1" s="1"/>
  <c r="L69" i="1"/>
  <c r="M69" i="1" s="1"/>
  <c r="L72" i="1"/>
  <c r="M72" i="1" s="1"/>
  <c r="L80" i="1"/>
  <c r="M80" i="1" s="1"/>
  <c r="L71" i="1"/>
  <c r="M71" i="1" s="1"/>
  <c r="L75" i="1"/>
  <c r="M75" i="1" s="1"/>
  <c r="L89" i="1"/>
  <c r="M89" i="1" s="1"/>
  <c r="L67" i="1"/>
  <c r="M67" i="1" s="1"/>
  <c r="L54" i="1"/>
  <c r="M54" i="1" s="1"/>
  <c r="L70" i="1"/>
  <c r="M70" i="1" s="1"/>
  <c r="L77" i="1"/>
  <c r="M77" i="1" s="1"/>
  <c r="L62" i="1"/>
  <c r="M62" i="1" s="1"/>
  <c r="L79" i="1"/>
  <c r="M79" i="1" s="1"/>
  <c r="L52" i="1"/>
  <c r="M52" i="1" s="1"/>
  <c r="L58" i="1"/>
  <c r="M58" i="1" s="1"/>
  <c r="L83" i="1"/>
  <c r="M83" i="1" s="1"/>
  <c r="J229" i="1"/>
  <c r="J228" i="1"/>
  <c r="I241" i="2"/>
  <c r="J241" i="2" s="1"/>
  <c r="I232" i="2"/>
  <c r="J232" i="2" s="1"/>
  <c r="I225" i="2"/>
  <c r="J225" i="2" s="1"/>
  <c r="I216" i="2"/>
  <c r="J216" i="2" s="1"/>
  <c r="I209" i="2"/>
  <c r="J209" i="2" s="1"/>
  <c r="I200" i="2"/>
  <c r="J200" i="2" s="1"/>
  <c r="I193" i="2"/>
  <c r="J193" i="2" s="1"/>
  <c r="I243" i="2"/>
  <c r="J243" i="2" s="1"/>
  <c r="I234" i="2"/>
  <c r="J234" i="2" s="1"/>
  <c r="I227" i="2"/>
  <c r="J227" i="2" s="1"/>
  <c r="I218" i="2"/>
  <c r="J218" i="2" s="1"/>
  <c r="I236" i="2"/>
  <c r="J236" i="2" s="1"/>
  <c r="I229" i="2"/>
  <c r="J229" i="2" s="1"/>
  <c r="I220" i="2"/>
  <c r="J220" i="2" s="1"/>
  <c r="I213" i="2"/>
  <c r="J213" i="2" s="1"/>
  <c r="I204" i="2"/>
  <c r="J204" i="2" s="1"/>
  <c r="I197" i="2"/>
  <c r="J197" i="2" s="1"/>
  <c r="I188" i="2"/>
  <c r="J188" i="2" s="1"/>
  <c r="I181" i="2"/>
  <c r="J181" i="2" s="1"/>
  <c r="I172" i="2"/>
  <c r="J172" i="2" s="1"/>
  <c r="I165" i="2"/>
  <c r="J165" i="2" s="1"/>
  <c r="I156" i="2"/>
  <c r="J156" i="2" s="1"/>
  <c r="I149" i="2"/>
  <c r="J149" i="2" s="1"/>
  <c r="I140" i="2"/>
  <c r="J140" i="2" s="1"/>
  <c r="I133" i="2"/>
  <c r="J133" i="2" s="1"/>
  <c r="I124" i="2"/>
  <c r="J124" i="2" s="1"/>
  <c r="I117" i="2"/>
  <c r="J117" i="2" s="1"/>
  <c r="I108" i="2"/>
  <c r="J108" i="2" s="1"/>
  <c r="I101" i="2"/>
  <c r="J101" i="2" s="1"/>
  <c r="I92" i="2"/>
  <c r="J92" i="2" s="1"/>
  <c r="I85" i="2"/>
  <c r="J85" i="2" s="1"/>
  <c r="I242" i="2"/>
  <c r="J242" i="2" s="1"/>
  <c r="I235" i="2"/>
  <c r="J235" i="2" s="1"/>
  <c r="I226" i="2"/>
  <c r="J226" i="2" s="1"/>
  <c r="I219" i="2"/>
  <c r="J219" i="2" s="1"/>
  <c r="I210" i="2"/>
  <c r="J210" i="2" s="1"/>
  <c r="I203" i="2"/>
  <c r="J203" i="2" s="1"/>
  <c r="I194" i="2"/>
  <c r="J194" i="2" s="1"/>
  <c r="I187" i="2"/>
  <c r="J187" i="2" s="1"/>
  <c r="I178" i="2"/>
  <c r="J178" i="2" s="1"/>
  <c r="I171" i="2"/>
  <c r="J171" i="2" s="1"/>
  <c r="I162" i="2"/>
  <c r="J162" i="2" s="1"/>
  <c r="I238" i="2"/>
  <c r="J238" i="2" s="1"/>
  <c r="I215" i="2"/>
  <c r="J215" i="2" s="1"/>
  <c r="I211" i="2"/>
  <c r="J211" i="2" s="1"/>
  <c r="I189" i="2"/>
  <c r="J189" i="2" s="1"/>
  <c r="I183" i="2"/>
  <c r="J183" i="2" s="1"/>
  <c r="I180" i="2"/>
  <c r="J180" i="2" s="1"/>
  <c r="I177" i="2"/>
  <c r="J177" i="2" s="1"/>
  <c r="I174" i="2"/>
  <c r="J174" i="2" s="1"/>
  <c r="I168" i="2"/>
  <c r="J168" i="2" s="1"/>
  <c r="I159" i="2"/>
  <c r="J159" i="2" s="1"/>
  <c r="I154" i="2"/>
  <c r="J154" i="2" s="1"/>
  <c r="I151" i="2"/>
  <c r="J151" i="2" s="1"/>
  <c r="I146" i="2"/>
  <c r="J146" i="2" s="1"/>
  <c r="I125" i="2"/>
  <c r="J125" i="2" s="1"/>
  <c r="I120" i="2"/>
  <c r="J120" i="2" s="1"/>
  <c r="I112" i="2"/>
  <c r="J112" i="2" s="1"/>
  <c r="I99" i="2"/>
  <c r="J99" i="2" s="1"/>
  <c r="I91" i="2"/>
  <c r="J91" i="2" s="1"/>
  <c r="I86" i="2"/>
  <c r="J86" i="2" s="1"/>
  <c r="I78" i="2"/>
  <c r="J78" i="2" s="1"/>
  <c r="I69" i="2"/>
  <c r="J69" i="2" s="1"/>
  <c r="I62" i="2"/>
  <c r="J62" i="2" s="1"/>
  <c r="I53" i="2"/>
  <c r="J53" i="2" s="1"/>
  <c r="I51" i="2"/>
  <c r="J51" i="2" s="1"/>
  <c r="I49" i="2"/>
  <c r="J49" i="2" s="1"/>
  <c r="I47" i="2"/>
  <c r="J47" i="2" s="1"/>
  <c r="I45" i="2"/>
  <c r="J45" i="2" s="1"/>
  <c r="I43" i="2"/>
  <c r="J43" i="2" s="1"/>
  <c r="I41" i="2"/>
  <c r="J41" i="2" s="1"/>
  <c r="I39" i="2"/>
  <c r="J39" i="2" s="1"/>
  <c r="I37" i="2"/>
  <c r="J37" i="2" s="1"/>
  <c r="I35" i="2"/>
  <c r="J35" i="2" s="1"/>
  <c r="I33" i="2"/>
  <c r="J33" i="2" s="1"/>
  <c r="I31" i="2"/>
  <c r="J31" i="2" s="1"/>
  <c r="I29" i="2"/>
  <c r="J29" i="2" s="1"/>
  <c r="I27" i="2"/>
  <c r="J27" i="2" s="1"/>
  <c r="I25" i="2"/>
  <c r="J25" i="2" s="1"/>
  <c r="I23" i="2"/>
  <c r="J23" i="2" s="1"/>
  <c r="I21" i="2"/>
  <c r="J21" i="2" s="1"/>
  <c r="I19" i="2"/>
  <c r="J19" i="2" s="1"/>
  <c r="I17" i="2"/>
  <c r="J17" i="2" s="1"/>
  <c r="I15" i="2"/>
  <c r="J15" i="2" s="1"/>
  <c r="I233" i="2"/>
  <c r="J233" i="2" s="1"/>
  <c r="I224" i="2"/>
  <c r="J224" i="2" s="1"/>
  <c r="I207" i="2"/>
  <c r="J207" i="2" s="1"/>
  <c r="I196" i="2"/>
  <c r="J196" i="2" s="1"/>
  <c r="I186" i="2"/>
  <c r="J186" i="2" s="1"/>
  <c r="I237" i="2"/>
  <c r="J237" i="2" s="1"/>
  <c r="I228" i="2"/>
  <c r="J228" i="2" s="1"/>
  <c r="I222" i="2"/>
  <c r="J222" i="2" s="1"/>
  <c r="I201" i="2"/>
  <c r="J201" i="2" s="1"/>
  <c r="I191" i="2"/>
  <c r="J191" i="2" s="1"/>
  <c r="I102" i="2"/>
  <c r="J102" i="2" s="1"/>
  <c r="I90" i="2"/>
  <c r="J90" i="2" s="1"/>
  <c r="I84" i="2"/>
  <c r="J84" i="2" s="1"/>
  <c r="I81" i="2"/>
  <c r="J81" i="2" s="1"/>
  <c r="I70" i="2"/>
  <c r="J70" i="2" s="1"/>
  <c r="I65" i="2"/>
  <c r="J65" i="2" s="1"/>
  <c r="I57" i="2"/>
  <c r="J57" i="2" s="1"/>
  <c r="I52" i="2"/>
  <c r="J52" i="2" s="1"/>
  <c r="I36" i="2"/>
  <c r="J36" i="2" s="1"/>
  <c r="I20" i="2"/>
  <c r="J20" i="2" s="1"/>
  <c r="I205" i="2"/>
  <c r="J205" i="2" s="1"/>
  <c r="I195" i="2"/>
  <c r="J195" i="2" s="1"/>
  <c r="I182" i="2"/>
  <c r="J182" i="2" s="1"/>
  <c r="I170" i="2"/>
  <c r="J170" i="2" s="1"/>
  <c r="I166" i="2"/>
  <c r="J166" i="2" s="1"/>
  <c r="I158" i="2"/>
  <c r="J158" i="2" s="1"/>
  <c r="I155" i="2"/>
  <c r="J155" i="2" s="1"/>
  <c r="I143" i="2"/>
  <c r="J143" i="2" s="1"/>
  <c r="I137" i="2"/>
  <c r="J137" i="2" s="1"/>
  <c r="I119" i="2"/>
  <c r="J119" i="2" s="1"/>
  <c r="I75" i="2"/>
  <c r="J75" i="2" s="1"/>
  <c r="I54" i="2"/>
  <c r="J54" i="2" s="1"/>
  <c r="I38" i="2"/>
  <c r="J38" i="2" s="1"/>
  <c r="I22" i="2"/>
  <c r="J22" i="2" s="1"/>
  <c r="I13" i="2"/>
  <c r="J13" i="2" s="1"/>
  <c r="I11" i="2"/>
  <c r="J11" i="2" s="1"/>
  <c r="I9" i="2"/>
  <c r="J9" i="2" s="1"/>
  <c r="I7" i="2"/>
  <c r="J7" i="2" s="1"/>
  <c r="I5" i="2"/>
  <c r="J5" i="2" s="1"/>
  <c r="I240" i="2"/>
  <c r="J240" i="2" s="1"/>
  <c r="I221" i="2"/>
  <c r="J221" i="2" s="1"/>
  <c r="I199" i="2"/>
  <c r="J199" i="2" s="1"/>
  <c r="I190" i="2"/>
  <c r="J190" i="2" s="1"/>
  <c r="I173" i="2"/>
  <c r="J173" i="2" s="1"/>
  <c r="I161" i="2"/>
  <c r="J161" i="2" s="1"/>
  <c r="I152" i="2"/>
  <c r="J152" i="2" s="1"/>
  <c r="I134" i="2"/>
  <c r="J134" i="2" s="1"/>
  <c r="I131" i="2"/>
  <c r="J131" i="2" s="1"/>
  <c r="I128" i="2"/>
  <c r="J128" i="2" s="1"/>
  <c r="I122" i="2"/>
  <c r="J122" i="2" s="1"/>
  <c r="I116" i="2"/>
  <c r="J116" i="2" s="1"/>
  <c r="I113" i="2"/>
  <c r="J113" i="2" s="1"/>
  <c r="I110" i="2"/>
  <c r="J110" i="2" s="1"/>
  <c r="I107" i="2"/>
  <c r="J107" i="2" s="1"/>
  <c r="I104" i="2"/>
  <c r="J104" i="2" s="1"/>
  <c r="I98" i="2"/>
  <c r="J98" i="2" s="1"/>
  <c r="I95" i="2"/>
  <c r="J95" i="2" s="1"/>
  <c r="I89" i="2"/>
  <c r="J89" i="2" s="1"/>
  <c r="I83" i="2"/>
  <c r="J83" i="2" s="1"/>
  <c r="I80" i="2"/>
  <c r="J80" i="2" s="1"/>
  <c r="I72" i="2"/>
  <c r="J72" i="2" s="1"/>
  <c r="I67" i="2"/>
  <c r="J67" i="2" s="1"/>
  <c r="I64" i="2"/>
  <c r="J64" i="2" s="1"/>
  <c r="I59" i="2"/>
  <c r="J59" i="2" s="1"/>
  <c r="I40" i="2"/>
  <c r="J40" i="2" s="1"/>
  <c r="I24" i="2"/>
  <c r="J24" i="2" s="1"/>
  <c r="I230" i="2"/>
  <c r="J230" i="2" s="1"/>
  <c r="I223" i="2"/>
  <c r="J223" i="2" s="1"/>
  <c r="I217" i="2"/>
  <c r="J217" i="2" s="1"/>
  <c r="I206" i="2"/>
  <c r="J206" i="2" s="1"/>
  <c r="I179" i="2"/>
  <c r="J179" i="2" s="1"/>
  <c r="I175" i="2"/>
  <c r="J175" i="2" s="1"/>
  <c r="I163" i="2"/>
  <c r="J163" i="2" s="1"/>
  <c r="I150" i="2"/>
  <c r="J150" i="2" s="1"/>
  <c r="I147" i="2"/>
  <c r="J147" i="2" s="1"/>
  <c r="I144" i="2"/>
  <c r="J144" i="2" s="1"/>
  <c r="I141" i="2"/>
  <c r="J141" i="2" s="1"/>
  <c r="I138" i="2"/>
  <c r="J138" i="2" s="1"/>
  <c r="I132" i="2"/>
  <c r="J132" i="2" s="1"/>
  <c r="I129" i="2"/>
  <c r="J129" i="2" s="1"/>
  <c r="I126" i="2"/>
  <c r="J126" i="2" s="1"/>
  <c r="I123" i="2"/>
  <c r="J123" i="2" s="1"/>
  <c r="I114" i="2"/>
  <c r="J114" i="2" s="1"/>
  <c r="I111" i="2"/>
  <c r="J111" i="2" s="1"/>
  <c r="I105" i="2"/>
  <c r="J105" i="2" s="1"/>
  <c r="I96" i="2"/>
  <c r="J96" i="2" s="1"/>
  <c r="I93" i="2"/>
  <c r="J93" i="2" s="1"/>
  <c r="I87" i="2"/>
  <c r="J87" i="2" s="1"/>
  <c r="I73" i="2"/>
  <c r="J73" i="2" s="1"/>
  <c r="I60" i="2"/>
  <c r="J60" i="2" s="1"/>
  <c r="I50" i="2"/>
  <c r="J50" i="2" s="1"/>
  <c r="I34" i="2"/>
  <c r="J34" i="2" s="1"/>
  <c r="I18" i="2"/>
  <c r="J18" i="2" s="1"/>
  <c r="I214" i="2"/>
  <c r="J214" i="2" s="1"/>
  <c r="I176" i="2"/>
  <c r="J176" i="2" s="1"/>
  <c r="I160" i="2"/>
  <c r="J160" i="2" s="1"/>
  <c r="I136" i="2"/>
  <c r="J136" i="2" s="1"/>
  <c r="I118" i="2"/>
  <c r="J118" i="2" s="1"/>
  <c r="I106" i="2"/>
  <c r="J106" i="2" s="1"/>
  <c r="I100" i="2"/>
  <c r="J100" i="2" s="1"/>
  <c r="I94" i="2"/>
  <c r="J94" i="2" s="1"/>
  <c r="I88" i="2"/>
  <c r="J88" i="2" s="1"/>
  <c r="I82" i="2"/>
  <c r="J82" i="2" s="1"/>
  <c r="I71" i="2"/>
  <c r="J71" i="2" s="1"/>
  <c r="I46" i="2"/>
  <c r="J46" i="2" s="1"/>
  <c r="I14" i="2"/>
  <c r="J14" i="2" s="1"/>
  <c r="I10" i="2"/>
  <c r="J10" i="2" s="1"/>
  <c r="I6" i="2"/>
  <c r="J6" i="2" s="1"/>
  <c r="I44" i="2"/>
  <c r="J44" i="2" s="1"/>
  <c r="I97" i="2"/>
  <c r="J97" i="2" s="1"/>
  <c r="I42" i="2"/>
  <c r="J42" i="2" s="1"/>
  <c r="I192" i="2"/>
  <c r="J192" i="2" s="1"/>
  <c r="I184" i="2"/>
  <c r="J184" i="2" s="1"/>
  <c r="I167" i="2"/>
  <c r="J167" i="2" s="1"/>
  <c r="I153" i="2"/>
  <c r="J153" i="2" s="1"/>
  <c r="I135" i="2"/>
  <c r="J135" i="2" s="1"/>
  <c r="I76" i="2"/>
  <c r="J76" i="2" s="1"/>
  <c r="I55" i="2"/>
  <c r="J55" i="2" s="1"/>
  <c r="I32" i="2"/>
  <c r="J32" i="2" s="1"/>
  <c r="I202" i="2"/>
  <c r="J202" i="2" s="1"/>
  <c r="I157" i="2"/>
  <c r="J157" i="2" s="1"/>
  <c r="I145" i="2"/>
  <c r="J145" i="2" s="1"/>
  <c r="I127" i="2"/>
  <c r="J127" i="2" s="1"/>
  <c r="I103" i="2"/>
  <c r="J103" i="2" s="1"/>
  <c r="I74" i="2"/>
  <c r="J74" i="2" s="1"/>
  <c r="I115" i="2"/>
  <c r="J115" i="2" s="1"/>
  <c r="I30" i="2"/>
  <c r="J30" i="2" s="1"/>
  <c r="I12" i="2"/>
  <c r="J12" i="2" s="1"/>
  <c r="I212" i="2"/>
  <c r="J212" i="2" s="1"/>
  <c r="I16" i="2"/>
  <c r="J16" i="2" s="1"/>
  <c r="I77" i="2"/>
  <c r="J77" i="2" s="1"/>
  <c r="I56" i="2"/>
  <c r="J56" i="2" s="1"/>
  <c r="I231" i="2"/>
  <c r="J231" i="2" s="1"/>
  <c r="I26" i="2"/>
  <c r="J26" i="2" s="1"/>
  <c r="I164" i="2"/>
  <c r="J164" i="2" s="1"/>
  <c r="I121" i="2"/>
  <c r="J121" i="2" s="1"/>
  <c r="I109" i="2"/>
  <c r="J109" i="2" s="1"/>
  <c r="I79" i="2"/>
  <c r="J79" i="2" s="1"/>
  <c r="I58" i="2"/>
  <c r="J58" i="2" s="1"/>
  <c r="I4" i="2"/>
  <c r="I198" i="2"/>
  <c r="J198" i="2" s="1"/>
  <c r="I68" i="2"/>
  <c r="J68" i="2" s="1"/>
  <c r="I48" i="2"/>
  <c r="J48" i="2" s="1"/>
  <c r="I185" i="2"/>
  <c r="J185" i="2" s="1"/>
  <c r="I169" i="2"/>
  <c r="J169" i="2" s="1"/>
  <c r="I239" i="2"/>
  <c r="J239" i="2" s="1"/>
  <c r="I208" i="2"/>
  <c r="J208" i="2" s="1"/>
  <c r="I148" i="2"/>
  <c r="J148" i="2" s="1"/>
  <c r="I142" i="2"/>
  <c r="J142" i="2" s="1"/>
  <c r="I130" i="2"/>
  <c r="J130" i="2" s="1"/>
  <c r="I66" i="2"/>
  <c r="J66" i="2" s="1"/>
  <c r="I61" i="2"/>
  <c r="J61" i="2" s="1"/>
  <c r="I28" i="2"/>
  <c r="J28" i="2" s="1"/>
  <c r="I139" i="2"/>
  <c r="J139" i="2" s="1"/>
  <c r="I8" i="2"/>
  <c r="J8" i="2" s="1"/>
  <c r="I63" i="2"/>
  <c r="J63" i="2" s="1"/>
  <c r="J44" i="1"/>
  <c r="J46" i="1" s="1"/>
  <c r="J47" i="1" s="1"/>
  <c r="C281" i="1" s="1"/>
  <c r="M234" i="1"/>
  <c r="L147" i="1"/>
  <c r="M147" i="1" s="1"/>
  <c r="L155" i="1"/>
  <c r="M155" i="1" s="1"/>
  <c r="L163" i="1"/>
  <c r="M163" i="1" s="1"/>
  <c r="L171" i="1"/>
  <c r="M171" i="1" s="1"/>
  <c r="L179" i="1"/>
  <c r="M179" i="1" s="1"/>
  <c r="L148" i="1"/>
  <c r="M148" i="1" s="1"/>
  <c r="L156" i="1"/>
  <c r="M156" i="1" s="1"/>
  <c r="L164" i="1"/>
  <c r="M164" i="1" s="1"/>
  <c r="L172" i="1"/>
  <c r="M172" i="1" s="1"/>
  <c r="L180" i="1"/>
  <c r="M180" i="1" s="1"/>
  <c r="L158" i="1"/>
  <c r="M158" i="1" s="1"/>
  <c r="L166" i="1"/>
  <c r="M166" i="1" s="1"/>
  <c r="L174" i="1"/>
  <c r="M174" i="1" s="1"/>
  <c r="L142" i="1"/>
  <c r="L143" i="1"/>
  <c r="M143" i="1" s="1"/>
  <c r="L159" i="1"/>
  <c r="M159" i="1" s="1"/>
  <c r="L152" i="1"/>
  <c r="M152" i="1" s="1"/>
  <c r="L160" i="1"/>
  <c r="M160" i="1" s="1"/>
  <c r="L178" i="1"/>
  <c r="M178" i="1" s="1"/>
  <c r="L149" i="1"/>
  <c r="M149" i="1" s="1"/>
  <c r="L157" i="1"/>
  <c r="M157" i="1" s="1"/>
  <c r="L165" i="1"/>
  <c r="M165" i="1" s="1"/>
  <c r="L173" i="1"/>
  <c r="M173" i="1" s="1"/>
  <c r="L181" i="1"/>
  <c r="M181" i="1" s="1"/>
  <c r="L150" i="1"/>
  <c r="M150" i="1" s="1"/>
  <c r="L151" i="1"/>
  <c r="M151" i="1" s="1"/>
  <c r="L175" i="1"/>
  <c r="M175" i="1" s="1"/>
  <c r="L176" i="1"/>
  <c r="M176" i="1" s="1"/>
  <c r="L162" i="1"/>
  <c r="M162" i="1" s="1"/>
  <c r="L167" i="1"/>
  <c r="M167" i="1" s="1"/>
  <c r="L144" i="1"/>
  <c r="M144" i="1" s="1"/>
  <c r="L168" i="1"/>
  <c r="M168" i="1" s="1"/>
  <c r="L154" i="1"/>
  <c r="M154" i="1" s="1"/>
  <c r="L145" i="1"/>
  <c r="M145" i="1" s="1"/>
  <c r="L153" i="1"/>
  <c r="M153" i="1" s="1"/>
  <c r="L161" i="1"/>
  <c r="M161" i="1" s="1"/>
  <c r="L169" i="1"/>
  <c r="M169" i="1" s="1"/>
  <c r="L177" i="1"/>
  <c r="M177" i="1" s="1"/>
  <c r="L146" i="1"/>
  <c r="M146" i="1" s="1"/>
  <c r="L170" i="1"/>
  <c r="M170" i="1" s="1"/>
  <c r="M96" i="1"/>
  <c r="I235" i="1"/>
  <c r="J235" i="1" s="1"/>
  <c r="I243" i="1"/>
  <c r="J243" i="1" s="1"/>
  <c r="I251" i="1"/>
  <c r="J251" i="1" s="1"/>
  <c r="I259" i="1"/>
  <c r="J259" i="1" s="1"/>
  <c r="I267" i="1"/>
  <c r="J267" i="1" s="1"/>
  <c r="I270" i="1"/>
  <c r="J270" i="1" s="1"/>
  <c r="I247" i="1"/>
  <c r="J247" i="1" s="1"/>
  <c r="I240" i="1"/>
  <c r="J240" i="1" s="1"/>
  <c r="I264" i="1"/>
  <c r="J264" i="1" s="1"/>
  <c r="I249" i="1"/>
  <c r="J249" i="1" s="1"/>
  <c r="I273" i="1"/>
  <c r="J273" i="1" s="1"/>
  <c r="I250" i="1"/>
  <c r="J250" i="1" s="1"/>
  <c r="I234" i="1"/>
  <c r="I236" i="1"/>
  <c r="J236" i="1" s="1"/>
  <c r="I244" i="1"/>
  <c r="J244" i="1" s="1"/>
  <c r="I252" i="1"/>
  <c r="J252" i="1" s="1"/>
  <c r="I260" i="1"/>
  <c r="J260" i="1" s="1"/>
  <c r="I268" i="1"/>
  <c r="J268" i="1" s="1"/>
  <c r="I262" i="1"/>
  <c r="J262" i="1" s="1"/>
  <c r="I239" i="1"/>
  <c r="J239" i="1" s="1"/>
  <c r="I256" i="1"/>
  <c r="J256" i="1" s="1"/>
  <c r="I272" i="1"/>
  <c r="J272" i="1" s="1"/>
  <c r="I241" i="1"/>
  <c r="J241" i="1" s="1"/>
  <c r="I242" i="1"/>
  <c r="J242" i="1" s="1"/>
  <c r="I237" i="1"/>
  <c r="J237" i="1" s="1"/>
  <c r="I245" i="1"/>
  <c r="J245" i="1" s="1"/>
  <c r="I253" i="1"/>
  <c r="J253" i="1" s="1"/>
  <c r="I261" i="1"/>
  <c r="J261" i="1" s="1"/>
  <c r="I269" i="1"/>
  <c r="J269" i="1" s="1"/>
  <c r="I246" i="1"/>
  <c r="J246" i="1" s="1"/>
  <c r="I263" i="1"/>
  <c r="J263" i="1" s="1"/>
  <c r="I257" i="1"/>
  <c r="J257" i="1" s="1"/>
  <c r="I266" i="1"/>
  <c r="J266" i="1" s="1"/>
  <c r="I238" i="1"/>
  <c r="J238" i="1" s="1"/>
  <c r="I254" i="1"/>
  <c r="J254" i="1" s="1"/>
  <c r="I255" i="1"/>
  <c r="J255" i="1" s="1"/>
  <c r="I271" i="1"/>
  <c r="J271" i="1" s="1"/>
  <c r="I248" i="1"/>
  <c r="J248" i="1" s="1"/>
  <c r="I265" i="1"/>
  <c r="J265" i="1" s="1"/>
  <c r="I258" i="1"/>
  <c r="J258" i="1" s="1"/>
  <c r="J142" i="1"/>
  <c r="I99" i="1"/>
  <c r="J99" i="1" s="1"/>
  <c r="I107" i="1"/>
  <c r="J107" i="1" s="1"/>
  <c r="I115" i="1"/>
  <c r="J115" i="1" s="1"/>
  <c r="I123" i="1"/>
  <c r="J123" i="1" s="1"/>
  <c r="I131" i="1"/>
  <c r="J131" i="1" s="1"/>
  <c r="I109" i="1"/>
  <c r="J109" i="1" s="1"/>
  <c r="I125" i="1"/>
  <c r="J125" i="1" s="1"/>
  <c r="I110" i="1"/>
  <c r="J110" i="1" s="1"/>
  <c r="I126" i="1"/>
  <c r="J126" i="1" s="1"/>
  <c r="I103" i="1"/>
  <c r="J103" i="1" s="1"/>
  <c r="I119" i="1"/>
  <c r="J119" i="1" s="1"/>
  <c r="I135" i="1"/>
  <c r="J135" i="1" s="1"/>
  <c r="I128" i="1"/>
  <c r="J128" i="1" s="1"/>
  <c r="I97" i="1"/>
  <c r="J97" i="1" s="1"/>
  <c r="I129" i="1"/>
  <c r="J129" i="1" s="1"/>
  <c r="I98" i="1"/>
  <c r="J98" i="1" s="1"/>
  <c r="I122" i="1"/>
  <c r="J122" i="1" s="1"/>
  <c r="I100" i="1"/>
  <c r="J100" i="1" s="1"/>
  <c r="I108" i="1"/>
  <c r="J108" i="1" s="1"/>
  <c r="I116" i="1"/>
  <c r="J116" i="1" s="1"/>
  <c r="I124" i="1"/>
  <c r="J124" i="1" s="1"/>
  <c r="I132" i="1"/>
  <c r="J132" i="1" s="1"/>
  <c r="I101" i="1"/>
  <c r="J101" i="1" s="1"/>
  <c r="I117" i="1"/>
  <c r="J117" i="1" s="1"/>
  <c r="I102" i="1"/>
  <c r="J102" i="1" s="1"/>
  <c r="I118" i="1"/>
  <c r="J118" i="1" s="1"/>
  <c r="I134" i="1"/>
  <c r="J134" i="1" s="1"/>
  <c r="I111" i="1"/>
  <c r="J111" i="1" s="1"/>
  <c r="I104" i="1"/>
  <c r="J104" i="1" s="1"/>
  <c r="I112" i="1"/>
  <c r="J112" i="1" s="1"/>
  <c r="I96" i="1"/>
  <c r="I113" i="1"/>
  <c r="J113" i="1" s="1"/>
  <c r="I114" i="1"/>
  <c r="J114" i="1" s="1"/>
  <c r="I133" i="1"/>
  <c r="J133" i="1" s="1"/>
  <c r="I127" i="1"/>
  <c r="J127" i="1" s="1"/>
  <c r="I120" i="1"/>
  <c r="J120" i="1" s="1"/>
  <c r="I105" i="1"/>
  <c r="J105" i="1" s="1"/>
  <c r="I121" i="1"/>
  <c r="J121" i="1" s="1"/>
  <c r="I106" i="1"/>
  <c r="J106" i="1" s="1"/>
  <c r="I130" i="1"/>
  <c r="J130" i="1" s="1"/>
  <c r="I54" i="1"/>
  <c r="J54" i="1" s="1"/>
  <c r="I62" i="1"/>
  <c r="J62" i="1" s="1"/>
  <c r="I70" i="1"/>
  <c r="J70" i="1" s="1"/>
  <c r="I78" i="1"/>
  <c r="J78" i="1" s="1"/>
  <c r="I86" i="1"/>
  <c r="J86" i="1" s="1"/>
  <c r="I55" i="1"/>
  <c r="J55" i="1" s="1"/>
  <c r="I63" i="1"/>
  <c r="J63" i="1" s="1"/>
  <c r="I71" i="1"/>
  <c r="J71" i="1" s="1"/>
  <c r="I79" i="1"/>
  <c r="J79" i="1" s="1"/>
  <c r="I88" i="1"/>
  <c r="J88" i="1" s="1"/>
  <c r="I56" i="1"/>
  <c r="J56" i="1" s="1"/>
  <c r="I64" i="1"/>
  <c r="J64" i="1" s="1"/>
  <c r="I72" i="1"/>
  <c r="J72" i="1" s="1"/>
  <c r="I80" i="1"/>
  <c r="J80" i="1" s="1"/>
  <c r="I89" i="1"/>
  <c r="J89" i="1" s="1"/>
  <c r="I57" i="1"/>
  <c r="J57" i="1" s="1"/>
  <c r="I65" i="1"/>
  <c r="J65" i="1" s="1"/>
  <c r="I73" i="1"/>
  <c r="J73" i="1" s="1"/>
  <c r="I81" i="1"/>
  <c r="J81" i="1" s="1"/>
  <c r="I50" i="1"/>
  <c r="I58" i="1"/>
  <c r="J58" i="1" s="1"/>
  <c r="I74" i="1"/>
  <c r="J74" i="1" s="1"/>
  <c r="I82" i="1"/>
  <c r="J82" i="1" s="1"/>
  <c r="I59" i="1"/>
  <c r="J59" i="1" s="1"/>
  <c r="I67" i="1"/>
  <c r="J67" i="1" s="1"/>
  <c r="I75" i="1"/>
  <c r="J75" i="1" s="1"/>
  <c r="I83" i="1"/>
  <c r="J83" i="1" s="1"/>
  <c r="I68" i="1"/>
  <c r="J68" i="1" s="1"/>
  <c r="I84" i="1"/>
  <c r="J84" i="1" s="1"/>
  <c r="I66" i="1"/>
  <c r="J66" i="1" s="1"/>
  <c r="I60" i="1"/>
  <c r="J60" i="1" s="1"/>
  <c r="I76" i="1"/>
  <c r="J76" i="1" s="1"/>
  <c r="I87" i="1"/>
  <c r="J87" i="1" s="1"/>
  <c r="I51" i="1"/>
  <c r="J51" i="1" s="1"/>
  <c r="I52" i="1"/>
  <c r="J52" i="1" s="1"/>
  <c r="I53" i="1"/>
  <c r="J53" i="1" s="1"/>
  <c r="I61" i="1"/>
  <c r="J61" i="1" s="1"/>
  <c r="I69" i="1"/>
  <c r="J69" i="1" s="1"/>
  <c r="I77" i="1"/>
  <c r="J77" i="1" s="1"/>
  <c r="I85" i="1"/>
  <c r="J85" i="1" s="1"/>
  <c r="M246" i="2" l="1"/>
  <c r="M245" i="2"/>
  <c r="M247" i="2" s="1"/>
  <c r="M248" i="2" s="1"/>
  <c r="L245" i="2"/>
  <c r="L246" i="2"/>
  <c r="M229" i="1"/>
  <c r="L136" i="1"/>
  <c r="L275" i="1"/>
  <c r="L274" i="1"/>
  <c r="L137" i="1"/>
  <c r="M228" i="1"/>
  <c r="M230" i="1" s="1"/>
  <c r="M231" i="1" s="1"/>
  <c r="L90" i="1"/>
  <c r="J230" i="1"/>
  <c r="J231" i="1" s="1"/>
  <c r="L45" i="1"/>
  <c r="L44" i="1"/>
  <c r="L229" i="1"/>
  <c r="M50" i="1"/>
  <c r="M91" i="1" s="1"/>
  <c r="L228" i="1"/>
  <c r="L91" i="1"/>
  <c r="J182" i="1"/>
  <c r="J183" i="1"/>
  <c r="I275" i="1"/>
  <c r="I274" i="1"/>
  <c r="I245" i="2"/>
  <c r="I246" i="2"/>
  <c r="J4" i="2"/>
  <c r="I136" i="1"/>
  <c r="I137" i="1"/>
  <c r="I91" i="1"/>
  <c r="I90" i="1"/>
  <c r="M274" i="1"/>
  <c r="M275" i="1"/>
  <c r="L183" i="1"/>
  <c r="M142" i="1"/>
  <c r="L182" i="1"/>
  <c r="M136" i="1"/>
  <c r="M137" i="1"/>
  <c r="M44" i="1"/>
  <c r="M45" i="1"/>
  <c r="J234" i="1"/>
  <c r="J96" i="1"/>
  <c r="J50" i="1"/>
  <c r="M90" i="1" l="1"/>
  <c r="J184" i="1"/>
  <c r="J185" i="1" s="1"/>
  <c r="J275" i="1"/>
  <c r="J274" i="1"/>
  <c r="J245" i="2"/>
  <c r="J246" i="2"/>
  <c r="J136" i="1"/>
  <c r="J137" i="1"/>
  <c r="J91" i="1"/>
  <c r="J90" i="1"/>
  <c r="M276" i="1"/>
  <c r="M277" i="1" s="1"/>
  <c r="M182" i="1"/>
  <c r="M183" i="1"/>
  <c r="M138" i="1"/>
  <c r="M139" i="1" s="1"/>
  <c r="P96" i="1" s="1"/>
  <c r="M92" i="1"/>
  <c r="M93" i="1" s="1"/>
  <c r="M46" i="1"/>
  <c r="M47" i="1" s="1"/>
  <c r="C282" i="1" s="1"/>
  <c r="J276" i="1" l="1"/>
  <c r="J92" i="1"/>
  <c r="J247" i="2"/>
  <c r="J248" i="2" s="1"/>
  <c r="J138" i="1"/>
  <c r="J139" i="1" s="1"/>
  <c r="P50" i="1"/>
  <c r="P51" i="1"/>
  <c r="M184" i="1"/>
  <c r="M185" i="1" s="1"/>
  <c r="J93" i="1"/>
  <c r="J27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<sst xmlns="http://schemas.openxmlformats.org/spreadsheetml/2006/main" count="1706" uniqueCount="141">
  <si>
    <t>Temperature (K)</t>
  </si>
  <si>
    <t>Luminosity(L/Lo)</t>
  </si>
  <si>
    <t>Radius(R/Ro)</t>
  </si>
  <si>
    <t>Absolute magnitude(Mv)</t>
  </si>
  <si>
    <t>Star type</t>
  </si>
  <si>
    <t>Star color</t>
  </si>
  <si>
    <t>Spectral Class</t>
  </si>
  <si>
    <t>Red</t>
  </si>
  <si>
    <t>M</t>
  </si>
  <si>
    <t>Blue White</t>
  </si>
  <si>
    <t>B</t>
  </si>
  <si>
    <t>White</t>
  </si>
  <si>
    <t>A</t>
  </si>
  <si>
    <t>F</t>
  </si>
  <si>
    <t>Yellowish White</t>
  </si>
  <si>
    <t>Blue white</t>
  </si>
  <si>
    <t>Pale yellow orange</t>
  </si>
  <si>
    <t>Blue</t>
  </si>
  <si>
    <t>O</t>
  </si>
  <si>
    <t>Blue-white</t>
  </si>
  <si>
    <t>Whitish</t>
  </si>
  <si>
    <t>yellow-white</t>
  </si>
  <si>
    <t>Orange</t>
  </si>
  <si>
    <t>White-Yellow</t>
  </si>
  <si>
    <t>white</t>
  </si>
  <si>
    <t xml:space="preserve">Blue </t>
  </si>
  <si>
    <t>yellowish</t>
  </si>
  <si>
    <t>K</t>
  </si>
  <si>
    <t>Yellowish</t>
  </si>
  <si>
    <t>Orange-Red</t>
  </si>
  <si>
    <t>G</t>
  </si>
  <si>
    <t xml:space="preserve">Blue white </t>
  </si>
  <si>
    <t>Blue-White</t>
  </si>
  <si>
    <t>SUM</t>
  </si>
  <si>
    <t>COUNT</t>
  </si>
  <si>
    <t>MEAN</t>
  </si>
  <si>
    <t>(x-mean)^2</t>
  </si>
  <si>
    <t>VARIANCE</t>
  </si>
  <si>
    <t>Deviation about mean (x-mean)</t>
  </si>
  <si>
    <t>STD DEVIATION</t>
  </si>
  <si>
    <t>For Temperature</t>
  </si>
  <si>
    <t>For Absolute magnitude</t>
  </si>
  <si>
    <t>Deviation about mean</t>
  </si>
  <si>
    <t xml:space="preserve">STD DEVIATION </t>
  </si>
  <si>
    <t xml:space="preserve">STD. DEVIATION </t>
  </si>
  <si>
    <t>STD. DEVIATION</t>
  </si>
  <si>
    <t>x=12</t>
  </si>
  <si>
    <t>x&lt;=12</t>
  </si>
  <si>
    <t>x&lt;= 18</t>
  </si>
  <si>
    <t>Probability</t>
  </si>
  <si>
    <t>x&lt;= mean</t>
  </si>
  <si>
    <t>FOR TEMPERATURE</t>
  </si>
  <si>
    <t>FOR ABSOLUTE MAGNITUDE</t>
  </si>
  <si>
    <t>(X-MEAN)</t>
  </si>
  <si>
    <t>(X-MEAN)^2</t>
  </si>
  <si>
    <t>Temperature</t>
  </si>
  <si>
    <t xml:space="preserve">Absolute Magnitude </t>
  </si>
  <si>
    <t xml:space="preserve">Mean </t>
  </si>
  <si>
    <t xml:space="preserve">Standard Deviation </t>
  </si>
  <si>
    <t>Temperaturee</t>
  </si>
  <si>
    <t xml:space="preserve">Temperature </t>
  </si>
  <si>
    <t>Absolute Magnitude</t>
  </si>
  <si>
    <t>Aboslute Magnitude</t>
  </si>
  <si>
    <t>Temperatre</t>
  </si>
  <si>
    <t>Q. 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</si>
  <si>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</si>
  <si>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</si>
  <si>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</si>
  <si>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</si>
  <si>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</si>
  <si>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</si>
  <si>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</si>
  <si>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</si>
  <si>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</si>
  <si>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</si>
  <si>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</si>
  <si>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</si>
  <si>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</si>
  <si>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</si>
  <si>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</si>
  <si>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</si>
  <si>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</si>
  <si>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</si>
  <si>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</si>
  <si>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</si>
  <si>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</si>
  <si>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</si>
  <si>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</si>
  <si>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SC_M</t>
  </si>
  <si>
    <t>SC_A</t>
  </si>
  <si>
    <t>SC_B</t>
  </si>
  <si>
    <t>SC_F</t>
  </si>
  <si>
    <t>SC_O</t>
  </si>
  <si>
    <t>SC_K</t>
  </si>
  <si>
    <t>z-Test: Two Sample for Means</t>
  </si>
  <si>
    <t>Mean</t>
  </si>
  <si>
    <t>Known Variance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</si>
  <si>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</si>
  <si>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</si>
  <si>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</si>
  <si>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</si>
  <si>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</si>
  <si>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</si>
  <si>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Column1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</si>
  <si>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</si>
  <si>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</si>
  <si>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</si>
  <si>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</si>
  <si>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</si>
  <si>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</si>
  <si>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</si>
  <si>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</si>
  <si>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</si>
  <si>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</si>
  <si>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</si>
  <si>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</si>
  <si>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Temp</t>
  </si>
  <si>
    <t>Dummy</t>
  </si>
  <si>
    <t>Variance</t>
  </si>
  <si>
    <t>P(T&lt;=t) one-tail</t>
  </si>
  <si>
    <t>t Critical one-tail</t>
  </si>
  <si>
    <t>P(T&lt;=t) two-tail</t>
  </si>
  <si>
    <t>t Critical two-tail</t>
  </si>
  <si>
    <t>t-Test: Sample for Mean</t>
  </si>
  <si>
    <t>Standard deviation of sample</t>
  </si>
  <si>
    <t>Margin of Error</t>
  </si>
  <si>
    <t>Upper limit</t>
  </si>
  <si>
    <t>Lower limit</t>
  </si>
  <si>
    <t xml:space="preserve">Confidence Interval </t>
  </si>
  <si>
    <t>Star type 0</t>
  </si>
  <si>
    <t>Star type 1</t>
  </si>
  <si>
    <t>Star type 2</t>
  </si>
  <si>
    <t>Star type 3</t>
  </si>
  <si>
    <t>Star type 4</t>
  </si>
  <si>
    <t>Star type 5</t>
  </si>
  <si>
    <t>Q. 1</t>
  </si>
  <si>
    <t>Norm.dist(10,D247,M248,1)</t>
  </si>
  <si>
    <t>Unique Values</t>
  </si>
  <si>
    <t>Uniques</t>
  </si>
  <si>
    <t xml:space="preserve">Star Type </t>
  </si>
  <si>
    <t>Spectral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</si>
</sst>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4"/>
      <color indexed="8"/>
      <name val="Helvetica Neue"/>
      <family val="2"/>
    </font>
    <font>
      <sz val="14"/>
      <color indexed="8"/>
      <name val="Helvetica Neue"/>
      <family val="2"/>
    </font>
    <font>
      <i/>
      <sz val="10"/>
      <color indexed="8"/>
      <name val="Helvetica Neue"/>
      <family val="2"/>
    </font>
    <font>
      <sz val="15"/>
      <color indexed="8"/>
      <name val="Times New Roman"/>
      <family val="1"/>
    </font>
    <font>
      <i/>
      <sz val="15"/>
      <color indexed="8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2"/>
      <color indexed="8"/>
      <name val="Helvetica Neue"/>
      <family val="2"/>
    </font>
    <font>
      <sz val="12"/>
      <color indexed="8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7">
    <xf numFmtId="0" fontId="0" fillId="0" borderId="0" xfId="0" applyFont="1" applyAlignment="1">
      <alignment vertical="top" wrapText="1"/>
    </xf>
    <xf numFmtId="0" fontId="0" fillId="0" borderId="1" xfId="0" applyNumberFormat="1" applyFont="1" applyBorder="1" applyAlignment="1">
      <alignment vertical="top"/>
    </xf>
    <xf numFmtId="49" fontId="6" fillId="2" borderId="1" xfId="0" applyNumberFormat="1" applyFont="1" applyFill="1" applyBorder="1" applyAlignment="1">
      <alignment horizontal="center" vertical="top"/>
    </xf>
    <xf numFmtId="0" fontId="6" fillId="0" borderId="1" xfId="0" applyNumberFormat="1" applyFont="1" applyBorder="1" applyAlignment="1">
      <alignment horizontal="center" vertical="top"/>
    </xf>
    <xf numFmtId="0" fontId="7" fillId="0" borderId="1" xfId="0" applyNumberFormat="1" applyFont="1" applyBorder="1" applyAlignment="1">
      <alignment vertical="top"/>
    </xf>
    <xf numFmtId="0" fontId="1" fillId="3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Border="1" applyAlignment="1">
      <alignment horizontal="center" vertical="top"/>
    </xf>
    <xf numFmtId="49" fontId="0" fillId="0" borderId="1" xfId="0" applyNumberFormat="1" applyFont="1" applyBorder="1" applyAlignment="1">
      <alignment horizontal="center" vertical="top"/>
    </xf>
    <xf numFmtId="0" fontId="3" fillId="5" borderId="1" xfId="0" applyNumberFormat="1" applyFont="1" applyFill="1" applyBorder="1" applyAlignment="1">
      <alignment horizontal="center" vertical="top"/>
    </xf>
    <xf numFmtId="0" fontId="3" fillId="4" borderId="1" xfId="0" applyNumberFormat="1" applyFont="1" applyFill="1" applyBorder="1" applyAlignment="1">
      <alignment horizontal="center" vertical="top"/>
    </xf>
    <xf numFmtId="0" fontId="2" fillId="4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/>
    </xf>
    <xf numFmtId="0" fontId="5" fillId="4" borderId="1" xfId="0" applyNumberFormat="1" applyFont="1" applyFill="1" applyBorder="1" applyAlignment="1">
      <alignment horizontal="center" vertical="top"/>
    </xf>
    <xf numFmtId="0" fontId="0" fillId="4" borderId="1" xfId="0" applyNumberFormat="1" applyFont="1" applyFill="1" applyBorder="1" applyAlignment="1">
      <alignment vertical="top"/>
    </xf>
    <xf numFmtId="0" fontId="5" fillId="5" borderId="1" xfId="0" applyNumberFormat="1" applyFont="1" applyFill="1" applyBorder="1" applyAlignment="1">
      <alignment horizontal="center" vertical="top"/>
    </xf>
    <xf numFmtId="0" fontId="1" fillId="4" borderId="1" xfId="0" applyNumberFormat="1" applyFont="1" applyFill="1" applyBorder="1" applyAlignment="1">
      <alignment horizontal="center" vertical="top"/>
    </xf>
    <xf numFmtId="0" fontId="4" fillId="4" borderId="1" xfId="0" applyNumberFormat="1" applyFont="1" applyFill="1" applyBorder="1" applyAlignment="1">
      <alignment vertical="top"/>
    </xf>
    <xf numFmtId="0" fontId="4" fillId="0" borderId="1" xfId="0" applyNumberFormat="1" applyFont="1" applyBorder="1" applyAlignment="1">
      <alignment vertical="top"/>
    </xf>
    <xf numFmtId="0" fontId="7" fillId="4" borderId="1" xfId="0" applyNumberFormat="1" applyFont="1" applyFill="1" applyBorder="1" applyAlignment="1">
      <alignment horizontal="center" vertical="top"/>
    </xf>
    <xf numFmtId="0" fontId="0" fillId="4" borderId="1" xfId="0" applyNumberFormat="1" applyFont="1" applyFill="1" applyBorder="1" applyAlignment="1">
      <alignment horizontal="center" vertical="top"/>
    </xf>
    <xf numFmtId="0" fontId="7" fillId="4" borderId="1" xfId="0" applyNumberFormat="1" applyFont="1" applyFill="1" applyBorder="1" applyAlignment="1">
      <alignment vertical="top"/>
    </xf>
    <xf numFmtId="0" fontId="5" fillId="0" borderId="1" xfId="0" applyNumberFormat="1" applyFont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49" fontId="6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5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vertical="top"/>
    </xf>
    <xf numFmtId="0" fontId="6" fillId="0" borderId="2" xfId="0" applyNumberFormat="1" applyFont="1" applyBorder="1" applyAlignment="1">
      <alignment horizontal="center" vertical="top"/>
    </xf>
    <xf numFmtId="0" fontId="6" fillId="0" borderId="3" xfId="0" applyNumberFormat="1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49" fontId="4" fillId="0" borderId="1" xfId="0" applyNumberFormat="1" applyFont="1" applyBorder="1" applyAlignment="1">
      <alignment horizontal="center" vertical="top"/>
    </xf>
    <xf numFmtId="0" fontId="0" fillId="0" borderId="0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8" fillId="0" borderId="5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Continuous" vertical="top" wrapText="1"/>
    </xf>
    <xf numFmtId="0" fontId="4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5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vertical="top" wrapText="1"/>
    </xf>
    <xf numFmtId="0" fontId="9" fillId="6" borderId="0" xfId="0" applyFont="1" applyFill="1" applyBorder="1" applyAlignment="1">
      <alignment vertical="top" wrapText="1"/>
    </xf>
    <xf numFmtId="15" fontId="0" fillId="0" borderId="0" xfId="0" applyNumberFormat="1" applyFont="1" applyAlignment="1">
      <alignment vertical="top" wrapText="1"/>
    </xf>
    <xf numFmtId="0" fontId="9" fillId="4" borderId="0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9" fillId="7" borderId="0" xfId="0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0" fontId="8" fillId="0" borderId="5" xfId="0" applyFont="1" applyFill="1" applyBorder="1" applyAlignment="1">
      <alignment horizontal="center" wrapText="1"/>
    </xf>
    <xf numFmtId="0" fontId="11" fillId="0" borderId="0" xfId="0" applyFont="1" applyAlignment="1">
      <alignment vertical="top" wrapText="1"/>
    </xf>
    <xf numFmtId="0" fontId="12" fillId="0" borderId="5" xfId="0" applyFont="1" applyFill="1" applyBorder="1" applyAlignment="1">
      <alignment horizontal="centerContinuous" vertical="top" wrapText="1"/>
    </xf>
    <xf numFmtId="0" fontId="11" fillId="0" borderId="0" xfId="0" applyFont="1" applyFill="1" applyBorder="1" applyAlignment="1">
      <alignment vertical="top" wrapText="1"/>
    </xf>
    <xf numFmtId="0" fontId="11" fillId="0" borderId="4" xfId="0" applyFont="1" applyFill="1" applyBorder="1" applyAlignment="1">
      <alignment vertical="top" wrapText="1"/>
    </xf>
    <xf numFmtId="0" fontId="12" fillId="0" borderId="5" xfId="0" applyFont="1" applyFill="1" applyBorder="1" applyAlignment="1">
      <alignment horizontal="center" vertical="top" wrapText="1"/>
    </xf>
    <xf numFmtId="0" fontId="11" fillId="7" borderId="0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0" xfId="0" applyFont="1" applyAlignment="1">
      <alignment vertical="top" wrapText="1"/>
    </xf>
    <xf numFmtId="49" fontId="13" fillId="4" borderId="1" xfId="0" applyNumberFormat="1" applyFont="1" applyFill="1" applyBorder="1" applyAlignment="1">
      <alignment horizontal="center" vertical="top"/>
    </xf>
    <xf numFmtId="0" fontId="14" fillId="4" borderId="1" xfId="0" applyFont="1" applyFill="1" applyBorder="1" applyAlignment="1">
      <alignment horizontal="center" vertical="top"/>
    </xf>
    <xf numFmtId="0" fontId="14" fillId="0" borderId="0" xfId="0" applyFont="1" applyAlignment="1">
      <alignment vertical="top" wrapText="1"/>
    </xf>
    <xf numFmtId="0" fontId="4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862F-CB1D-2A49-989E-C6705C99449D}">
  <dimension ref="A2:Q252"/>
  <sheetViews>
    <sheetView topLeftCell="D1" zoomScale="120" zoomScaleNormal="120" workbookViewId="0">
      <selection activeCell="E15" sqref="E15"/>
    </sheetView>
  </sheetViews>
  <sheetFormatPr baseColWidth="10" defaultColWidth="8.33203125" defaultRowHeight="20" customHeight="1" outlineLevelRow="1" outlineLevelCol="1" x14ac:dyDescent="0.15"/>
  <cols>
    <col min="1" max="1" width="23.5" style="22" customWidth="1"/>
    <col min="2" max="2" width="20.5" style="23" hidden="1" customWidth="1" outlineLevel="1"/>
    <col min="3" max="3" width="16.5" style="23" hidden="1" customWidth="1" outlineLevel="1"/>
    <col min="4" max="4" width="29" style="23" customWidth="1" collapsed="1"/>
    <col min="5" max="6" width="12.1640625" style="23" customWidth="1" outlineLevel="1"/>
    <col min="7" max="7" width="16.6640625" style="23" customWidth="1" outlineLevel="1"/>
    <col min="8" max="8" width="9.1640625" style="22" customWidth="1"/>
    <col min="9" max="9" width="17.33203125" style="23" hidden="1" customWidth="1" outlineLevel="1"/>
    <col min="10" max="10" width="15" style="23" hidden="1" customWidth="1" outlineLevel="1"/>
    <col min="11" max="11" width="8.33203125" style="23" collapsed="1"/>
    <col min="12" max="12" width="14.33203125" style="23" hidden="1" customWidth="1" outlineLevel="1"/>
    <col min="13" max="13" width="14.83203125" style="23" hidden="1" customWidth="1" outlineLevel="1"/>
    <col min="14" max="14" width="8.33203125" style="23" collapsed="1"/>
    <col min="15" max="15" width="11.83203125" style="23" customWidth="1"/>
    <col min="16" max="16" width="12.1640625" style="23" customWidth="1"/>
    <col min="17" max="16384" width="8.33203125" style="23"/>
  </cols>
  <sheetData>
    <row r="2" spans="1:17" ht="20" customHeight="1" x14ac:dyDescent="0.15">
      <c r="I2" s="35" t="s">
        <v>51</v>
      </c>
      <c r="J2" s="36"/>
      <c r="L2" s="35" t="s">
        <v>52</v>
      </c>
      <c r="M2" s="36"/>
      <c r="O2" s="38" t="s">
        <v>138</v>
      </c>
    </row>
    <row r="3" spans="1:17" s="26" customFormat="1" ht="20" customHeight="1" x14ac:dyDescent="0.15">
      <c r="A3" s="24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5"/>
      <c r="I3" s="37" t="s">
        <v>53</v>
      </c>
      <c r="J3" s="37" t="s">
        <v>54</v>
      </c>
      <c r="L3" s="37" t="s">
        <v>53</v>
      </c>
      <c r="M3" s="37" t="s">
        <v>54</v>
      </c>
      <c r="O3" s="26" t="s">
        <v>139</v>
      </c>
      <c r="P3" s="26" t="s">
        <v>5</v>
      </c>
      <c r="Q3" s="26" t="s">
        <v>140</v>
      </c>
    </row>
    <row r="4" spans="1:17" ht="20" customHeight="1" outlineLevel="1" x14ac:dyDescent="0.15">
      <c r="A4" s="27">
        <v>3068</v>
      </c>
      <c r="B4" s="28">
        <v>2.3999999999999998E-3</v>
      </c>
      <c r="C4" s="28">
        <v>0.17</v>
      </c>
      <c r="D4" s="28">
        <v>16.12</v>
      </c>
      <c r="E4" s="28">
        <v>0</v>
      </c>
      <c r="F4" s="29" t="s">
        <v>7</v>
      </c>
      <c r="G4" s="29" t="s">
        <v>8</v>
      </c>
      <c r="H4" s="30"/>
      <c r="I4" s="23">
        <f>A4-$A$247</f>
        <v>-7429.4624999999996</v>
      </c>
      <c r="J4" s="23">
        <f>I4^2</f>
        <v>55196913.038906246</v>
      </c>
      <c r="L4" s="23">
        <f>D4-$D$247</f>
        <v>11.737604166666662</v>
      </c>
      <c r="M4" s="23">
        <f>L4^2</f>
        <v>137.77135157335059</v>
      </c>
      <c r="O4" s="23" cm="1">
        <f t="array" ref="O4:O9" xml:space="preserve"> _xlfn.UNIQUE(E4:E243)</f>
        <v>0</v>
      </c>
      <c r="P4" s="23" t="str" cm="1">
        <f t="array" ref="P4:P18">_xlfn.UNIQUE(F4:F243)</f>
        <v>Red</v>
      </c>
      <c r="Q4" s="23" t="str" cm="1">
        <f t="array" ref="Q4:Q10">_xlfn.UNIQUE(G4:G243)</f>
        <v>M</v>
      </c>
    </row>
    <row r="5" spans="1:17" ht="20" customHeight="1" outlineLevel="1" x14ac:dyDescent="0.15">
      <c r="A5" s="27">
        <v>3042</v>
      </c>
      <c r="B5" s="28">
        <v>5.0000000000000001E-4</v>
      </c>
      <c r="C5" s="28">
        <v>0.1542</v>
      </c>
      <c r="D5" s="28">
        <v>16.600000000000001</v>
      </c>
      <c r="E5" s="28">
        <v>0</v>
      </c>
      <c r="F5" s="29" t="s">
        <v>7</v>
      </c>
      <c r="G5" s="29" t="s">
        <v>8</v>
      </c>
      <c r="H5" s="30"/>
      <c r="I5" s="23">
        <f t="shared" ref="I5:I68" si="0">A5-$A$247</f>
        <v>-7455.4624999999996</v>
      </c>
      <c r="J5" s="23">
        <f t="shared" ref="J5:J68" si="1">I5^2</f>
        <v>55583921.088906243</v>
      </c>
      <c r="L5" s="23">
        <f t="shared" ref="L5:L68" si="2">D5-$D$247</f>
        <v>12.217604166666662</v>
      </c>
      <c r="M5" s="23">
        <f t="shared" ref="M5:M68" si="3">L5^2</f>
        <v>149.26985157335059</v>
      </c>
      <c r="O5" s="23">
        <v>1</v>
      </c>
      <c r="P5" s="23" t="str">
        <v>White</v>
      </c>
      <c r="Q5" s="23" t="str">
        <v>A</v>
      </c>
    </row>
    <row r="6" spans="1:17" ht="20" customHeight="1" outlineLevel="1" x14ac:dyDescent="0.15">
      <c r="A6" s="27">
        <v>2600</v>
      </c>
      <c r="B6" s="28">
        <v>2.9999999999999997E-4</v>
      </c>
      <c r="C6" s="28">
        <v>0.10199999999999999</v>
      </c>
      <c r="D6" s="28">
        <v>18.7</v>
      </c>
      <c r="E6" s="28">
        <v>0</v>
      </c>
      <c r="F6" s="29" t="s">
        <v>7</v>
      </c>
      <c r="G6" s="29" t="s">
        <v>8</v>
      </c>
      <c r="H6" s="30"/>
      <c r="I6" s="23">
        <f t="shared" si="0"/>
        <v>-7897.4624999999996</v>
      </c>
      <c r="J6" s="23">
        <f t="shared" si="1"/>
        <v>62369913.938906245</v>
      </c>
      <c r="L6" s="23">
        <f t="shared" si="2"/>
        <v>14.31760416666666</v>
      </c>
      <c r="M6" s="23">
        <f t="shared" si="3"/>
        <v>204.99378907335051</v>
      </c>
      <c r="O6" s="23">
        <v>2</v>
      </c>
      <c r="P6" s="23" t="str">
        <v>Blue white</v>
      </c>
      <c r="Q6" s="23" t="str">
        <v>B</v>
      </c>
    </row>
    <row r="7" spans="1:17" ht="20" customHeight="1" outlineLevel="1" x14ac:dyDescent="0.15">
      <c r="A7" s="27">
        <v>2800</v>
      </c>
      <c r="B7" s="28">
        <v>2.0000000000000001E-4</v>
      </c>
      <c r="C7" s="28">
        <v>0.16</v>
      </c>
      <c r="D7" s="28">
        <v>16.649999999999999</v>
      </c>
      <c r="E7" s="28">
        <v>0</v>
      </c>
      <c r="F7" s="29" t="s">
        <v>7</v>
      </c>
      <c r="G7" s="29" t="s">
        <v>8</v>
      </c>
      <c r="H7" s="30"/>
      <c r="I7" s="23">
        <f t="shared" si="0"/>
        <v>-7697.4624999999996</v>
      </c>
      <c r="J7" s="23">
        <f t="shared" si="1"/>
        <v>59250928.938906245</v>
      </c>
      <c r="L7" s="23">
        <f t="shared" si="2"/>
        <v>12.26760416666666</v>
      </c>
      <c r="M7" s="23">
        <f t="shared" si="3"/>
        <v>150.49411199001719</v>
      </c>
      <c r="O7" s="23">
        <v>3</v>
      </c>
      <c r="P7" s="23" t="str">
        <v xml:space="preserve">Blue </v>
      </c>
      <c r="Q7" s="23" t="str">
        <v>F</v>
      </c>
    </row>
    <row r="8" spans="1:17" ht="20" customHeight="1" outlineLevel="1" x14ac:dyDescent="0.15">
      <c r="A8" s="27">
        <v>1939</v>
      </c>
      <c r="B8" s="28">
        <v>1.3799999999999999E-4</v>
      </c>
      <c r="C8" s="28">
        <v>0.10299999999999999</v>
      </c>
      <c r="D8" s="28">
        <v>20.059999999999999</v>
      </c>
      <c r="E8" s="28">
        <v>0</v>
      </c>
      <c r="F8" s="29" t="s">
        <v>7</v>
      </c>
      <c r="G8" s="39" t="s">
        <v>8</v>
      </c>
      <c r="H8" s="30"/>
      <c r="I8" s="23">
        <f t="shared" si="0"/>
        <v>-8558.4624999999996</v>
      </c>
      <c r="J8" s="23">
        <f t="shared" si="1"/>
        <v>73247280.363906249</v>
      </c>
      <c r="L8" s="23">
        <f t="shared" si="2"/>
        <v>15.67760416666666</v>
      </c>
      <c r="M8" s="23">
        <f t="shared" si="3"/>
        <v>245.7872724066838</v>
      </c>
      <c r="O8" s="23">
        <v>4</v>
      </c>
      <c r="P8" s="23" t="str">
        <v>Blue</v>
      </c>
      <c r="Q8" s="23" t="str">
        <v>K</v>
      </c>
    </row>
    <row r="9" spans="1:17" ht="20" customHeight="1" outlineLevel="1" x14ac:dyDescent="0.15">
      <c r="A9" s="27">
        <v>2840</v>
      </c>
      <c r="B9" s="28">
        <v>6.4999999999999997E-4</v>
      </c>
      <c r="C9" s="28">
        <v>0.11</v>
      </c>
      <c r="D9" s="28">
        <v>16.98</v>
      </c>
      <c r="E9" s="28">
        <v>0</v>
      </c>
      <c r="F9" s="29" t="s">
        <v>7</v>
      </c>
      <c r="G9" s="29" t="s">
        <v>8</v>
      </c>
      <c r="H9" s="30"/>
      <c r="I9" s="23">
        <f t="shared" si="0"/>
        <v>-7657.4624999999996</v>
      </c>
      <c r="J9" s="23">
        <f t="shared" si="1"/>
        <v>58636731.938906245</v>
      </c>
      <c r="L9" s="23">
        <f t="shared" si="2"/>
        <v>12.597604166666661</v>
      </c>
      <c r="M9" s="23">
        <f t="shared" si="3"/>
        <v>158.69963074001723</v>
      </c>
      <c r="O9" s="23">
        <v>5</v>
      </c>
      <c r="P9" s="23" t="str">
        <v xml:space="preserve">Blue white </v>
      </c>
      <c r="Q9" s="23" t="str">
        <v>O</v>
      </c>
    </row>
    <row r="10" spans="1:17" ht="20" customHeight="1" outlineLevel="1" x14ac:dyDescent="0.15">
      <c r="A10" s="27">
        <v>2637</v>
      </c>
      <c r="B10" s="28">
        <v>7.2999999999999996E-4</v>
      </c>
      <c r="C10" s="28">
        <v>0.127</v>
      </c>
      <c r="D10" s="28">
        <v>17.22</v>
      </c>
      <c r="E10" s="28">
        <v>0</v>
      </c>
      <c r="F10" s="29" t="s">
        <v>7</v>
      </c>
      <c r="G10" s="29" t="s">
        <v>8</v>
      </c>
      <c r="H10" s="30"/>
      <c r="I10" s="23">
        <f t="shared" si="0"/>
        <v>-7860.4624999999996</v>
      </c>
      <c r="J10" s="23">
        <f t="shared" si="1"/>
        <v>61786870.713906243</v>
      </c>
      <c r="L10" s="23">
        <f t="shared" si="2"/>
        <v>12.83760416666666</v>
      </c>
      <c r="M10" s="23">
        <f t="shared" si="3"/>
        <v>164.80408074001718</v>
      </c>
      <c r="P10" s="23" t="str">
        <v>Yellowish White</v>
      </c>
      <c r="Q10" s="23" t="str">
        <v>G</v>
      </c>
    </row>
    <row r="11" spans="1:17" ht="20" customHeight="1" outlineLevel="1" x14ac:dyDescent="0.15">
      <c r="A11" s="27">
        <v>2600</v>
      </c>
      <c r="B11" s="28">
        <v>4.0000000000000002E-4</v>
      </c>
      <c r="C11" s="28">
        <v>9.6000000000000002E-2</v>
      </c>
      <c r="D11" s="28">
        <v>17.399999999999999</v>
      </c>
      <c r="E11" s="28">
        <v>0</v>
      </c>
      <c r="F11" s="29" t="s">
        <v>7</v>
      </c>
      <c r="G11" s="29" t="s">
        <v>8</v>
      </c>
      <c r="H11" s="30"/>
      <c r="I11" s="23">
        <f t="shared" si="0"/>
        <v>-7897.4624999999996</v>
      </c>
      <c r="J11" s="23">
        <f t="shared" si="1"/>
        <v>62369913.938906245</v>
      </c>
      <c r="L11" s="23">
        <f t="shared" si="2"/>
        <v>13.01760416666666</v>
      </c>
      <c r="M11" s="23">
        <f t="shared" si="3"/>
        <v>169.45801824001717</v>
      </c>
      <c r="P11" s="23" t="str">
        <v>Pale yellow orange</v>
      </c>
    </row>
    <row r="12" spans="1:17" ht="20" customHeight="1" outlineLevel="1" x14ac:dyDescent="0.15">
      <c r="A12" s="27">
        <v>2650</v>
      </c>
      <c r="B12" s="28">
        <v>6.8999999999999997E-4</v>
      </c>
      <c r="C12" s="28">
        <v>0.11</v>
      </c>
      <c r="D12" s="28">
        <v>17.45</v>
      </c>
      <c r="E12" s="28">
        <v>0</v>
      </c>
      <c r="F12" s="29" t="s">
        <v>7</v>
      </c>
      <c r="G12" s="29" t="s">
        <v>8</v>
      </c>
      <c r="H12" s="30"/>
      <c r="I12" s="23">
        <f t="shared" si="0"/>
        <v>-7847.4624999999996</v>
      </c>
      <c r="J12" s="23">
        <f t="shared" si="1"/>
        <v>61582667.688906245</v>
      </c>
      <c r="L12" s="23">
        <f t="shared" si="2"/>
        <v>13.06760416666666</v>
      </c>
      <c r="M12" s="23">
        <f t="shared" si="3"/>
        <v>170.76227865668386</v>
      </c>
      <c r="P12" s="23" t="str">
        <v>White-Yellow</v>
      </c>
    </row>
    <row r="13" spans="1:17" ht="20" customHeight="1" outlineLevel="1" x14ac:dyDescent="0.15">
      <c r="A13" s="27">
        <v>2700</v>
      </c>
      <c r="B13" s="28">
        <v>1.8000000000000001E-4</v>
      </c>
      <c r="C13" s="28">
        <v>0.13</v>
      </c>
      <c r="D13" s="28">
        <v>16.05</v>
      </c>
      <c r="E13" s="28">
        <v>0</v>
      </c>
      <c r="F13" s="29" t="s">
        <v>7</v>
      </c>
      <c r="G13" s="29" t="s">
        <v>8</v>
      </c>
      <c r="H13" s="30"/>
      <c r="I13" s="23">
        <f t="shared" si="0"/>
        <v>-7797.4624999999996</v>
      </c>
      <c r="J13" s="23">
        <f t="shared" si="1"/>
        <v>60800421.438906245</v>
      </c>
      <c r="L13" s="23">
        <f t="shared" si="2"/>
        <v>11.667604166666662</v>
      </c>
      <c r="M13" s="23">
        <f t="shared" si="3"/>
        <v>136.13298699001726</v>
      </c>
      <c r="P13" s="23" t="str">
        <v>Whitish</v>
      </c>
    </row>
    <row r="14" spans="1:17" ht="20" customHeight="1" outlineLevel="1" x14ac:dyDescent="0.15">
      <c r="A14" s="27">
        <v>3341</v>
      </c>
      <c r="B14" s="28">
        <v>5.5999999999999999E-3</v>
      </c>
      <c r="C14" s="28">
        <v>5.7000000000000002E-2</v>
      </c>
      <c r="D14" s="28">
        <v>16.23</v>
      </c>
      <c r="E14" s="28">
        <v>0</v>
      </c>
      <c r="F14" s="29" t="s">
        <v>7</v>
      </c>
      <c r="G14" s="29" t="s">
        <v>8</v>
      </c>
      <c r="H14" s="30"/>
      <c r="I14" s="23">
        <f t="shared" si="0"/>
        <v>-7156.4624999999996</v>
      </c>
      <c r="J14" s="23">
        <f t="shared" si="1"/>
        <v>51214955.513906248</v>
      </c>
      <c r="L14" s="23">
        <f t="shared" si="2"/>
        <v>11.847604166666661</v>
      </c>
      <c r="M14" s="23">
        <f t="shared" si="3"/>
        <v>140.36572449001724</v>
      </c>
      <c r="P14" s="23" t="str">
        <v>Blue-white</v>
      </c>
    </row>
    <row r="15" spans="1:17" ht="20" customHeight="1" outlineLevel="1" x14ac:dyDescent="0.15">
      <c r="A15" s="27">
        <v>3432</v>
      </c>
      <c r="B15" s="28">
        <v>6.7000000000000002E-4</v>
      </c>
      <c r="C15" s="28">
        <v>0.19</v>
      </c>
      <c r="D15" s="28">
        <v>16.940000000000001</v>
      </c>
      <c r="E15" s="28">
        <v>0</v>
      </c>
      <c r="F15" s="29" t="s">
        <v>7</v>
      </c>
      <c r="G15" s="29" t="s">
        <v>8</v>
      </c>
      <c r="H15" s="30"/>
      <c r="I15" s="23">
        <f t="shared" si="0"/>
        <v>-7065.4624999999996</v>
      </c>
      <c r="J15" s="23">
        <f t="shared" si="1"/>
        <v>49920760.338906243</v>
      </c>
      <c r="L15" s="23">
        <f t="shared" si="2"/>
        <v>12.557604166666662</v>
      </c>
      <c r="M15" s="23">
        <f t="shared" si="3"/>
        <v>157.69342240668391</v>
      </c>
      <c r="P15" s="23" t="str">
        <v>yellow-white</v>
      </c>
    </row>
    <row r="16" spans="1:17" ht="20" customHeight="1" outlineLevel="1" x14ac:dyDescent="0.15">
      <c r="A16" s="27">
        <v>2983</v>
      </c>
      <c r="B16" s="28">
        <v>2.4000000000000001E-4</v>
      </c>
      <c r="C16" s="28">
        <v>9.4E-2</v>
      </c>
      <c r="D16" s="28">
        <v>16.09</v>
      </c>
      <c r="E16" s="28">
        <v>0</v>
      </c>
      <c r="F16" s="29" t="s">
        <v>7</v>
      </c>
      <c r="G16" s="29" t="s">
        <v>8</v>
      </c>
      <c r="H16" s="30"/>
      <c r="I16" s="23">
        <f t="shared" si="0"/>
        <v>-7514.4624999999996</v>
      </c>
      <c r="J16" s="23">
        <f t="shared" si="1"/>
        <v>56467146.663906246</v>
      </c>
      <c r="L16" s="23">
        <f t="shared" si="2"/>
        <v>11.707604166666661</v>
      </c>
      <c r="M16" s="23">
        <f t="shared" si="3"/>
        <v>137.06799532335054</v>
      </c>
      <c r="P16" s="23" t="str">
        <v>yellowish</v>
      </c>
    </row>
    <row r="17" spans="1:16" ht="20" customHeight="1" outlineLevel="1" x14ac:dyDescent="0.15">
      <c r="A17" s="27">
        <v>2835</v>
      </c>
      <c r="B17" s="28">
        <v>3.4000000000000002E-4</v>
      </c>
      <c r="C17" s="28">
        <v>9.1800000000000007E-2</v>
      </c>
      <c r="D17" s="28">
        <v>16.96</v>
      </c>
      <c r="E17" s="28">
        <v>0</v>
      </c>
      <c r="F17" s="29" t="s">
        <v>7</v>
      </c>
      <c r="G17" s="29" t="s">
        <v>8</v>
      </c>
      <c r="H17" s="30"/>
      <c r="I17" s="23">
        <f t="shared" si="0"/>
        <v>-7662.4624999999996</v>
      </c>
      <c r="J17" s="23">
        <f t="shared" si="1"/>
        <v>58713331.563906245</v>
      </c>
      <c r="L17" s="23">
        <f t="shared" si="2"/>
        <v>12.577604166666662</v>
      </c>
      <c r="M17" s="23">
        <f t="shared" si="3"/>
        <v>158.19612657335057</v>
      </c>
      <c r="P17" s="23" t="str">
        <v>Orange-Red</v>
      </c>
    </row>
    <row r="18" spans="1:16" ht="20" customHeight="1" outlineLevel="1" x14ac:dyDescent="0.15">
      <c r="A18" s="27">
        <v>2935</v>
      </c>
      <c r="B18" s="28">
        <v>1.3999999999999999E-4</v>
      </c>
      <c r="C18" s="28">
        <v>0.11600000000000001</v>
      </c>
      <c r="D18" s="28">
        <v>18.89</v>
      </c>
      <c r="E18" s="28">
        <v>0</v>
      </c>
      <c r="F18" s="29" t="s">
        <v>7</v>
      </c>
      <c r="G18" s="29" t="s">
        <v>8</v>
      </c>
      <c r="H18" s="30"/>
      <c r="I18" s="23">
        <f t="shared" si="0"/>
        <v>-7562.4624999999996</v>
      </c>
      <c r="J18" s="23">
        <f t="shared" si="1"/>
        <v>57190839.063906245</v>
      </c>
      <c r="L18" s="23">
        <f t="shared" si="2"/>
        <v>14.507604166666662</v>
      </c>
      <c r="M18" s="23">
        <f t="shared" si="3"/>
        <v>210.47057865668387</v>
      </c>
      <c r="P18" s="23" t="str">
        <v>Orange</v>
      </c>
    </row>
    <row r="19" spans="1:16" ht="20" customHeight="1" outlineLevel="1" x14ac:dyDescent="0.15">
      <c r="A19" s="27">
        <v>3295</v>
      </c>
      <c r="B19" s="28">
        <v>9.7999999999999997E-4</v>
      </c>
      <c r="C19" s="28">
        <v>0.13200000000000001</v>
      </c>
      <c r="D19" s="28">
        <v>17.13</v>
      </c>
      <c r="E19" s="28">
        <v>0</v>
      </c>
      <c r="F19" s="29" t="s">
        <v>7</v>
      </c>
      <c r="G19" s="29" t="s">
        <v>8</v>
      </c>
      <c r="H19" s="30"/>
      <c r="I19" s="23">
        <f t="shared" si="0"/>
        <v>-7202.4624999999996</v>
      </c>
      <c r="J19" s="23">
        <f t="shared" si="1"/>
        <v>51875466.063906245</v>
      </c>
      <c r="L19" s="23">
        <f t="shared" si="2"/>
        <v>12.74760416666666</v>
      </c>
      <c r="M19" s="23">
        <f t="shared" si="3"/>
        <v>162.5014119900172</v>
      </c>
    </row>
    <row r="20" spans="1:16" ht="20" customHeight="1" outlineLevel="1" x14ac:dyDescent="0.15">
      <c r="A20" s="27">
        <v>2945</v>
      </c>
      <c r="B20" s="28">
        <v>3.2000000000000003E-4</v>
      </c>
      <c r="C20" s="28">
        <v>9.2999999999999999E-2</v>
      </c>
      <c r="D20" s="28">
        <v>18.34</v>
      </c>
      <c r="E20" s="28">
        <v>0</v>
      </c>
      <c r="F20" s="29" t="s">
        <v>7</v>
      </c>
      <c r="G20" s="29" t="s">
        <v>8</v>
      </c>
      <c r="H20" s="30"/>
      <c r="I20" s="23">
        <f t="shared" si="0"/>
        <v>-7552.4624999999996</v>
      </c>
      <c r="J20" s="23">
        <f t="shared" si="1"/>
        <v>57039689.813906245</v>
      </c>
      <c r="L20" s="23">
        <f t="shared" si="2"/>
        <v>13.957604166666661</v>
      </c>
      <c r="M20" s="23">
        <f t="shared" si="3"/>
        <v>194.81471407335053</v>
      </c>
    </row>
    <row r="21" spans="1:16" ht="20" customHeight="1" outlineLevel="1" x14ac:dyDescent="0.15">
      <c r="A21" s="27">
        <v>2817</v>
      </c>
      <c r="B21" s="28">
        <v>9.7999999999999997E-4</v>
      </c>
      <c r="C21" s="28">
        <v>9.11E-2</v>
      </c>
      <c r="D21" s="28">
        <v>16.45</v>
      </c>
      <c r="E21" s="28">
        <v>0</v>
      </c>
      <c r="F21" s="29" t="s">
        <v>7</v>
      </c>
      <c r="G21" s="29" t="s">
        <v>8</v>
      </c>
      <c r="H21" s="30"/>
      <c r="I21" s="23">
        <f t="shared" si="0"/>
        <v>-7680.4624999999996</v>
      </c>
      <c r="J21" s="23">
        <f t="shared" si="1"/>
        <v>58989504.213906243</v>
      </c>
      <c r="L21" s="23">
        <f t="shared" si="2"/>
        <v>12.06760416666666</v>
      </c>
      <c r="M21" s="23">
        <f t="shared" si="3"/>
        <v>145.62707032335055</v>
      </c>
    </row>
    <row r="22" spans="1:16" ht="20" customHeight="1" outlineLevel="1" x14ac:dyDescent="0.15">
      <c r="A22" s="27">
        <v>2774</v>
      </c>
      <c r="B22" s="28">
        <v>3.6000000000000002E-4</v>
      </c>
      <c r="C22" s="28">
        <v>0.11799999999999999</v>
      </c>
      <c r="D22" s="28">
        <v>17.39</v>
      </c>
      <c r="E22" s="28">
        <v>0</v>
      </c>
      <c r="F22" s="29" t="s">
        <v>7</v>
      </c>
      <c r="G22" s="29" t="s">
        <v>8</v>
      </c>
      <c r="H22" s="30"/>
      <c r="I22" s="23">
        <f t="shared" si="0"/>
        <v>-7723.4624999999996</v>
      </c>
      <c r="J22" s="23">
        <f t="shared" si="1"/>
        <v>59651872.988906242</v>
      </c>
      <c r="L22" s="23">
        <f t="shared" si="2"/>
        <v>13.007604166666662</v>
      </c>
      <c r="M22" s="23">
        <f t="shared" si="3"/>
        <v>169.19776615668388</v>
      </c>
    </row>
    <row r="23" spans="1:16" ht="20" customHeight="1" outlineLevel="1" x14ac:dyDescent="0.15">
      <c r="A23" s="27">
        <v>2871</v>
      </c>
      <c r="B23" s="28">
        <v>7.2000000000000005E-4</v>
      </c>
      <c r="C23" s="28">
        <v>0.12</v>
      </c>
      <c r="D23" s="28">
        <v>19.43</v>
      </c>
      <c r="E23" s="28">
        <v>0</v>
      </c>
      <c r="F23" s="29" t="s">
        <v>7</v>
      </c>
      <c r="G23" s="29" t="s">
        <v>8</v>
      </c>
      <c r="H23" s="30"/>
      <c r="I23" s="23">
        <f t="shared" si="0"/>
        <v>-7626.4624999999996</v>
      </c>
      <c r="J23" s="23">
        <f t="shared" si="1"/>
        <v>58162930.263906248</v>
      </c>
      <c r="L23" s="23">
        <f t="shared" si="2"/>
        <v>15.047604166666661</v>
      </c>
      <c r="M23" s="23">
        <f t="shared" si="3"/>
        <v>226.43039115668384</v>
      </c>
    </row>
    <row r="24" spans="1:16" ht="20" customHeight="1" outlineLevel="1" x14ac:dyDescent="0.15">
      <c r="A24" s="27">
        <v>3323</v>
      </c>
      <c r="B24" s="28">
        <v>4.2999999999999999E-4</v>
      </c>
      <c r="C24" s="28">
        <v>9.1200000000000003E-2</v>
      </c>
      <c r="D24" s="28">
        <v>17.16</v>
      </c>
      <c r="E24" s="28">
        <v>0</v>
      </c>
      <c r="F24" s="29" t="s">
        <v>7</v>
      </c>
      <c r="G24" s="29" t="s">
        <v>8</v>
      </c>
      <c r="H24" s="30"/>
      <c r="I24" s="23">
        <f t="shared" si="0"/>
        <v>-7174.4624999999996</v>
      </c>
      <c r="J24" s="23">
        <f t="shared" si="1"/>
        <v>51472912.163906246</v>
      </c>
      <c r="L24" s="23">
        <f t="shared" si="2"/>
        <v>12.777604166666661</v>
      </c>
      <c r="M24" s="23">
        <f t="shared" si="3"/>
        <v>163.26716824001721</v>
      </c>
    </row>
    <row r="25" spans="1:16" ht="20" customHeight="1" outlineLevel="1" x14ac:dyDescent="0.15">
      <c r="A25" s="27">
        <v>3531</v>
      </c>
      <c r="B25" s="28">
        <v>9.3000000000000005E-4</v>
      </c>
      <c r="C25" s="28">
        <v>9.7600000000000006E-2</v>
      </c>
      <c r="D25" s="28">
        <v>19.940000000000001</v>
      </c>
      <c r="E25" s="28">
        <v>0</v>
      </c>
      <c r="F25" s="29" t="s">
        <v>7</v>
      </c>
      <c r="G25" s="29" t="s">
        <v>8</v>
      </c>
      <c r="H25" s="30"/>
      <c r="I25" s="23">
        <f t="shared" si="0"/>
        <v>-6966.4624999999996</v>
      </c>
      <c r="J25" s="23">
        <f t="shared" si="1"/>
        <v>48531599.763906248</v>
      </c>
      <c r="L25" s="23">
        <f t="shared" si="2"/>
        <v>15.557604166666662</v>
      </c>
      <c r="M25" s="23">
        <f t="shared" si="3"/>
        <v>242.03904740668389</v>
      </c>
    </row>
    <row r="26" spans="1:16" ht="20" customHeight="1" outlineLevel="1" x14ac:dyDescent="0.15">
      <c r="A26" s="27">
        <v>3218</v>
      </c>
      <c r="B26" s="28">
        <v>5.4000000000000001E-4</v>
      </c>
      <c r="C26" s="28">
        <v>0.11</v>
      </c>
      <c r="D26" s="28">
        <v>20.02</v>
      </c>
      <c r="E26" s="28">
        <v>0</v>
      </c>
      <c r="F26" s="29" t="s">
        <v>7</v>
      </c>
      <c r="G26" s="29" t="s">
        <v>8</v>
      </c>
      <c r="H26" s="30"/>
      <c r="I26" s="23">
        <f t="shared" si="0"/>
        <v>-7279.4624999999996</v>
      </c>
      <c r="J26" s="23">
        <f t="shared" si="1"/>
        <v>52990574.288906246</v>
      </c>
      <c r="L26" s="23">
        <f t="shared" si="2"/>
        <v>15.637604166666661</v>
      </c>
      <c r="M26" s="23">
        <f t="shared" si="3"/>
        <v>244.53466407335051</v>
      </c>
    </row>
    <row r="27" spans="1:16" ht="20" customHeight="1" outlineLevel="1" x14ac:dyDescent="0.15">
      <c r="A27" s="27">
        <v>3146</v>
      </c>
      <c r="B27" s="28">
        <v>1.4999999999999999E-4</v>
      </c>
      <c r="C27" s="28">
        <v>9.3200000000000005E-2</v>
      </c>
      <c r="D27" s="28">
        <v>16.920000000000002</v>
      </c>
      <c r="E27" s="28">
        <v>0</v>
      </c>
      <c r="F27" s="29" t="s">
        <v>7</v>
      </c>
      <c r="G27" s="29" t="s">
        <v>8</v>
      </c>
      <c r="H27" s="30"/>
      <c r="I27" s="23">
        <f t="shared" si="0"/>
        <v>-7351.4624999999996</v>
      </c>
      <c r="J27" s="23">
        <f t="shared" si="1"/>
        <v>54044000.888906248</v>
      </c>
      <c r="L27" s="23">
        <f t="shared" si="2"/>
        <v>12.537604166666663</v>
      </c>
      <c r="M27" s="23">
        <f t="shared" si="3"/>
        <v>157.19151824001727</v>
      </c>
    </row>
    <row r="28" spans="1:16" ht="20" customHeight="1" outlineLevel="1" x14ac:dyDescent="0.15">
      <c r="A28" s="27">
        <v>3511</v>
      </c>
      <c r="B28" s="28">
        <v>6.4000000000000005E-4</v>
      </c>
      <c r="C28" s="28">
        <v>0.109</v>
      </c>
      <c r="D28" s="28">
        <v>17.12</v>
      </c>
      <c r="E28" s="28">
        <v>0</v>
      </c>
      <c r="F28" s="29" t="s">
        <v>7</v>
      </c>
      <c r="G28" s="29" t="s">
        <v>8</v>
      </c>
      <c r="H28" s="30"/>
      <c r="I28" s="23">
        <f t="shared" si="0"/>
        <v>-6986.4624999999996</v>
      </c>
      <c r="J28" s="23">
        <f t="shared" si="1"/>
        <v>48810658.263906248</v>
      </c>
      <c r="L28" s="23">
        <f t="shared" si="2"/>
        <v>12.737604166666662</v>
      </c>
      <c r="M28" s="23">
        <f t="shared" si="3"/>
        <v>162.2465599066839</v>
      </c>
    </row>
    <row r="29" spans="1:16" ht="20" customHeight="1" outlineLevel="1" x14ac:dyDescent="0.15">
      <c r="A29" s="27">
        <v>3225</v>
      </c>
      <c r="B29" s="28">
        <v>7.6000000000000004E-4</v>
      </c>
      <c r="C29" s="28">
        <v>0.121</v>
      </c>
      <c r="D29" s="28">
        <v>19.63</v>
      </c>
      <c r="E29" s="28">
        <v>0</v>
      </c>
      <c r="F29" s="29" t="s">
        <v>7</v>
      </c>
      <c r="G29" s="29" t="s">
        <v>8</v>
      </c>
      <c r="H29" s="30"/>
      <c r="I29" s="23">
        <f t="shared" si="0"/>
        <v>-7272.4624999999996</v>
      </c>
      <c r="J29" s="23">
        <f t="shared" si="1"/>
        <v>52888710.813906245</v>
      </c>
      <c r="L29" s="23">
        <f t="shared" si="2"/>
        <v>15.24760416666666</v>
      </c>
      <c r="M29" s="23">
        <f t="shared" si="3"/>
        <v>232.48943282335048</v>
      </c>
    </row>
    <row r="30" spans="1:16" ht="20" customHeight="1" outlineLevel="1" x14ac:dyDescent="0.15">
      <c r="A30" s="27">
        <v>2935</v>
      </c>
      <c r="B30" s="28">
        <v>8.7000000000000001E-4</v>
      </c>
      <c r="C30" s="28">
        <v>9.3200000000000005E-2</v>
      </c>
      <c r="D30" s="28">
        <v>16.88</v>
      </c>
      <c r="E30" s="28">
        <v>0</v>
      </c>
      <c r="F30" s="29" t="s">
        <v>7</v>
      </c>
      <c r="G30" s="29" t="s">
        <v>8</v>
      </c>
      <c r="I30" s="23">
        <f t="shared" si="0"/>
        <v>-7562.4624999999996</v>
      </c>
      <c r="J30" s="23">
        <f t="shared" si="1"/>
        <v>57190839.063906245</v>
      </c>
      <c r="L30" s="23">
        <f t="shared" si="2"/>
        <v>12.49760416666666</v>
      </c>
      <c r="M30" s="23">
        <f t="shared" si="3"/>
        <v>156.19010990668386</v>
      </c>
    </row>
    <row r="31" spans="1:16" ht="20" customHeight="1" outlineLevel="1" x14ac:dyDescent="0.15">
      <c r="A31" s="27">
        <v>2861</v>
      </c>
      <c r="B31" s="28">
        <v>1.9000000000000001E-4</v>
      </c>
      <c r="C31" s="28">
        <v>8.9899999999999994E-2</v>
      </c>
      <c r="D31" s="28">
        <v>16.71</v>
      </c>
      <c r="E31" s="28">
        <v>0</v>
      </c>
      <c r="F31" s="29" t="s">
        <v>7</v>
      </c>
      <c r="G31" s="29" t="s">
        <v>8</v>
      </c>
      <c r="I31" s="23">
        <f t="shared" si="0"/>
        <v>-7636.4624999999996</v>
      </c>
      <c r="J31" s="23">
        <f t="shared" si="1"/>
        <v>58315559.513906248</v>
      </c>
      <c r="L31" s="23">
        <f t="shared" si="2"/>
        <v>12.327604166666662</v>
      </c>
      <c r="M31" s="23">
        <f t="shared" si="3"/>
        <v>151.96982449001723</v>
      </c>
    </row>
    <row r="32" spans="1:16" ht="20" customHeight="1" outlineLevel="1" x14ac:dyDescent="0.15">
      <c r="A32" s="27">
        <v>2856</v>
      </c>
      <c r="B32" s="28">
        <v>8.9599999999999999E-4</v>
      </c>
      <c r="C32" s="28">
        <v>7.8200000000000006E-2</v>
      </c>
      <c r="D32" s="28">
        <v>19.559999999999999</v>
      </c>
      <c r="E32" s="28">
        <v>0</v>
      </c>
      <c r="F32" s="29" t="s">
        <v>7</v>
      </c>
      <c r="G32" s="29" t="s">
        <v>8</v>
      </c>
      <c r="I32" s="23">
        <f t="shared" si="0"/>
        <v>-7641.4624999999996</v>
      </c>
      <c r="J32" s="23">
        <f t="shared" si="1"/>
        <v>58391949.138906248</v>
      </c>
      <c r="L32" s="23">
        <f t="shared" si="2"/>
        <v>15.17760416666666</v>
      </c>
      <c r="M32" s="23">
        <f t="shared" si="3"/>
        <v>230.35966824001716</v>
      </c>
    </row>
    <row r="33" spans="1:13" ht="20" customHeight="1" outlineLevel="1" x14ac:dyDescent="0.15">
      <c r="A33" s="27">
        <v>2731</v>
      </c>
      <c r="B33" s="28">
        <v>4.37E-4</v>
      </c>
      <c r="C33" s="28">
        <v>8.5599999999999996E-2</v>
      </c>
      <c r="D33" s="28">
        <v>18.09</v>
      </c>
      <c r="E33" s="28">
        <v>0</v>
      </c>
      <c r="F33" s="29" t="s">
        <v>7</v>
      </c>
      <c r="G33" s="29" t="s">
        <v>8</v>
      </c>
      <c r="I33" s="23">
        <f t="shared" si="0"/>
        <v>-7766.4624999999996</v>
      </c>
      <c r="J33" s="23">
        <f t="shared" si="1"/>
        <v>60317939.763906248</v>
      </c>
      <c r="L33" s="23">
        <f t="shared" si="2"/>
        <v>13.707604166666661</v>
      </c>
      <c r="M33" s="23">
        <f t="shared" si="3"/>
        <v>187.89841199001719</v>
      </c>
    </row>
    <row r="34" spans="1:13" ht="20" customHeight="1" outlineLevel="1" x14ac:dyDescent="0.15">
      <c r="A34" s="27">
        <v>2831</v>
      </c>
      <c r="B34" s="28">
        <v>2.31E-4</v>
      </c>
      <c r="C34" s="28">
        <v>9.1499999999999998E-2</v>
      </c>
      <c r="D34" s="28">
        <v>16.21</v>
      </c>
      <c r="E34" s="28">
        <v>0</v>
      </c>
      <c r="F34" s="29" t="s">
        <v>7</v>
      </c>
      <c r="G34" s="29" t="s">
        <v>8</v>
      </c>
      <c r="I34" s="23">
        <f t="shared" si="0"/>
        <v>-7666.4624999999996</v>
      </c>
      <c r="J34" s="23">
        <f t="shared" si="1"/>
        <v>58774647.263906248</v>
      </c>
      <c r="L34" s="23">
        <f t="shared" si="2"/>
        <v>11.827604166666662</v>
      </c>
      <c r="M34" s="23">
        <f t="shared" si="3"/>
        <v>139.89222032335059</v>
      </c>
    </row>
    <row r="35" spans="1:13" ht="20" customHeight="1" outlineLevel="1" x14ac:dyDescent="0.15">
      <c r="A35" s="27">
        <v>2914</v>
      </c>
      <c r="B35" s="28">
        <v>6.3100000000000005E-4</v>
      </c>
      <c r="C35" s="28">
        <v>0.11600000000000001</v>
      </c>
      <c r="D35" s="28">
        <v>18.39</v>
      </c>
      <c r="E35" s="28">
        <v>0</v>
      </c>
      <c r="F35" s="29" t="s">
        <v>7</v>
      </c>
      <c r="G35" s="29" t="s">
        <v>8</v>
      </c>
      <c r="I35" s="23">
        <f t="shared" si="0"/>
        <v>-7583.4624999999996</v>
      </c>
      <c r="J35" s="23">
        <f t="shared" si="1"/>
        <v>57508903.488906242</v>
      </c>
      <c r="L35" s="23">
        <f t="shared" si="2"/>
        <v>14.007604166666662</v>
      </c>
      <c r="M35" s="23">
        <f t="shared" si="3"/>
        <v>196.21297449001722</v>
      </c>
    </row>
    <row r="36" spans="1:13" ht="20" customHeight="1" outlineLevel="1" x14ac:dyDescent="0.15">
      <c r="A36" s="27">
        <v>3419</v>
      </c>
      <c r="B36" s="28">
        <v>2.4499999999999999E-4</v>
      </c>
      <c r="C36" s="28">
        <v>0.126</v>
      </c>
      <c r="D36" s="28">
        <v>17.559999999999999</v>
      </c>
      <c r="E36" s="28">
        <v>0</v>
      </c>
      <c r="F36" s="29" t="s">
        <v>7</v>
      </c>
      <c r="G36" s="29" t="s">
        <v>8</v>
      </c>
      <c r="I36" s="23">
        <f t="shared" si="0"/>
        <v>-7078.4624999999996</v>
      </c>
      <c r="J36" s="23">
        <f t="shared" si="1"/>
        <v>50104631.363906242</v>
      </c>
      <c r="L36" s="23">
        <f t="shared" si="2"/>
        <v>13.17760416666666</v>
      </c>
      <c r="M36" s="23">
        <f t="shared" si="3"/>
        <v>173.64925157335051</v>
      </c>
    </row>
    <row r="37" spans="1:13" ht="20" customHeight="1" outlineLevel="1" x14ac:dyDescent="0.15">
      <c r="A37" s="27">
        <v>3218</v>
      </c>
      <c r="B37" s="28">
        <v>4.5199999999999998E-4</v>
      </c>
      <c r="C37" s="28">
        <v>9.8699999999999996E-2</v>
      </c>
      <c r="D37" s="28">
        <v>17.34</v>
      </c>
      <c r="E37" s="28">
        <v>0</v>
      </c>
      <c r="F37" s="29" t="s">
        <v>7</v>
      </c>
      <c r="G37" s="29" t="s">
        <v>8</v>
      </c>
      <c r="I37" s="23">
        <f t="shared" si="0"/>
        <v>-7279.4624999999996</v>
      </c>
      <c r="J37" s="23">
        <f t="shared" si="1"/>
        <v>52990574.288906246</v>
      </c>
      <c r="L37" s="23">
        <f t="shared" si="2"/>
        <v>12.957604166666661</v>
      </c>
      <c r="M37" s="23">
        <f t="shared" si="3"/>
        <v>167.89950574001722</v>
      </c>
    </row>
    <row r="38" spans="1:13" ht="20" customHeight="1" outlineLevel="1" x14ac:dyDescent="0.15">
      <c r="A38" s="27">
        <v>3453</v>
      </c>
      <c r="B38" s="28">
        <v>6.2100000000000002E-4</v>
      </c>
      <c r="C38" s="28">
        <v>7.7299999999999994E-2</v>
      </c>
      <c r="D38" s="28">
        <v>17.079999999999998</v>
      </c>
      <c r="E38" s="28">
        <v>0</v>
      </c>
      <c r="F38" s="29" t="s">
        <v>7</v>
      </c>
      <c r="G38" s="29" t="s">
        <v>8</v>
      </c>
      <c r="I38" s="23">
        <f t="shared" si="0"/>
        <v>-7044.4624999999996</v>
      </c>
      <c r="J38" s="23">
        <f t="shared" si="1"/>
        <v>49624451.913906246</v>
      </c>
      <c r="L38" s="23">
        <f t="shared" si="2"/>
        <v>12.697604166666659</v>
      </c>
      <c r="M38" s="23">
        <f t="shared" si="3"/>
        <v>161.22915157335049</v>
      </c>
    </row>
    <row r="39" spans="1:13" ht="20" customHeight="1" outlineLevel="1" x14ac:dyDescent="0.15">
      <c r="A39" s="27">
        <v>2889</v>
      </c>
      <c r="B39" s="28">
        <v>3.5199999999999999E-4</v>
      </c>
      <c r="C39" s="28">
        <v>9.7299999999999998E-2</v>
      </c>
      <c r="D39" s="28">
        <v>16.93</v>
      </c>
      <c r="E39" s="28">
        <v>0</v>
      </c>
      <c r="F39" s="29" t="s">
        <v>7</v>
      </c>
      <c r="G39" s="29" t="s">
        <v>8</v>
      </c>
      <c r="I39" s="23">
        <f t="shared" si="0"/>
        <v>-7608.4624999999996</v>
      </c>
      <c r="J39" s="23">
        <f t="shared" si="1"/>
        <v>57888701.613906242</v>
      </c>
      <c r="L39" s="23">
        <f t="shared" si="2"/>
        <v>12.547604166666661</v>
      </c>
      <c r="M39" s="23">
        <f t="shared" si="3"/>
        <v>157.44237032335053</v>
      </c>
    </row>
    <row r="40" spans="1:13" ht="20" customHeight="1" outlineLevel="1" x14ac:dyDescent="0.15">
      <c r="A40" s="27">
        <v>2968</v>
      </c>
      <c r="B40" s="28">
        <v>4.6099999999999998E-4</v>
      </c>
      <c r="C40" s="28">
        <v>0.11899999999999999</v>
      </c>
      <c r="D40" s="28">
        <v>17.45</v>
      </c>
      <c r="E40" s="28">
        <v>0</v>
      </c>
      <c r="F40" s="29" t="s">
        <v>7</v>
      </c>
      <c r="G40" s="29" t="s">
        <v>8</v>
      </c>
      <c r="I40" s="23">
        <f t="shared" si="0"/>
        <v>-7529.4624999999996</v>
      </c>
      <c r="J40" s="23">
        <f t="shared" si="1"/>
        <v>56692805.538906246</v>
      </c>
      <c r="L40" s="23">
        <f t="shared" si="2"/>
        <v>13.06760416666666</v>
      </c>
      <c r="M40" s="23">
        <f t="shared" si="3"/>
        <v>170.76227865668386</v>
      </c>
    </row>
    <row r="41" spans="1:13" ht="20" customHeight="1" outlineLevel="1" x14ac:dyDescent="0.15">
      <c r="A41" s="27">
        <v>3484</v>
      </c>
      <c r="B41" s="28">
        <v>5.5099999999999995E-4</v>
      </c>
      <c r="C41" s="28">
        <v>9.98E-2</v>
      </c>
      <c r="D41" s="28">
        <v>16.670000000000002</v>
      </c>
      <c r="E41" s="28">
        <v>0</v>
      </c>
      <c r="F41" s="29" t="s">
        <v>7</v>
      </c>
      <c r="G41" s="29" t="s">
        <v>8</v>
      </c>
      <c r="I41" s="23">
        <f t="shared" si="0"/>
        <v>-7013.4624999999996</v>
      </c>
      <c r="J41" s="23">
        <f t="shared" si="1"/>
        <v>49188656.238906242</v>
      </c>
      <c r="L41" s="23">
        <f t="shared" si="2"/>
        <v>12.287604166666663</v>
      </c>
      <c r="M41" s="23">
        <f t="shared" si="3"/>
        <v>150.98521615668392</v>
      </c>
    </row>
    <row r="42" spans="1:13" ht="20" customHeight="1" outlineLevel="1" x14ac:dyDescent="0.15">
      <c r="A42" s="27">
        <v>2778</v>
      </c>
      <c r="B42" s="28">
        <v>8.4900000000000004E-4</v>
      </c>
      <c r="C42" s="28">
        <v>0.112</v>
      </c>
      <c r="D42" s="28">
        <v>19.45</v>
      </c>
      <c r="E42" s="28">
        <v>0</v>
      </c>
      <c r="F42" s="29" t="s">
        <v>7</v>
      </c>
      <c r="G42" s="29" t="s">
        <v>8</v>
      </c>
      <c r="I42" s="23">
        <f t="shared" si="0"/>
        <v>-7719.4624999999996</v>
      </c>
      <c r="J42" s="23">
        <f t="shared" si="1"/>
        <v>59590101.288906246</v>
      </c>
      <c r="L42" s="23">
        <f t="shared" si="2"/>
        <v>15.06760416666666</v>
      </c>
      <c r="M42" s="23">
        <f t="shared" si="3"/>
        <v>227.03269532335051</v>
      </c>
    </row>
    <row r="43" spans="1:13" ht="20" customHeight="1" outlineLevel="1" x14ac:dyDescent="0.15">
      <c r="A43" s="27">
        <v>3523</v>
      </c>
      <c r="B43" s="28">
        <v>9.5699999999999995E-4</v>
      </c>
      <c r="C43" s="28">
        <v>0.129</v>
      </c>
      <c r="D43" s="28">
        <v>16.350000000000001</v>
      </c>
      <c r="E43" s="28">
        <v>0</v>
      </c>
      <c r="F43" s="29" t="s">
        <v>7</v>
      </c>
      <c r="G43" s="29" t="s">
        <v>8</v>
      </c>
      <c r="I43" s="23">
        <f t="shared" si="0"/>
        <v>-6974.4624999999996</v>
      </c>
      <c r="J43" s="23">
        <f t="shared" si="1"/>
        <v>48643127.163906246</v>
      </c>
      <c r="L43" s="23">
        <f t="shared" si="2"/>
        <v>11.967604166666662</v>
      </c>
      <c r="M43" s="23">
        <f t="shared" si="3"/>
        <v>143.22354949001726</v>
      </c>
    </row>
    <row r="44" spans="1:13" ht="20" customHeight="1" outlineLevel="1" x14ac:dyDescent="0.15">
      <c r="A44" s="27">
        <v>3600</v>
      </c>
      <c r="B44" s="28">
        <v>2.8999999999999998E-3</v>
      </c>
      <c r="C44" s="28">
        <v>0.51</v>
      </c>
      <c r="D44" s="28">
        <v>10.69</v>
      </c>
      <c r="E44" s="28">
        <v>1</v>
      </c>
      <c r="F44" s="29" t="s">
        <v>7</v>
      </c>
      <c r="G44" s="29" t="s">
        <v>8</v>
      </c>
      <c r="I44" s="23">
        <f t="shared" si="0"/>
        <v>-6897.4624999999996</v>
      </c>
      <c r="J44" s="23">
        <f t="shared" si="1"/>
        <v>47574988.938906245</v>
      </c>
      <c r="L44" s="23">
        <f t="shared" si="2"/>
        <v>6.3076041666666605</v>
      </c>
      <c r="M44" s="23">
        <f t="shared" si="3"/>
        <v>39.785870323350615</v>
      </c>
    </row>
    <row r="45" spans="1:13" ht="20" customHeight="1" outlineLevel="1" x14ac:dyDescent="0.15">
      <c r="A45" s="27">
        <v>3129</v>
      </c>
      <c r="B45" s="28">
        <v>1.2200000000000001E-2</v>
      </c>
      <c r="C45" s="28">
        <v>0.37609999999999999</v>
      </c>
      <c r="D45" s="28">
        <v>11.79</v>
      </c>
      <c r="E45" s="28">
        <v>1</v>
      </c>
      <c r="F45" s="29" t="s">
        <v>7</v>
      </c>
      <c r="G45" s="29" t="s">
        <v>8</v>
      </c>
      <c r="I45" s="23">
        <f t="shared" si="0"/>
        <v>-7368.4624999999996</v>
      </c>
      <c r="J45" s="23">
        <f t="shared" si="1"/>
        <v>54294239.613906242</v>
      </c>
      <c r="L45" s="23">
        <f t="shared" si="2"/>
        <v>7.4076041666666601</v>
      </c>
      <c r="M45" s="23">
        <f t="shared" si="3"/>
        <v>54.872599490017265</v>
      </c>
    </row>
    <row r="46" spans="1:13" ht="20" customHeight="1" outlineLevel="1" x14ac:dyDescent="0.15">
      <c r="A46" s="27">
        <v>3134</v>
      </c>
      <c r="B46" s="28">
        <v>4.0000000000000002E-4</v>
      </c>
      <c r="C46" s="28">
        <v>0.19600000000000001</v>
      </c>
      <c r="D46" s="28">
        <v>13.21</v>
      </c>
      <c r="E46" s="28">
        <v>1</v>
      </c>
      <c r="F46" s="29" t="s">
        <v>7</v>
      </c>
      <c r="G46" s="29" t="s">
        <v>8</v>
      </c>
      <c r="I46" s="23">
        <f t="shared" si="0"/>
        <v>-7363.4624999999996</v>
      </c>
      <c r="J46" s="23">
        <f t="shared" si="1"/>
        <v>54220579.988906242</v>
      </c>
      <c r="L46" s="23">
        <f t="shared" si="2"/>
        <v>8.8276041666666618</v>
      </c>
      <c r="M46" s="23">
        <f t="shared" si="3"/>
        <v>77.926595323350611</v>
      </c>
    </row>
    <row r="47" spans="1:13" ht="20" customHeight="1" outlineLevel="1" x14ac:dyDescent="0.15">
      <c r="A47" s="27">
        <v>3628</v>
      </c>
      <c r="B47" s="28">
        <v>5.4999999999999997E-3</v>
      </c>
      <c r="C47" s="28">
        <v>0.39300000000000002</v>
      </c>
      <c r="D47" s="28">
        <v>10.48</v>
      </c>
      <c r="E47" s="28">
        <v>1</v>
      </c>
      <c r="F47" s="29" t="s">
        <v>7</v>
      </c>
      <c r="G47" s="29" t="s">
        <v>8</v>
      </c>
      <c r="I47" s="23">
        <f t="shared" si="0"/>
        <v>-6869.4624999999996</v>
      </c>
      <c r="J47" s="23">
        <f t="shared" si="1"/>
        <v>47189515.038906246</v>
      </c>
      <c r="L47" s="23">
        <f t="shared" si="2"/>
        <v>6.0976041666666614</v>
      </c>
      <c r="M47" s="23">
        <f t="shared" si="3"/>
        <v>37.180776573350627</v>
      </c>
    </row>
    <row r="48" spans="1:13" ht="20" customHeight="1" outlineLevel="1" x14ac:dyDescent="0.15">
      <c r="A48" s="27">
        <v>2650</v>
      </c>
      <c r="B48" s="28">
        <v>5.9999999999999995E-4</v>
      </c>
      <c r="C48" s="28">
        <v>0.14000000000000001</v>
      </c>
      <c r="D48" s="28">
        <v>11.782</v>
      </c>
      <c r="E48" s="28">
        <v>1</v>
      </c>
      <c r="F48" s="29" t="s">
        <v>7</v>
      </c>
      <c r="G48" s="29" t="s">
        <v>8</v>
      </c>
      <c r="I48" s="23">
        <f t="shared" si="0"/>
        <v>-7847.4624999999996</v>
      </c>
      <c r="J48" s="23">
        <f t="shared" si="1"/>
        <v>61582667.688906245</v>
      </c>
      <c r="L48" s="23">
        <f t="shared" si="2"/>
        <v>7.399604166666661</v>
      </c>
      <c r="M48" s="23">
        <f t="shared" si="3"/>
        <v>54.754141823350608</v>
      </c>
    </row>
    <row r="49" spans="1:13" ht="20" customHeight="1" outlineLevel="1" x14ac:dyDescent="0.15">
      <c r="A49" s="27">
        <v>3340</v>
      </c>
      <c r="B49" s="28">
        <v>3.8E-3</v>
      </c>
      <c r="C49" s="28">
        <v>0.24</v>
      </c>
      <c r="D49" s="28">
        <v>13.07</v>
      </c>
      <c r="E49" s="28">
        <v>1</v>
      </c>
      <c r="F49" s="29" t="s">
        <v>7</v>
      </c>
      <c r="G49" s="29" t="s">
        <v>8</v>
      </c>
      <c r="I49" s="23">
        <f t="shared" si="0"/>
        <v>-7157.4624999999996</v>
      </c>
      <c r="J49" s="23">
        <f t="shared" si="1"/>
        <v>51229269.438906245</v>
      </c>
      <c r="L49" s="23">
        <f t="shared" si="2"/>
        <v>8.6876041666666612</v>
      </c>
      <c r="M49" s="23">
        <f t="shared" si="3"/>
        <v>75.474466156683931</v>
      </c>
    </row>
    <row r="50" spans="1:13" ht="20" customHeight="1" outlineLevel="1" x14ac:dyDescent="0.15">
      <c r="A50" s="27">
        <v>2799</v>
      </c>
      <c r="B50" s="28">
        <v>1.8E-3</v>
      </c>
      <c r="C50" s="28">
        <v>0.16</v>
      </c>
      <c r="D50" s="28">
        <v>14.79</v>
      </c>
      <c r="E50" s="28">
        <v>1</v>
      </c>
      <c r="F50" s="29" t="s">
        <v>7</v>
      </c>
      <c r="G50" s="29" t="s">
        <v>8</v>
      </c>
      <c r="I50" s="23">
        <f t="shared" si="0"/>
        <v>-7698.4624999999996</v>
      </c>
      <c r="J50" s="23">
        <f t="shared" si="1"/>
        <v>59266324.863906242</v>
      </c>
      <c r="L50" s="23">
        <f t="shared" si="2"/>
        <v>10.40760416666666</v>
      </c>
      <c r="M50" s="23">
        <f t="shared" si="3"/>
        <v>108.31822449001723</v>
      </c>
    </row>
    <row r="51" spans="1:13" ht="20" customHeight="1" outlineLevel="1" x14ac:dyDescent="0.15">
      <c r="A51" s="27">
        <v>3692</v>
      </c>
      <c r="B51" s="28">
        <v>3.6700000000000001E-3</v>
      </c>
      <c r="C51" s="28">
        <v>0.47</v>
      </c>
      <c r="D51" s="28">
        <v>10.8</v>
      </c>
      <c r="E51" s="28">
        <v>1</v>
      </c>
      <c r="F51" s="29" t="s">
        <v>7</v>
      </c>
      <c r="G51" s="29" t="s">
        <v>8</v>
      </c>
      <c r="I51" s="23">
        <f t="shared" si="0"/>
        <v>-6805.4624999999996</v>
      </c>
      <c r="J51" s="23">
        <f t="shared" si="1"/>
        <v>46314319.838906243</v>
      </c>
      <c r="L51" s="23">
        <f t="shared" si="2"/>
        <v>6.4176041666666617</v>
      </c>
      <c r="M51" s="23">
        <f t="shared" si="3"/>
        <v>41.185643240017299</v>
      </c>
    </row>
    <row r="52" spans="1:13" ht="20" customHeight="1" outlineLevel="1" x14ac:dyDescent="0.15">
      <c r="A52" s="27">
        <v>3192</v>
      </c>
      <c r="B52" s="28">
        <v>3.62E-3</v>
      </c>
      <c r="C52" s="28">
        <v>0.19670000000000001</v>
      </c>
      <c r="D52" s="28">
        <v>13.53</v>
      </c>
      <c r="E52" s="28">
        <v>1</v>
      </c>
      <c r="F52" s="29" t="s">
        <v>7</v>
      </c>
      <c r="G52" s="29" t="s">
        <v>8</v>
      </c>
      <c r="I52" s="23">
        <f t="shared" si="0"/>
        <v>-7305.4624999999996</v>
      </c>
      <c r="J52" s="23">
        <f t="shared" si="1"/>
        <v>53369782.338906243</v>
      </c>
      <c r="L52" s="23">
        <f t="shared" si="2"/>
        <v>9.1476041666666603</v>
      </c>
      <c r="M52" s="23">
        <f t="shared" si="3"/>
        <v>83.678661990017247</v>
      </c>
    </row>
    <row r="53" spans="1:13" ht="20" customHeight="1" outlineLevel="1" x14ac:dyDescent="0.15">
      <c r="A53" s="27">
        <v>3441</v>
      </c>
      <c r="B53" s="28">
        <v>3.9E-2</v>
      </c>
      <c r="C53" s="28">
        <v>0.35099999999999998</v>
      </c>
      <c r="D53" s="28">
        <v>11.18</v>
      </c>
      <c r="E53" s="28">
        <v>1</v>
      </c>
      <c r="F53" s="29" t="s">
        <v>7</v>
      </c>
      <c r="G53" s="29" t="s">
        <v>8</v>
      </c>
      <c r="I53" s="23">
        <f t="shared" si="0"/>
        <v>-7056.4624999999996</v>
      </c>
      <c r="J53" s="23">
        <f t="shared" si="1"/>
        <v>49793663.013906248</v>
      </c>
      <c r="L53" s="23">
        <f t="shared" si="2"/>
        <v>6.7976041666666607</v>
      </c>
      <c r="M53" s="23">
        <f t="shared" si="3"/>
        <v>46.207422406683946</v>
      </c>
    </row>
    <row r="54" spans="1:13" ht="20" customHeight="1" outlineLevel="1" x14ac:dyDescent="0.15">
      <c r="A54" s="27">
        <v>3345</v>
      </c>
      <c r="B54" s="28">
        <v>2.1000000000000001E-2</v>
      </c>
      <c r="C54" s="28">
        <v>0.27300000000000002</v>
      </c>
      <c r="D54" s="28">
        <v>12.3</v>
      </c>
      <c r="E54" s="28">
        <v>1</v>
      </c>
      <c r="F54" s="29" t="s">
        <v>7</v>
      </c>
      <c r="G54" s="29" t="s">
        <v>8</v>
      </c>
      <c r="I54" s="23">
        <f t="shared" si="0"/>
        <v>-7152.4624999999996</v>
      </c>
      <c r="J54" s="23">
        <f t="shared" si="1"/>
        <v>51157719.813906245</v>
      </c>
      <c r="L54" s="23">
        <f t="shared" si="2"/>
        <v>7.9176041666666617</v>
      </c>
      <c r="M54" s="23">
        <f t="shared" si="3"/>
        <v>62.688455740017282</v>
      </c>
    </row>
    <row r="55" spans="1:13" ht="20" customHeight="1" outlineLevel="1" x14ac:dyDescent="0.15">
      <c r="A55" s="27">
        <v>3607</v>
      </c>
      <c r="B55" s="28">
        <v>2.1999999999999999E-2</v>
      </c>
      <c r="C55" s="28">
        <v>0.38</v>
      </c>
      <c r="D55" s="28">
        <v>10.119999999999999</v>
      </c>
      <c r="E55" s="28">
        <v>1</v>
      </c>
      <c r="F55" s="29" t="s">
        <v>7</v>
      </c>
      <c r="G55" s="29" t="s">
        <v>8</v>
      </c>
      <c r="I55" s="23">
        <f t="shared" si="0"/>
        <v>-6890.4624999999996</v>
      </c>
      <c r="J55" s="23">
        <f t="shared" si="1"/>
        <v>47478473.463906243</v>
      </c>
      <c r="L55" s="23">
        <f t="shared" si="2"/>
        <v>5.7376041666666602</v>
      </c>
      <c r="M55" s="23">
        <f t="shared" si="3"/>
        <v>32.920101573350621</v>
      </c>
    </row>
    <row r="56" spans="1:13" ht="20" customHeight="1" outlineLevel="1" x14ac:dyDescent="0.15">
      <c r="A56" s="27">
        <v>3304</v>
      </c>
      <c r="B56" s="28">
        <v>8.5000000000000006E-3</v>
      </c>
      <c r="C56" s="28">
        <v>0.18</v>
      </c>
      <c r="D56" s="28">
        <v>13.2</v>
      </c>
      <c r="E56" s="28">
        <v>1</v>
      </c>
      <c r="F56" s="29" t="s">
        <v>7</v>
      </c>
      <c r="G56" s="29" t="s">
        <v>8</v>
      </c>
      <c r="I56" s="23">
        <f t="shared" si="0"/>
        <v>-7193.4624999999996</v>
      </c>
      <c r="J56" s="23">
        <f t="shared" si="1"/>
        <v>51745902.738906242</v>
      </c>
      <c r="L56" s="23">
        <f t="shared" si="2"/>
        <v>8.8176041666666602</v>
      </c>
      <c r="M56" s="23">
        <f t="shared" si="3"/>
        <v>77.750143240017252</v>
      </c>
    </row>
    <row r="57" spans="1:13" ht="20" customHeight="1" outlineLevel="1" x14ac:dyDescent="0.15">
      <c r="A57" s="27">
        <v>3150</v>
      </c>
      <c r="B57" s="28">
        <v>8.8000000000000005E-3</v>
      </c>
      <c r="C57" s="28">
        <v>0.35</v>
      </c>
      <c r="D57" s="28">
        <v>11.94</v>
      </c>
      <c r="E57" s="28">
        <v>1</v>
      </c>
      <c r="F57" s="29" t="s">
        <v>7</v>
      </c>
      <c r="G57" s="29" t="s">
        <v>8</v>
      </c>
      <c r="I57" s="23">
        <f t="shared" si="0"/>
        <v>-7347.4624999999996</v>
      </c>
      <c r="J57" s="23">
        <f t="shared" si="1"/>
        <v>53985205.188906245</v>
      </c>
      <c r="L57" s="23">
        <f t="shared" si="2"/>
        <v>7.5576041666666605</v>
      </c>
      <c r="M57" s="23">
        <f t="shared" si="3"/>
        <v>57.117380740017268</v>
      </c>
    </row>
    <row r="58" spans="1:13" ht="20" customHeight="1" outlineLevel="1" x14ac:dyDescent="0.15">
      <c r="A58" s="27">
        <v>3550</v>
      </c>
      <c r="B58" s="28">
        <v>4.0000000000000001E-3</v>
      </c>
      <c r="C58" s="28">
        <v>0.29099999999999998</v>
      </c>
      <c r="D58" s="28">
        <v>10.89</v>
      </c>
      <c r="E58" s="28">
        <v>1</v>
      </c>
      <c r="F58" s="29" t="s">
        <v>7</v>
      </c>
      <c r="G58" s="29" t="s">
        <v>8</v>
      </c>
      <c r="I58" s="23">
        <f t="shared" si="0"/>
        <v>-6947.4624999999996</v>
      </c>
      <c r="J58" s="23">
        <f t="shared" si="1"/>
        <v>48267235.188906245</v>
      </c>
      <c r="L58" s="23">
        <f t="shared" si="2"/>
        <v>6.5076041666666615</v>
      </c>
      <c r="M58" s="23">
        <f t="shared" si="3"/>
        <v>42.348911990017292</v>
      </c>
    </row>
    <row r="59" spans="1:13" ht="20" customHeight="1" outlineLevel="1" x14ac:dyDescent="0.15">
      <c r="A59" s="27">
        <v>3180</v>
      </c>
      <c r="B59" s="28">
        <v>1E-3</v>
      </c>
      <c r="C59" s="28">
        <v>0.35</v>
      </c>
      <c r="D59" s="28">
        <v>11.76</v>
      </c>
      <c r="E59" s="28">
        <v>1</v>
      </c>
      <c r="F59" s="29" t="s">
        <v>7</v>
      </c>
      <c r="G59" s="29" t="s">
        <v>8</v>
      </c>
      <c r="I59" s="23">
        <f t="shared" si="0"/>
        <v>-7317.4624999999996</v>
      </c>
      <c r="J59" s="23">
        <f t="shared" si="1"/>
        <v>53545257.438906245</v>
      </c>
      <c r="L59" s="23">
        <f t="shared" si="2"/>
        <v>7.3776041666666607</v>
      </c>
      <c r="M59" s="23">
        <f t="shared" si="3"/>
        <v>54.429043240017272</v>
      </c>
    </row>
    <row r="60" spans="1:13" ht="20" customHeight="1" outlineLevel="1" x14ac:dyDescent="0.15">
      <c r="A60" s="27">
        <v>2890</v>
      </c>
      <c r="B60" s="28">
        <v>3.3999999999999998E-3</v>
      </c>
      <c r="C60" s="28">
        <v>0.24</v>
      </c>
      <c r="D60" s="28">
        <v>13.46</v>
      </c>
      <c r="E60" s="28">
        <v>1</v>
      </c>
      <c r="F60" s="29" t="s">
        <v>7</v>
      </c>
      <c r="G60" s="29" t="s">
        <v>8</v>
      </c>
      <c r="I60" s="23">
        <f t="shared" si="0"/>
        <v>-7607.4624999999996</v>
      </c>
      <c r="J60" s="23">
        <f t="shared" si="1"/>
        <v>57873485.688906245</v>
      </c>
      <c r="L60" s="23">
        <f t="shared" si="2"/>
        <v>9.0776041666666618</v>
      </c>
      <c r="M60" s="23">
        <f t="shared" si="3"/>
        <v>82.402897406683934</v>
      </c>
    </row>
    <row r="61" spans="1:13" ht="20" customHeight="1" outlineLevel="1" x14ac:dyDescent="0.15">
      <c r="A61" s="27">
        <v>3342</v>
      </c>
      <c r="B61" s="28">
        <v>1.5E-3</v>
      </c>
      <c r="C61" s="28">
        <v>0.307</v>
      </c>
      <c r="D61" s="28">
        <v>11.87</v>
      </c>
      <c r="E61" s="28">
        <v>1</v>
      </c>
      <c r="F61" s="29" t="s">
        <v>7</v>
      </c>
      <c r="G61" s="29" t="s">
        <v>8</v>
      </c>
      <c r="I61" s="23">
        <f t="shared" si="0"/>
        <v>-7155.4624999999996</v>
      </c>
      <c r="J61" s="23">
        <f t="shared" si="1"/>
        <v>51200643.588906243</v>
      </c>
      <c r="L61" s="23">
        <f t="shared" si="2"/>
        <v>7.4876041666666602</v>
      </c>
      <c r="M61" s="23">
        <f t="shared" si="3"/>
        <v>56.064216156683933</v>
      </c>
    </row>
    <row r="62" spans="1:13" ht="20" customHeight="1" outlineLevel="1" x14ac:dyDescent="0.15">
      <c r="A62" s="27">
        <v>2621</v>
      </c>
      <c r="B62" s="28">
        <v>5.9999999999999995E-4</v>
      </c>
      <c r="C62" s="28">
        <v>9.8000000000000004E-2</v>
      </c>
      <c r="D62" s="28">
        <v>12.81</v>
      </c>
      <c r="E62" s="28">
        <v>1</v>
      </c>
      <c r="F62" s="29" t="s">
        <v>7</v>
      </c>
      <c r="G62" s="29" t="s">
        <v>8</v>
      </c>
      <c r="I62" s="23">
        <f t="shared" si="0"/>
        <v>-7876.4624999999996</v>
      </c>
      <c r="J62" s="23">
        <f t="shared" si="1"/>
        <v>62038661.513906248</v>
      </c>
      <c r="L62" s="23">
        <f t="shared" si="2"/>
        <v>8.4276041666666615</v>
      </c>
      <c r="M62" s="23">
        <f t="shared" si="3"/>
        <v>71.024511990017274</v>
      </c>
    </row>
    <row r="63" spans="1:13" ht="20" customHeight="1" outlineLevel="1" x14ac:dyDescent="0.15">
      <c r="A63" s="27">
        <v>3158</v>
      </c>
      <c r="B63" s="28">
        <v>1.3500000000000001E-3</v>
      </c>
      <c r="C63" s="28">
        <v>0.161</v>
      </c>
      <c r="D63" s="28">
        <v>13.98</v>
      </c>
      <c r="E63" s="28">
        <v>1</v>
      </c>
      <c r="F63" s="29" t="s">
        <v>7</v>
      </c>
      <c r="G63" s="29" t="s">
        <v>8</v>
      </c>
      <c r="I63" s="23">
        <f t="shared" si="0"/>
        <v>-7339.4624999999996</v>
      </c>
      <c r="J63" s="23">
        <f t="shared" si="1"/>
        <v>53867709.788906246</v>
      </c>
      <c r="L63" s="23">
        <f t="shared" si="2"/>
        <v>9.5976041666666614</v>
      </c>
      <c r="M63" s="23">
        <f t="shared" si="3"/>
        <v>92.114005740017262</v>
      </c>
    </row>
    <row r="64" spans="1:13" ht="20" customHeight="1" outlineLevel="1" x14ac:dyDescent="0.15">
      <c r="A64" s="27">
        <v>3095</v>
      </c>
      <c r="B64" s="28">
        <v>1.9000000000000001E-4</v>
      </c>
      <c r="C64" s="28">
        <v>0.49199999999999999</v>
      </c>
      <c r="D64" s="28">
        <v>10.87</v>
      </c>
      <c r="E64" s="28">
        <v>1</v>
      </c>
      <c r="F64" s="29" t="s">
        <v>7</v>
      </c>
      <c r="G64" s="29" t="s">
        <v>8</v>
      </c>
      <c r="I64" s="23">
        <f t="shared" si="0"/>
        <v>-7402.4624999999996</v>
      </c>
      <c r="J64" s="23">
        <f t="shared" si="1"/>
        <v>54796451.063906245</v>
      </c>
      <c r="L64" s="23">
        <f t="shared" si="2"/>
        <v>6.4876041666666602</v>
      </c>
      <c r="M64" s="23">
        <f t="shared" si="3"/>
        <v>42.089007823350613</v>
      </c>
    </row>
    <row r="65" spans="1:13" ht="20" customHeight="1" outlineLevel="1" x14ac:dyDescent="0.15">
      <c r="A65" s="27">
        <v>3607</v>
      </c>
      <c r="B65" s="28">
        <v>2.3000000000000001E-4</v>
      </c>
      <c r="C65" s="28">
        <v>0.38</v>
      </c>
      <c r="D65" s="28">
        <v>10.34</v>
      </c>
      <c r="E65" s="28">
        <v>1</v>
      </c>
      <c r="F65" s="29" t="s">
        <v>7</v>
      </c>
      <c r="G65" s="29" t="s">
        <v>8</v>
      </c>
      <c r="I65" s="23">
        <f t="shared" si="0"/>
        <v>-6890.4624999999996</v>
      </c>
      <c r="J65" s="23">
        <f t="shared" si="1"/>
        <v>47478473.463906243</v>
      </c>
      <c r="L65" s="23">
        <f t="shared" si="2"/>
        <v>5.9576041666666608</v>
      </c>
      <c r="M65" s="23">
        <f t="shared" si="3"/>
        <v>35.493047406683957</v>
      </c>
    </row>
    <row r="66" spans="1:13" ht="20" customHeight="1" outlineLevel="1" x14ac:dyDescent="0.15">
      <c r="A66" s="27">
        <v>3100</v>
      </c>
      <c r="B66" s="28">
        <v>8.0000000000000002E-3</v>
      </c>
      <c r="C66" s="28">
        <v>0.31</v>
      </c>
      <c r="D66" s="28">
        <v>11.17</v>
      </c>
      <c r="E66" s="28">
        <v>1</v>
      </c>
      <c r="F66" s="29" t="s">
        <v>7</v>
      </c>
      <c r="G66" s="29" t="s">
        <v>8</v>
      </c>
      <c r="I66" s="23">
        <f t="shared" si="0"/>
        <v>-7397.4624999999996</v>
      </c>
      <c r="J66" s="23">
        <f t="shared" si="1"/>
        <v>54722451.438906245</v>
      </c>
      <c r="L66" s="23">
        <f t="shared" si="2"/>
        <v>6.7876041666666609</v>
      </c>
      <c r="M66" s="23">
        <f t="shared" si="3"/>
        <v>46.071570323350613</v>
      </c>
    </row>
    <row r="67" spans="1:13" ht="20" customHeight="1" outlineLevel="1" x14ac:dyDescent="0.15">
      <c r="A67" s="27">
        <v>2989</v>
      </c>
      <c r="B67" s="28">
        <v>8.6999999999999994E-3</v>
      </c>
      <c r="C67" s="28">
        <v>0.34</v>
      </c>
      <c r="D67" s="28">
        <v>13.12</v>
      </c>
      <c r="E67" s="28">
        <v>1</v>
      </c>
      <c r="F67" s="29" t="s">
        <v>7</v>
      </c>
      <c r="G67" s="29" t="s">
        <v>8</v>
      </c>
      <c r="I67" s="23">
        <f t="shared" si="0"/>
        <v>-7508.4624999999996</v>
      </c>
      <c r="J67" s="23">
        <f t="shared" si="1"/>
        <v>56377009.113906242</v>
      </c>
      <c r="L67" s="23">
        <f t="shared" si="2"/>
        <v>8.7376041666666602</v>
      </c>
      <c r="M67" s="23">
        <f t="shared" si="3"/>
        <v>76.345726573350575</v>
      </c>
    </row>
    <row r="68" spans="1:13" ht="20" customHeight="1" outlineLevel="1" x14ac:dyDescent="0.15">
      <c r="A68" s="27">
        <v>3542</v>
      </c>
      <c r="B68" s="28">
        <v>8.9999999999999998E-4</v>
      </c>
      <c r="C68" s="28">
        <v>0.62</v>
      </c>
      <c r="D68" s="28">
        <v>14.23</v>
      </c>
      <c r="E68" s="28">
        <v>1</v>
      </c>
      <c r="F68" s="29" t="s">
        <v>7</v>
      </c>
      <c r="G68" s="29" t="s">
        <v>8</v>
      </c>
      <c r="I68" s="23">
        <f t="shared" si="0"/>
        <v>-6955.4624999999996</v>
      </c>
      <c r="J68" s="23">
        <f t="shared" si="1"/>
        <v>48378458.588906243</v>
      </c>
      <c r="L68" s="23">
        <f t="shared" si="2"/>
        <v>9.8476041666666614</v>
      </c>
      <c r="M68" s="23">
        <f t="shared" si="3"/>
        <v>96.97530782335059</v>
      </c>
    </row>
    <row r="69" spans="1:13" ht="20" customHeight="1" outlineLevel="1" x14ac:dyDescent="0.15">
      <c r="A69" s="27">
        <v>3243</v>
      </c>
      <c r="B69" s="28">
        <v>2.3E-3</v>
      </c>
      <c r="C69" s="28">
        <v>0.73</v>
      </c>
      <c r="D69" s="28">
        <v>14.75</v>
      </c>
      <c r="E69" s="28">
        <v>1</v>
      </c>
      <c r="F69" s="29" t="s">
        <v>7</v>
      </c>
      <c r="G69" s="29" t="s">
        <v>8</v>
      </c>
      <c r="I69" s="23">
        <f t="shared" ref="I69:I132" si="4">A69-$A$247</f>
        <v>-7254.4624999999996</v>
      </c>
      <c r="J69" s="23">
        <f t="shared" ref="J69:J132" si="5">I69^2</f>
        <v>52627226.163906246</v>
      </c>
      <c r="L69" s="23">
        <f t="shared" ref="L69:L132" si="6">D69-$D$247</f>
        <v>10.367604166666661</v>
      </c>
      <c r="M69" s="23">
        <f t="shared" ref="M69:M132" si="7">L69^2</f>
        <v>107.48721615668391</v>
      </c>
    </row>
    <row r="70" spans="1:13" ht="20" customHeight="1" outlineLevel="1" x14ac:dyDescent="0.15">
      <c r="A70" s="27">
        <v>3091</v>
      </c>
      <c r="B70" s="28">
        <v>8.0999999999999996E-3</v>
      </c>
      <c r="C70" s="28">
        <v>0.24</v>
      </c>
      <c r="D70" s="28">
        <v>11.43</v>
      </c>
      <c r="E70" s="28">
        <v>1</v>
      </c>
      <c r="F70" s="29" t="s">
        <v>7</v>
      </c>
      <c r="G70" s="29" t="s">
        <v>8</v>
      </c>
      <c r="I70" s="23">
        <f t="shared" si="4"/>
        <v>-7406.4624999999996</v>
      </c>
      <c r="J70" s="23">
        <f t="shared" si="5"/>
        <v>54855686.763906248</v>
      </c>
      <c r="L70" s="23">
        <f t="shared" si="6"/>
        <v>7.0476041666666607</v>
      </c>
      <c r="M70" s="23">
        <f t="shared" si="7"/>
        <v>49.668724490017276</v>
      </c>
    </row>
    <row r="71" spans="1:13" ht="20" customHeight="1" outlineLevel="1" x14ac:dyDescent="0.15">
      <c r="A71" s="27">
        <v>3598</v>
      </c>
      <c r="B71" s="28">
        <v>1.1000000000000001E-3</v>
      </c>
      <c r="C71" s="28">
        <v>0.56000000000000005</v>
      </c>
      <c r="D71" s="28">
        <v>14.26</v>
      </c>
      <c r="E71" s="28">
        <v>1</v>
      </c>
      <c r="F71" s="29" t="s">
        <v>7</v>
      </c>
      <c r="G71" s="29" t="s">
        <v>8</v>
      </c>
      <c r="I71" s="23">
        <f t="shared" si="4"/>
        <v>-6899.4624999999996</v>
      </c>
      <c r="J71" s="23">
        <f t="shared" si="5"/>
        <v>47602582.788906246</v>
      </c>
      <c r="L71" s="23">
        <f t="shared" si="6"/>
        <v>9.8776041666666607</v>
      </c>
      <c r="M71" s="23">
        <f t="shared" si="7"/>
        <v>97.567064073350579</v>
      </c>
    </row>
    <row r="72" spans="1:13" ht="20" customHeight="1" outlineLevel="1" x14ac:dyDescent="0.15">
      <c r="A72" s="27">
        <v>3324</v>
      </c>
      <c r="B72" s="28">
        <v>3.3999999999999998E-3</v>
      </c>
      <c r="C72" s="28">
        <v>0.34</v>
      </c>
      <c r="D72" s="28">
        <v>12.23</v>
      </c>
      <c r="E72" s="28">
        <v>1</v>
      </c>
      <c r="F72" s="29" t="s">
        <v>7</v>
      </c>
      <c r="G72" s="29" t="s">
        <v>8</v>
      </c>
      <c r="I72" s="23">
        <f t="shared" si="4"/>
        <v>-7173.4624999999996</v>
      </c>
      <c r="J72" s="23">
        <f t="shared" si="5"/>
        <v>51458564.238906242</v>
      </c>
      <c r="L72" s="23">
        <f t="shared" si="6"/>
        <v>7.8476041666666614</v>
      </c>
      <c r="M72" s="23">
        <f t="shared" si="7"/>
        <v>61.584891156683945</v>
      </c>
    </row>
    <row r="73" spans="1:13" ht="20" customHeight="1" outlineLevel="1" x14ac:dyDescent="0.15">
      <c r="A73" s="27">
        <v>3541</v>
      </c>
      <c r="B73" s="28">
        <v>1.2999999999999999E-3</v>
      </c>
      <c r="C73" s="28">
        <v>0.25600000000000001</v>
      </c>
      <c r="D73" s="28">
        <v>14.33</v>
      </c>
      <c r="E73" s="28">
        <v>1</v>
      </c>
      <c r="F73" s="29" t="s">
        <v>7</v>
      </c>
      <c r="G73" s="29" t="s">
        <v>8</v>
      </c>
      <c r="I73" s="23">
        <f t="shared" si="4"/>
        <v>-6956.4624999999996</v>
      </c>
      <c r="J73" s="23">
        <f t="shared" si="5"/>
        <v>48392370.513906248</v>
      </c>
      <c r="L73" s="23">
        <f t="shared" si="6"/>
        <v>9.947604166666661</v>
      </c>
      <c r="M73" s="23">
        <f t="shared" si="7"/>
        <v>98.954828656683915</v>
      </c>
    </row>
    <row r="74" spans="1:13" ht="20" customHeight="1" outlineLevel="1" x14ac:dyDescent="0.15">
      <c r="A74" s="27">
        <v>3462</v>
      </c>
      <c r="B74" s="28">
        <v>5.3E-3</v>
      </c>
      <c r="C74" s="28">
        <v>0.14799999999999999</v>
      </c>
      <c r="D74" s="28">
        <v>11.47</v>
      </c>
      <c r="E74" s="28">
        <v>1</v>
      </c>
      <c r="F74" s="29" t="s">
        <v>7</v>
      </c>
      <c r="G74" s="29" t="s">
        <v>8</v>
      </c>
      <c r="I74" s="23">
        <f t="shared" si="4"/>
        <v>-7035.4624999999996</v>
      </c>
      <c r="J74" s="23">
        <f t="shared" si="5"/>
        <v>49497732.588906243</v>
      </c>
      <c r="L74" s="23">
        <f t="shared" si="6"/>
        <v>7.0876041666666616</v>
      </c>
      <c r="M74" s="23">
        <f t="shared" si="7"/>
        <v>50.23413282335062</v>
      </c>
    </row>
    <row r="75" spans="1:13" ht="20" customHeight="1" outlineLevel="1" x14ac:dyDescent="0.15">
      <c r="A75" s="27">
        <v>3257</v>
      </c>
      <c r="B75" s="28">
        <v>2.3999999999999998E-3</v>
      </c>
      <c r="C75" s="28">
        <v>0.46</v>
      </c>
      <c r="D75" s="28">
        <v>10.73</v>
      </c>
      <c r="E75" s="28">
        <v>1</v>
      </c>
      <c r="F75" s="29" t="s">
        <v>7</v>
      </c>
      <c r="G75" s="29" t="s">
        <v>8</v>
      </c>
      <c r="I75" s="23">
        <f t="shared" si="4"/>
        <v>-7240.4624999999996</v>
      </c>
      <c r="J75" s="23">
        <f t="shared" si="5"/>
        <v>52424297.213906243</v>
      </c>
      <c r="L75" s="23">
        <f t="shared" si="6"/>
        <v>6.3476041666666614</v>
      </c>
      <c r="M75" s="23">
        <f t="shared" si="7"/>
        <v>40.292078656683962</v>
      </c>
    </row>
    <row r="76" spans="1:13" ht="20" customHeight="1" outlineLevel="1" x14ac:dyDescent="0.15">
      <c r="A76" s="27">
        <v>2994</v>
      </c>
      <c r="B76" s="28">
        <v>7.1999999999999998E-3</v>
      </c>
      <c r="C76" s="28">
        <v>0.28000000000000003</v>
      </c>
      <c r="D76" s="28">
        <v>13.45</v>
      </c>
      <c r="E76" s="28">
        <v>1</v>
      </c>
      <c r="F76" s="29" t="s">
        <v>7</v>
      </c>
      <c r="G76" s="29" t="s">
        <v>8</v>
      </c>
      <c r="I76" s="23">
        <f t="shared" si="4"/>
        <v>-7503.4624999999996</v>
      </c>
      <c r="J76" s="23">
        <f t="shared" si="5"/>
        <v>56301949.488906242</v>
      </c>
      <c r="L76" s="23">
        <f t="shared" si="6"/>
        <v>9.0676041666666602</v>
      </c>
      <c r="M76" s="23">
        <f t="shared" si="7"/>
        <v>82.221445323350579</v>
      </c>
    </row>
    <row r="77" spans="1:13" ht="20" customHeight="1" outlineLevel="1" x14ac:dyDescent="0.15">
      <c r="A77" s="27">
        <v>3212</v>
      </c>
      <c r="B77" s="28">
        <v>1.6000000000000001E-3</v>
      </c>
      <c r="C77" s="28">
        <v>0.378</v>
      </c>
      <c r="D77" s="28">
        <v>12.853999999999999</v>
      </c>
      <c r="E77" s="28">
        <v>1</v>
      </c>
      <c r="F77" s="29" t="s">
        <v>7</v>
      </c>
      <c r="G77" s="29" t="s">
        <v>8</v>
      </c>
      <c r="I77" s="23">
        <f t="shared" si="4"/>
        <v>-7285.4624999999996</v>
      </c>
      <c r="J77" s="23">
        <f t="shared" si="5"/>
        <v>53077963.838906243</v>
      </c>
      <c r="L77" s="23">
        <f t="shared" si="6"/>
        <v>8.4716041666666602</v>
      </c>
      <c r="M77" s="23">
        <f t="shared" si="7"/>
        <v>71.768077156683916</v>
      </c>
    </row>
    <row r="78" spans="1:13" ht="20" customHeight="1" outlineLevel="1" x14ac:dyDescent="0.15">
      <c r="A78" s="27">
        <v>3523</v>
      </c>
      <c r="B78" s="28">
        <v>5.4000000000000003E-3</v>
      </c>
      <c r="C78" s="28">
        <v>0.31900000000000001</v>
      </c>
      <c r="D78" s="28">
        <v>12.43</v>
      </c>
      <c r="E78" s="28">
        <v>1</v>
      </c>
      <c r="F78" s="29" t="s">
        <v>7</v>
      </c>
      <c r="G78" s="29" t="s">
        <v>8</v>
      </c>
      <c r="I78" s="23">
        <f t="shared" si="4"/>
        <v>-6974.4624999999996</v>
      </c>
      <c r="J78" s="23">
        <f t="shared" si="5"/>
        <v>48643127.163906246</v>
      </c>
      <c r="L78" s="23">
        <f t="shared" si="6"/>
        <v>8.0476041666666607</v>
      </c>
      <c r="M78" s="23">
        <f t="shared" si="7"/>
        <v>64.763932823350601</v>
      </c>
    </row>
    <row r="79" spans="1:13" ht="20" customHeight="1" outlineLevel="1" x14ac:dyDescent="0.15">
      <c r="A79" s="27">
        <v>3598</v>
      </c>
      <c r="B79" s="28">
        <v>2.7000000000000001E-3</v>
      </c>
      <c r="C79" s="28">
        <v>0.67</v>
      </c>
      <c r="D79" s="28">
        <v>13.667</v>
      </c>
      <c r="E79" s="28">
        <v>1</v>
      </c>
      <c r="F79" s="29" t="s">
        <v>7</v>
      </c>
      <c r="G79" s="29" t="s">
        <v>8</v>
      </c>
      <c r="I79" s="23">
        <f t="shared" si="4"/>
        <v>-6899.4624999999996</v>
      </c>
      <c r="J79" s="23">
        <f t="shared" si="5"/>
        <v>47602582.788906246</v>
      </c>
      <c r="L79" s="23">
        <f t="shared" si="6"/>
        <v>9.2846041666666608</v>
      </c>
      <c r="M79" s="23">
        <f t="shared" si="7"/>
        <v>86.203874531683923</v>
      </c>
    </row>
    <row r="80" spans="1:13" ht="20" customHeight="1" outlineLevel="1" x14ac:dyDescent="0.15">
      <c r="A80" s="27">
        <v>3142</v>
      </c>
      <c r="B80" s="28">
        <v>1.32E-3</v>
      </c>
      <c r="C80" s="28">
        <v>0.25800000000000001</v>
      </c>
      <c r="D80" s="28">
        <v>14.12</v>
      </c>
      <c r="E80" s="28">
        <v>1</v>
      </c>
      <c r="F80" s="29" t="s">
        <v>7</v>
      </c>
      <c r="G80" s="29" t="s">
        <v>8</v>
      </c>
      <c r="I80" s="23">
        <f t="shared" si="4"/>
        <v>-7355.4624999999996</v>
      </c>
      <c r="J80" s="23">
        <f t="shared" si="5"/>
        <v>54102828.588906243</v>
      </c>
      <c r="L80" s="23">
        <f t="shared" si="6"/>
        <v>9.7376041666666602</v>
      </c>
      <c r="M80" s="23">
        <f t="shared" si="7"/>
        <v>94.820934906683902</v>
      </c>
    </row>
    <row r="81" spans="1:13" ht="20" customHeight="1" outlineLevel="1" x14ac:dyDescent="0.15">
      <c r="A81" s="27">
        <v>3496</v>
      </c>
      <c r="B81" s="28">
        <v>1.25E-3</v>
      </c>
      <c r="C81" s="28">
        <v>0.33600000000000002</v>
      </c>
      <c r="D81" s="28">
        <v>14.94</v>
      </c>
      <c r="E81" s="28">
        <v>1</v>
      </c>
      <c r="F81" s="29" t="s">
        <v>7</v>
      </c>
      <c r="G81" s="29" t="s">
        <v>8</v>
      </c>
      <c r="I81" s="23">
        <f t="shared" si="4"/>
        <v>-7001.4624999999996</v>
      </c>
      <c r="J81" s="23">
        <f t="shared" si="5"/>
        <v>49020477.138906248</v>
      </c>
      <c r="L81" s="23">
        <f t="shared" si="6"/>
        <v>10.55760416666666</v>
      </c>
      <c r="M81" s="23">
        <f t="shared" si="7"/>
        <v>111.46300574001722</v>
      </c>
    </row>
    <row r="82" spans="1:13" ht="20" customHeight="1" outlineLevel="1" x14ac:dyDescent="0.15">
      <c r="A82" s="27">
        <v>3324</v>
      </c>
      <c r="B82" s="28">
        <v>6.4999999999999997E-3</v>
      </c>
      <c r="C82" s="28">
        <v>0.47099999999999997</v>
      </c>
      <c r="D82" s="28">
        <v>12.78</v>
      </c>
      <c r="E82" s="28">
        <v>1</v>
      </c>
      <c r="F82" s="29" t="s">
        <v>7</v>
      </c>
      <c r="G82" s="29" t="s">
        <v>8</v>
      </c>
      <c r="I82" s="23">
        <f t="shared" si="4"/>
        <v>-7173.4624999999996</v>
      </c>
      <c r="J82" s="23">
        <f t="shared" si="5"/>
        <v>51458564.238906242</v>
      </c>
      <c r="L82" s="23">
        <f t="shared" si="6"/>
        <v>8.3976041666666603</v>
      </c>
      <c r="M82" s="23">
        <f t="shared" si="7"/>
        <v>70.51975574001726</v>
      </c>
    </row>
    <row r="83" spans="1:13" ht="20" customHeight="1" outlineLevel="1" x14ac:dyDescent="0.15">
      <c r="A83" s="27">
        <v>3463</v>
      </c>
      <c r="B83" s="28">
        <v>2.7000000000000001E-3</v>
      </c>
      <c r="C83" s="28">
        <v>0.67500000000000004</v>
      </c>
      <c r="D83" s="28">
        <v>14.776</v>
      </c>
      <c r="E83" s="28">
        <v>1</v>
      </c>
      <c r="F83" s="29" t="s">
        <v>7</v>
      </c>
      <c r="G83" s="29" t="s">
        <v>8</v>
      </c>
      <c r="I83" s="23">
        <f t="shared" si="4"/>
        <v>-7034.4624999999996</v>
      </c>
      <c r="J83" s="23">
        <f t="shared" si="5"/>
        <v>49483662.663906246</v>
      </c>
      <c r="L83" s="23">
        <f t="shared" si="6"/>
        <v>10.393604166666661</v>
      </c>
      <c r="M83" s="23">
        <f t="shared" si="7"/>
        <v>108.02700757335057</v>
      </c>
    </row>
    <row r="84" spans="1:13" ht="20" customHeight="1" outlineLevel="1" x14ac:dyDescent="0.15">
      <c r="A84" s="27">
        <v>7740</v>
      </c>
      <c r="B84" s="28">
        <v>4.8999999999999998E-4</v>
      </c>
      <c r="C84" s="28">
        <v>1.234E-2</v>
      </c>
      <c r="D84" s="28">
        <v>14.02</v>
      </c>
      <c r="E84" s="28">
        <v>2</v>
      </c>
      <c r="F84" s="29" t="s">
        <v>11</v>
      </c>
      <c r="G84" s="29" t="s">
        <v>12</v>
      </c>
      <c r="I84" s="23">
        <f t="shared" si="4"/>
        <v>-2757.4624999999996</v>
      </c>
      <c r="J84" s="23">
        <f t="shared" si="5"/>
        <v>7603599.4389062477</v>
      </c>
      <c r="L84" s="23">
        <f t="shared" si="6"/>
        <v>9.6376041666666605</v>
      </c>
      <c r="M84" s="23">
        <f t="shared" si="7"/>
        <v>92.883414073350579</v>
      </c>
    </row>
    <row r="85" spans="1:13" ht="20" customHeight="1" outlineLevel="1" x14ac:dyDescent="0.15">
      <c r="A85" s="27">
        <v>8500</v>
      </c>
      <c r="B85" s="28">
        <v>5.0000000000000001E-4</v>
      </c>
      <c r="C85" s="28">
        <v>0.01</v>
      </c>
      <c r="D85" s="28">
        <v>14.5</v>
      </c>
      <c r="E85" s="28">
        <v>2</v>
      </c>
      <c r="F85" s="29" t="s">
        <v>11</v>
      </c>
      <c r="G85" s="29" t="s">
        <v>12</v>
      </c>
      <c r="I85" s="23">
        <f t="shared" si="4"/>
        <v>-1997.4624999999996</v>
      </c>
      <c r="J85" s="23">
        <f t="shared" si="5"/>
        <v>3989856.4389062487</v>
      </c>
      <c r="L85" s="23">
        <f t="shared" si="6"/>
        <v>10.117604166666661</v>
      </c>
      <c r="M85" s="23">
        <f t="shared" si="7"/>
        <v>102.36591407335058</v>
      </c>
    </row>
    <row r="86" spans="1:13" ht="20" customHeight="1" outlineLevel="1" x14ac:dyDescent="0.15">
      <c r="A86" s="27">
        <v>8570</v>
      </c>
      <c r="B86" s="28">
        <v>8.0999999999999996E-4</v>
      </c>
      <c r="C86" s="28">
        <v>9.7000000000000003E-3</v>
      </c>
      <c r="D86" s="28">
        <v>14.2</v>
      </c>
      <c r="E86" s="28">
        <v>2</v>
      </c>
      <c r="F86" s="29" t="s">
        <v>15</v>
      </c>
      <c r="G86" s="29" t="s">
        <v>12</v>
      </c>
      <c r="I86" s="23">
        <f t="shared" si="4"/>
        <v>-1927.4624999999996</v>
      </c>
      <c r="J86" s="23">
        <f t="shared" si="5"/>
        <v>3715111.6889062487</v>
      </c>
      <c r="L86" s="23">
        <f t="shared" si="6"/>
        <v>9.8176041666666602</v>
      </c>
      <c r="M86" s="23">
        <f t="shared" si="7"/>
        <v>96.385351573350562</v>
      </c>
    </row>
    <row r="87" spans="1:13" ht="20" customHeight="1" outlineLevel="1" x14ac:dyDescent="0.15">
      <c r="A87" s="27">
        <v>8930</v>
      </c>
      <c r="B87" s="28">
        <v>5.5999999999999995E-4</v>
      </c>
      <c r="C87" s="28">
        <v>9.4999999999999998E-3</v>
      </c>
      <c r="D87" s="28">
        <v>13.78</v>
      </c>
      <c r="E87" s="28">
        <v>2</v>
      </c>
      <c r="F87" s="29" t="s">
        <v>24</v>
      </c>
      <c r="G87" s="29" t="s">
        <v>12</v>
      </c>
      <c r="I87" s="23">
        <f t="shared" si="4"/>
        <v>-1567.4624999999996</v>
      </c>
      <c r="J87" s="23">
        <f t="shared" si="5"/>
        <v>2456938.6889062487</v>
      </c>
      <c r="L87" s="23">
        <f t="shared" si="6"/>
        <v>9.3976041666666603</v>
      </c>
      <c r="M87" s="23">
        <f t="shared" si="7"/>
        <v>88.314964073350581</v>
      </c>
    </row>
    <row r="88" spans="1:13" ht="20" customHeight="1" outlineLevel="1" x14ac:dyDescent="0.15">
      <c r="A88" s="27">
        <v>9675</v>
      </c>
      <c r="B88" s="28">
        <v>4.4999999999999999E-4</v>
      </c>
      <c r="C88" s="28">
        <v>1.09E-2</v>
      </c>
      <c r="D88" s="28">
        <v>13.98</v>
      </c>
      <c r="E88" s="28">
        <v>2</v>
      </c>
      <c r="F88" s="29" t="s">
        <v>9</v>
      </c>
      <c r="G88" s="29" t="s">
        <v>12</v>
      </c>
      <c r="I88" s="23">
        <f t="shared" si="4"/>
        <v>-822.46249999999964</v>
      </c>
      <c r="J88" s="23">
        <f t="shared" si="5"/>
        <v>676444.56390624936</v>
      </c>
      <c r="L88" s="23">
        <f t="shared" si="6"/>
        <v>9.5976041666666614</v>
      </c>
      <c r="M88" s="23">
        <f t="shared" si="7"/>
        <v>92.114005740017262</v>
      </c>
    </row>
    <row r="89" spans="1:13" ht="20" customHeight="1" outlineLevel="1" x14ac:dyDescent="0.15">
      <c r="A89" s="27">
        <v>8924</v>
      </c>
      <c r="B89" s="28">
        <v>2.7999999999999998E-4</v>
      </c>
      <c r="C89" s="28">
        <v>8.7899999999999992E-3</v>
      </c>
      <c r="D89" s="28">
        <v>14.87</v>
      </c>
      <c r="E89" s="28">
        <v>2</v>
      </c>
      <c r="F89" s="29" t="s">
        <v>15</v>
      </c>
      <c r="G89" s="29" t="s">
        <v>12</v>
      </c>
      <c r="I89" s="23">
        <f t="shared" si="4"/>
        <v>-1573.4624999999996</v>
      </c>
      <c r="J89" s="23">
        <f t="shared" si="5"/>
        <v>2475784.2389062489</v>
      </c>
      <c r="L89" s="23">
        <f t="shared" si="6"/>
        <v>10.48760416666666</v>
      </c>
      <c r="M89" s="23">
        <f t="shared" si="7"/>
        <v>109.98984115668389</v>
      </c>
    </row>
    <row r="90" spans="1:13" ht="20" customHeight="1" outlineLevel="1" x14ac:dyDescent="0.15">
      <c r="A90" s="27">
        <v>7723</v>
      </c>
      <c r="B90" s="28">
        <v>1.3999999999999999E-4</v>
      </c>
      <c r="C90" s="28">
        <v>8.7799999999999996E-3</v>
      </c>
      <c r="D90" s="28">
        <v>14.81</v>
      </c>
      <c r="E90" s="28">
        <v>2</v>
      </c>
      <c r="F90" s="29" t="s">
        <v>11</v>
      </c>
      <c r="G90" s="29" t="s">
        <v>12</v>
      </c>
      <c r="I90" s="23">
        <f t="shared" si="4"/>
        <v>-2774.4624999999996</v>
      </c>
      <c r="J90" s="23">
        <f t="shared" si="5"/>
        <v>7697642.1639062483</v>
      </c>
      <c r="L90" s="23">
        <f t="shared" si="6"/>
        <v>10.427604166666661</v>
      </c>
      <c r="M90" s="23">
        <f t="shared" si="7"/>
        <v>108.73492865668392</v>
      </c>
    </row>
    <row r="91" spans="1:13" ht="20" customHeight="1" outlineLevel="1" x14ac:dyDescent="0.15">
      <c r="A91" s="27">
        <v>25000</v>
      </c>
      <c r="B91" s="28">
        <v>5.6000000000000001E-2</v>
      </c>
      <c r="C91" s="28">
        <v>8.3999999999999995E-3</v>
      </c>
      <c r="D91" s="28">
        <v>10.58</v>
      </c>
      <c r="E91" s="28">
        <v>2</v>
      </c>
      <c r="F91" s="29" t="s">
        <v>9</v>
      </c>
      <c r="G91" s="29" t="s">
        <v>10</v>
      </c>
      <c r="I91" s="23">
        <f t="shared" si="4"/>
        <v>14502.5375</v>
      </c>
      <c r="J91" s="23">
        <f t="shared" si="5"/>
        <v>210323593.93890625</v>
      </c>
      <c r="L91" s="23">
        <f t="shared" si="6"/>
        <v>6.197604166666661</v>
      </c>
      <c r="M91" s="23">
        <f t="shared" si="7"/>
        <v>38.410297406683959</v>
      </c>
    </row>
    <row r="92" spans="1:13" ht="20" customHeight="1" outlineLevel="1" x14ac:dyDescent="0.15">
      <c r="A92" s="27">
        <v>16500</v>
      </c>
      <c r="B92" s="28">
        <v>1.2999999999999999E-2</v>
      </c>
      <c r="C92" s="28">
        <v>1.4E-2</v>
      </c>
      <c r="D92" s="28">
        <v>11.89</v>
      </c>
      <c r="E92" s="28">
        <v>2</v>
      </c>
      <c r="F92" s="29" t="s">
        <v>9</v>
      </c>
      <c r="G92" s="29" t="s">
        <v>10</v>
      </c>
      <c r="I92" s="23">
        <f t="shared" si="4"/>
        <v>6002.5375000000004</v>
      </c>
      <c r="J92" s="23">
        <f t="shared" si="5"/>
        <v>36030456.438906252</v>
      </c>
      <c r="L92" s="23">
        <f t="shared" si="6"/>
        <v>7.5076041666666615</v>
      </c>
      <c r="M92" s="23">
        <f t="shared" si="7"/>
        <v>56.364120323350619</v>
      </c>
    </row>
    <row r="93" spans="1:13" ht="20" customHeight="1" outlineLevel="1" x14ac:dyDescent="0.15">
      <c r="A93" s="27">
        <v>17200</v>
      </c>
      <c r="B93" s="28">
        <v>9.7999999999999997E-4</v>
      </c>
      <c r="C93" s="28">
        <v>1.4999999999999999E-2</v>
      </c>
      <c r="D93" s="28">
        <v>12.45</v>
      </c>
      <c r="E93" s="28">
        <v>2</v>
      </c>
      <c r="F93" s="29" t="s">
        <v>9</v>
      </c>
      <c r="G93" s="29" t="s">
        <v>10</v>
      </c>
      <c r="I93" s="23">
        <f t="shared" si="4"/>
        <v>6702.5375000000004</v>
      </c>
      <c r="J93" s="23">
        <f t="shared" si="5"/>
        <v>44924008.938906252</v>
      </c>
      <c r="L93" s="23">
        <f t="shared" si="6"/>
        <v>8.0676041666666602</v>
      </c>
      <c r="M93" s="23">
        <f t="shared" si="7"/>
        <v>65.086236990017255</v>
      </c>
    </row>
    <row r="94" spans="1:13" ht="20" customHeight="1" outlineLevel="1" x14ac:dyDescent="0.15">
      <c r="A94" s="27">
        <v>14100</v>
      </c>
      <c r="B94" s="28">
        <v>6.7000000000000002E-4</v>
      </c>
      <c r="C94" s="28">
        <v>8.8999999999999999E-3</v>
      </c>
      <c r="D94" s="28">
        <v>12.17</v>
      </c>
      <c r="E94" s="28">
        <v>2</v>
      </c>
      <c r="F94" s="29" t="s">
        <v>9</v>
      </c>
      <c r="G94" s="29" t="s">
        <v>10</v>
      </c>
      <c r="I94" s="23">
        <f t="shared" si="4"/>
        <v>3602.5375000000004</v>
      </c>
      <c r="J94" s="23">
        <f t="shared" si="5"/>
        <v>12978276.438906252</v>
      </c>
      <c r="L94" s="23">
        <f t="shared" si="6"/>
        <v>7.7876041666666609</v>
      </c>
      <c r="M94" s="23">
        <f t="shared" si="7"/>
        <v>60.646778656683935</v>
      </c>
    </row>
    <row r="95" spans="1:13" ht="20" customHeight="1" outlineLevel="1" x14ac:dyDescent="0.15">
      <c r="A95" s="27">
        <v>12010</v>
      </c>
      <c r="B95" s="28">
        <v>7.7999999999999999E-4</v>
      </c>
      <c r="C95" s="28">
        <v>9.1999999999999998E-3</v>
      </c>
      <c r="D95" s="28">
        <v>12.13</v>
      </c>
      <c r="E95" s="28">
        <v>2</v>
      </c>
      <c r="F95" s="29" t="s">
        <v>9</v>
      </c>
      <c r="G95" s="29" t="s">
        <v>10</v>
      </c>
      <c r="I95" s="23">
        <f t="shared" si="4"/>
        <v>1512.5375000000004</v>
      </c>
      <c r="J95" s="23">
        <f t="shared" si="5"/>
        <v>2287769.688906251</v>
      </c>
      <c r="L95" s="23">
        <f t="shared" si="6"/>
        <v>7.7476041666666617</v>
      </c>
      <c r="M95" s="23">
        <f t="shared" si="7"/>
        <v>60.025370323350622</v>
      </c>
    </row>
    <row r="96" spans="1:13" ht="20" customHeight="1" outlineLevel="1" x14ac:dyDescent="0.15">
      <c r="A96" s="27">
        <v>10980</v>
      </c>
      <c r="B96" s="28">
        <v>7.3999999999999999E-4</v>
      </c>
      <c r="C96" s="28">
        <v>8.6999999999999994E-3</v>
      </c>
      <c r="D96" s="28">
        <v>11.19</v>
      </c>
      <c r="E96" s="28">
        <v>2</v>
      </c>
      <c r="F96" s="29" t="s">
        <v>9</v>
      </c>
      <c r="G96" s="29" t="s">
        <v>10</v>
      </c>
      <c r="I96" s="23">
        <f t="shared" si="4"/>
        <v>482.53750000000036</v>
      </c>
      <c r="J96" s="23">
        <f t="shared" si="5"/>
        <v>232842.43890625035</v>
      </c>
      <c r="L96" s="23">
        <f t="shared" si="6"/>
        <v>6.8076041666666605</v>
      </c>
      <c r="M96" s="23">
        <f t="shared" si="7"/>
        <v>46.343474490017279</v>
      </c>
    </row>
    <row r="97" spans="1:13" ht="20" customHeight="1" outlineLevel="1" x14ac:dyDescent="0.15">
      <c r="A97" s="27">
        <v>19860</v>
      </c>
      <c r="B97" s="28">
        <v>1.1000000000000001E-3</v>
      </c>
      <c r="C97" s="28">
        <v>1.3100000000000001E-2</v>
      </c>
      <c r="D97" s="28">
        <v>11.34</v>
      </c>
      <c r="E97" s="28">
        <v>2</v>
      </c>
      <c r="F97" s="29" t="s">
        <v>25</v>
      </c>
      <c r="G97" s="29" t="s">
        <v>10</v>
      </c>
      <c r="I97" s="23">
        <f t="shared" si="4"/>
        <v>9362.5375000000004</v>
      </c>
      <c r="J97" s="23">
        <f t="shared" si="5"/>
        <v>87657108.438906252</v>
      </c>
      <c r="L97" s="23">
        <f t="shared" si="6"/>
        <v>6.9576041666666608</v>
      </c>
      <c r="M97" s="23">
        <f t="shared" si="7"/>
        <v>48.408255740017282</v>
      </c>
    </row>
    <row r="98" spans="1:13" ht="20" customHeight="1" outlineLevel="1" x14ac:dyDescent="0.15">
      <c r="A98" s="27">
        <v>13420</v>
      </c>
      <c r="B98" s="28">
        <v>5.9000000000000003E-4</v>
      </c>
      <c r="C98" s="28">
        <v>9.8099999999999993E-3</v>
      </c>
      <c r="D98" s="28">
        <v>13.67</v>
      </c>
      <c r="E98" s="28">
        <v>2</v>
      </c>
      <c r="F98" s="29" t="s">
        <v>9</v>
      </c>
      <c r="G98" s="29" t="s">
        <v>10</v>
      </c>
      <c r="I98" s="23">
        <f t="shared" si="4"/>
        <v>2922.5375000000004</v>
      </c>
      <c r="J98" s="23">
        <f t="shared" si="5"/>
        <v>8541225.4389062524</v>
      </c>
      <c r="L98" s="23">
        <f t="shared" si="6"/>
        <v>9.2876041666666609</v>
      </c>
      <c r="M98" s="23">
        <f t="shared" si="7"/>
        <v>86.259591156683925</v>
      </c>
    </row>
    <row r="99" spans="1:13" ht="20" customHeight="1" outlineLevel="1" x14ac:dyDescent="0.15">
      <c r="A99" s="27">
        <v>21020</v>
      </c>
      <c r="B99" s="28">
        <v>1.5E-3</v>
      </c>
      <c r="C99" s="28">
        <v>1.12E-2</v>
      </c>
      <c r="D99" s="28">
        <v>11.52</v>
      </c>
      <c r="E99" s="28">
        <v>2</v>
      </c>
      <c r="F99" s="29" t="s">
        <v>17</v>
      </c>
      <c r="G99" s="29" t="s">
        <v>10</v>
      </c>
      <c r="I99" s="23">
        <f t="shared" si="4"/>
        <v>10522.5375</v>
      </c>
      <c r="J99" s="23">
        <f t="shared" si="5"/>
        <v>110723795.43890625</v>
      </c>
      <c r="L99" s="23">
        <f t="shared" si="6"/>
        <v>7.1376041666666605</v>
      </c>
      <c r="M99" s="23">
        <f t="shared" si="7"/>
        <v>50.945393240017275</v>
      </c>
    </row>
    <row r="100" spans="1:13" ht="20" customHeight="1" outlineLevel="1" x14ac:dyDescent="0.15">
      <c r="A100" s="27">
        <v>18290</v>
      </c>
      <c r="B100" s="28">
        <v>1.2999999999999999E-3</v>
      </c>
      <c r="C100" s="28">
        <v>9.3399999999999993E-3</v>
      </c>
      <c r="D100" s="28">
        <v>12.78</v>
      </c>
      <c r="E100" s="28">
        <v>2</v>
      </c>
      <c r="F100" s="29" t="s">
        <v>17</v>
      </c>
      <c r="G100" s="29" t="s">
        <v>10</v>
      </c>
      <c r="I100" s="23">
        <f t="shared" si="4"/>
        <v>7792.5375000000004</v>
      </c>
      <c r="J100" s="23">
        <f t="shared" si="5"/>
        <v>60723640.688906252</v>
      </c>
      <c r="L100" s="23">
        <f t="shared" si="6"/>
        <v>8.3976041666666603</v>
      </c>
      <c r="M100" s="23">
        <f t="shared" si="7"/>
        <v>70.51975574001726</v>
      </c>
    </row>
    <row r="101" spans="1:13" ht="20" customHeight="1" outlineLevel="1" x14ac:dyDescent="0.15">
      <c r="A101" s="27">
        <v>14520</v>
      </c>
      <c r="B101" s="28">
        <v>8.1999999999999998E-4</v>
      </c>
      <c r="C101" s="28">
        <v>9.7199999999999995E-3</v>
      </c>
      <c r="D101" s="28">
        <v>11.92</v>
      </c>
      <c r="E101" s="28">
        <v>2</v>
      </c>
      <c r="F101" s="29" t="s">
        <v>9</v>
      </c>
      <c r="G101" s="29" t="s">
        <v>10</v>
      </c>
      <c r="I101" s="23">
        <f t="shared" si="4"/>
        <v>4022.5375000000004</v>
      </c>
      <c r="J101" s="23">
        <f t="shared" si="5"/>
        <v>16180807.938906252</v>
      </c>
      <c r="L101" s="23">
        <f t="shared" si="6"/>
        <v>7.5376041666666609</v>
      </c>
      <c r="M101" s="23">
        <f t="shared" si="7"/>
        <v>56.815476573350608</v>
      </c>
    </row>
    <row r="102" spans="1:13" ht="20" customHeight="1" outlineLevel="1" x14ac:dyDescent="0.15">
      <c r="A102" s="27">
        <v>11900</v>
      </c>
      <c r="B102" s="28">
        <v>6.7000000000000002E-4</v>
      </c>
      <c r="C102" s="28">
        <v>8.9800000000000001E-3</v>
      </c>
      <c r="D102" s="28">
        <v>11.38</v>
      </c>
      <c r="E102" s="28">
        <v>2</v>
      </c>
      <c r="F102" s="29" t="s">
        <v>31</v>
      </c>
      <c r="G102" s="29" t="s">
        <v>10</v>
      </c>
      <c r="I102" s="23">
        <f t="shared" si="4"/>
        <v>1402.5375000000004</v>
      </c>
      <c r="J102" s="23">
        <f t="shared" si="5"/>
        <v>1967111.438906251</v>
      </c>
      <c r="L102" s="23">
        <f t="shared" si="6"/>
        <v>6.9976041666666617</v>
      </c>
      <c r="M102" s="23">
        <f t="shared" si="7"/>
        <v>48.966464073350629</v>
      </c>
    </row>
    <row r="103" spans="1:13" ht="20" customHeight="1" outlineLevel="1" x14ac:dyDescent="0.15">
      <c r="A103" s="27">
        <v>12912</v>
      </c>
      <c r="B103" s="28">
        <v>7.1000000000000002E-4</v>
      </c>
      <c r="C103" s="28">
        <v>9.4500000000000001E-3</v>
      </c>
      <c r="D103" s="28">
        <v>12.83</v>
      </c>
      <c r="E103" s="28">
        <v>2</v>
      </c>
      <c r="F103" s="29" t="s">
        <v>15</v>
      </c>
      <c r="G103" s="29" t="s">
        <v>10</v>
      </c>
      <c r="I103" s="23">
        <f t="shared" si="4"/>
        <v>2414.5375000000004</v>
      </c>
      <c r="J103" s="23">
        <f t="shared" si="5"/>
        <v>5829991.3389062518</v>
      </c>
      <c r="L103" s="23">
        <f t="shared" si="6"/>
        <v>8.447604166666661</v>
      </c>
      <c r="M103" s="23">
        <f t="shared" si="7"/>
        <v>71.362016156683936</v>
      </c>
    </row>
    <row r="104" spans="1:13" ht="20" customHeight="1" outlineLevel="1" x14ac:dyDescent="0.15">
      <c r="A104" s="27">
        <v>12984</v>
      </c>
      <c r="B104" s="28">
        <v>8.8000000000000003E-4</v>
      </c>
      <c r="C104" s="28">
        <v>9.9600000000000001E-3</v>
      </c>
      <c r="D104" s="28">
        <v>11.23</v>
      </c>
      <c r="E104" s="28">
        <v>2</v>
      </c>
      <c r="F104" s="29" t="s">
        <v>9</v>
      </c>
      <c r="G104" s="29" t="s">
        <v>10</v>
      </c>
      <c r="I104" s="23">
        <f t="shared" si="4"/>
        <v>2486.5375000000004</v>
      </c>
      <c r="J104" s="23">
        <f t="shared" si="5"/>
        <v>6182868.7389062522</v>
      </c>
      <c r="L104" s="23">
        <f t="shared" si="6"/>
        <v>6.8476041666666614</v>
      </c>
      <c r="M104" s="23">
        <f t="shared" si="7"/>
        <v>46.889682823350626</v>
      </c>
    </row>
    <row r="105" spans="1:13" ht="20" customHeight="1" outlineLevel="1" x14ac:dyDescent="0.15">
      <c r="A105" s="27">
        <v>16790</v>
      </c>
      <c r="B105" s="28">
        <v>1.4E-3</v>
      </c>
      <c r="C105" s="28">
        <v>1.21E-2</v>
      </c>
      <c r="D105" s="28">
        <v>12.87</v>
      </c>
      <c r="E105" s="28">
        <v>2</v>
      </c>
      <c r="F105" s="29" t="s">
        <v>17</v>
      </c>
      <c r="G105" s="29" t="s">
        <v>10</v>
      </c>
      <c r="I105" s="23">
        <f t="shared" si="4"/>
        <v>6292.5375000000004</v>
      </c>
      <c r="J105" s="23">
        <f t="shared" si="5"/>
        <v>39596028.188906252</v>
      </c>
      <c r="L105" s="23">
        <f t="shared" si="6"/>
        <v>8.4876041666666602</v>
      </c>
      <c r="M105" s="23">
        <f t="shared" si="7"/>
        <v>72.039424490017254</v>
      </c>
    </row>
    <row r="106" spans="1:13" ht="20" customHeight="1" outlineLevel="1" x14ac:dyDescent="0.15">
      <c r="A106" s="27">
        <v>15680</v>
      </c>
      <c r="B106" s="28">
        <v>1.2199999999999999E-3</v>
      </c>
      <c r="C106" s="28">
        <v>1.14E-2</v>
      </c>
      <c r="D106" s="28">
        <v>11.92</v>
      </c>
      <c r="E106" s="28">
        <v>2</v>
      </c>
      <c r="F106" s="29" t="s">
        <v>17</v>
      </c>
      <c r="G106" s="29" t="s">
        <v>10</v>
      </c>
      <c r="I106" s="23">
        <f t="shared" si="4"/>
        <v>5182.5375000000004</v>
      </c>
      <c r="J106" s="23">
        <f t="shared" si="5"/>
        <v>26858694.938906252</v>
      </c>
      <c r="L106" s="23">
        <f t="shared" si="6"/>
        <v>7.5376041666666609</v>
      </c>
      <c r="M106" s="23">
        <f t="shared" si="7"/>
        <v>56.815476573350608</v>
      </c>
    </row>
    <row r="107" spans="1:13" ht="20" customHeight="1" outlineLevel="1" x14ac:dyDescent="0.15">
      <c r="A107" s="27">
        <v>14982</v>
      </c>
      <c r="B107" s="28">
        <v>1.1800000000000001E-3</v>
      </c>
      <c r="C107" s="28">
        <v>1.1299999999999999E-2</v>
      </c>
      <c r="D107" s="28">
        <v>12.23</v>
      </c>
      <c r="E107" s="28">
        <v>2</v>
      </c>
      <c r="F107" s="29" t="s">
        <v>17</v>
      </c>
      <c r="G107" s="29" t="s">
        <v>10</v>
      </c>
      <c r="I107" s="23">
        <f t="shared" si="4"/>
        <v>4484.5375000000004</v>
      </c>
      <c r="J107" s="23">
        <f t="shared" si="5"/>
        <v>20111076.588906255</v>
      </c>
      <c r="L107" s="23">
        <f t="shared" si="6"/>
        <v>7.8476041666666614</v>
      </c>
      <c r="M107" s="23">
        <f t="shared" si="7"/>
        <v>61.584891156683945</v>
      </c>
    </row>
    <row r="108" spans="1:13" ht="20" customHeight="1" outlineLevel="1" x14ac:dyDescent="0.15">
      <c r="A108" s="27">
        <v>13340</v>
      </c>
      <c r="B108" s="28">
        <v>1.09E-3</v>
      </c>
      <c r="C108" s="28">
        <v>1.1599999999999999E-2</v>
      </c>
      <c r="D108" s="28">
        <v>12.9</v>
      </c>
      <c r="E108" s="28">
        <v>2</v>
      </c>
      <c r="F108" s="29" t="s">
        <v>17</v>
      </c>
      <c r="G108" s="29" t="s">
        <v>10</v>
      </c>
      <c r="I108" s="23">
        <f t="shared" si="4"/>
        <v>2842.5375000000004</v>
      </c>
      <c r="J108" s="23">
        <f t="shared" si="5"/>
        <v>8080019.4389062524</v>
      </c>
      <c r="L108" s="23">
        <f t="shared" si="6"/>
        <v>8.5176041666666613</v>
      </c>
      <c r="M108" s="23">
        <f t="shared" si="7"/>
        <v>72.549580740017277</v>
      </c>
    </row>
    <row r="109" spans="1:13" ht="20" customHeight="1" outlineLevel="1" x14ac:dyDescent="0.15">
      <c r="A109" s="27">
        <v>18340</v>
      </c>
      <c r="B109" s="28">
        <v>1.34E-3</v>
      </c>
      <c r="C109" s="28">
        <v>1.24E-2</v>
      </c>
      <c r="D109" s="28">
        <v>11.22</v>
      </c>
      <c r="E109" s="28">
        <v>2</v>
      </c>
      <c r="F109" s="29" t="s">
        <v>17</v>
      </c>
      <c r="G109" s="29" t="s">
        <v>10</v>
      </c>
      <c r="I109" s="23">
        <f t="shared" si="4"/>
        <v>7842.5375000000004</v>
      </c>
      <c r="J109" s="23">
        <f t="shared" si="5"/>
        <v>61505394.438906252</v>
      </c>
      <c r="L109" s="23">
        <f t="shared" si="6"/>
        <v>6.8376041666666616</v>
      </c>
      <c r="M109" s="23">
        <f t="shared" si="7"/>
        <v>46.752830740017295</v>
      </c>
    </row>
    <row r="110" spans="1:13" ht="20" customHeight="1" outlineLevel="1" x14ac:dyDescent="0.15">
      <c r="A110" s="27">
        <v>19920</v>
      </c>
      <c r="B110" s="28">
        <v>1.56E-3</v>
      </c>
      <c r="C110" s="28">
        <v>1.4200000000000001E-2</v>
      </c>
      <c r="D110" s="28">
        <v>11.34</v>
      </c>
      <c r="E110" s="28">
        <v>2</v>
      </c>
      <c r="F110" s="29" t="s">
        <v>17</v>
      </c>
      <c r="G110" s="29" t="s">
        <v>10</v>
      </c>
      <c r="I110" s="23">
        <f t="shared" si="4"/>
        <v>9422.5375000000004</v>
      </c>
      <c r="J110" s="23">
        <f t="shared" si="5"/>
        <v>88784212.938906252</v>
      </c>
      <c r="L110" s="23">
        <f t="shared" si="6"/>
        <v>6.9576041666666608</v>
      </c>
      <c r="M110" s="23">
        <f t="shared" si="7"/>
        <v>48.408255740017282</v>
      </c>
    </row>
    <row r="111" spans="1:13" ht="20" customHeight="1" outlineLevel="1" x14ac:dyDescent="0.15">
      <c r="A111" s="27">
        <v>24020</v>
      </c>
      <c r="B111" s="28">
        <v>1.5900000000000001E-3</v>
      </c>
      <c r="C111" s="28">
        <v>1.2699999999999999E-2</v>
      </c>
      <c r="D111" s="28">
        <v>10.55</v>
      </c>
      <c r="E111" s="28">
        <v>2</v>
      </c>
      <c r="F111" s="29" t="s">
        <v>17</v>
      </c>
      <c r="G111" s="29" t="s">
        <v>10</v>
      </c>
      <c r="I111" s="23">
        <f t="shared" si="4"/>
        <v>13522.5375</v>
      </c>
      <c r="J111" s="23">
        <f t="shared" si="5"/>
        <v>182859020.43890625</v>
      </c>
      <c r="L111" s="23">
        <f t="shared" si="6"/>
        <v>6.1676041666666617</v>
      </c>
      <c r="M111" s="23">
        <f t="shared" si="7"/>
        <v>38.039341156683967</v>
      </c>
    </row>
    <row r="112" spans="1:13" ht="20" customHeight="1" outlineLevel="1" x14ac:dyDescent="0.15">
      <c r="A112" s="27">
        <v>23092</v>
      </c>
      <c r="B112" s="28">
        <v>1.32E-3</v>
      </c>
      <c r="C112" s="28">
        <v>1.04E-2</v>
      </c>
      <c r="D112" s="28">
        <v>10.18</v>
      </c>
      <c r="E112" s="28">
        <v>2</v>
      </c>
      <c r="F112" s="29" t="s">
        <v>17</v>
      </c>
      <c r="G112" s="29" t="s">
        <v>10</v>
      </c>
      <c r="I112" s="23">
        <f t="shared" si="4"/>
        <v>12594.5375</v>
      </c>
      <c r="J112" s="23">
        <f t="shared" si="5"/>
        <v>158622374.83890626</v>
      </c>
      <c r="L112" s="23">
        <f t="shared" si="6"/>
        <v>5.7976041666666607</v>
      </c>
      <c r="M112" s="23">
        <f t="shared" si="7"/>
        <v>33.612214073350628</v>
      </c>
    </row>
    <row r="113" spans="1:13" ht="20" customHeight="1" outlineLevel="1" x14ac:dyDescent="0.15">
      <c r="A113" s="27">
        <v>17920</v>
      </c>
      <c r="B113" s="28">
        <v>1.1100000000000001E-3</v>
      </c>
      <c r="C113" s="28">
        <v>1.06E-2</v>
      </c>
      <c r="D113" s="28">
        <v>11.66</v>
      </c>
      <c r="E113" s="28">
        <v>2</v>
      </c>
      <c r="F113" s="29" t="s">
        <v>17</v>
      </c>
      <c r="G113" s="29" t="s">
        <v>10</v>
      </c>
      <c r="I113" s="23">
        <f t="shared" si="4"/>
        <v>7422.5375000000004</v>
      </c>
      <c r="J113" s="23">
        <f t="shared" si="5"/>
        <v>55094062.938906252</v>
      </c>
      <c r="L113" s="23">
        <f t="shared" si="6"/>
        <v>7.2776041666666611</v>
      </c>
      <c r="M113" s="23">
        <f t="shared" si="7"/>
        <v>52.96352240668395</v>
      </c>
    </row>
    <row r="114" spans="1:13" ht="20" customHeight="1" outlineLevel="1" x14ac:dyDescent="0.15">
      <c r="A114" s="27">
        <v>19360</v>
      </c>
      <c r="B114" s="28">
        <v>1.25E-3</v>
      </c>
      <c r="C114" s="28">
        <v>9.9799999999999993E-3</v>
      </c>
      <c r="D114" s="28">
        <v>11.62</v>
      </c>
      <c r="E114" s="28">
        <v>2</v>
      </c>
      <c r="F114" s="29" t="s">
        <v>17</v>
      </c>
      <c r="G114" s="29" t="s">
        <v>10</v>
      </c>
      <c r="I114" s="23">
        <f t="shared" si="4"/>
        <v>8862.5375000000004</v>
      </c>
      <c r="J114" s="23">
        <f t="shared" si="5"/>
        <v>78544570.938906252</v>
      </c>
      <c r="L114" s="23">
        <f t="shared" si="6"/>
        <v>7.2376041666666602</v>
      </c>
      <c r="M114" s="23">
        <f t="shared" si="7"/>
        <v>52.382914073350598</v>
      </c>
    </row>
    <row r="115" spans="1:13" ht="20" customHeight="1" outlineLevel="1" x14ac:dyDescent="0.15">
      <c r="A115" s="27">
        <v>7220</v>
      </c>
      <c r="B115" s="28">
        <v>1.7000000000000001E-4</v>
      </c>
      <c r="C115" s="28">
        <v>1.0999999999999999E-2</v>
      </c>
      <c r="D115" s="28">
        <v>14.23</v>
      </c>
      <c r="E115" s="28">
        <v>2</v>
      </c>
      <c r="F115" s="29" t="s">
        <v>11</v>
      </c>
      <c r="G115" s="29" t="s">
        <v>13</v>
      </c>
      <c r="I115" s="23">
        <f t="shared" si="4"/>
        <v>-3277.4624999999996</v>
      </c>
      <c r="J115" s="23">
        <f t="shared" si="5"/>
        <v>10741760.438906247</v>
      </c>
      <c r="L115" s="23">
        <f t="shared" si="6"/>
        <v>9.8476041666666614</v>
      </c>
      <c r="M115" s="23">
        <f t="shared" si="7"/>
        <v>96.97530782335059</v>
      </c>
    </row>
    <row r="116" spans="1:13" ht="20" customHeight="1" outlineLevel="1" x14ac:dyDescent="0.15">
      <c r="A116" s="27">
        <v>12990</v>
      </c>
      <c r="B116" s="28">
        <v>8.5000000000000006E-5</v>
      </c>
      <c r="C116" s="28">
        <v>9.8399999999999998E-3</v>
      </c>
      <c r="D116" s="28">
        <v>12.23</v>
      </c>
      <c r="E116" s="28">
        <v>2</v>
      </c>
      <c r="F116" s="29" t="s">
        <v>14</v>
      </c>
      <c r="G116" s="29" t="s">
        <v>13</v>
      </c>
      <c r="I116" s="23">
        <f t="shared" si="4"/>
        <v>2492.5375000000004</v>
      </c>
      <c r="J116" s="23">
        <f t="shared" si="5"/>
        <v>6212743.1889062515</v>
      </c>
      <c r="L116" s="23">
        <f t="shared" si="6"/>
        <v>7.8476041666666614</v>
      </c>
      <c r="M116" s="23">
        <f t="shared" si="7"/>
        <v>61.584891156683945</v>
      </c>
    </row>
    <row r="117" spans="1:13" ht="20" customHeight="1" outlineLevel="1" x14ac:dyDescent="0.15">
      <c r="A117" s="27">
        <v>7700</v>
      </c>
      <c r="B117" s="28">
        <v>1.1E-4</v>
      </c>
      <c r="C117" s="28">
        <v>1.2800000000000001E-2</v>
      </c>
      <c r="D117" s="28">
        <v>14.47</v>
      </c>
      <c r="E117" s="28">
        <v>2</v>
      </c>
      <c r="F117" s="29" t="s">
        <v>14</v>
      </c>
      <c r="G117" s="29" t="s">
        <v>13</v>
      </c>
      <c r="I117" s="23">
        <f t="shared" si="4"/>
        <v>-2797.4624999999996</v>
      </c>
      <c r="J117" s="23">
        <f t="shared" si="5"/>
        <v>7825796.4389062477</v>
      </c>
      <c r="L117" s="23">
        <f t="shared" si="6"/>
        <v>10.087604166666662</v>
      </c>
      <c r="M117" s="23">
        <f t="shared" si="7"/>
        <v>101.7597578233506</v>
      </c>
    </row>
    <row r="118" spans="1:13" ht="20" customHeight="1" outlineLevel="1" x14ac:dyDescent="0.15">
      <c r="A118" s="27">
        <v>11790</v>
      </c>
      <c r="B118" s="28">
        <v>1.4999999999999999E-4</v>
      </c>
      <c r="C118" s="28">
        <v>1.0999999999999999E-2</v>
      </c>
      <c r="D118" s="28">
        <v>12.59</v>
      </c>
      <c r="E118" s="28">
        <v>2</v>
      </c>
      <c r="F118" s="29" t="s">
        <v>14</v>
      </c>
      <c r="G118" s="29" t="s">
        <v>13</v>
      </c>
      <c r="I118" s="23">
        <f t="shared" si="4"/>
        <v>1292.5375000000004</v>
      </c>
      <c r="J118" s="23">
        <f t="shared" si="5"/>
        <v>1670653.188906251</v>
      </c>
      <c r="L118" s="23">
        <f t="shared" si="6"/>
        <v>8.2076041666666608</v>
      </c>
      <c r="M118" s="23">
        <f t="shared" si="7"/>
        <v>67.364766156683928</v>
      </c>
    </row>
    <row r="119" spans="1:13" ht="20" customHeight="1" outlineLevel="1" x14ac:dyDescent="0.15">
      <c r="A119" s="27">
        <v>7230</v>
      </c>
      <c r="B119" s="28">
        <v>8.0000000000000007E-5</v>
      </c>
      <c r="C119" s="28">
        <v>1.2999999999999999E-2</v>
      </c>
      <c r="D119" s="28">
        <v>14.08</v>
      </c>
      <c r="E119" s="28">
        <v>2</v>
      </c>
      <c r="F119" s="29" t="s">
        <v>16</v>
      </c>
      <c r="G119" s="29" t="s">
        <v>13</v>
      </c>
      <c r="I119" s="23">
        <f t="shared" si="4"/>
        <v>-3267.4624999999996</v>
      </c>
      <c r="J119" s="23">
        <f t="shared" si="5"/>
        <v>10676311.188906247</v>
      </c>
      <c r="L119" s="23">
        <f t="shared" si="6"/>
        <v>9.697604166666661</v>
      </c>
      <c r="M119" s="23">
        <f t="shared" si="7"/>
        <v>94.04352657335059</v>
      </c>
    </row>
    <row r="120" spans="1:13" ht="20" customHeight="1" outlineLevel="1" x14ac:dyDescent="0.15">
      <c r="A120" s="27">
        <v>7100</v>
      </c>
      <c r="B120" s="28">
        <v>2.9E-4</v>
      </c>
      <c r="C120" s="28">
        <v>1.2E-2</v>
      </c>
      <c r="D120" s="28">
        <v>14.09</v>
      </c>
      <c r="E120" s="28">
        <v>2</v>
      </c>
      <c r="F120" s="29" t="s">
        <v>23</v>
      </c>
      <c r="G120" s="29" t="s">
        <v>13</v>
      </c>
      <c r="I120" s="23">
        <f t="shared" si="4"/>
        <v>-3397.4624999999996</v>
      </c>
      <c r="J120" s="23">
        <f t="shared" si="5"/>
        <v>11542751.438906247</v>
      </c>
      <c r="L120" s="23">
        <f t="shared" si="6"/>
        <v>9.7076041666666608</v>
      </c>
      <c r="M120" s="23">
        <f t="shared" si="7"/>
        <v>94.237578656683908</v>
      </c>
    </row>
    <row r="121" spans="1:13" ht="20" customHeight="1" outlineLevel="1" x14ac:dyDescent="0.15">
      <c r="A121" s="27">
        <v>10574</v>
      </c>
      <c r="B121" s="28">
        <v>1.3999999999999999E-4</v>
      </c>
      <c r="C121" s="28">
        <v>9.1999999999999998E-3</v>
      </c>
      <c r="D121" s="28">
        <v>12.02</v>
      </c>
      <c r="E121" s="28">
        <v>2</v>
      </c>
      <c r="F121" s="29" t="s">
        <v>11</v>
      </c>
      <c r="G121" s="29" t="s">
        <v>13</v>
      </c>
      <c r="I121" s="23">
        <f t="shared" si="4"/>
        <v>76.537500000000364</v>
      </c>
      <c r="J121" s="23">
        <f t="shared" si="5"/>
        <v>5857.9889062500561</v>
      </c>
      <c r="L121" s="23">
        <f t="shared" si="6"/>
        <v>7.6376041666666605</v>
      </c>
      <c r="M121" s="23">
        <f t="shared" si="7"/>
        <v>58.332997406683937</v>
      </c>
    </row>
    <row r="122" spans="1:13" ht="20" customHeight="1" outlineLevel="1" x14ac:dyDescent="0.15">
      <c r="A122" s="27">
        <v>13720</v>
      </c>
      <c r="B122" s="28">
        <v>1.8000000000000001E-4</v>
      </c>
      <c r="C122" s="28">
        <v>8.9200000000000008E-3</v>
      </c>
      <c r="D122" s="28">
        <v>12.97</v>
      </c>
      <c r="E122" s="28">
        <v>2</v>
      </c>
      <c r="F122" s="29" t="s">
        <v>24</v>
      </c>
      <c r="G122" s="29" t="s">
        <v>13</v>
      </c>
      <c r="I122" s="23">
        <f t="shared" si="4"/>
        <v>3222.5375000000004</v>
      </c>
      <c r="J122" s="23">
        <f t="shared" si="5"/>
        <v>10384747.938906252</v>
      </c>
      <c r="L122" s="23">
        <f t="shared" si="6"/>
        <v>8.5876041666666616</v>
      </c>
      <c r="M122" s="23">
        <f t="shared" si="7"/>
        <v>73.746945323350602</v>
      </c>
    </row>
    <row r="123" spans="1:13" ht="20" customHeight="1" outlineLevel="1" x14ac:dyDescent="0.15">
      <c r="A123" s="27">
        <v>14732</v>
      </c>
      <c r="B123" s="28">
        <v>1.1E-4</v>
      </c>
      <c r="C123" s="28">
        <v>8.9200000000000008E-3</v>
      </c>
      <c r="D123" s="28">
        <v>12.89</v>
      </c>
      <c r="E123" s="28">
        <v>2</v>
      </c>
      <c r="F123" s="29" t="s">
        <v>24</v>
      </c>
      <c r="G123" s="29" t="s">
        <v>13</v>
      </c>
      <c r="I123" s="23">
        <f t="shared" si="4"/>
        <v>4234.5375000000004</v>
      </c>
      <c r="J123" s="23">
        <f t="shared" si="5"/>
        <v>17931307.838906255</v>
      </c>
      <c r="L123" s="23">
        <f t="shared" si="6"/>
        <v>8.5076041666666615</v>
      </c>
      <c r="M123" s="23">
        <f t="shared" si="7"/>
        <v>72.379328656683938</v>
      </c>
    </row>
    <row r="124" spans="1:13" ht="20" customHeight="1" outlineLevel="1" x14ac:dyDescent="0.15">
      <c r="A124" s="27">
        <v>8052</v>
      </c>
      <c r="B124" s="28">
        <v>8.6999999999999993</v>
      </c>
      <c r="C124" s="28">
        <v>1.8</v>
      </c>
      <c r="D124" s="28">
        <v>2.42</v>
      </c>
      <c r="E124" s="28">
        <v>3</v>
      </c>
      <c r="F124" s="29" t="s">
        <v>20</v>
      </c>
      <c r="G124" s="29" t="s">
        <v>12</v>
      </c>
      <c r="I124" s="23">
        <f t="shared" si="4"/>
        <v>-2445.4624999999996</v>
      </c>
      <c r="J124" s="23">
        <f t="shared" si="5"/>
        <v>5980286.8389062481</v>
      </c>
      <c r="L124" s="23">
        <f t="shared" si="6"/>
        <v>-1.9623958333333391</v>
      </c>
      <c r="M124" s="23">
        <f t="shared" si="7"/>
        <v>3.8509974066840504</v>
      </c>
    </row>
    <row r="125" spans="1:13" ht="20" customHeight="1" outlineLevel="1" x14ac:dyDescent="0.15">
      <c r="A125" s="27">
        <v>9030</v>
      </c>
      <c r="B125" s="28">
        <v>45</v>
      </c>
      <c r="C125" s="28">
        <v>2.63</v>
      </c>
      <c r="D125" s="28">
        <v>1.45</v>
      </c>
      <c r="E125" s="28">
        <v>3</v>
      </c>
      <c r="F125" s="29" t="s">
        <v>19</v>
      </c>
      <c r="G125" s="29" t="s">
        <v>12</v>
      </c>
      <c r="I125" s="23">
        <f t="shared" si="4"/>
        <v>-1467.4624999999996</v>
      </c>
      <c r="J125" s="23">
        <f t="shared" si="5"/>
        <v>2153446.1889062491</v>
      </c>
      <c r="L125" s="23">
        <f t="shared" si="6"/>
        <v>-2.9323958333333389</v>
      </c>
      <c r="M125" s="23">
        <f t="shared" si="7"/>
        <v>8.5989453233507263</v>
      </c>
    </row>
    <row r="126" spans="1:13" ht="20" customHeight="1" outlineLevel="1" x14ac:dyDescent="0.15">
      <c r="A126" s="27">
        <v>11250</v>
      </c>
      <c r="B126" s="28">
        <v>672</v>
      </c>
      <c r="C126" s="28">
        <v>6.98</v>
      </c>
      <c r="D126" s="28">
        <v>-2.2999999999999998</v>
      </c>
      <c r="E126" s="28">
        <v>3</v>
      </c>
      <c r="F126" s="29" t="s">
        <v>19</v>
      </c>
      <c r="G126" s="29" t="s">
        <v>12</v>
      </c>
      <c r="I126" s="23">
        <f t="shared" si="4"/>
        <v>752.53750000000036</v>
      </c>
      <c r="J126" s="23">
        <f t="shared" si="5"/>
        <v>566312.68890625052</v>
      </c>
      <c r="L126" s="23">
        <f t="shared" si="6"/>
        <v>-6.6823958333333389</v>
      </c>
      <c r="M126" s="23">
        <f t="shared" si="7"/>
        <v>44.654414073350772</v>
      </c>
    </row>
    <row r="127" spans="1:13" ht="20" customHeight="1" outlineLevel="1" x14ac:dyDescent="0.15">
      <c r="A127" s="27">
        <v>12098</v>
      </c>
      <c r="B127" s="28">
        <v>689</v>
      </c>
      <c r="C127" s="28">
        <v>7.01</v>
      </c>
      <c r="D127" s="28">
        <v>0.02</v>
      </c>
      <c r="E127" s="28">
        <v>3</v>
      </c>
      <c r="F127" s="29" t="s">
        <v>19</v>
      </c>
      <c r="G127" s="29" t="s">
        <v>12</v>
      </c>
      <c r="I127" s="23">
        <f t="shared" si="4"/>
        <v>1600.5375000000004</v>
      </c>
      <c r="J127" s="23">
        <f t="shared" si="5"/>
        <v>2561720.2889062511</v>
      </c>
      <c r="L127" s="23">
        <f t="shared" si="6"/>
        <v>-4.3623958333333395</v>
      </c>
      <c r="M127" s="23">
        <f t="shared" si="7"/>
        <v>19.030497406684081</v>
      </c>
    </row>
    <row r="128" spans="1:13" ht="20" customHeight="1" outlineLevel="1" x14ac:dyDescent="0.15">
      <c r="A128" s="27">
        <v>8945</v>
      </c>
      <c r="B128" s="28">
        <v>38</v>
      </c>
      <c r="C128" s="28">
        <v>2.4870000000000001</v>
      </c>
      <c r="D128" s="28">
        <v>0.12</v>
      </c>
      <c r="E128" s="28">
        <v>3</v>
      </c>
      <c r="F128" s="29" t="s">
        <v>32</v>
      </c>
      <c r="G128" s="29" t="s">
        <v>12</v>
      </c>
      <c r="I128" s="23">
        <f t="shared" si="4"/>
        <v>-1552.4624999999996</v>
      </c>
      <c r="J128" s="23">
        <f t="shared" si="5"/>
        <v>2410139.8139062487</v>
      </c>
      <c r="L128" s="23">
        <f t="shared" si="6"/>
        <v>-4.2623958333333389</v>
      </c>
      <c r="M128" s="23">
        <f t="shared" si="7"/>
        <v>18.16801824001741</v>
      </c>
    </row>
    <row r="129" spans="1:13" ht="20" customHeight="1" outlineLevel="1" x14ac:dyDescent="0.15">
      <c r="A129" s="27">
        <v>14060</v>
      </c>
      <c r="B129" s="28">
        <v>1092</v>
      </c>
      <c r="C129" s="28">
        <v>5.7450000000000001</v>
      </c>
      <c r="D129" s="28">
        <v>-2.04</v>
      </c>
      <c r="E129" s="28">
        <v>3</v>
      </c>
      <c r="F129" s="29" t="s">
        <v>19</v>
      </c>
      <c r="G129" s="29" t="s">
        <v>12</v>
      </c>
      <c r="I129" s="23">
        <f t="shared" si="4"/>
        <v>3562.5375000000004</v>
      </c>
      <c r="J129" s="23">
        <f t="shared" si="5"/>
        <v>12691673.438906252</v>
      </c>
      <c r="L129" s="23">
        <f t="shared" si="6"/>
        <v>-6.4223958333333391</v>
      </c>
      <c r="M129" s="23">
        <f t="shared" si="7"/>
        <v>41.247168240017437</v>
      </c>
    </row>
    <row r="130" spans="1:13" ht="20" customHeight="1" outlineLevel="1" x14ac:dyDescent="0.15">
      <c r="A130" s="27">
        <v>13023</v>
      </c>
      <c r="B130" s="28">
        <v>998</v>
      </c>
      <c r="C130" s="28">
        <v>6.21</v>
      </c>
      <c r="D130" s="28">
        <v>-1.38</v>
      </c>
      <c r="E130" s="28">
        <v>3</v>
      </c>
      <c r="F130" s="29" t="s">
        <v>19</v>
      </c>
      <c r="G130" s="29" t="s">
        <v>12</v>
      </c>
      <c r="I130" s="23">
        <f t="shared" si="4"/>
        <v>2525.5375000000004</v>
      </c>
      <c r="J130" s="23">
        <f t="shared" si="5"/>
        <v>6378339.663906252</v>
      </c>
      <c r="L130" s="23">
        <f t="shared" si="6"/>
        <v>-5.7623958333333389</v>
      </c>
      <c r="M130" s="23">
        <f t="shared" si="7"/>
        <v>33.205205740017426</v>
      </c>
    </row>
    <row r="131" spans="1:13" ht="20" customHeight="1" outlineLevel="1" x14ac:dyDescent="0.15">
      <c r="A131" s="27">
        <v>10012</v>
      </c>
      <c r="B131" s="28">
        <v>552</v>
      </c>
      <c r="C131" s="28">
        <v>5.8559999999999999</v>
      </c>
      <c r="D131" s="28">
        <v>1.2999999999999999E-2</v>
      </c>
      <c r="E131" s="28">
        <v>3</v>
      </c>
      <c r="F131" s="29" t="s">
        <v>19</v>
      </c>
      <c r="G131" s="29" t="s">
        <v>12</v>
      </c>
      <c r="I131" s="23">
        <f t="shared" si="4"/>
        <v>-485.46249999999964</v>
      </c>
      <c r="J131" s="23">
        <f t="shared" si="5"/>
        <v>235673.83890624964</v>
      </c>
      <c r="L131" s="23">
        <f t="shared" si="6"/>
        <v>-4.3693958333333391</v>
      </c>
      <c r="M131" s="23">
        <f t="shared" si="7"/>
        <v>19.091619948350747</v>
      </c>
    </row>
    <row r="132" spans="1:13" ht="20" customHeight="1" outlineLevel="1" x14ac:dyDescent="0.15">
      <c r="A132" s="27">
        <v>13089</v>
      </c>
      <c r="B132" s="28">
        <v>788</v>
      </c>
      <c r="C132" s="28">
        <v>5.992</v>
      </c>
      <c r="D132" s="28">
        <v>-0.12</v>
      </c>
      <c r="E132" s="28">
        <v>3</v>
      </c>
      <c r="F132" s="29" t="s">
        <v>19</v>
      </c>
      <c r="G132" s="29" t="s">
        <v>12</v>
      </c>
      <c r="I132" s="23">
        <f t="shared" si="4"/>
        <v>2591.5375000000004</v>
      </c>
      <c r="J132" s="23">
        <f t="shared" si="5"/>
        <v>6716066.6139062522</v>
      </c>
      <c r="L132" s="23">
        <f t="shared" si="6"/>
        <v>-4.5023958333333391</v>
      </c>
      <c r="M132" s="23">
        <f t="shared" si="7"/>
        <v>20.271568240017412</v>
      </c>
    </row>
    <row r="133" spans="1:13" ht="20" customHeight="1" outlineLevel="1" x14ac:dyDescent="0.15">
      <c r="A133" s="27">
        <v>9320</v>
      </c>
      <c r="B133" s="28">
        <v>29</v>
      </c>
      <c r="C133" s="28">
        <v>1.91</v>
      </c>
      <c r="D133" s="28">
        <v>1.236</v>
      </c>
      <c r="E133" s="28">
        <v>3</v>
      </c>
      <c r="F133" s="29" t="s">
        <v>19</v>
      </c>
      <c r="G133" s="29" t="s">
        <v>12</v>
      </c>
      <c r="I133" s="23">
        <f t="shared" ref="I133:I196" si="8">A133-$A$247</f>
        <v>-1177.4624999999996</v>
      </c>
      <c r="J133" s="23">
        <f t="shared" ref="J133:J196" si="9">I133^2</f>
        <v>1386417.9389062491</v>
      </c>
      <c r="L133" s="23">
        <f t="shared" ref="L133:L196" si="10">D133-$D$247</f>
        <v>-3.1463958333333393</v>
      </c>
      <c r="M133" s="23">
        <f t="shared" ref="M133:M196" si="11">L133^2</f>
        <v>9.8998067400173984</v>
      </c>
    </row>
    <row r="134" spans="1:13" ht="20" customHeight="1" outlineLevel="1" x14ac:dyDescent="0.15">
      <c r="A134" s="27">
        <v>30000</v>
      </c>
      <c r="B134" s="28">
        <v>28840</v>
      </c>
      <c r="C134" s="28">
        <v>6.3</v>
      </c>
      <c r="D134" s="28">
        <v>-4.2</v>
      </c>
      <c r="E134" s="28">
        <v>3</v>
      </c>
      <c r="F134" s="29" t="s">
        <v>19</v>
      </c>
      <c r="G134" s="29" t="s">
        <v>10</v>
      </c>
      <c r="I134" s="23">
        <f t="shared" si="8"/>
        <v>19502.537499999999</v>
      </c>
      <c r="J134" s="23">
        <f t="shared" si="9"/>
        <v>380348968.93890619</v>
      </c>
      <c r="L134" s="23">
        <f t="shared" si="10"/>
        <v>-8.5823958333333401</v>
      </c>
      <c r="M134" s="23">
        <f t="shared" si="11"/>
        <v>73.657518240017481</v>
      </c>
    </row>
    <row r="135" spans="1:13" ht="20" customHeight="1" outlineLevel="1" x14ac:dyDescent="0.15">
      <c r="A135" s="27">
        <v>15276</v>
      </c>
      <c r="B135" s="28">
        <v>1136</v>
      </c>
      <c r="C135" s="28">
        <v>7.2</v>
      </c>
      <c r="D135" s="28">
        <v>-1.97</v>
      </c>
      <c r="E135" s="28">
        <v>3</v>
      </c>
      <c r="F135" s="29" t="s">
        <v>19</v>
      </c>
      <c r="G135" s="29" t="s">
        <v>10</v>
      </c>
      <c r="I135" s="23">
        <f t="shared" si="8"/>
        <v>4778.5375000000004</v>
      </c>
      <c r="J135" s="23">
        <f t="shared" si="9"/>
        <v>22834420.638906252</v>
      </c>
      <c r="L135" s="23">
        <f t="shared" si="10"/>
        <v>-6.3523958333333388</v>
      </c>
      <c r="M135" s="23">
        <f t="shared" si="11"/>
        <v>40.352932823350763</v>
      </c>
    </row>
    <row r="136" spans="1:13" ht="20" customHeight="1" outlineLevel="1" x14ac:dyDescent="0.15">
      <c r="A136" s="27">
        <v>9700</v>
      </c>
      <c r="B136" s="28">
        <v>74</v>
      </c>
      <c r="C136" s="28">
        <v>2.89</v>
      </c>
      <c r="D136" s="28">
        <v>0.16</v>
      </c>
      <c r="E136" s="28">
        <v>3</v>
      </c>
      <c r="F136" s="29" t="s">
        <v>20</v>
      </c>
      <c r="G136" s="29" t="s">
        <v>10</v>
      </c>
      <c r="I136" s="23">
        <f t="shared" si="8"/>
        <v>-797.46249999999964</v>
      </c>
      <c r="J136" s="23">
        <f t="shared" si="9"/>
        <v>635946.43890624947</v>
      </c>
      <c r="L136" s="23">
        <f t="shared" si="10"/>
        <v>-4.2223958333333389</v>
      </c>
      <c r="M136" s="23">
        <f t="shared" si="11"/>
        <v>17.828626573350743</v>
      </c>
    </row>
    <row r="137" spans="1:13" ht="20" customHeight="1" outlineLevel="1" x14ac:dyDescent="0.15">
      <c r="A137" s="27">
        <v>29560</v>
      </c>
      <c r="B137" s="28">
        <v>188000</v>
      </c>
      <c r="C137" s="28">
        <v>6.02</v>
      </c>
      <c r="D137" s="28">
        <v>-4.01</v>
      </c>
      <c r="E137" s="28">
        <v>3</v>
      </c>
      <c r="F137" s="29" t="s">
        <v>19</v>
      </c>
      <c r="G137" s="29" t="s">
        <v>10</v>
      </c>
      <c r="I137" s="23">
        <f t="shared" si="8"/>
        <v>19062.537499999999</v>
      </c>
      <c r="J137" s="23">
        <f t="shared" si="9"/>
        <v>363380335.93890619</v>
      </c>
      <c r="L137" s="23">
        <f t="shared" si="10"/>
        <v>-8.3923958333333388</v>
      </c>
      <c r="M137" s="23">
        <f t="shared" si="11"/>
        <v>70.432307823350783</v>
      </c>
    </row>
    <row r="138" spans="1:13" ht="20" customHeight="1" outlineLevel="1" x14ac:dyDescent="0.15">
      <c r="A138" s="27">
        <v>16390</v>
      </c>
      <c r="B138" s="28">
        <v>1278</v>
      </c>
      <c r="C138" s="28">
        <v>5.68</v>
      </c>
      <c r="D138" s="28">
        <v>-3.32</v>
      </c>
      <c r="E138" s="28">
        <v>3</v>
      </c>
      <c r="F138" s="29" t="s">
        <v>19</v>
      </c>
      <c r="G138" s="29" t="s">
        <v>10</v>
      </c>
      <c r="I138" s="23">
        <f t="shared" si="8"/>
        <v>5892.5375000000004</v>
      </c>
      <c r="J138" s="23">
        <f t="shared" si="9"/>
        <v>34721998.188906252</v>
      </c>
      <c r="L138" s="23">
        <f t="shared" si="10"/>
        <v>-7.7023958333333393</v>
      </c>
      <c r="M138" s="23">
        <f t="shared" si="11"/>
        <v>59.326901573350789</v>
      </c>
    </row>
    <row r="139" spans="1:13" ht="20" customHeight="1" outlineLevel="1" x14ac:dyDescent="0.15">
      <c r="A139" s="27">
        <v>25070</v>
      </c>
      <c r="B139" s="28">
        <v>14500</v>
      </c>
      <c r="C139" s="28">
        <v>5.92</v>
      </c>
      <c r="D139" s="28">
        <v>-3.98</v>
      </c>
      <c r="E139" s="28">
        <v>3</v>
      </c>
      <c r="F139" s="29" t="s">
        <v>19</v>
      </c>
      <c r="G139" s="29" t="s">
        <v>10</v>
      </c>
      <c r="I139" s="23">
        <f t="shared" si="8"/>
        <v>14572.5375</v>
      </c>
      <c r="J139" s="23">
        <f t="shared" si="9"/>
        <v>212358849.18890625</v>
      </c>
      <c r="L139" s="23">
        <f t="shared" si="10"/>
        <v>-8.3623958333333395</v>
      </c>
      <c r="M139" s="23">
        <f t="shared" si="11"/>
        <v>69.929664073350793</v>
      </c>
    </row>
    <row r="140" spans="1:13" ht="20" customHeight="1" outlineLevel="1" x14ac:dyDescent="0.15">
      <c r="A140" s="27">
        <v>28700</v>
      </c>
      <c r="B140" s="28">
        <v>16790</v>
      </c>
      <c r="C140" s="28">
        <v>6.4</v>
      </c>
      <c r="D140" s="28">
        <v>-4.09</v>
      </c>
      <c r="E140" s="28">
        <v>3</v>
      </c>
      <c r="F140" s="29" t="s">
        <v>19</v>
      </c>
      <c r="G140" s="29" t="s">
        <v>10</v>
      </c>
      <c r="I140" s="23">
        <f t="shared" si="8"/>
        <v>18202.537499999999</v>
      </c>
      <c r="J140" s="23">
        <f t="shared" si="9"/>
        <v>331332371.43890619</v>
      </c>
      <c r="L140" s="23">
        <f t="shared" si="10"/>
        <v>-8.4723958333333389</v>
      </c>
      <c r="M140" s="23">
        <f t="shared" si="11"/>
        <v>71.781491156684126</v>
      </c>
    </row>
    <row r="141" spans="1:13" ht="20" customHeight="1" outlineLevel="1" x14ac:dyDescent="0.15">
      <c r="A141" s="27">
        <v>26140</v>
      </c>
      <c r="B141" s="28">
        <v>14520</v>
      </c>
      <c r="C141" s="28">
        <v>5.49</v>
      </c>
      <c r="D141" s="28">
        <v>-3.8</v>
      </c>
      <c r="E141" s="28">
        <v>3</v>
      </c>
      <c r="F141" s="29" t="s">
        <v>19</v>
      </c>
      <c r="G141" s="29" t="s">
        <v>10</v>
      </c>
      <c r="I141" s="23">
        <f t="shared" si="8"/>
        <v>15642.5375</v>
      </c>
      <c r="J141" s="23">
        <f t="shared" si="9"/>
        <v>244688979.43890625</v>
      </c>
      <c r="L141" s="23">
        <f t="shared" si="10"/>
        <v>-8.182395833333338</v>
      </c>
      <c r="M141" s="23">
        <f t="shared" si="11"/>
        <v>66.951601573350771</v>
      </c>
    </row>
    <row r="142" spans="1:13" ht="20" customHeight="1" outlineLevel="1" x14ac:dyDescent="0.15">
      <c r="A142" s="27">
        <v>20120</v>
      </c>
      <c r="B142" s="28">
        <v>4720</v>
      </c>
      <c r="C142" s="28">
        <v>6.78</v>
      </c>
      <c r="D142" s="28">
        <v>-3.4</v>
      </c>
      <c r="E142" s="28">
        <v>3</v>
      </c>
      <c r="F142" s="29" t="s">
        <v>19</v>
      </c>
      <c r="G142" s="29" t="s">
        <v>10</v>
      </c>
      <c r="I142" s="23">
        <f t="shared" si="8"/>
        <v>9622.5375000000004</v>
      </c>
      <c r="J142" s="23">
        <f t="shared" si="9"/>
        <v>92593227.938906252</v>
      </c>
      <c r="L142" s="23">
        <f t="shared" si="10"/>
        <v>-7.7823958333333394</v>
      </c>
      <c r="M142" s="23">
        <f t="shared" si="11"/>
        <v>60.565684906684119</v>
      </c>
    </row>
    <row r="143" spans="1:13" ht="20" customHeight="1" outlineLevel="1" x14ac:dyDescent="0.15">
      <c r="A143" s="27">
        <v>22350</v>
      </c>
      <c r="B143" s="28">
        <v>12450</v>
      </c>
      <c r="C143" s="28">
        <v>6.36</v>
      </c>
      <c r="D143" s="28">
        <v>-3.67</v>
      </c>
      <c r="E143" s="28">
        <v>3</v>
      </c>
      <c r="F143" s="29" t="s">
        <v>19</v>
      </c>
      <c r="G143" s="29" t="s">
        <v>10</v>
      </c>
      <c r="I143" s="23">
        <f t="shared" si="8"/>
        <v>11852.5375</v>
      </c>
      <c r="J143" s="23">
        <f t="shared" si="9"/>
        <v>140482645.18890625</v>
      </c>
      <c r="L143" s="23">
        <f t="shared" si="10"/>
        <v>-8.052395833333339</v>
      </c>
      <c r="M143" s="23">
        <f t="shared" si="11"/>
        <v>64.841078656684118</v>
      </c>
    </row>
    <row r="144" spans="1:13" ht="20" customHeight="1" outlineLevel="1" x14ac:dyDescent="0.15">
      <c r="A144" s="27">
        <v>22012</v>
      </c>
      <c r="B144" s="28">
        <v>6748</v>
      </c>
      <c r="C144" s="28">
        <v>6.64</v>
      </c>
      <c r="D144" s="28">
        <v>-2.5499999999999998</v>
      </c>
      <c r="E144" s="28">
        <v>3</v>
      </c>
      <c r="F144" s="29" t="s">
        <v>19</v>
      </c>
      <c r="G144" s="29" t="s">
        <v>10</v>
      </c>
      <c r="I144" s="23">
        <f t="shared" si="8"/>
        <v>11514.5375</v>
      </c>
      <c r="J144" s="23">
        <f t="shared" si="9"/>
        <v>132584573.83890626</v>
      </c>
      <c r="L144" s="23">
        <f t="shared" si="10"/>
        <v>-6.9323958333333389</v>
      </c>
      <c r="M144" s="23">
        <f t="shared" si="11"/>
        <v>48.058111990017437</v>
      </c>
    </row>
    <row r="145" spans="1:13" ht="20" customHeight="1" outlineLevel="1" x14ac:dyDescent="0.15">
      <c r="A145" s="27">
        <v>19400</v>
      </c>
      <c r="B145" s="28">
        <v>10920</v>
      </c>
      <c r="C145" s="28">
        <v>6.03</v>
      </c>
      <c r="D145" s="28">
        <v>-3.08</v>
      </c>
      <c r="E145" s="28">
        <v>3</v>
      </c>
      <c r="F145" s="29" t="s">
        <v>19</v>
      </c>
      <c r="G145" s="29" t="s">
        <v>10</v>
      </c>
      <c r="I145" s="23">
        <f t="shared" si="8"/>
        <v>8902.5375000000004</v>
      </c>
      <c r="J145" s="23">
        <f t="shared" si="9"/>
        <v>79255173.938906252</v>
      </c>
      <c r="L145" s="23">
        <f t="shared" si="10"/>
        <v>-7.4623958333333391</v>
      </c>
      <c r="M145" s="23">
        <f t="shared" si="11"/>
        <v>55.687351573350782</v>
      </c>
    </row>
    <row r="146" spans="1:13" ht="20" customHeight="1" outlineLevel="1" x14ac:dyDescent="0.15">
      <c r="A146" s="27">
        <v>17140</v>
      </c>
      <c r="B146" s="28">
        <v>883</v>
      </c>
      <c r="C146" s="28">
        <v>5.6529999999999996</v>
      </c>
      <c r="D146" s="28">
        <v>-2.64</v>
      </c>
      <c r="E146" s="28">
        <v>3</v>
      </c>
      <c r="F146" s="29" t="s">
        <v>19</v>
      </c>
      <c r="G146" s="29" t="s">
        <v>10</v>
      </c>
      <c r="I146" s="23">
        <f t="shared" si="8"/>
        <v>6642.5375000000004</v>
      </c>
      <c r="J146" s="23">
        <f t="shared" si="9"/>
        <v>44123304.438906252</v>
      </c>
      <c r="L146" s="23">
        <f t="shared" si="10"/>
        <v>-7.0223958333333396</v>
      </c>
      <c r="M146" s="23">
        <f t="shared" si="11"/>
        <v>49.314043240017448</v>
      </c>
    </row>
    <row r="147" spans="1:13" ht="20" customHeight="1" outlineLevel="1" x14ac:dyDescent="0.15">
      <c r="A147" s="27">
        <v>5800</v>
      </c>
      <c r="B147" s="28">
        <v>0.81</v>
      </c>
      <c r="C147" s="28">
        <v>0.9</v>
      </c>
      <c r="D147" s="28">
        <v>5.05</v>
      </c>
      <c r="E147" s="28">
        <v>3</v>
      </c>
      <c r="F147" s="29" t="s">
        <v>21</v>
      </c>
      <c r="G147" s="29" t="s">
        <v>13</v>
      </c>
      <c r="I147" s="23">
        <f t="shared" si="8"/>
        <v>-4697.4624999999996</v>
      </c>
      <c r="J147" s="23">
        <f t="shared" si="9"/>
        <v>22066153.938906245</v>
      </c>
      <c r="L147" s="23">
        <f t="shared" si="10"/>
        <v>0.66760416666666078</v>
      </c>
      <c r="M147" s="23">
        <f t="shared" si="11"/>
        <v>0.44569532335068657</v>
      </c>
    </row>
    <row r="148" spans="1:13" ht="20" customHeight="1" outlineLevel="1" x14ac:dyDescent="0.15">
      <c r="A148" s="27">
        <v>6757</v>
      </c>
      <c r="B148" s="28">
        <v>1.43</v>
      </c>
      <c r="C148" s="28">
        <v>1.1200000000000001</v>
      </c>
      <c r="D148" s="28">
        <v>2.41</v>
      </c>
      <c r="E148" s="28">
        <v>3</v>
      </c>
      <c r="F148" s="29" t="s">
        <v>21</v>
      </c>
      <c r="G148" s="29" t="s">
        <v>13</v>
      </c>
      <c r="I148" s="23">
        <f t="shared" si="8"/>
        <v>-3740.4624999999996</v>
      </c>
      <c r="J148" s="23">
        <f t="shared" si="9"/>
        <v>13991059.713906247</v>
      </c>
      <c r="L148" s="23">
        <f t="shared" si="10"/>
        <v>-1.9723958333333389</v>
      </c>
      <c r="M148" s="23">
        <f t="shared" si="11"/>
        <v>3.8903453233507164</v>
      </c>
    </row>
    <row r="149" spans="1:13" ht="20" customHeight="1" outlineLevel="1" x14ac:dyDescent="0.15">
      <c r="A149" s="27">
        <v>6380</v>
      </c>
      <c r="B149" s="28">
        <v>1.35</v>
      </c>
      <c r="C149" s="28">
        <v>0.98</v>
      </c>
      <c r="D149" s="28">
        <v>2.93</v>
      </c>
      <c r="E149" s="28">
        <v>3</v>
      </c>
      <c r="F149" s="29" t="s">
        <v>21</v>
      </c>
      <c r="G149" s="29" t="s">
        <v>13</v>
      </c>
      <c r="I149" s="23">
        <f t="shared" si="8"/>
        <v>-4117.4624999999996</v>
      </c>
      <c r="J149" s="23">
        <f t="shared" si="9"/>
        <v>16953497.438906249</v>
      </c>
      <c r="L149" s="23">
        <f t="shared" si="10"/>
        <v>-1.4523958333333389</v>
      </c>
      <c r="M149" s="23">
        <f t="shared" si="11"/>
        <v>2.1094536566840438</v>
      </c>
    </row>
    <row r="150" spans="1:13" ht="20" customHeight="1" outlineLevel="1" x14ac:dyDescent="0.15">
      <c r="A150" s="27">
        <v>5936</v>
      </c>
      <c r="B150" s="28">
        <v>1.357</v>
      </c>
      <c r="C150" s="28">
        <v>1.1060000000000001</v>
      </c>
      <c r="D150" s="28">
        <v>4.46</v>
      </c>
      <c r="E150" s="28">
        <v>3</v>
      </c>
      <c r="F150" s="29" t="s">
        <v>21</v>
      </c>
      <c r="G150" s="29" t="s">
        <v>13</v>
      </c>
      <c r="I150" s="23">
        <f t="shared" si="8"/>
        <v>-4561.4624999999996</v>
      </c>
      <c r="J150" s="23">
        <f t="shared" si="9"/>
        <v>20806940.138906248</v>
      </c>
      <c r="L150" s="23">
        <f t="shared" si="10"/>
        <v>7.7604166666660923E-2</v>
      </c>
      <c r="M150" s="23">
        <f t="shared" si="11"/>
        <v>6.0224066840268865E-3</v>
      </c>
    </row>
    <row r="151" spans="1:13" ht="20" customHeight="1" outlineLevel="1" x14ac:dyDescent="0.15">
      <c r="A151" s="27">
        <v>5587</v>
      </c>
      <c r="B151" s="28">
        <v>0.81899999999999995</v>
      </c>
      <c r="C151" s="28">
        <v>0.99</v>
      </c>
      <c r="D151" s="28">
        <v>5.03</v>
      </c>
      <c r="E151" s="28">
        <v>3</v>
      </c>
      <c r="F151" s="29" t="s">
        <v>21</v>
      </c>
      <c r="G151" s="29" t="s">
        <v>13</v>
      </c>
      <c r="I151" s="23">
        <f t="shared" si="8"/>
        <v>-4910.4624999999996</v>
      </c>
      <c r="J151" s="23">
        <f t="shared" si="9"/>
        <v>24112641.963906247</v>
      </c>
      <c r="L151" s="23">
        <f t="shared" si="10"/>
        <v>0.64760416666666121</v>
      </c>
      <c r="M151" s="23">
        <f t="shared" si="11"/>
        <v>0.41939115668402072</v>
      </c>
    </row>
    <row r="152" spans="1:13" ht="20" customHeight="1" outlineLevel="1" x14ac:dyDescent="0.15">
      <c r="A152" s="27">
        <v>5300</v>
      </c>
      <c r="B152" s="28">
        <v>0.59</v>
      </c>
      <c r="C152" s="28">
        <v>0.91</v>
      </c>
      <c r="D152" s="28">
        <v>5.49</v>
      </c>
      <c r="E152" s="28">
        <v>3</v>
      </c>
      <c r="F152" s="29" t="s">
        <v>21</v>
      </c>
      <c r="G152" s="29" t="s">
        <v>13</v>
      </c>
      <c r="I152" s="23">
        <f t="shared" si="8"/>
        <v>-5197.4624999999996</v>
      </c>
      <c r="J152" s="23">
        <f t="shared" si="9"/>
        <v>27013616.438906245</v>
      </c>
      <c r="L152" s="23">
        <f t="shared" si="10"/>
        <v>1.1076041666666612</v>
      </c>
      <c r="M152" s="23">
        <f t="shared" si="11"/>
        <v>1.2267869900173489</v>
      </c>
    </row>
    <row r="153" spans="1:13" ht="20" customHeight="1" outlineLevel="1" x14ac:dyDescent="0.15">
      <c r="A153" s="27">
        <v>7720</v>
      </c>
      <c r="B153" s="28">
        <v>7.92</v>
      </c>
      <c r="C153" s="28">
        <v>1.34</v>
      </c>
      <c r="D153" s="28">
        <v>2.44</v>
      </c>
      <c r="E153" s="28">
        <v>3</v>
      </c>
      <c r="F153" s="29" t="s">
        <v>21</v>
      </c>
      <c r="G153" s="29" t="s">
        <v>13</v>
      </c>
      <c r="I153" s="23">
        <f t="shared" si="8"/>
        <v>-2777.4624999999996</v>
      </c>
      <c r="J153" s="23">
        <f t="shared" si="9"/>
        <v>7714297.9389062477</v>
      </c>
      <c r="L153" s="23">
        <f t="shared" si="10"/>
        <v>-1.9423958333333391</v>
      </c>
      <c r="M153" s="23">
        <f t="shared" si="11"/>
        <v>3.7729015733507167</v>
      </c>
    </row>
    <row r="154" spans="1:13" ht="20" customHeight="1" outlineLevel="1" x14ac:dyDescent="0.15">
      <c r="A154" s="27">
        <v>8250</v>
      </c>
      <c r="B154" s="28">
        <v>9.25</v>
      </c>
      <c r="C154" s="28">
        <v>1.93</v>
      </c>
      <c r="D154" s="28">
        <v>-0.98</v>
      </c>
      <c r="E154" s="28">
        <v>3</v>
      </c>
      <c r="F154" s="29" t="s">
        <v>21</v>
      </c>
      <c r="G154" s="29" t="s">
        <v>13</v>
      </c>
      <c r="I154" s="23">
        <f t="shared" si="8"/>
        <v>-2247.4624999999996</v>
      </c>
      <c r="J154" s="23">
        <f t="shared" si="9"/>
        <v>5051087.6889062487</v>
      </c>
      <c r="L154" s="23">
        <f t="shared" si="10"/>
        <v>-5.3623958333333395</v>
      </c>
      <c r="M154" s="23">
        <f t="shared" si="11"/>
        <v>28.75528907335076</v>
      </c>
    </row>
    <row r="155" spans="1:13" ht="20" customHeight="1" outlineLevel="1" x14ac:dyDescent="0.15">
      <c r="A155" s="27">
        <v>4526</v>
      </c>
      <c r="B155" s="28">
        <v>0.153</v>
      </c>
      <c r="C155" s="28">
        <v>0.86499999999999999</v>
      </c>
      <c r="D155" s="28">
        <v>6.5060000000000002</v>
      </c>
      <c r="E155" s="28">
        <v>3</v>
      </c>
      <c r="F155" s="29" t="s">
        <v>26</v>
      </c>
      <c r="G155" s="29" t="s">
        <v>27</v>
      </c>
      <c r="I155" s="23">
        <f t="shared" si="8"/>
        <v>-5971.4624999999996</v>
      </c>
      <c r="J155" s="23">
        <f t="shared" si="9"/>
        <v>35658364.388906248</v>
      </c>
      <c r="L155" s="23">
        <f t="shared" si="10"/>
        <v>2.1236041666666612</v>
      </c>
      <c r="M155" s="23">
        <f t="shared" si="11"/>
        <v>4.5096946566840046</v>
      </c>
    </row>
    <row r="156" spans="1:13" ht="20" customHeight="1" outlineLevel="1" x14ac:dyDescent="0.15">
      <c r="A156" s="27">
        <v>4077</v>
      </c>
      <c r="B156" s="28">
        <v>8.5000000000000006E-2</v>
      </c>
      <c r="C156" s="28">
        <v>0.79500000000000004</v>
      </c>
      <c r="D156" s="28">
        <v>6.2279999999999998</v>
      </c>
      <c r="E156" s="28">
        <v>3</v>
      </c>
      <c r="F156" s="29" t="s">
        <v>26</v>
      </c>
      <c r="G156" s="29" t="s">
        <v>27</v>
      </c>
      <c r="I156" s="23">
        <f t="shared" si="8"/>
        <v>-6420.4624999999996</v>
      </c>
      <c r="J156" s="23">
        <f t="shared" si="9"/>
        <v>41222338.713906243</v>
      </c>
      <c r="L156" s="23">
        <f t="shared" si="10"/>
        <v>1.8456041666666607</v>
      </c>
      <c r="M156" s="23">
        <f t="shared" si="11"/>
        <v>3.4062547400173391</v>
      </c>
    </row>
    <row r="157" spans="1:13" ht="20" customHeight="1" outlineLevel="1" x14ac:dyDescent="0.15">
      <c r="A157" s="27">
        <v>4980</v>
      </c>
      <c r="B157" s="28">
        <v>0.35699999999999998</v>
      </c>
      <c r="C157" s="28">
        <v>1.1299999999999999</v>
      </c>
      <c r="D157" s="28">
        <v>4.78</v>
      </c>
      <c r="E157" s="28">
        <v>3</v>
      </c>
      <c r="F157" s="29" t="s">
        <v>28</v>
      </c>
      <c r="G157" s="29" t="s">
        <v>27</v>
      </c>
      <c r="I157" s="23">
        <f t="shared" si="8"/>
        <v>-5517.4624999999996</v>
      </c>
      <c r="J157" s="23">
        <f t="shared" si="9"/>
        <v>30442392.438906245</v>
      </c>
      <c r="L157" s="23">
        <f t="shared" si="10"/>
        <v>0.39760416666666121</v>
      </c>
      <c r="M157" s="23">
        <f t="shared" si="11"/>
        <v>0.15808907335069011</v>
      </c>
    </row>
    <row r="158" spans="1:13" ht="20" customHeight="1" outlineLevel="1" x14ac:dyDescent="0.15">
      <c r="A158" s="27">
        <v>5112</v>
      </c>
      <c r="B158" s="28">
        <v>0.63</v>
      </c>
      <c r="C158" s="28">
        <v>0.876</v>
      </c>
      <c r="D158" s="28">
        <v>4.68</v>
      </c>
      <c r="E158" s="28">
        <v>3</v>
      </c>
      <c r="F158" s="29" t="s">
        <v>29</v>
      </c>
      <c r="G158" s="29" t="s">
        <v>27</v>
      </c>
      <c r="I158" s="23">
        <f t="shared" si="8"/>
        <v>-5385.4624999999996</v>
      </c>
      <c r="J158" s="23">
        <f t="shared" si="9"/>
        <v>29003206.338906247</v>
      </c>
      <c r="L158" s="23">
        <f t="shared" si="10"/>
        <v>0.29760416666666067</v>
      </c>
      <c r="M158" s="23">
        <f t="shared" si="11"/>
        <v>8.8568240017357538E-2</v>
      </c>
    </row>
    <row r="159" spans="1:13" ht="20" customHeight="1" outlineLevel="1" x14ac:dyDescent="0.15">
      <c r="A159" s="27">
        <v>39000</v>
      </c>
      <c r="B159" s="28">
        <v>204000</v>
      </c>
      <c r="C159" s="28">
        <v>10.6</v>
      </c>
      <c r="D159" s="28">
        <v>-4.7</v>
      </c>
      <c r="E159" s="28">
        <v>3</v>
      </c>
      <c r="F159" s="29" t="s">
        <v>17</v>
      </c>
      <c r="G159" s="29" t="s">
        <v>18</v>
      </c>
      <c r="I159" s="23">
        <f t="shared" si="8"/>
        <v>28502.537499999999</v>
      </c>
      <c r="J159" s="23">
        <f t="shared" si="9"/>
        <v>812394643.93890619</v>
      </c>
      <c r="L159" s="23">
        <f t="shared" si="10"/>
        <v>-9.0823958333333401</v>
      </c>
      <c r="M159" s="23">
        <f t="shared" si="11"/>
        <v>82.489914073350818</v>
      </c>
    </row>
    <row r="160" spans="1:13" ht="20" customHeight="1" outlineLevel="1" x14ac:dyDescent="0.15">
      <c r="A160" s="27">
        <v>36108</v>
      </c>
      <c r="B160" s="28">
        <v>198000</v>
      </c>
      <c r="C160" s="28">
        <v>10.199999999999999</v>
      </c>
      <c r="D160" s="28">
        <v>-4.4000000000000004</v>
      </c>
      <c r="E160" s="28">
        <v>3</v>
      </c>
      <c r="F160" s="29" t="s">
        <v>17</v>
      </c>
      <c r="G160" s="29" t="s">
        <v>18</v>
      </c>
      <c r="I160" s="23">
        <f t="shared" si="8"/>
        <v>25610.537499999999</v>
      </c>
      <c r="J160" s="23">
        <f t="shared" si="9"/>
        <v>655899631.03890622</v>
      </c>
      <c r="L160" s="23">
        <f t="shared" si="10"/>
        <v>-8.7823958333333394</v>
      </c>
      <c r="M160" s="23">
        <f t="shared" si="11"/>
        <v>77.130476573350805</v>
      </c>
    </row>
    <row r="161" spans="1:13" ht="20" customHeight="1" outlineLevel="1" x14ac:dyDescent="0.15">
      <c r="A161" s="27">
        <v>37800</v>
      </c>
      <c r="B161" s="28">
        <v>202900</v>
      </c>
      <c r="C161" s="28">
        <v>6.86</v>
      </c>
      <c r="D161" s="28">
        <v>-4.5599999999999996</v>
      </c>
      <c r="E161" s="28">
        <v>3</v>
      </c>
      <c r="F161" s="29" t="s">
        <v>17</v>
      </c>
      <c r="G161" s="29" t="s">
        <v>18</v>
      </c>
      <c r="I161" s="23">
        <f t="shared" si="8"/>
        <v>27302.537499999999</v>
      </c>
      <c r="J161" s="23">
        <f t="shared" si="9"/>
        <v>745428553.93890619</v>
      </c>
      <c r="L161" s="23">
        <f t="shared" si="10"/>
        <v>-8.9423958333333395</v>
      </c>
      <c r="M161" s="23">
        <f t="shared" si="11"/>
        <v>79.966443240017469</v>
      </c>
    </row>
    <row r="162" spans="1:13" ht="20" customHeight="1" outlineLevel="1" x14ac:dyDescent="0.15">
      <c r="A162" s="27">
        <v>34190</v>
      </c>
      <c r="B162" s="28">
        <v>198200</v>
      </c>
      <c r="C162" s="28">
        <v>6.39</v>
      </c>
      <c r="D162" s="28">
        <v>-4.57</v>
      </c>
      <c r="E162" s="28">
        <v>3</v>
      </c>
      <c r="F162" s="29" t="s">
        <v>17</v>
      </c>
      <c r="G162" s="29" t="s">
        <v>18</v>
      </c>
      <c r="I162" s="23">
        <f t="shared" si="8"/>
        <v>23692.537499999999</v>
      </c>
      <c r="J162" s="23">
        <f t="shared" si="9"/>
        <v>561336333.18890619</v>
      </c>
      <c r="L162" s="23">
        <f t="shared" si="10"/>
        <v>-8.9523958333333393</v>
      </c>
      <c r="M162" s="23">
        <f t="shared" si="11"/>
        <v>80.145391156684141</v>
      </c>
    </row>
    <row r="163" spans="1:13" ht="20" customHeight="1" outlineLevel="1" x14ac:dyDescent="0.15">
      <c r="A163" s="27">
        <v>32460</v>
      </c>
      <c r="B163" s="28">
        <v>173800</v>
      </c>
      <c r="C163" s="28">
        <v>6.2370000000000001</v>
      </c>
      <c r="D163" s="28">
        <v>-4.3600000000000003</v>
      </c>
      <c r="E163" s="28">
        <v>3</v>
      </c>
      <c r="F163" s="29" t="s">
        <v>17</v>
      </c>
      <c r="G163" s="29" t="s">
        <v>18</v>
      </c>
      <c r="I163" s="23">
        <f t="shared" si="8"/>
        <v>21962.537499999999</v>
      </c>
      <c r="J163" s="23">
        <f t="shared" si="9"/>
        <v>482353053.43890619</v>
      </c>
      <c r="L163" s="23">
        <f t="shared" si="10"/>
        <v>-8.7423958333333402</v>
      </c>
      <c r="M163" s="23">
        <f t="shared" si="11"/>
        <v>76.429484906684152</v>
      </c>
    </row>
    <row r="164" spans="1:13" ht="20" customHeight="1" outlineLevel="1" x14ac:dyDescent="0.15">
      <c r="A164" s="27">
        <v>33750</v>
      </c>
      <c r="B164" s="28">
        <v>220000</v>
      </c>
      <c r="C164" s="28">
        <v>26</v>
      </c>
      <c r="D164" s="28">
        <v>-6.1</v>
      </c>
      <c r="E164" s="28">
        <v>4</v>
      </c>
      <c r="F164" s="29" t="s">
        <v>17</v>
      </c>
      <c r="G164" s="29" t="s">
        <v>10</v>
      </c>
      <c r="I164" s="23">
        <f t="shared" si="8"/>
        <v>23252.537499999999</v>
      </c>
      <c r="J164" s="23">
        <f t="shared" si="9"/>
        <v>540680500.18890619</v>
      </c>
      <c r="L164" s="23">
        <f t="shared" si="10"/>
        <v>-10.482395833333339</v>
      </c>
      <c r="M164" s="23">
        <f t="shared" si="11"/>
        <v>109.88062240668414</v>
      </c>
    </row>
    <row r="165" spans="1:13" ht="20" customHeight="1" outlineLevel="1" x14ac:dyDescent="0.15">
      <c r="A165" s="27">
        <v>33300</v>
      </c>
      <c r="B165" s="28">
        <v>240000</v>
      </c>
      <c r="C165" s="28">
        <v>12</v>
      </c>
      <c r="D165" s="28">
        <v>-6.5</v>
      </c>
      <c r="E165" s="28">
        <v>4</v>
      </c>
      <c r="F165" s="29" t="s">
        <v>17</v>
      </c>
      <c r="G165" s="29" t="s">
        <v>10</v>
      </c>
      <c r="I165" s="23">
        <f t="shared" si="8"/>
        <v>22802.537499999999</v>
      </c>
      <c r="J165" s="23">
        <f t="shared" si="9"/>
        <v>519955716.43890619</v>
      </c>
      <c r="L165" s="23">
        <f t="shared" si="10"/>
        <v>-10.882395833333339</v>
      </c>
      <c r="M165" s="23">
        <f t="shared" si="11"/>
        <v>118.42653907335082</v>
      </c>
    </row>
    <row r="166" spans="1:13" ht="20" customHeight="1" outlineLevel="1" x14ac:dyDescent="0.15">
      <c r="A166" s="27">
        <v>3826</v>
      </c>
      <c r="B166" s="28">
        <v>200000</v>
      </c>
      <c r="C166" s="28">
        <v>19</v>
      </c>
      <c r="D166" s="28">
        <v>-6.93</v>
      </c>
      <c r="E166" s="28">
        <v>4</v>
      </c>
      <c r="F166" s="29" t="s">
        <v>7</v>
      </c>
      <c r="G166" s="29" t="s">
        <v>8</v>
      </c>
      <c r="I166" s="23">
        <f t="shared" si="8"/>
        <v>-6671.4624999999996</v>
      </c>
      <c r="J166" s="23">
        <f t="shared" si="9"/>
        <v>44508411.888906248</v>
      </c>
      <c r="L166" s="23">
        <f t="shared" si="10"/>
        <v>-11.312395833333339</v>
      </c>
      <c r="M166" s="23">
        <f t="shared" si="11"/>
        <v>127.97029949001748</v>
      </c>
    </row>
    <row r="167" spans="1:13" ht="20" customHeight="1" outlineLevel="1" x14ac:dyDescent="0.15">
      <c r="A167" s="27">
        <v>3365</v>
      </c>
      <c r="B167" s="28">
        <v>340000</v>
      </c>
      <c r="C167" s="28">
        <v>23</v>
      </c>
      <c r="D167" s="28">
        <v>-6.2</v>
      </c>
      <c r="E167" s="28">
        <v>4</v>
      </c>
      <c r="F167" s="29" t="s">
        <v>7</v>
      </c>
      <c r="G167" s="29" t="s">
        <v>8</v>
      </c>
      <c r="I167" s="23">
        <f t="shared" si="8"/>
        <v>-7132.4624999999996</v>
      </c>
      <c r="J167" s="23">
        <f t="shared" si="9"/>
        <v>50872021.313906245</v>
      </c>
      <c r="L167" s="23">
        <f t="shared" si="10"/>
        <v>-10.58239583333334</v>
      </c>
      <c r="M167" s="23">
        <f t="shared" si="11"/>
        <v>111.98710157335084</v>
      </c>
    </row>
    <row r="168" spans="1:13" ht="20" customHeight="1" outlineLevel="1" x14ac:dyDescent="0.15">
      <c r="A168" s="27">
        <v>3270</v>
      </c>
      <c r="B168" s="28">
        <v>150000</v>
      </c>
      <c r="C168" s="28">
        <v>88</v>
      </c>
      <c r="D168" s="28">
        <v>-6.02</v>
      </c>
      <c r="E168" s="28">
        <v>4</v>
      </c>
      <c r="F168" s="29" t="s">
        <v>7</v>
      </c>
      <c r="G168" s="29" t="s">
        <v>8</v>
      </c>
      <c r="I168" s="23">
        <f t="shared" si="8"/>
        <v>-7227.4624999999996</v>
      </c>
      <c r="J168" s="23">
        <f t="shared" si="9"/>
        <v>52236214.188906245</v>
      </c>
      <c r="L168" s="23">
        <f t="shared" si="10"/>
        <v>-10.402395833333339</v>
      </c>
      <c r="M168" s="23">
        <f t="shared" si="11"/>
        <v>108.20983907335081</v>
      </c>
    </row>
    <row r="169" spans="1:13" ht="20" customHeight="1" outlineLevel="1" x14ac:dyDescent="0.15">
      <c r="A169" s="27">
        <v>3200</v>
      </c>
      <c r="B169" s="28">
        <v>195000</v>
      </c>
      <c r="C169" s="28">
        <v>17</v>
      </c>
      <c r="D169" s="28">
        <v>-7.22</v>
      </c>
      <c r="E169" s="28">
        <v>4</v>
      </c>
      <c r="F169" s="29" t="s">
        <v>7</v>
      </c>
      <c r="G169" s="29" t="s">
        <v>8</v>
      </c>
      <c r="I169" s="23">
        <f t="shared" si="8"/>
        <v>-7297.4624999999996</v>
      </c>
      <c r="J169" s="23">
        <f t="shared" si="9"/>
        <v>53252958.938906245</v>
      </c>
      <c r="L169" s="23">
        <f t="shared" si="10"/>
        <v>-11.60239583333334</v>
      </c>
      <c r="M169" s="23">
        <f t="shared" si="11"/>
        <v>134.61558907335083</v>
      </c>
    </row>
    <row r="170" spans="1:13" ht="20" customHeight="1" outlineLevel="1" x14ac:dyDescent="0.15">
      <c r="A170" s="27">
        <v>3008</v>
      </c>
      <c r="B170" s="28">
        <v>280000</v>
      </c>
      <c r="C170" s="28">
        <v>25</v>
      </c>
      <c r="D170" s="28">
        <v>-6</v>
      </c>
      <c r="E170" s="28">
        <v>4</v>
      </c>
      <c r="F170" s="29" t="s">
        <v>7</v>
      </c>
      <c r="G170" s="29" t="s">
        <v>8</v>
      </c>
      <c r="I170" s="23">
        <f t="shared" si="8"/>
        <v>-7489.4624999999996</v>
      </c>
      <c r="J170" s="23">
        <f t="shared" si="9"/>
        <v>56092048.538906246</v>
      </c>
      <c r="L170" s="23">
        <f t="shared" si="10"/>
        <v>-10.382395833333339</v>
      </c>
      <c r="M170" s="23">
        <f t="shared" si="11"/>
        <v>107.79414324001748</v>
      </c>
    </row>
    <row r="171" spans="1:13" ht="20" customHeight="1" outlineLevel="1" x14ac:dyDescent="0.15">
      <c r="A171" s="27">
        <v>3600</v>
      </c>
      <c r="B171" s="28">
        <v>320000</v>
      </c>
      <c r="C171" s="28">
        <v>29</v>
      </c>
      <c r="D171" s="28">
        <v>-6.6</v>
      </c>
      <c r="E171" s="28">
        <v>4</v>
      </c>
      <c r="F171" s="29" t="s">
        <v>7</v>
      </c>
      <c r="G171" s="29" t="s">
        <v>8</v>
      </c>
      <c r="I171" s="23">
        <f t="shared" si="8"/>
        <v>-6897.4624999999996</v>
      </c>
      <c r="J171" s="23">
        <f t="shared" si="9"/>
        <v>47574988.938906245</v>
      </c>
      <c r="L171" s="23">
        <f t="shared" si="10"/>
        <v>-10.982395833333339</v>
      </c>
      <c r="M171" s="23">
        <f t="shared" si="11"/>
        <v>120.61301824001748</v>
      </c>
    </row>
    <row r="172" spans="1:13" ht="20" customHeight="1" outlineLevel="1" x14ac:dyDescent="0.15">
      <c r="A172" s="27">
        <v>3575</v>
      </c>
      <c r="B172" s="28">
        <v>123000</v>
      </c>
      <c r="C172" s="28">
        <v>45</v>
      </c>
      <c r="D172" s="28">
        <v>-6.78</v>
      </c>
      <c r="E172" s="28">
        <v>4</v>
      </c>
      <c r="F172" s="29" t="s">
        <v>7</v>
      </c>
      <c r="G172" s="29" t="s">
        <v>8</v>
      </c>
      <c r="I172" s="23">
        <f t="shared" si="8"/>
        <v>-6922.4624999999996</v>
      </c>
      <c r="J172" s="23">
        <f t="shared" si="9"/>
        <v>47920487.063906245</v>
      </c>
      <c r="L172" s="23">
        <f t="shared" si="10"/>
        <v>-11.162395833333338</v>
      </c>
      <c r="M172" s="23">
        <f t="shared" si="11"/>
        <v>124.59908074001747</v>
      </c>
    </row>
    <row r="173" spans="1:13" ht="20" customHeight="1" outlineLevel="1" x14ac:dyDescent="0.15">
      <c r="A173" s="27">
        <v>3574</v>
      </c>
      <c r="B173" s="28">
        <v>200000</v>
      </c>
      <c r="C173" s="28">
        <v>89</v>
      </c>
      <c r="D173" s="28">
        <v>-5.24</v>
      </c>
      <c r="E173" s="28">
        <v>4</v>
      </c>
      <c r="F173" s="29" t="s">
        <v>7</v>
      </c>
      <c r="G173" s="29" t="s">
        <v>8</v>
      </c>
      <c r="I173" s="23">
        <f t="shared" si="8"/>
        <v>-6923.4624999999996</v>
      </c>
      <c r="J173" s="23">
        <f t="shared" si="9"/>
        <v>47934332.988906242</v>
      </c>
      <c r="L173" s="23">
        <f t="shared" si="10"/>
        <v>-9.6223958333333393</v>
      </c>
      <c r="M173" s="23">
        <f t="shared" si="11"/>
        <v>92.590501573350807</v>
      </c>
    </row>
    <row r="174" spans="1:13" ht="20" customHeight="1" outlineLevel="1" x14ac:dyDescent="0.15">
      <c r="A174" s="27">
        <v>3625</v>
      </c>
      <c r="B174" s="28">
        <v>184000</v>
      </c>
      <c r="C174" s="28">
        <v>84</v>
      </c>
      <c r="D174" s="28">
        <v>-6.74</v>
      </c>
      <c r="E174" s="28">
        <v>4</v>
      </c>
      <c r="F174" s="29" t="s">
        <v>7</v>
      </c>
      <c r="G174" s="29" t="s">
        <v>8</v>
      </c>
      <c r="I174" s="23">
        <f t="shared" si="8"/>
        <v>-6872.4624999999996</v>
      </c>
      <c r="J174" s="23">
        <f t="shared" si="9"/>
        <v>47230740.813906245</v>
      </c>
      <c r="L174" s="23">
        <f t="shared" si="10"/>
        <v>-11.122395833333339</v>
      </c>
      <c r="M174" s="23">
        <f t="shared" si="11"/>
        <v>123.70768907335082</v>
      </c>
    </row>
    <row r="175" spans="1:13" ht="20" customHeight="1" outlineLevel="1" x14ac:dyDescent="0.15">
      <c r="A175" s="27">
        <v>40000</v>
      </c>
      <c r="B175" s="28">
        <v>813000</v>
      </c>
      <c r="C175" s="28">
        <v>14</v>
      </c>
      <c r="D175" s="28">
        <v>-6.23</v>
      </c>
      <c r="E175" s="28">
        <v>4</v>
      </c>
      <c r="F175" s="29" t="s">
        <v>17</v>
      </c>
      <c r="G175" s="29" t="s">
        <v>18</v>
      </c>
      <c r="I175" s="23">
        <f t="shared" si="8"/>
        <v>29502.537499999999</v>
      </c>
      <c r="J175" s="23">
        <f t="shared" si="9"/>
        <v>870399718.93890619</v>
      </c>
      <c r="L175" s="23">
        <f t="shared" si="10"/>
        <v>-10.612395833333339</v>
      </c>
      <c r="M175" s="23">
        <f t="shared" si="11"/>
        <v>112.62294532335082</v>
      </c>
    </row>
    <row r="176" spans="1:13" ht="20" customHeight="1" outlineLevel="1" x14ac:dyDescent="0.15">
      <c r="A176" s="27">
        <v>23000</v>
      </c>
      <c r="B176" s="28">
        <v>127000</v>
      </c>
      <c r="C176" s="28">
        <v>36</v>
      </c>
      <c r="D176" s="28">
        <v>-5.76</v>
      </c>
      <c r="E176" s="28">
        <v>4</v>
      </c>
      <c r="F176" s="29" t="s">
        <v>17</v>
      </c>
      <c r="G176" s="29" t="s">
        <v>18</v>
      </c>
      <c r="I176" s="23">
        <f t="shared" si="8"/>
        <v>12502.5375</v>
      </c>
      <c r="J176" s="23">
        <f t="shared" si="9"/>
        <v>156313443.93890625</v>
      </c>
      <c r="L176" s="23">
        <f t="shared" si="10"/>
        <v>-10.142395833333339</v>
      </c>
      <c r="M176" s="23">
        <f t="shared" si="11"/>
        <v>102.86819324001748</v>
      </c>
    </row>
    <row r="177" spans="1:13" ht="20" customHeight="1" outlineLevel="1" x14ac:dyDescent="0.15">
      <c r="A177" s="27">
        <v>17120</v>
      </c>
      <c r="B177" s="28">
        <v>235000</v>
      </c>
      <c r="C177" s="28">
        <v>83</v>
      </c>
      <c r="D177" s="28">
        <v>-6.89</v>
      </c>
      <c r="E177" s="28">
        <v>4</v>
      </c>
      <c r="F177" s="29" t="s">
        <v>17</v>
      </c>
      <c r="G177" s="29" t="s">
        <v>18</v>
      </c>
      <c r="I177" s="23">
        <f t="shared" si="8"/>
        <v>6622.5375000000004</v>
      </c>
      <c r="J177" s="23">
        <f t="shared" si="9"/>
        <v>43858002.938906252</v>
      </c>
      <c r="L177" s="23">
        <f t="shared" si="10"/>
        <v>-11.272395833333338</v>
      </c>
      <c r="M177" s="23">
        <f t="shared" si="11"/>
        <v>127.06690782335079</v>
      </c>
    </row>
    <row r="178" spans="1:13" ht="20" customHeight="1" outlineLevel="1" x14ac:dyDescent="0.15">
      <c r="A178" s="27">
        <v>11096</v>
      </c>
      <c r="B178" s="28">
        <v>112000</v>
      </c>
      <c r="C178" s="28">
        <v>12</v>
      </c>
      <c r="D178" s="28">
        <v>-5.91</v>
      </c>
      <c r="E178" s="28">
        <v>4</v>
      </c>
      <c r="F178" s="29" t="s">
        <v>17</v>
      </c>
      <c r="G178" s="29" t="s">
        <v>18</v>
      </c>
      <c r="I178" s="23">
        <f t="shared" si="8"/>
        <v>598.53750000000036</v>
      </c>
      <c r="J178" s="23">
        <f t="shared" si="9"/>
        <v>358247.13890625042</v>
      </c>
      <c r="L178" s="23">
        <f t="shared" si="10"/>
        <v>-10.292395833333339</v>
      </c>
      <c r="M178" s="23">
        <f t="shared" si="11"/>
        <v>105.93341199001748</v>
      </c>
    </row>
    <row r="179" spans="1:13" ht="20" customHeight="1" outlineLevel="1" x14ac:dyDescent="0.15">
      <c r="A179" s="27">
        <v>14245</v>
      </c>
      <c r="B179" s="28">
        <v>231000</v>
      </c>
      <c r="C179" s="28">
        <v>42</v>
      </c>
      <c r="D179" s="28">
        <v>-6.12</v>
      </c>
      <c r="E179" s="28">
        <v>4</v>
      </c>
      <c r="F179" s="29" t="s">
        <v>17</v>
      </c>
      <c r="G179" s="29" t="s">
        <v>18</v>
      </c>
      <c r="I179" s="23">
        <f t="shared" si="8"/>
        <v>3747.5375000000004</v>
      </c>
      <c r="J179" s="23">
        <f t="shared" si="9"/>
        <v>14044037.313906252</v>
      </c>
      <c r="L179" s="23">
        <f t="shared" si="10"/>
        <v>-10.502395833333338</v>
      </c>
      <c r="M179" s="23">
        <f t="shared" si="11"/>
        <v>110.30031824001746</v>
      </c>
    </row>
    <row r="180" spans="1:13" ht="20" customHeight="1" outlineLevel="1" x14ac:dyDescent="0.15">
      <c r="A180" s="27">
        <v>24630</v>
      </c>
      <c r="B180" s="28">
        <v>363000</v>
      </c>
      <c r="C180" s="28">
        <v>63</v>
      </c>
      <c r="D180" s="28">
        <v>-5.83</v>
      </c>
      <c r="E180" s="28">
        <v>4</v>
      </c>
      <c r="F180" s="29" t="s">
        <v>17</v>
      </c>
      <c r="G180" s="29" t="s">
        <v>18</v>
      </c>
      <c r="I180" s="23">
        <f t="shared" si="8"/>
        <v>14132.5375</v>
      </c>
      <c r="J180" s="23">
        <f t="shared" si="9"/>
        <v>199728616.18890625</v>
      </c>
      <c r="L180" s="23">
        <f t="shared" si="10"/>
        <v>-10.212395833333339</v>
      </c>
      <c r="M180" s="23">
        <f t="shared" si="11"/>
        <v>104.29302865668414</v>
      </c>
    </row>
    <row r="181" spans="1:13" ht="20" customHeight="1" outlineLevel="1" x14ac:dyDescent="0.15">
      <c r="A181" s="27">
        <v>12893</v>
      </c>
      <c r="B181" s="28">
        <v>184000</v>
      </c>
      <c r="C181" s="28">
        <v>36</v>
      </c>
      <c r="D181" s="28">
        <v>-6.34</v>
      </c>
      <c r="E181" s="28">
        <v>4</v>
      </c>
      <c r="F181" s="29" t="s">
        <v>17</v>
      </c>
      <c r="G181" s="29" t="s">
        <v>18</v>
      </c>
      <c r="I181" s="23">
        <f t="shared" si="8"/>
        <v>2395.5375000000004</v>
      </c>
      <c r="J181" s="23">
        <f t="shared" si="9"/>
        <v>5738599.913906252</v>
      </c>
      <c r="L181" s="23">
        <f t="shared" si="10"/>
        <v>-10.722395833333339</v>
      </c>
      <c r="M181" s="23">
        <f t="shared" si="11"/>
        <v>114.96977240668414</v>
      </c>
    </row>
    <row r="182" spans="1:13" ht="20" customHeight="1" outlineLevel="1" x14ac:dyDescent="0.15">
      <c r="A182" s="27">
        <v>24345</v>
      </c>
      <c r="B182" s="28">
        <v>142000</v>
      </c>
      <c r="C182" s="28">
        <v>57</v>
      </c>
      <c r="D182" s="28">
        <v>-6.24</v>
      </c>
      <c r="E182" s="28">
        <v>4</v>
      </c>
      <c r="F182" s="29" t="s">
        <v>17</v>
      </c>
      <c r="G182" s="29" t="s">
        <v>18</v>
      </c>
      <c r="I182" s="23">
        <f t="shared" si="8"/>
        <v>13847.5375</v>
      </c>
      <c r="J182" s="23">
        <f t="shared" si="9"/>
        <v>191754294.81390625</v>
      </c>
      <c r="L182" s="23">
        <f t="shared" si="10"/>
        <v>-10.622395833333339</v>
      </c>
      <c r="M182" s="23">
        <f t="shared" si="11"/>
        <v>112.83529324001749</v>
      </c>
    </row>
    <row r="183" spans="1:13" ht="20" customHeight="1" outlineLevel="1" x14ac:dyDescent="0.15">
      <c r="A183" s="27">
        <v>33421</v>
      </c>
      <c r="B183" s="28">
        <v>352000</v>
      </c>
      <c r="C183" s="28">
        <v>67</v>
      </c>
      <c r="D183" s="28">
        <v>-5.79</v>
      </c>
      <c r="E183" s="28">
        <v>4</v>
      </c>
      <c r="F183" s="29" t="s">
        <v>17</v>
      </c>
      <c r="G183" s="29" t="s">
        <v>18</v>
      </c>
      <c r="I183" s="23">
        <f t="shared" si="8"/>
        <v>22923.537499999999</v>
      </c>
      <c r="J183" s="23">
        <f t="shared" si="9"/>
        <v>525488571.51390618</v>
      </c>
      <c r="L183" s="23">
        <f t="shared" si="10"/>
        <v>-10.17239583333334</v>
      </c>
      <c r="M183" s="23">
        <f t="shared" si="11"/>
        <v>103.4776369900175</v>
      </c>
    </row>
    <row r="184" spans="1:13" ht="20" customHeight="1" outlineLevel="1" x14ac:dyDescent="0.15">
      <c r="A184" s="27">
        <v>25390</v>
      </c>
      <c r="B184" s="28">
        <v>223000</v>
      </c>
      <c r="C184" s="28">
        <v>57</v>
      </c>
      <c r="D184" s="28">
        <v>-5.92</v>
      </c>
      <c r="E184" s="28">
        <v>4</v>
      </c>
      <c r="F184" s="29" t="s">
        <v>17</v>
      </c>
      <c r="G184" s="29" t="s">
        <v>18</v>
      </c>
      <c r="I184" s="23">
        <f t="shared" si="8"/>
        <v>14892.5375</v>
      </c>
      <c r="J184" s="23">
        <f t="shared" si="9"/>
        <v>221787673.18890625</v>
      </c>
      <c r="L184" s="23">
        <f t="shared" si="10"/>
        <v>-10.302395833333339</v>
      </c>
      <c r="M184" s="23">
        <f t="shared" si="11"/>
        <v>106.13935990668415</v>
      </c>
    </row>
    <row r="185" spans="1:13" ht="20" customHeight="1" outlineLevel="1" x14ac:dyDescent="0.15">
      <c r="A185" s="27">
        <v>11567</v>
      </c>
      <c r="B185" s="28">
        <v>251000</v>
      </c>
      <c r="C185" s="28">
        <v>36</v>
      </c>
      <c r="D185" s="28">
        <v>-6.2450000000000001</v>
      </c>
      <c r="E185" s="28">
        <v>4</v>
      </c>
      <c r="F185" s="29" t="s">
        <v>17</v>
      </c>
      <c r="G185" s="29" t="s">
        <v>18</v>
      </c>
      <c r="I185" s="23">
        <f t="shared" si="8"/>
        <v>1069.5375000000004</v>
      </c>
      <c r="J185" s="23">
        <f t="shared" si="9"/>
        <v>1143910.4639062509</v>
      </c>
      <c r="L185" s="23">
        <f t="shared" si="10"/>
        <v>-10.627395833333338</v>
      </c>
      <c r="M185" s="23">
        <f t="shared" si="11"/>
        <v>112.9415421983508</v>
      </c>
    </row>
    <row r="186" spans="1:13" ht="20" customHeight="1" outlineLevel="1" x14ac:dyDescent="0.15">
      <c r="A186" s="27">
        <v>12675</v>
      </c>
      <c r="B186" s="28">
        <v>452000</v>
      </c>
      <c r="C186" s="28">
        <v>83</v>
      </c>
      <c r="D186" s="28">
        <v>-5.62</v>
      </c>
      <c r="E186" s="28">
        <v>4</v>
      </c>
      <c r="F186" s="29" t="s">
        <v>17</v>
      </c>
      <c r="G186" s="29" t="s">
        <v>18</v>
      </c>
      <c r="I186" s="23">
        <f t="shared" si="8"/>
        <v>2177.5375000000004</v>
      </c>
      <c r="J186" s="23">
        <f t="shared" si="9"/>
        <v>4741669.5639062515</v>
      </c>
      <c r="L186" s="23">
        <f t="shared" si="10"/>
        <v>-10.002395833333338</v>
      </c>
      <c r="M186" s="23">
        <f t="shared" si="11"/>
        <v>100.04792240668412</v>
      </c>
    </row>
    <row r="187" spans="1:13" ht="20" customHeight="1" outlineLevel="1" x14ac:dyDescent="0.15">
      <c r="A187" s="27">
        <v>5752</v>
      </c>
      <c r="B187" s="28">
        <v>245000</v>
      </c>
      <c r="C187" s="28">
        <v>97</v>
      </c>
      <c r="D187" s="28">
        <v>-6.63</v>
      </c>
      <c r="E187" s="28">
        <v>4</v>
      </c>
      <c r="F187" s="29" t="s">
        <v>17</v>
      </c>
      <c r="G187" s="29" t="s">
        <v>18</v>
      </c>
      <c r="I187" s="23">
        <f t="shared" si="8"/>
        <v>-4745.4624999999996</v>
      </c>
      <c r="J187" s="23">
        <f t="shared" si="9"/>
        <v>22519414.338906247</v>
      </c>
      <c r="L187" s="23">
        <f t="shared" si="10"/>
        <v>-11.01239583333334</v>
      </c>
      <c r="M187" s="23">
        <f t="shared" si="11"/>
        <v>121.2728619900175</v>
      </c>
    </row>
    <row r="188" spans="1:13" ht="20" customHeight="1" outlineLevel="1" x14ac:dyDescent="0.15">
      <c r="A188" s="27">
        <v>8927</v>
      </c>
      <c r="B188" s="28">
        <v>239000</v>
      </c>
      <c r="C188" s="28">
        <v>35</v>
      </c>
      <c r="D188" s="28">
        <v>-7.34</v>
      </c>
      <c r="E188" s="28">
        <v>4</v>
      </c>
      <c r="F188" s="29" t="s">
        <v>17</v>
      </c>
      <c r="G188" s="29" t="s">
        <v>18</v>
      </c>
      <c r="I188" s="23">
        <f t="shared" si="8"/>
        <v>-1570.4624999999996</v>
      </c>
      <c r="J188" s="23">
        <f t="shared" si="9"/>
        <v>2466352.463906249</v>
      </c>
      <c r="L188" s="23">
        <f t="shared" si="10"/>
        <v>-11.722395833333339</v>
      </c>
      <c r="M188" s="23">
        <f t="shared" si="11"/>
        <v>137.41456407335082</v>
      </c>
    </row>
    <row r="189" spans="1:13" ht="20" customHeight="1" outlineLevel="1" x14ac:dyDescent="0.15">
      <c r="A189" s="27">
        <v>7282</v>
      </c>
      <c r="B189" s="28">
        <v>131000</v>
      </c>
      <c r="C189" s="28">
        <v>24</v>
      </c>
      <c r="D189" s="28">
        <v>-7.22</v>
      </c>
      <c r="E189" s="28">
        <v>4</v>
      </c>
      <c r="F189" s="29" t="s">
        <v>17</v>
      </c>
      <c r="G189" s="29" t="s">
        <v>18</v>
      </c>
      <c r="I189" s="23">
        <f t="shared" si="8"/>
        <v>-3215.4624999999996</v>
      </c>
      <c r="J189" s="23">
        <f t="shared" si="9"/>
        <v>10339199.088906247</v>
      </c>
      <c r="L189" s="23">
        <f t="shared" si="10"/>
        <v>-11.60239583333334</v>
      </c>
      <c r="M189" s="23">
        <f t="shared" si="11"/>
        <v>134.61558907335083</v>
      </c>
    </row>
    <row r="190" spans="1:13" ht="20" customHeight="1" outlineLevel="1" x14ac:dyDescent="0.15">
      <c r="A190" s="27">
        <v>19923</v>
      </c>
      <c r="B190" s="28">
        <v>152000</v>
      </c>
      <c r="C190" s="28">
        <v>73</v>
      </c>
      <c r="D190" s="28">
        <v>-5.69</v>
      </c>
      <c r="E190" s="28">
        <v>4</v>
      </c>
      <c r="F190" s="29" t="s">
        <v>17</v>
      </c>
      <c r="G190" s="29" t="s">
        <v>18</v>
      </c>
      <c r="I190" s="23">
        <f t="shared" si="8"/>
        <v>9425.5375000000004</v>
      </c>
      <c r="J190" s="23">
        <f t="shared" si="9"/>
        <v>88840757.163906261</v>
      </c>
      <c r="L190" s="23">
        <f t="shared" si="10"/>
        <v>-10.072395833333339</v>
      </c>
      <c r="M190" s="23">
        <f t="shared" si="11"/>
        <v>101.45315782335079</v>
      </c>
    </row>
    <row r="191" spans="1:13" ht="20" customHeight="1" outlineLevel="1" x14ac:dyDescent="0.15">
      <c r="A191" s="27">
        <v>26373</v>
      </c>
      <c r="B191" s="28">
        <v>198000</v>
      </c>
      <c r="C191" s="28">
        <v>39</v>
      </c>
      <c r="D191" s="28">
        <v>-5.83</v>
      </c>
      <c r="E191" s="28">
        <v>4</v>
      </c>
      <c r="F191" s="29" t="s">
        <v>17</v>
      </c>
      <c r="G191" s="29" t="s">
        <v>18</v>
      </c>
      <c r="I191" s="23">
        <f t="shared" si="8"/>
        <v>15875.5375</v>
      </c>
      <c r="J191" s="23">
        <f t="shared" si="9"/>
        <v>252032690.91390628</v>
      </c>
      <c r="L191" s="23">
        <f t="shared" si="10"/>
        <v>-10.212395833333339</v>
      </c>
      <c r="M191" s="23">
        <f t="shared" si="11"/>
        <v>104.29302865668414</v>
      </c>
    </row>
    <row r="192" spans="1:13" ht="20" customHeight="1" outlineLevel="1" x14ac:dyDescent="0.15">
      <c r="A192" s="27">
        <v>17383</v>
      </c>
      <c r="B192" s="28">
        <v>342900</v>
      </c>
      <c r="C192" s="28">
        <v>30</v>
      </c>
      <c r="D192" s="28">
        <v>-6.09</v>
      </c>
      <c r="E192" s="28">
        <v>4</v>
      </c>
      <c r="F192" s="29" t="s">
        <v>17</v>
      </c>
      <c r="G192" s="29" t="s">
        <v>18</v>
      </c>
      <c r="I192" s="23">
        <f t="shared" si="8"/>
        <v>6885.5375000000004</v>
      </c>
      <c r="J192" s="23">
        <f t="shared" si="9"/>
        <v>47410626.663906254</v>
      </c>
      <c r="L192" s="23">
        <f t="shared" si="10"/>
        <v>-10.472395833333339</v>
      </c>
      <c r="M192" s="23">
        <f t="shared" si="11"/>
        <v>109.67107449001747</v>
      </c>
    </row>
    <row r="193" spans="1:13" ht="20" customHeight="1" outlineLevel="1" x14ac:dyDescent="0.15">
      <c r="A193" s="27">
        <v>9373</v>
      </c>
      <c r="B193" s="28">
        <v>424520</v>
      </c>
      <c r="C193" s="28">
        <v>24</v>
      </c>
      <c r="D193" s="28">
        <v>-5.99</v>
      </c>
      <c r="E193" s="28">
        <v>4</v>
      </c>
      <c r="F193" s="29" t="s">
        <v>17</v>
      </c>
      <c r="G193" s="29" t="s">
        <v>18</v>
      </c>
      <c r="I193" s="23">
        <f t="shared" si="8"/>
        <v>-1124.4624999999996</v>
      </c>
      <c r="J193" s="23">
        <f t="shared" si="9"/>
        <v>1264415.9139062492</v>
      </c>
      <c r="L193" s="23">
        <f t="shared" si="10"/>
        <v>-10.372395833333339</v>
      </c>
      <c r="M193" s="23">
        <f t="shared" si="11"/>
        <v>107.58659532335082</v>
      </c>
    </row>
    <row r="194" spans="1:13" ht="20" customHeight="1" outlineLevel="1" x14ac:dyDescent="0.15">
      <c r="A194" s="27">
        <v>23678</v>
      </c>
      <c r="B194" s="28">
        <v>244290</v>
      </c>
      <c r="C194" s="28">
        <v>35</v>
      </c>
      <c r="D194" s="28">
        <v>-6.27</v>
      </c>
      <c r="E194" s="28">
        <v>4</v>
      </c>
      <c r="F194" s="29" t="s">
        <v>17</v>
      </c>
      <c r="G194" s="29" t="s">
        <v>18</v>
      </c>
      <c r="I194" s="23">
        <f t="shared" si="8"/>
        <v>13180.5375</v>
      </c>
      <c r="J194" s="23">
        <f t="shared" si="9"/>
        <v>173726568.78890625</v>
      </c>
      <c r="L194" s="23">
        <f t="shared" si="10"/>
        <v>-10.652395833333339</v>
      </c>
      <c r="M194" s="23">
        <f t="shared" si="11"/>
        <v>113.47353699001748</v>
      </c>
    </row>
    <row r="195" spans="1:13" ht="20" customHeight="1" outlineLevel="1" x14ac:dyDescent="0.15">
      <c r="A195" s="27">
        <v>12749</v>
      </c>
      <c r="B195" s="28">
        <v>332520</v>
      </c>
      <c r="C195" s="28">
        <v>76</v>
      </c>
      <c r="D195" s="28">
        <v>-7.02</v>
      </c>
      <c r="E195" s="28">
        <v>4</v>
      </c>
      <c r="F195" s="29" t="s">
        <v>17</v>
      </c>
      <c r="G195" s="29" t="s">
        <v>18</v>
      </c>
      <c r="I195" s="23">
        <f t="shared" si="8"/>
        <v>2251.5375000000004</v>
      </c>
      <c r="J195" s="23">
        <f t="shared" si="9"/>
        <v>5069421.1139062513</v>
      </c>
      <c r="L195" s="23">
        <f t="shared" si="10"/>
        <v>-11.402395833333339</v>
      </c>
      <c r="M195" s="23">
        <f t="shared" si="11"/>
        <v>130.01463074001748</v>
      </c>
    </row>
    <row r="196" spans="1:13" ht="20" customHeight="1" outlineLevel="1" x14ac:dyDescent="0.15">
      <c r="A196" s="27">
        <v>9383</v>
      </c>
      <c r="B196" s="28">
        <v>342940</v>
      </c>
      <c r="C196" s="28">
        <v>98</v>
      </c>
      <c r="D196" s="28">
        <v>-6.98</v>
      </c>
      <c r="E196" s="28">
        <v>4</v>
      </c>
      <c r="F196" s="29" t="s">
        <v>17</v>
      </c>
      <c r="G196" s="29" t="s">
        <v>18</v>
      </c>
      <c r="I196" s="23">
        <f t="shared" si="8"/>
        <v>-1114.4624999999996</v>
      </c>
      <c r="J196" s="23">
        <f t="shared" si="9"/>
        <v>1242026.6639062492</v>
      </c>
      <c r="L196" s="23">
        <f t="shared" si="10"/>
        <v>-11.362395833333339</v>
      </c>
      <c r="M196" s="23">
        <f t="shared" si="11"/>
        <v>129.10403907335083</v>
      </c>
    </row>
    <row r="197" spans="1:13" ht="20" customHeight="1" outlineLevel="1" x14ac:dyDescent="0.15">
      <c r="A197" s="27">
        <v>23440</v>
      </c>
      <c r="B197" s="28">
        <v>537430</v>
      </c>
      <c r="C197" s="28">
        <v>81</v>
      </c>
      <c r="D197" s="28">
        <v>-5.9749999999999996</v>
      </c>
      <c r="E197" s="28">
        <v>4</v>
      </c>
      <c r="F197" s="29" t="s">
        <v>17</v>
      </c>
      <c r="G197" s="29" t="s">
        <v>18</v>
      </c>
      <c r="I197" s="23">
        <f t="shared" ref="I197:I243" si="12">A197-$A$247</f>
        <v>12942.5375</v>
      </c>
      <c r="J197" s="23">
        <f t="shared" ref="J197:J243" si="13">I197^2</f>
        <v>167509276.93890625</v>
      </c>
      <c r="L197" s="23">
        <f t="shared" ref="L197:L243" si="14">D197-$D$247</f>
        <v>-10.357395833333339</v>
      </c>
      <c r="M197" s="23">
        <f t="shared" ref="M197:M243" si="15">L197^2</f>
        <v>107.27564844835081</v>
      </c>
    </row>
    <row r="198" spans="1:13" ht="20" customHeight="1" outlineLevel="1" x14ac:dyDescent="0.15">
      <c r="A198" s="27">
        <v>16787</v>
      </c>
      <c r="B198" s="28">
        <v>246730</v>
      </c>
      <c r="C198" s="28">
        <v>62</v>
      </c>
      <c r="D198" s="28">
        <v>-6.35</v>
      </c>
      <c r="E198" s="28">
        <v>4</v>
      </c>
      <c r="F198" s="29" t="s">
        <v>17</v>
      </c>
      <c r="G198" s="29" t="s">
        <v>18</v>
      </c>
      <c r="I198" s="23">
        <f t="shared" si="12"/>
        <v>6289.5375000000004</v>
      </c>
      <c r="J198" s="23">
        <f t="shared" si="13"/>
        <v>39558281.963906251</v>
      </c>
      <c r="L198" s="23">
        <f t="shared" si="14"/>
        <v>-10.732395833333339</v>
      </c>
      <c r="M198" s="23">
        <f t="shared" si="15"/>
        <v>115.1843203233508</v>
      </c>
    </row>
    <row r="199" spans="1:13" ht="20" customHeight="1" outlineLevel="1" x14ac:dyDescent="0.15">
      <c r="A199" s="27">
        <v>18734</v>
      </c>
      <c r="B199" s="28">
        <v>224780</v>
      </c>
      <c r="C199" s="28">
        <v>46</v>
      </c>
      <c r="D199" s="28">
        <v>-7.45</v>
      </c>
      <c r="E199" s="28">
        <v>4</v>
      </c>
      <c r="F199" s="29" t="s">
        <v>17</v>
      </c>
      <c r="G199" s="29" t="s">
        <v>18</v>
      </c>
      <c r="I199" s="23">
        <f t="shared" si="12"/>
        <v>8236.5375000000004</v>
      </c>
      <c r="J199" s="23">
        <f t="shared" si="13"/>
        <v>67840549.988906249</v>
      </c>
      <c r="L199" s="23">
        <f t="shared" si="14"/>
        <v>-11.83239583333334</v>
      </c>
      <c r="M199" s="23">
        <f t="shared" si="15"/>
        <v>140.00559115668418</v>
      </c>
    </row>
    <row r="200" spans="1:13" ht="20" customHeight="1" outlineLevel="1" x14ac:dyDescent="0.15">
      <c r="A200" s="27">
        <v>9892</v>
      </c>
      <c r="B200" s="28">
        <v>593900</v>
      </c>
      <c r="C200" s="28">
        <v>80</v>
      </c>
      <c r="D200" s="28">
        <v>-7.2619999999999996</v>
      </c>
      <c r="E200" s="28">
        <v>4</v>
      </c>
      <c r="F200" s="29" t="s">
        <v>17</v>
      </c>
      <c r="G200" s="29" t="s">
        <v>18</v>
      </c>
      <c r="I200" s="23">
        <f t="shared" si="12"/>
        <v>-605.46249999999964</v>
      </c>
      <c r="J200" s="23">
        <f t="shared" si="13"/>
        <v>366584.83890624956</v>
      </c>
      <c r="L200" s="23">
        <f t="shared" si="14"/>
        <v>-11.644395833333338</v>
      </c>
      <c r="M200" s="23">
        <f t="shared" si="15"/>
        <v>135.59195432335079</v>
      </c>
    </row>
    <row r="201" spans="1:13" ht="20" customHeight="1" outlineLevel="1" x14ac:dyDescent="0.15">
      <c r="A201" s="27">
        <v>10930</v>
      </c>
      <c r="B201" s="28">
        <v>783930</v>
      </c>
      <c r="C201" s="28">
        <v>25</v>
      </c>
      <c r="D201" s="28">
        <v>-6.2240000000000002</v>
      </c>
      <c r="E201" s="28">
        <v>4</v>
      </c>
      <c r="F201" s="29" t="s">
        <v>17</v>
      </c>
      <c r="G201" s="29" t="s">
        <v>18</v>
      </c>
      <c r="I201" s="23">
        <f t="shared" si="12"/>
        <v>432.53750000000036</v>
      </c>
      <c r="J201" s="23">
        <f t="shared" si="13"/>
        <v>187088.68890625032</v>
      </c>
      <c r="L201" s="23">
        <f t="shared" si="14"/>
        <v>-10.606395833333339</v>
      </c>
      <c r="M201" s="23">
        <f t="shared" si="15"/>
        <v>112.49563257335082</v>
      </c>
    </row>
    <row r="202" spans="1:13" ht="20" customHeight="1" outlineLevel="1" x14ac:dyDescent="0.15">
      <c r="A202" s="27">
        <v>23095</v>
      </c>
      <c r="B202" s="28">
        <v>347820</v>
      </c>
      <c r="C202" s="28">
        <v>86</v>
      </c>
      <c r="D202" s="28">
        <v>-5.9050000000000002</v>
      </c>
      <c r="E202" s="28">
        <v>4</v>
      </c>
      <c r="F202" s="29" t="s">
        <v>17</v>
      </c>
      <c r="G202" s="29" t="s">
        <v>18</v>
      </c>
      <c r="I202" s="23">
        <f t="shared" si="12"/>
        <v>12597.5375</v>
      </c>
      <c r="J202" s="23">
        <f t="shared" si="13"/>
        <v>158697951.06390625</v>
      </c>
      <c r="L202" s="23">
        <f t="shared" si="14"/>
        <v>-10.287395833333338</v>
      </c>
      <c r="M202" s="23">
        <f t="shared" si="15"/>
        <v>105.83051303168413</v>
      </c>
    </row>
    <row r="203" spans="1:13" ht="20" customHeight="1" outlineLevel="1" x14ac:dyDescent="0.15">
      <c r="A203" s="27">
        <v>21738</v>
      </c>
      <c r="B203" s="28">
        <v>748890</v>
      </c>
      <c r="C203" s="28">
        <v>92</v>
      </c>
      <c r="D203" s="28">
        <v>-7.3460000000000001</v>
      </c>
      <c r="E203" s="28">
        <v>4</v>
      </c>
      <c r="F203" s="29" t="s">
        <v>17</v>
      </c>
      <c r="G203" s="29" t="s">
        <v>18</v>
      </c>
      <c r="I203" s="23">
        <f t="shared" si="12"/>
        <v>11240.5375</v>
      </c>
      <c r="J203" s="23">
        <f t="shared" si="13"/>
        <v>126349683.28890626</v>
      </c>
      <c r="L203" s="23">
        <f t="shared" si="14"/>
        <v>-11.728395833333339</v>
      </c>
      <c r="M203" s="23">
        <f t="shared" si="15"/>
        <v>137.55526882335084</v>
      </c>
    </row>
    <row r="204" spans="1:13" ht="20" customHeight="1" outlineLevel="1" x14ac:dyDescent="0.15">
      <c r="A204" s="27">
        <v>8829</v>
      </c>
      <c r="B204" s="28">
        <v>537493</v>
      </c>
      <c r="C204" s="28">
        <v>1423</v>
      </c>
      <c r="D204" s="28">
        <v>-10.73</v>
      </c>
      <c r="E204" s="28">
        <v>5</v>
      </c>
      <c r="F204" s="29" t="s">
        <v>11</v>
      </c>
      <c r="G204" s="29" t="s">
        <v>12</v>
      </c>
      <c r="I204" s="23">
        <f t="shared" si="12"/>
        <v>-1668.4624999999996</v>
      </c>
      <c r="J204" s="23">
        <f t="shared" si="13"/>
        <v>2783767.1139062489</v>
      </c>
      <c r="L204" s="23">
        <f t="shared" si="14"/>
        <v>-15.112395833333339</v>
      </c>
      <c r="M204" s="23">
        <f t="shared" si="15"/>
        <v>228.38450782335087</v>
      </c>
    </row>
    <row r="205" spans="1:13" ht="20" customHeight="1" outlineLevel="1" x14ac:dyDescent="0.15">
      <c r="A205" s="27">
        <v>9235</v>
      </c>
      <c r="B205" s="28">
        <v>404940</v>
      </c>
      <c r="C205" s="28">
        <v>1112</v>
      </c>
      <c r="D205" s="28">
        <v>-11.23</v>
      </c>
      <c r="E205" s="28">
        <v>5</v>
      </c>
      <c r="F205" s="29" t="s">
        <v>11</v>
      </c>
      <c r="G205" s="29" t="s">
        <v>12</v>
      </c>
      <c r="I205" s="23">
        <f t="shared" si="12"/>
        <v>-1262.4624999999996</v>
      </c>
      <c r="J205" s="23">
        <f t="shared" si="13"/>
        <v>1593811.5639062491</v>
      </c>
      <c r="L205" s="23">
        <f t="shared" si="14"/>
        <v>-15.612395833333339</v>
      </c>
      <c r="M205" s="23">
        <f t="shared" si="15"/>
        <v>243.74690365668422</v>
      </c>
    </row>
    <row r="206" spans="1:13" ht="20" customHeight="1" outlineLevel="1" x14ac:dyDescent="0.15">
      <c r="A206" s="27">
        <v>26000</v>
      </c>
      <c r="B206" s="28">
        <v>316000</v>
      </c>
      <c r="C206" s="28">
        <v>1679</v>
      </c>
      <c r="D206" s="28">
        <v>-9.1</v>
      </c>
      <c r="E206" s="28">
        <v>5</v>
      </c>
      <c r="F206" s="29" t="s">
        <v>17</v>
      </c>
      <c r="G206" s="29" t="s">
        <v>10</v>
      </c>
      <c r="I206" s="23">
        <f t="shared" si="12"/>
        <v>15502.5375</v>
      </c>
      <c r="J206" s="23">
        <f t="shared" si="13"/>
        <v>240328668.93890625</v>
      </c>
      <c r="L206" s="23">
        <f t="shared" si="14"/>
        <v>-13.482395833333339</v>
      </c>
      <c r="M206" s="23">
        <f t="shared" si="15"/>
        <v>181.77499740668418</v>
      </c>
    </row>
    <row r="207" spans="1:13" ht="20" customHeight="1" outlineLevel="1" x14ac:dyDescent="0.15">
      <c r="A207" s="27">
        <v>11000</v>
      </c>
      <c r="B207" s="28">
        <v>170000</v>
      </c>
      <c r="C207" s="28">
        <v>1779</v>
      </c>
      <c r="D207" s="28">
        <v>-9.9</v>
      </c>
      <c r="E207" s="28">
        <v>5</v>
      </c>
      <c r="F207" s="29" t="s">
        <v>19</v>
      </c>
      <c r="G207" s="29" t="s">
        <v>10</v>
      </c>
      <c r="I207" s="23">
        <f t="shared" si="12"/>
        <v>502.53750000000036</v>
      </c>
      <c r="J207" s="23">
        <f t="shared" si="13"/>
        <v>252543.93890625038</v>
      </c>
      <c r="L207" s="23">
        <f t="shared" si="14"/>
        <v>-14.282395833333339</v>
      </c>
      <c r="M207" s="23">
        <f t="shared" si="15"/>
        <v>203.98683074001752</v>
      </c>
    </row>
    <row r="208" spans="1:13" ht="20" customHeight="1" outlineLevel="1" x14ac:dyDescent="0.15">
      <c r="A208" s="27">
        <v>12100</v>
      </c>
      <c r="B208" s="28">
        <v>120000</v>
      </c>
      <c r="C208" s="28">
        <v>708.9</v>
      </c>
      <c r="D208" s="28">
        <v>-7.84</v>
      </c>
      <c r="E208" s="28">
        <v>5</v>
      </c>
      <c r="F208" s="29" t="s">
        <v>19</v>
      </c>
      <c r="G208" s="29" t="s">
        <v>10</v>
      </c>
      <c r="I208" s="23">
        <f t="shared" si="12"/>
        <v>1602.5375000000004</v>
      </c>
      <c r="J208" s="23">
        <f t="shared" si="13"/>
        <v>2568126.438906251</v>
      </c>
      <c r="L208" s="23">
        <f t="shared" si="14"/>
        <v>-12.222395833333339</v>
      </c>
      <c r="M208" s="23">
        <f t="shared" si="15"/>
        <v>149.38695990668415</v>
      </c>
    </row>
    <row r="209" spans="1:13" ht="20" customHeight="1" outlineLevel="1" x14ac:dyDescent="0.15">
      <c r="A209" s="27">
        <v>24490</v>
      </c>
      <c r="B209" s="28">
        <v>248490</v>
      </c>
      <c r="C209" s="28">
        <v>1134.5</v>
      </c>
      <c r="D209" s="28">
        <v>-8.24</v>
      </c>
      <c r="E209" s="28">
        <v>5</v>
      </c>
      <c r="F209" s="29" t="s">
        <v>19</v>
      </c>
      <c r="G209" s="29" t="s">
        <v>10</v>
      </c>
      <c r="I209" s="23">
        <f t="shared" si="12"/>
        <v>13992.5375</v>
      </c>
      <c r="J209" s="23">
        <f t="shared" si="13"/>
        <v>195791105.68890625</v>
      </c>
      <c r="L209" s="23">
        <f t="shared" si="14"/>
        <v>-12.622395833333339</v>
      </c>
      <c r="M209" s="23">
        <f t="shared" si="15"/>
        <v>159.32487657335085</v>
      </c>
    </row>
    <row r="210" spans="1:13" ht="20" customHeight="1" outlineLevel="1" x14ac:dyDescent="0.15">
      <c r="A210" s="27">
        <v>24145</v>
      </c>
      <c r="B210" s="28">
        <v>382993</v>
      </c>
      <c r="C210" s="28">
        <v>1494</v>
      </c>
      <c r="D210" s="28">
        <v>-8.84</v>
      </c>
      <c r="E210" s="28">
        <v>5</v>
      </c>
      <c r="F210" s="29" t="s">
        <v>19</v>
      </c>
      <c r="G210" s="29" t="s">
        <v>10</v>
      </c>
      <c r="I210" s="23">
        <f t="shared" si="12"/>
        <v>13647.5375</v>
      </c>
      <c r="J210" s="23">
        <f t="shared" si="13"/>
        <v>186255279.81390625</v>
      </c>
      <c r="L210" s="23">
        <f t="shared" si="14"/>
        <v>-13.222395833333339</v>
      </c>
      <c r="M210" s="23">
        <f t="shared" si="15"/>
        <v>174.83175157335083</v>
      </c>
    </row>
    <row r="211" spans="1:13" ht="20" customHeight="1" outlineLevel="1" x14ac:dyDescent="0.15">
      <c r="A211" s="27">
        <v>27739</v>
      </c>
      <c r="B211" s="28">
        <v>849420</v>
      </c>
      <c r="C211" s="28">
        <v>1252</v>
      </c>
      <c r="D211" s="28">
        <v>-7.59</v>
      </c>
      <c r="E211" s="28">
        <v>5</v>
      </c>
      <c r="F211" s="29" t="s">
        <v>19</v>
      </c>
      <c r="G211" s="29" t="s">
        <v>10</v>
      </c>
      <c r="I211" s="23">
        <f t="shared" si="12"/>
        <v>17241.537499999999</v>
      </c>
      <c r="J211" s="23">
        <f t="shared" si="13"/>
        <v>297270615.3639062</v>
      </c>
      <c r="L211" s="23">
        <f t="shared" si="14"/>
        <v>-11.972395833333339</v>
      </c>
      <c r="M211" s="23">
        <f t="shared" si="15"/>
        <v>143.33826199001749</v>
      </c>
    </row>
    <row r="212" spans="1:13" ht="20" customHeight="1" outlineLevel="1" x14ac:dyDescent="0.15">
      <c r="A212" s="27">
        <v>21904</v>
      </c>
      <c r="B212" s="28">
        <v>748490</v>
      </c>
      <c r="C212" s="28">
        <v>1130</v>
      </c>
      <c r="D212" s="28">
        <v>-7.67</v>
      </c>
      <c r="E212" s="28">
        <v>5</v>
      </c>
      <c r="F212" s="29" t="s">
        <v>19</v>
      </c>
      <c r="G212" s="29" t="s">
        <v>10</v>
      </c>
      <c r="I212" s="23">
        <f t="shared" si="12"/>
        <v>11406.5375</v>
      </c>
      <c r="J212" s="23">
        <f t="shared" si="13"/>
        <v>130109097.73890626</v>
      </c>
      <c r="L212" s="23">
        <f t="shared" si="14"/>
        <v>-12.052395833333339</v>
      </c>
      <c r="M212" s="23">
        <f t="shared" si="15"/>
        <v>145.26024532335083</v>
      </c>
    </row>
    <row r="213" spans="1:13" ht="20" customHeight="1" outlineLevel="1" x14ac:dyDescent="0.15">
      <c r="A213" s="27">
        <v>6850</v>
      </c>
      <c r="B213" s="28">
        <v>229000</v>
      </c>
      <c r="C213" s="28">
        <v>1467</v>
      </c>
      <c r="D213" s="28">
        <v>-10.07</v>
      </c>
      <c r="E213" s="28">
        <v>5</v>
      </c>
      <c r="F213" s="29" t="s">
        <v>7</v>
      </c>
      <c r="G213" s="29" t="s">
        <v>30</v>
      </c>
      <c r="I213" s="23">
        <f t="shared" si="12"/>
        <v>-3647.4624999999996</v>
      </c>
      <c r="J213" s="23">
        <f t="shared" si="13"/>
        <v>13303982.688906247</v>
      </c>
      <c r="L213" s="23">
        <f t="shared" si="14"/>
        <v>-14.452395833333339</v>
      </c>
      <c r="M213" s="23">
        <f t="shared" si="15"/>
        <v>208.87174532335086</v>
      </c>
    </row>
    <row r="214" spans="1:13" ht="20" customHeight="1" outlineLevel="1" x14ac:dyDescent="0.15">
      <c r="A214" s="27">
        <v>4015</v>
      </c>
      <c r="B214" s="28">
        <v>282000</v>
      </c>
      <c r="C214" s="28">
        <v>1534</v>
      </c>
      <c r="D214" s="28">
        <v>-11.39</v>
      </c>
      <c r="E214" s="28">
        <v>5</v>
      </c>
      <c r="F214" s="29" t="s">
        <v>7</v>
      </c>
      <c r="G214" s="29" t="s">
        <v>27</v>
      </c>
      <c r="I214" s="23">
        <f t="shared" si="12"/>
        <v>-6482.4624999999996</v>
      </c>
      <c r="J214" s="23">
        <f t="shared" si="13"/>
        <v>42022320.063906245</v>
      </c>
      <c r="L214" s="23">
        <f t="shared" si="14"/>
        <v>-15.77239583333334</v>
      </c>
      <c r="M214" s="23">
        <f t="shared" si="15"/>
        <v>248.7684703233509</v>
      </c>
    </row>
    <row r="215" spans="1:13" ht="20" customHeight="1" outlineLevel="1" x14ac:dyDescent="0.15">
      <c r="A215" s="27">
        <v>4287</v>
      </c>
      <c r="B215" s="28">
        <v>630000</v>
      </c>
      <c r="C215" s="28">
        <v>1315</v>
      </c>
      <c r="D215" s="28">
        <v>-9.1999999999999993</v>
      </c>
      <c r="E215" s="28">
        <v>5</v>
      </c>
      <c r="F215" s="29" t="s">
        <v>22</v>
      </c>
      <c r="G215" s="29" t="s">
        <v>27</v>
      </c>
      <c r="I215" s="23">
        <f t="shared" si="12"/>
        <v>-6210.4624999999996</v>
      </c>
      <c r="J215" s="23">
        <f t="shared" si="13"/>
        <v>38569844.463906243</v>
      </c>
      <c r="L215" s="23">
        <f t="shared" si="14"/>
        <v>-13.582395833333338</v>
      </c>
      <c r="M215" s="23">
        <f t="shared" si="15"/>
        <v>184.48147657335082</v>
      </c>
    </row>
    <row r="216" spans="1:13" ht="20" customHeight="1" outlineLevel="1" x14ac:dyDescent="0.15">
      <c r="A216" s="27">
        <v>3490</v>
      </c>
      <c r="B216" s="28">
        <v>270000</v>
      </c>
      <c r="C216" s="28">
        <v>1520</v>
      </c>
      <c r="D216" s="28">
        <v>-9.4</v>
      </c>
      <c r="E216" s="28">
        <v>5</v>
      </c>
      <c r="F216" s="29" t="s">
        <v>7</v>
      </c>
      <c r="G216" s="29" t="s">
        <v>8</v>
      </c>
      <c r="I216" s="23">
        <f t="shared" si="12"/>
        <v>-7007.4624999999996</v>
      </c>
      <c r="J216" s="23">
        <f t="shared" si="13"/>
        <v>49104530.688906245</v>
      </c>
      <c r="L216" s="23">
        <f t="shared" si="14"/>
        <v>-13.782395833333339</v>
      </c>
      <c r="M216" s="23">
        <f t="shared" si="15"/>
        <v>189.95443490668418</v>
      </c>
    </row>
    <row r="217" spans="1:13" ht="20" customHeight="1" outlineLevel="1" x14ac:dyDescent="0.15">
      <c r="A217" s="27">
        <v>3750</v>
      </c>
      <c r="B217" s="28">
        <v>283000</v>
      </c>
      <c r="C217" s="28">
        <v>1260</v>
      </c>
      <c r="D217" s="28">
        <v>-7.63</v>
      </c>
      <c r="E217" s="28">
        <v>5</v>
      </c>
      <c r="F217" s="29" t="s">
        <v>7</v>
      </c>
      <c r="G217" s="29" t="s">
        <v>8</v>
      </c>
      <c r="I217" s="23">
        <f t="shared" si="12"/>
        <v>-6747.4624999999996</v>
      </c>
      <c r="J217" s="23">
        <f t="shared" si="13"/>
        <v>45528250.188906245</v>
      </c>
      <c r="L217" s="23">
        <f t="shared" si="14"/>
        <v>-12.01239583333334</v>
      </c>
      <c r="M217" s="23">
        <f t="shared" si="15"/>
        <v>144.29765365668419</v>
      </c>
    </row>
    <row r="218" spans="1:13" ht="20" customHeight="1" outlineLevel="1" x14ac:dyDescent="0.15">
      <c r="A218" s="27">
        <v>3834</v>
      </c>
      <c r="B218" s="28">
        <v>272000</v>
      </c>
      <c r="C218" s="28">
        <v>1183</v>
      </c>
      <c r="D218" s="28">
        <v>-9.1999999999999993</v>
      </c>
      <c r="E218" s="28">
        <v>5</v>
      </c>
      <c r="F218" s="29" t="s">
        <v>7</v>
      </c>
      <c r="G218" s="29" t="s">
        <v>8</v>
      </c>
      <c r="I218" s="23">
        <f t="shared" si="12"/>
        <v>-6663.4624999999996</v>
      </c>
      <c r="J218" s="23">
        <f t="shared" si="13"/>
        <v>44401732.488906242</v>
      </c>
      <c r="L218" s="23">
        <f t="shared" si="14"/>
        <v>-13.582395833333338</v>
      </c>
      <c r="M218" s="23">
        <f t="shared" si="15"/>
        <v>184.48147657335082</v>
      </c>
    </row>
    <row r="219" spans="1:13" ht="20" customHeight="1" outlineLevel="1" x14ac:dyDescent="0.15">
      <c r="A219" s="27">
        <v>3749</v>
      </c>
      <c r="B219" s="28">
        <v>550000</v>
      </c>
      <c r="C219" s="28">
        <v>1648</v>
      </c>
      <c r="D219" s="28">
        <v>-8.0500000000000007</v>
      </c>
      <c r="E219" s="28">
        <v>5</v>
      </c>
      <c r="F219" s="29" t="s">
        <v>22</v>
      </c>
      <c r="G219" s="29" t="s">
        <v>8</v>
      </c>
      <c r="I219" s="23">
        <f t="shared" si="12"/>
        <v>-6748.4624999999996</v>
      </c>
      <c r="J219" s="23">
        <f t="shared" si="13"/>
        <v>45541746.113906242</v>
      </c>
      <c r="L219" s="23">
        <f t="shared" si="14"/>
        <v>-12.43239583333334</v>
      </c>
      <c r="M219" s="23">
        <f t="shared" si="15"/>
        <v>154.56446615668418</v>
      </c>
    </row>
    <row r="220" spans="1:13" ht="20" customHeight="1" outlineLevel="1" x14ac:dyDescent="0.15">
      <c r="A220" s="27">
        <v>3650</v>
      </c>
      <c r="B220" s="28">
        <v>310000</v>
      </c>
      <c r="C220" s="28">
        <v>1324</v>
      </c>
      <c r="D220" s="28">
        <v>-7.79</v>
      </c>
      <c r="E220" s="28">
        <v>5</v>
      </c>
      <c r="F220" s="29" t="s">
        <v>7</v>
      </c>
      <c r="G220" s="29" t="s">
        <v>8</v>
      </c>
      <c r="I220" s="23">
        <f t="shared" si="12"/>
        <v>-6847.4624999999996</v>
      </c>
      <c r="J220" s="23">
        <f t="shared" si="13"/>
        <v>46887742.688906245</v>
      </c>
      <c r="L220" s="23">
        <f t="shared" si="14"/>
        <v>-12.17239583333334</v>
      </c>
      <c r="M220" s="23">
        <f t="shared" si="15"/>
        <v>148.16722032335085</v>
      </c>
    </row>
    <row r="221" spans="1:13" ht="20" customHeight="1" outlineLevel="1" x14ac:dyDescent="0.15">
      <c r="A221" s="27">
        <v>3450</v>
      </c>
      <c r="B221" s="28">
        <v>263000</v>
      </c>
      <c r="C221" s="28">
        <v>1349</v>
      </c>
      <c r="D221" s="28">
        <v>-11.75</v>
      </c>
      <c r="E221" s="28">
        <v>5</v>
      </c>
      <c r="F221" s="29" t="s">
        <v>7</v>
      </c>
      <c r="G221" s="29" t="s">
        <v>8</v>
      </c>
      <c r="I221" s="23">
        <f t="shared" si="12"/>
        <v>-7047.4624999999996</v>
      </c>
      <c r="J221" s="23">
        <f t="shared" si="13"/>
        <v>49666727.688906245</v>
      </c>
      <c r="L221" s="23">
        <f t="shared" si="14"/>
        <v>-16.132395833333341</v>
      </c>
      <c r="M221" s="23">
        <f t="shared" si="15"/>
        <v>260.25419532335093</v>
      </c>
    </row>
    <row r="222" spans="1:13" ht="20" customHeight="1" outlineLevel="1" x14ac:dyDescent="0.15">
      <c r="A222" s="27">
        <v>3660</v>
      </c>
      <c r="B222" s="28">
        <v>363000</v>
      </c>
      <c r="C222" s="28">
        <v>1673</v>
      </c>
      <c r="D222" s="28">
        <v>-11.92</v>
      </c>
      <c r="E222" s="28">
        <v>5</v>
      </c>
      <c r="F222" s="29" t="s">
        <v>7</v>
      </c>
      <c r="G222" s="29" t="s">
        <v>8</v>
      </c>
      <c r="I222" s="23">
        <f t="shared" si="12"/>
        <v>-6837.4624999999996</v>
      </c>
      <c r="J222" s="23">
        <f t="shared" si="13"/>
        <v>46750893.438906245</v>
      </c>
      <c r="L222" s="23">
        <f t="shared" si="14"/>
        <v>-16.302395833333339</v>
      </c>
      <c r="M222" s="23">
        <f t="shared" si="15"/>
        <v>265.76810990668423</v>
      </c>
    </row>
    <row r="223" spans="1:13" ht="20" customHeight="1" outlineLevel="1" x14ac:dyDescent="0.15">
      <c r="A223" s="27">
        <v>3450</v>
      </c>
      <c r="B223" s="28">
        <v>174000</v>
      </c>
      <c r="C223" s="28">
        <v>1284</v>
      </c>
      <c r="D223" s="28">
        <v>-11.28</v>
      </c>
      <c r="E223" s="28">
        <v>5</v>
      </c>
      <c r="F223" s="29" t="s">
        <v>7</v>
      </c>
      <c r="G223" s="29" t="s">
        <v>8</v>
      </c>
      <c r="I223" s="23">
        <f t="shared" si="12"/>
        <v>-7047.4624999999996</v>
      </c>
      <c r="J223" s="23">
        <f t="shared" si="13"/>
        <v>49666727.688906245</v>
      </c>
      <c r="L223" s="23">
        <f t="shared" si="14"/>
        <v>-15.662395833333338</v>
      </c>
      <c r="M223" s="23">
        <f t="shared" si="15"/>
        <v>245.31064324001753</v>
      </c>
    </row>
    <row r="224" spans="1:13" ht="20" customHeight="1" outlineLevel="1" x14ac:dyDescent="0.15">
      <c r="A224" s="27">
        <v>3752</v>
      </c>
      <c r="B224" s="28">
        <v>209000</v>
      </c>
      <c r="C224" s="28">
        <v>955</v>
      </c>
      <c r="D224" s="28">
        <v>-11.24</v>
      </c>
      <c r="E224" s="28">
        <v>5</v>
      </c>
      <c r="F224" s="29" t="s">
        <v>7</v>
      </c>
      <c r="G224" s="29" t="s">
        <v>8</v>
      </c>
      <c r="I224" s="23">
        <f t="shared" si="12"/>
        <v>-6745.4624999999996</v>
      </c>
      <c r="J224" s="23">
        <f t="shared" si="13"/>
        <v>45501264.338906243</v>
      </c>
      <c r="L224" s="23">
        <f t="shared" si="14"/>
        <v>-15.622395833333339</v>
      </c>
      <c r="M224" s="23">
        <f t="shared" si="15"/>
        <v>244.05925157335088</v>
      </c>
    </row>
    <row r="225" spans="1:13" ht="20" customHeight="1" outlineLevel="1" x14ac:dyDescent="0.15">
      <c r="A225" s="27">
        <v>3535</v>
      </c>
      <c r="B225" s="28">
        <v>195000</v>
      </c>
      <c r="C225" s="28">
        <v>1546</v>
      </c>
      <c r="D225" s="28">
        <v>-11.36</v>
      </c>
      <c r="E225" s="28">
        <v>5</v>
      </c>
      <c r="F225" s="29" t="s">
        <v>7</v>
      </c>
      <c r="G225" s="29" t="s">
        <v>8</v>
      </c>
      <c r="I225" s="23">
        <f t="shared" si="12"/>
        <v>-6962.4624999999996</v>
      </c>
      <c r="J225" s="23">
        <f t="shared" si="13"/>
        <v>48475884.063906245</v>
      </c>
      <c r="L225" s="23">
        <f t="shared" si="14"/>
        <v>-15.742395833333338</v>
      </c>
      <c r="M225" s="23">
        <f t="shared" si="15"/>
        <v>247.82302657335086</v>
      </c>
    </row>
    <row r="226" spans="1:13" ht="20" customHeight="1" outlineLevel="1" x14ac:dyDescent="0.15">
      <c r="A226" s="27">
        <v>3459</v>
      </c>
      <c r="B226" s="28">
        <v>100000</v>
      </c>
      <c r="C226" s="28">
        <v>1289</v>
      </c>
      <c r="D226" s="28">
        <v>-10.7</v>
      </c>
      <c r="E226" s="28">
        <v>5</v>
      </c>
      <c r="F226" s="29" t="s">
        <v>7</v>
      </c>
      <c r="G226" s="29" t="s">
        <v>8</v>
      </c>
      <c r="I226" s="23">
        <f t="shared" si="12"/>
        <v>-7038.4624999999996</v>
      </c>
      <c r="J226" s="23">
        <f t="shared" si="13"/>
        <v>49539954.363906242</v>
      </c>
      <c r="L226" s="23">
        <f t="shared" si="14"/>
        <v>-15.082395833333338</v>
      </c>
      <c r="M226" s="23">
        <f t="shared" si="15"/>
        <v>227.47866407335084</v>
      </c>
    </row>
    <row r="227" spans="1:13" ht="20" customHeight="1" outlineLevel="1" x14ac:dyDescent="0.15">
      <c r="A227" s="27">
        <v>3605</v>
      </c>
      <c r="B227" s="28">
        <v>126000</v>
      </c>
      <c r="C227" s="28">
        <v>1124</v>
      </c>
      <c r="D227" s="28">
        <v>-10.81</v>
      </c>
      <c r="E227" s="28">
        <v>5</v>
      </c>
      <c r="F227" s="29" t="s">
        <v>7</v>
      </c>
      <c r="G227" s="29" t="s">
        <v>8</v>
      </c>
      <c r="I227" s="23">
        <f t="shared" si="12"/>
        <v>-6892.4624999999996</v>
      </c>
      <c r="J227" s="23">
        <f t="shared" si="13"/>
        <v>47506039.313906245</v>
      </c>
      <c r="L227" s="23">
        <f t="shared" si="14"/>
        <v>-15.19239583333334</v>
      </c>
      <c r="M227" s="23">
        <f t="shared" si="15"/>
        <v>230.80889115668421</v>
      </c>
    </row>
    <row r="228" spans="1:13" ht="20" customHeight="1" outlineLevel="1" x14ac:dyDescent="0.15">
      <c r="A228" s="27">
        <v>3615</v>
      </c>
      <c r="B228" s="28">
        <v>200000</v>
      </c>
      <c r="C228" s="28">
        <v>1635</v>
      </c>
      <c r="D228" s="28">
        <v>-11.33</v>
      </c>
      <c r="E228" s="28">
        <v>5</v>
      </c>
      <c r="F228" s="29" t="s">
        <v>7</v>
      </c>
      <c r="G228" s="29" t="s">
        <v>8</v>
      </c>
      <c r="I228" s="23">
        <f t="shared" si="12"/>
        <v>-6882.4624999999996</v>
      </c>
      <c r="J228" s="23">
        <f t="shared" si="13"/>
        <v>47368290.063906245</v>
      </c>
      <c r="L228" s="23">
        <f t="shared" si="14"/>
        <v>-15.712395833333339</v>
      </c>
      <c r="M228" s="23">
        <f t="shared" si="15"/>
        <v>246.87938282335088</v>
      </c>
    </row>
    <row r="229" spans="1:13" ht="20" customHeight="1" outlineLevel="1" x14ac:dyDescent="0.15">
      <c r="A229" s="27">
        <v>3399</v>
      </c>
      <c r="B229" s="28">
        <v>117000</v>
      </c>
      <c r="C229" s="28">
        <v>1486</v>
      </c>
      <c r="D229" s="28">
        <v>-10.92</v>
      </c>
      <c r="E229" s="28">
        <v>5</v>
      </c>
      <c r="F229" s="29" t="s">
        <v>7</v>
      </c>
      <c r="G229" s="29" t="s">
        <v>8</v>
      </c>
      <c r="I229" s="23">
        <f t="shared" si="12"/>
        <v>-7098.4624999999996</v>
      </c>
      <c r="J229" s="23">
        <f t="shared" si="13"/>
        <v>50388169.863906242</v>
      </c>
      <c r="L229" s="23">
        <f t="shared" si="14"/>
        <v>-15.302395833333339</v>
      </c>
      <c r="M229" s="23">
        <f t="shared" si="15"/>
        <v>234.16331824001753</v>
      </c>
    </row>
    <row r="230" spans="1:13" ht="20" customHeight="1" outlineLevel="1" x14ac:dyDescent="0.15">
      <c r="A230" s="27">
        <v>3610</v>
      </c>
      <c r="B230" s="28">
        <v>132000</v>
      </c>
      <c r="C230" s="28">
        <v>1522</v>
      </c>
      <c r="D230" s="28">
        <v>-10.86</v>
      </c>
      <c r="E230" s="28">
        <v>5</v>
      </c>
      <c r="F230" s="29" t="s">
        <v>7</v>
      </c>
      <c r="G230" s="29" t="s">
        <v>8</v>
      </c>
      <c r="I230" s="23">
        <f t="shared" si="12"/>
        <v>-6887.4624999999996</v>
      </c>
      <c r="J230" s="23">
        <f t="shared" si="13"/>
        <v>47437139.688906245</v>
      </c>
      <c r="L230" s="23">
        <f t="shared" si="14"/>
        <v>-15.242395833333338</v>
      </c>
      <c r="M230" s="23">
        <f t="shared" si="15"/>
        <v>232.33063074001751</v>
      </c>
    </row>
    <row r="231" spans="1:13" ht="20" customHeight="1" outlineLevel="1" x14ac:dyDescent="0.15">
      <c r="A231" s="27">
        <v>3553</v>
      </c>
      <c r="B231" s="28">
        <v>145000</v>
      </c>
      <c r="C231" s="28">
        <v>1324</v>
      </c>
      <c r="D231" s="28">
        <v>-11.03</v>
      </c>
      <c r="E231" s="28">
        <v>5</v>
      </c>
      <c r="F231" s="29" t="s">
        <v>7</v>
      </c>
      <c r="G231" s="29" t="s">
        <v>8</v>
      </c>
      <c r="I231" s="23">
        <f t="shared" si="12"/>
        <v>-6944.4624999999996</v>
      </c>
      <c r="J231" s="23">
        <f t="shared" si="13"/>
        <v>48225559.413906246</v>
      </c>
      <c r="L231" s="23">
        <f t="shared" si="14"/>
        <v>-15.412395833333338</v>
      </c>
      <c r="M231" s="23">
        <f t="shared" si="15"/>
        <v>237.54194532335086</v>
      </c>
    </row>
    <row r="232" spans="1:13" ht="20" customHeight="1" outlineLevel="1" x14ac:dyDescent="0.15">
      <c r="A232" s="27">
        <v>3625</v>
      </c>
      <c r="B232" s="28">
        <v>74000</v>
      </c>
      <c r="C232" s="28">
        <v>876</v>
      </c>
      <c r="D232" s="28">
        <v>-10.25</v>
      </c>
      <c r="E232" s="28">
        <v>5</v>
      </c>
      <c r="F232" s="29" t="s">
        <v>7</v>
      </c>
      <c r="G232" s="29" t="s">
        <v>8</v>
      </c>
      <c r="I232" s="23">
        <f t="shared" si="12"/>
        <v>-6872.4624999999996</v>
      </c>
      <c r="J232" s="23">
        <f t="shared" si="13"/>
        <v>47230740.813906245</v>
      </c>
      <c r="L232" s="23">
        <f t="shared" si="14"/>
        <v>-14.632395833333339</v>
      </c>
      <c r="M232" s="23">
        <f t="shared" si="15"/>
        <v>214.10700782335087</v>
      </c>
    </row>
    <row r="233" spans="1:13" ht="20" customHeight="1" outlineLevel="1" x14ac:dyDescent="0.15">
      <c r="A233" s="27">
        <v>3780</v>
      </c>
      <c r="B233" s="28">
        <v>200000</v>
      </c>
      <c r="C233" s="28">
        <v>1324</v>
      </c>
      <c r="D233" s="28">
        <v>-10.7</v>
      </c>
      <c r="E233" s="28">
        <v>5</v>
      </c>
      <c r="F233" s="29" t="s">
        <v>7</v>
      </c>
      <c r="G233" s="29" t="s">
        <v>8</v>
      </c>
      <c r="I233" s="23">
        <f t="shared" si="12"/>
        <v>-6717.4624999999996</v>
      </c>
      <c r="J233" s="23">
        <f t="shared" si="13"/>
        <v>45124302.438906245</v>
      </c>
      <c r="L233" s="23">
        <f t="shared" si="14"/>
        <v>-15.082395833333338</v>
      </c>
      <c r="M233" s="23">
        <f t="shared" si="15"/>
        <v>227.47866407335084</v>
      </c>
    </row>
    <row r="234" spans="1:13" ht="20" customHeight="1" outlineLevel="1" x14ac:dyDescent="0.15">
      <c r="A234" s="27">
        <v>3570</v>
      </c>
      <c r="B234" s="28">
        <v>320000</v>
      </c>
      <c r="C234" s="28">
        <v>1480</v>
      </c>
      <c r="D234" s="28">
        <v>-7.58</v>
      </c>
      <c r="E234" s="28">
        <v>5</v>
      </c>
      <c r="F234" s="29" t="s">
        <v>7</v>
      </c>
      <c r="G234" s="29" t="s">
        <v>8</v>
      </c>
      <c r="I234" s="23">
        <f t="shared" si="12"/>
        <v>-6927.4624999999996</v>
      </c>
      <c r="J234" s="23">
        <f t="shared" si="13"/>
        <v>47989736.688906245</v>
      </c>
      <c r="L234" s="23">
        <f t="shared" si="14"/>
        <v>-11.962395833333339</v>
      </c>
      <c r="M234" s="23">
        <f t="shared" si="15"/>
        <v>143.09891407335084</v>
      </c>
    </row>
    <row r="235" spans="1:13" ht="20" customHeight="1" outlineLevel="1" x14ac:dyDescent="0.15">
      <c r="A235" s="27">
        <v>3500</v>
      </c>
      <c r="B235" s="28">
        <v>138000</v>
      </c>
      <c r="C235" s="28">
        <v>1420</v>
      </c>
      <c r="D235" s="28">
        <v>-8.18</v>
      </c>
      <c r="E235" s="28">
        <v>5</v>
      </c>
      <c r="F235" s="29" t="s">
        <v>7</v>
      </c>
      <c r="G235" s="29" t="s">
        <v>8</v>
      </c>
      <c r="I235" s="23">
        <f t="shared" si="12"/>
        <v>-6997.4624999999996</v>
      </c>
      <c r="J235" s="23">
        <f t="shared" si="13"/>
        <v>48964481.438906245</v>
      </c>
      <c r="L235" s="23">
        <f t="shared" si="14"/>
        <v>-12.562395833333339</v>
      </c>
      <c r="M235" s="23">
        <f t="shared" si="15"/>
        <v>157.81378907335082</v>
      </c>
    </row>
    <row r="236" spans="1:13" ht="20" customHeight="1" outlineLevel="1" x14ac:dyDescent="0.15">
      <c r="A236" s="27">
        <v>3600</v>
      </c>
      <c r="B236" s="28">
        <v>240000</v>
      </c>
      <c r="C236" s="28">
        <v>1190</v>
      </c>
      <c r="D236" s="28">
        <v>-7.89</v>
      </c>
      <c r="E236" s="28">
        <v>5</v>
      </c>
      <c r="F236" s="29" t="s">
        <v>7</v>
      </c>
      <c r="G236" s="29" t="s">
        <v>8</v>
      </c>
      <c r="I236" s="23">
        <f t="shared" si="12"/>
        <v>-6897.4624999999996</v>
      </c>
      <c r="J236" s="23">
        <f t="shared" si="13"/>
        <v>47574988.938906245</v>
      </c>
      <c r="L236" s="23">
        <f t="shared" si="14"/>
        <v>-12.272395833333338</v>
      </c>
      <c r="M236" s="23">
        <f t="shared" si="15"/>
        <v>150.61169949001746</v>
      </c>
    </row>
    <row r="237" spans="1:13" ht="20" customHeight="1" outlineLevel="1" x14ac:dyDescent="0.15">
      <c r="A237" s="27">
        <v>3614</v>
      </c>
      <c r="B237" s="28">
        <v>145000</v>
      </c>
      <c r="C237" s="28">
        <v>1553</v>
      </c>
      <c r="D237" s="28">
        <v>-7.71</v>
      </c>
      <c r="E237" s="28">
        <v>5</v>
      </c>
      <c r="F237" s="29" t="s">
        <v>7</v>
      </c>
      <c r="G237" s="29" t="s">
        <v>8</v>
      </c>
      <c r="I237" s="23">
        <f t="shared" si="12"/>
        <v>-6883.4624999999996</v>
      </c>
      <c r="J237" s="23">
        <f t="shared" si="13"/>
        <v>47382055.988906242</v>
      </c>
      <c r="L237" s="23">
        <f t="shared" si="14"/>
        <v>-12.092395833333338</v>
      </c>
      <c r="M237" s="23">
        <f t="shared" si="15"/>
        <v>146.22603699001749</v>
      </c>
    </row>
    <row r="238" spans="1:13" ht="20" customHeight="1" outlineLevel="1" x14ac:dyDescent="0.15">
      <c r="A238" s="27">
        <v>18000</v>
      </c>
      <c r="B238" s="28">
        <v>200000</v>
      </c>
      <c r="C238" s="28">
        <v>1045</v>
      </c>
      <c r="D238" s="28">
        <v>-8.3000000000000007</v>
      </c>
      <c r="E238" s="28">
        <v>5</v>
      </c>
      <c r="F238" s="29" t="s">
        <v>17</v>
      </c>
      <c r="G238" s="29" t="s">
        <v>18</v>
      </c>
      <c r="I238" s="23">
        <f t="shared" si="12"/>
        <v>7502.5375000000004</v>
      </c>
      <c r="J238" s="23">
        <f t="shared" si="13"/>
        <v>56288068.938906252</v>
      </c>
      <c r="L238" s="23">
        <f t="shared" si="14"/>
        <v>-12.68239583333334</v>
      </c>
      <c r="M238" s="23">
        <f t="shared" si="15"/>
        <v>160.84316407335086</v>
      </c>
    </row>
    <row r="239" spans="1:13" ht="20" customHeight="1" outlineLevel="1" x14ac:dyDescent="0.15">
      <c r="A239" s="27">
        <v>38234</v>
      </c>
      <c r="B239" s="28">
        <v>272830</v>
      </c>
      <c r="C239" s="28">
        <v>1356</v>
      </c>
      <c r="D239" s="28">
        <v>-9.2899999999999991</v>
      </c>
      <c r="E239" s="28">
        <v>5</v>
      </c>
      <c r="F239" s="29" t="s">
        <v>17</v>
      </c>
      <c r="G239" s="29" t="s">
        <v>18</v>
      </c>
      <c r="I239" s="23">
        <f t="shared" si="12"/>
        <v>27736.537499999999</v>
      </c>
      <c r="J239" s="23">
        <f t="shared" si="13"/>
        <v>769315512.48890615</v>
      </c>
      <c r="L239" s="23">
        <f t="shared" si="14"/>
        <v>-13.672395833333338</v>
      </c>
      <c r="M239" s="23">
        <f t="shared" si="15"/>
        <v>186.93440782335082</v>
      </c>
    </row>
    <row r="240" spans="1:13" ht="20" customHeight="1" outlineLevel="1" x14ac:dyDescent="0.15">
      <c r="A240" s="27">
        <v>32489</v>
      </c>
      <c r="B240" s="28">
        <v>648430</v>
      </c>
      <c r="C240" s="28">
        <v>1948.5</v>
      </c>
      <c r="D240" s="28">
        <v>-10.84</v>
      </c>
      <c r="E240" s="28">
        <v>5</v>
      </c>
      <c r="F240" s="29" t="s">
        <v>17</v>
      </c>
      <c r="G240" s="29" t="s">
        <v>18</v>
      </c>
      <c r="I240" s="23">
        <f t="shared" si="12"/>
        <v>21991.537499999999</v>
      </c>
      <c r="J240" s="23">
        <f t="shared" si="13"/>
        <v>483627721.6139062</v>
      </c>
      <c r="L240" s="23">
        <f t="shared" si="14"/>
        <v>-15.222395833333339</v>
      </c>
      <c r="M240" s="23">
        <f t="shared" si="15"/>
        <v>231.72133490668421</v>
      </c>
    </row>
    <row r="241" spans="1:13" ht="20" customHeight="1" outlineLevel="1" x14ac:dyDescent="0.15">
      <c r="A241" s="27">
        <v>38940</v>
      </c>
      <c r="B241" s="28">
        <v>374830</v>
      </c>
      <c r="C241" s="28">
        <v>1356</v>
      </c>
      <c r="D241" s="28">
        <v>-9.93</v>
      </c>
      <c r="E241" s="28">
        <v>5</v>
      </c>
      <c r="F241" s="29" t="s">
        <v>17</v>
      </c>
      <c r="G241" s="29" t="s">
        <v>18</v>
      </c>
      <c r="I241" s="23">
        <f t="shared" si="12"/>
        <v>28442.537499999999</v>
      </c>
      <c r="J241" s="23">
        <f t="shared" si="13"/>
        <v>808977939.43890619</v>
      </c>
      <c r="L241" s="23">
        <f t="shared" si="14"/>
        <v>-14.312395833333339</v>
      </c>
      <c r="M241" s="23">
        <f t="shared" si="15"/>
        <v>204.84467449001752</v>
      </c>
    </row>
    <row r="242" spans="1:13" ht="20" customHeight="1" outlineLevel="1" x14ac:dyDescent="0.15">
      <c r="A242" s="27">
        <v>30839</v>
      </c>
      <c r="B242" s="28">
        <v>834042</v>
      </c>
      <c r="C242" s="28">
        <v>1194</v>
      </c>
      <c r="D242" s="28">
        <v>-10.63</v>
      </c>
      <c r="E242" s="28">
        <v>5</v>
      </c>
      <c r="F242" s="29" t="s">
        <v>17</v>
      </c>
      <c r="G242" s="29" t="s">
        <v>18</v>
      </c>
      <c r="I242" s="23">
        <f t="shared" si="12"/>
        <v>20341.537499999999</v>
      </c>
      <c r="J242" s="23">
        <f t="shared" si="13"/>
        <v>413778147.8639062</v>
      </c>
      <c r="L242" s="23">
        <f t="shared" si="14"/>
        <v>-15.01239583333334</v>
      </c>
      <c r="M242" s="23">
        <f t="shared" si="15"/>
        <v>225.37202865668422</v>
      </c>
    </row>
    <row r="243" spans="1:13" ht="20" customHeight="1" outlineLevel="1" x14ac:dyDescent="0.15">
      <c r="A243" s="27">
        <v>37882</v>
      </c>
      <c r="B243" s="28">
        <v>294903</v>
      </c>
      <c r="C243" s="28">
        <v>1783</v>
      </c>
      <c r="D243" s="28">
        <v>-7.8</v>
      </c>
      <c r="E243" s="28">
        <v>5</v>
      </c>
      <c r="F243" s="29" t="s">
        <v>17</v>
      </c>
      <c r="G243" s="29" t="s">
        <v>18</v>
      </c>
      <c r="I243" s="23">
        <f t="shared" si="12"/>
        <v>27384.537499999999</v>
      </c>
      <c r="J243" s="23">
        <f t="shared" si="13"/>
        <v>749912894.08890617</v>
      </c>
      <c r="L243" s="23">
        <f t="shared" si="14"/>
        <v>-12.182395833333338</v>
      </c>
      <c r="M243" s="23">
        <f t="shared" si="15"/>
        <v>148.41076824001746</v>
      </c>
    </row>
    <row r="245" spans="1:13" ht="20" customHeight="1" x14ac:dyDescent="0.15">
      <c r="A245" s="31">
        <f xml:space="preserve"> SUM(A4:A243)</f>
        <v>2519391</v>
      </c>
      <c r="B245" s="31">
        <f t="shared" ref="B245:M245" si="16" xml:space="preserve"> SUM(B4:B243)</f>
        <v>25725206.792305999</v>
      </c>
      <c r="C245" s="31">
        <f t="shared" si="16"/>
        <v>56917.867530000003</v>
      </c>
      <c r="D245" s="31">
        <f t="shared" si="16"/>
        <v>1051.7750000000015</v>
      </c>
      <c r="E245" s="31">
        <f t="shared" si="16"/>
        <v>600</v>
      </c>
      <c r="F245" s="31">
        <f t="shared" si="16"/>
        <v>0</v>
      </c>
      <c r="G245" s="31">
        <f t="shared" si="16"/>
        <v>0</v>
      </c>
      <c r="H245" s="34" t="s">
        <v>33</v>
      </c>
      <c r="I245" s="31">
        <f t="shared" si="16"/>
        <v>-2.4956534616649151E-9</v>
      </c>
      <c r="J245" s="31">
        <f t="shared" si="16"/>
        <v>21808468957.662529</v>
      </c>
      <c r="K245" s="34" t="s">
        <v>33</v>
      </c>
      <c r="L245" s="31">
        <f t="shared" si="16"/>
        <v>-2.3341328869719291E-12</v>
      </c>
      <c r="M245" s="31">
        <f t="shared" si="16"/>
        <v>26513.182123395847</v>
      </c>
    </row>
    <row r="246" spans="1:13" ht="20" customHeight="1" x14ac:dyDescent="0.15">
      <c r="A246" s="31">
        <f>COUNT(A4:A243)</f>
        <v>240</v>
      </c>
      <c r="B246" s="31">
        <f t="shared" ref="B246:M246" si="17">COUNT(B4:B243)</f>
        <v>240</v>
      </c>
      <c r="C246" s="31">
        <f t="shared" si="17"/>
        <v>240</v>
      </c>
      <c r="D246" s="31">
        <f t="shared" si="17"/>
        <v>240</v>
      </c>
      <c r="E246" s="31">
        <f t="shared" si="17"/>
        <v>240</v>
      </c>
      <c r="F246" s="31">
        <f t="shared" si="17"/>
        <v>0</v>
      </c>
      <c r="G246" s="31">
        <f t="shared" si="17"/>
        <v>0</v>
      </c>
      <c r="H246" s="34" t="s">
        <v>34</v>
      </c>
      <c r="I246" s="31">
        <f t="shared" si="17"/>
        <v>240</v>
      </c>
      <c r="J246" s="31">
        <f t="shared" si="17"/>
        <v>240</v>
      </c>
      <c r="K246" s="34" t="s">
        <v>34</v>
      </c>
      <c r="L246" s="31">
        <f t="shared" si="17"/>
        <v>240</v>
      </c>
      <c r="M246" s="31">
        <f t="shared" si="17"/>
        <v>240</v>
      </c>
    </row>
    <row r="247" spans="1:13" ht="20" customHeight="1" x14ac:dyDescent="0.15">
      <c r="A247" s="31">
        <f>A245/A246</f>
        <v>10497.4625</v>
      </c>
      <c r="B247" s="31">
        <f t="shared" ref="B247:M247" si="18">B245/B246</f>
        <v>107188.36163460833</v>
      </c>
      <c r="C247" s="31">
        <f t="shared" si="18"/>
        <v>237.15778137500001</v>
      </c>
      <c r="D247" s="31">
        <f t="shared" si="18"/>
        <v>4.382395833333339</v>
      </c>
      <c r="E247" s="31">
        <f t="shared" si="18"/>
        <v>2.5</v>
      </c>
      <c r="F247" s="31" t="e">
        <f t="shared" si="18"/>
        <v>#DIV/0!</v>
      </c>
      <c r="G247" s="31" t="e">
        <f t="shared" si="18"/>
        <v>#DIV/0!</v>
      </c>
      <c r="H247" s="34" t="s">
        <v>35</v>
      </c>
      <c r="I247" s="34" t="s">
        <v>37</v>
      </c>
      <c r="J247" s="31">
        <f t="shared" si="18"/>
        <v>90868620.656927198</v>
      </c>
      <c r="K247" s="34" t="s">
        <v>35</v>
      </c>
      <c r="L247" s="34" t="s">
        <v>37</v>
      </c>
      <c r="M247" s="31">
        <f t="shared" si="18"/>
        <v>110.47159218081603</v>
      </c>
    </row>
    <row r="248" spans="1:13" ht="20" customHeight="1" x14ac:dyDescent="0.15">
      <c r="I248" s="34" t="s">
        <v>45</v>
      </c>
      <c r="J248" s="31">
        <f xml:space="preserve"> SQRT(J247)</f>
        <v>9532.5033782803985</v>
      </c>
      <c r="L248" s="34" t="s">
        <v>45</v>
      </c>
      <c r="M248" s="31">
        <f>SQRT(M247)</f>
        <v>10.510546711794587</v>
      </c>
    </row>
    <row r="251" spans="1:13" ht="20" customHeight="1" x14ac:dyDescent="0.15">
      <c r="A251" s="61" t="s">
        <v>135</v>
      </c>
      <c r="B251" s="22">
        <f>_xlfn.NORM.DIST(10,D247,M248,1)</f>
        <v>0.70349286171467829</v>
      </c>
    </row>
    <row r="252" spans="1:13" ht="20" customHeight="1" x14ac:dyDescent="0.15">
      <c r="A252" s="61" t="s">
        <v>136</v>
      </c>
    </row>
  </sheetData>
  <mergeCells count="2">
    <mergeCell ref="I2:J2"/>
    <mergeCell ref="L2:M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297"/>
  <sheetViews>
    <sheetView topLeftCell="A276" zoomScale="130" zoomScaleNormal="130" workbookViewId="0">
      <selection activeCell="D297" sqref="D297"/>
    </sheetView>
  </sheetViews>
  <sheetFormatPr baseColWidth="10" defaultColWidth="8.33203125" defaultRowHeight="20" customHeight="1" outlineLevelRow="1" outlineLevelCol="1" x14ac:dyDescent="0.15"/>
  <cols>
    <col min="1" max="1" width="19.83203125" style="1" customWidth="1"/>
    <col min="2" max="2" width="22" style="1" customWidth="1" outlineLevel="1"/>
    <col min="3" max="3" width="18.5" style="1" customWidth="1" outlineLevel="1"/>
    <col min="4" max="4" width="30.83203125" style="1" customWidth="1"/>
    <col min="5" max="5" width="14.5" style="1" customWidth="1" outlineLevel="1"/>
    <col min="6" max="6" width="14" style="1" customWidth="1" outlineLevel="1"/>
    <col min="7" max="7" width="19.1640625" style="1" customWidth="1" outlineLevel="1"/>
    <col min="8" max="8" width="21.6640625" style="13" customWidth="1"/>
    <col min="9" max="9" width="32.83203125" style="1" customWidth="1" outlineLevel="1"/>
    <col min="10" max="10" width="19.1640625" style="1" customWidth="1" outlineLevel="1"/>
    <col min="11" max="11" width="21" style="13" customWidth="1"/>
    <col min="12" max="12" width="25.83203125" style="1" customWidth="1" outlineLevel="1"/>
    <col min="13" max="13" width="21.1640625" style="1" customWidth="1" outlineLevel="1"/>
    <col min="14" max="14" width="8.33203125" style="1"/>
    <col min="15" max="16" width="11.33203125" style="1" customWidth="1"/>
    <col min="17" max="16384" width="8.33203125" style="1"/>
  </cols>
  <sheetData>
    <row r="2" spans="1:16" ht="20" customHeight="1" x14ac:dyDescent="0.15">
      <c r="I2" s="32" t="s">
        <v>40</v>
      </c>
      <c r="J2" s="33"/>
      <c r="L2" s="32" t="s">
        <v>41</v>
      </c>
      <c r="M2" s="33"/>
      <c r="P2" s="17" t="s">
        <v>49</v>
      </c>
    </row>
    <row r="3" spans="1:16" s="4" customFormat="1" ht="27.75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18"/>
      <c r="I3" s="3" t="s">
        <v>38</v>
      </c>
      <c r="J3" s="3" t="s">
        <v>36</v>
      </c>
      <c r="K3" s="20"/>
      <c r="L3" s="3" t="s">
        <v>42</v>
      </c>
      <c r="M3" s="3" t="s">
        <v>36</v>
      </c>
      <c r="O3" s="4" t="s">
        <v>48</v>
      </c>
      <c r="P3" s="4">
        <f>_xlfn.NORM.DIST(18,17.5635,1.2,TRUE)</f>
        <v>0.64197764866969298</v>
      </c>
    </row>
    <row r="4" spans="1:16" ht="21" customHeight="1" outlineLevel="1" x14ac:dyDescent="0.15">
      <c r="A4" s="5">
        <v>3068</v>
      </c>
      <c r="B4" s="6">
        <v>2.3999999999999998E-3</v>
      </c>
      <c r="C4" s="6">
        <v>0.17</v>
      </c>
      <c r="D4" s="6">
        <v>16.12</v>
      </c>
      <c r="E4" s="6">
        <v>0</v>
      </c>
      <c r="F4" s="7" t="s">
        <v>7</v>
      </c>
      <c r="G4" s="7" t="s">
        <v>8</v>
      </c>
      <c r="H4" s="19"/>
      <c r="I4" s="1">
        <f>A4-2997.95</f>
        <v>70.050000000000182</v>
      </c>
      <c r="J4" s="1">
        <f>I4^2</f>
        <v>4907.0025000000251</v>
      </c>
      <c r="L4" s="1">
        <f>D4-$D$46</f>
        <v>-1.4434999999999967</v>
      </c>
      <c r="M4" s="1">
        <f>L4^2</f>
        <v>2.0836922499999906</v>
      </c>
    </row>
    <row r="5" spans="1:16" ht="20" customHeight="1" outlineLevel="1" x14ac:dyDescent="0.15">
      <c r="A5" s="5">
        <v>3042</v>
      </c>
      <c r="B5" s="6">
        <v>5.0000000000000001E-4</v>
      </c>
      <c r="C5" s="6">
        <v>0.1542</v>
      </c>
      <c r="D5" s="6">
        <v>16.600000000000001</v>
      </c>
      <c r="E5" s="6">
        <v>0</v>
      </c>
      <c r="F5" s="7" t="s">
        <v>7</v>
      </c>
      <c r="G5" s="7" t="s">
        <v>8</v>
      </c>
      <c r="H5" s="19"/>
      <c r="I5" s="1">
        <f t="shared" ref="I5:I43" si="0">A5-2997.95</f>
        <v>44.050000000000182</v>
      </c>
      <c r="J5" s="1">
        <f t="shared" ref="J5:J43" si="1">I5^2</f>
        <v>1940.4025000000161</v>
      </c>
      <c r="L5" s="1">
        <f t="shared" ref="L5:L43" si="2">D5-$D$46</f>
        <v>-0.96349999999999625</v>
      </c>
      <c r="M5" s="1">
        <f t="shared" ref="M5:M43" si="3">L5^2</f>
        <v>0.92833224999999275</v>
      </c>
    </row>
    <row r="6" spans="1:16" ht="20" customHeight="1" outlineLevel="1" x14ac:dyDescent="0.15">
      <c r="A6" s="5">
        <v>2600</v>
      </c>
      <c r="B6" s="6">
        <v>2.9999999999999997E-4</v>
      </c>
      <c r="C6" s="6">
        <v>0.10199999999999999</v>
      </c>
      <c r="D6" s="6">
        <v>18.7</v>
      </c>
      <c r="E6" s="6">
        <v>0</v>
      </c>
      <c r="F6" s="7" t="s">
        <v>7</v>
      </c>
      <c r="G6" s="7" t="s">
        <v>8</v>
      </c>
      <c r="H6" s="19"/>
      <c r="I6" s="1">
        <f t="shared" si="0"/>
        <v>-397.94999999999982</v>
      </c>
      <c r="J6" s="1">
        <f t="shared" si="1"/>
        <v>158364.20249999987</v>
      </c>
      <c r="L6" s="1">
        <f t="shared" si="2"/>
        <v>1.1365000000000016</v>
      </c>
      <c r="M6" s="1">
        <f t="shared" si="3"/>
        <v>1.2916322500000037</v>
      </c>
    </row>
    <row r="7" spans="1:16" ht="20" customHeight="1" outlineLevel="1" x14ac:dyDescent="0.15">
      <c r="A7" s="5">
        <v>2800</v>
      </c>
      <c r="B7" s="6">
        <v>2.0000000000000001E-4</v>
      </c>
      <c r="C7" s="6">
        <v>0.16</v>
      </c>
      <c r="D7" s="6">
        <v>16.649999999999999</v>
      </c>
      <c r="E7" s="6">
        <v>0</v>
      </c>
      <c r="F7" s="7" t="s">
        <v>7</v>
      </c>
      <c r="G7" s="7" t="s">
        <v>8</v>
      </c>
      <c r="H7" s="19"/>
      <c r="I7" s="1">
        <f t="shared" si="0"/>
        <v>-197.94999999999982</v>
      </c>
      <c r="J7" s="1">
        <f t="shared" si="1"/>
        <v>39184.202499999927</v>
      </c>
      <c r="L7" s="1">
        <f t="shared" si="2"/>
        <v>-0.91349999999999909</v>
      </c>
      <c r="M7" s="1">
        <f t="shared" si="3"/>
        <v>0.83448224999999832</v>
      </c>
    </row>
    <row r="8" spans="1:16" ht="20" customHeight="1" outlineLevel="1" x14ac:dyDescent="0.15">
      <c r="A8" s="5">
        <v>1939</v>
      </c>
      <c r="B8" s="6">
        <v>1.3799999999999999E-4</v>
      </c>
      <c r="C8" s="6">
        <v>0.10299999999999999</v>
      </c>
      <c r="D8" s="6">
        <v>20.059999999999999</v>
      </c>
      <c r="E8" s="6">
        <v>0</v>
      </c>
      <c r="F8" s="7" t="s">
        <v>7</v>
      </c>
      <c r="G8" s="39" t="s">
        <v>8</v>
      </c>
      <c r="H8" s="19"/>
      <c r="I8" s="1">
        <f t="shared" si="0"/>
        <v>-1058.9499999999998</v>
      </c>
      <c r="J8" s="1">
        <f t="shared" si="1"/>
        <v>1121375.1024999996</v>
      </c>
      <c r="L8" s="1">
        <f t="shared" si="2"/>
        <v>2.4965000000000011</v>
      </c>
      <c r="M8" s="1">
        <f t="shared" si="3"/>
        <v>6.2325122500000054</v>
      </c>
    </row>
    <row r="9" spans="1:16" ht="20" customHeight="1" outlineLevel="1" x14ac:dyDescent="0.15">
      <c r="A9" s="5">
        <v>2840</v>
      </c>
      <c r="B9" s="6">
        <v>6.4999999999999997E-4</v>
      </c>
      <c r="C9" s="6">
        <v>0.11</v>
      </c>
      <c r="D9" s="6">
        <v>16.98</v>
      </c>
      <c r="E9" s="6">
        <v>0</v>
      </c>
      <c r="F9" s="7" t="s">
        <v>7</v>
      </c>
      <c r="G9" s="7" t="s">
        <v>8</v>
      </c>
      <c r="H9" s="19"/>
      <c r="I9" s="1">
        <f t="shared" si="0"/>
        <v>-157.94999999999982</v>
      </c>
      <c r="J9" s="1">
        <f t="shared" si="1"/>
        <v>24948.202499999941</v>
      </c>
      <c r="L9" s="1">
        <f t="shared" si="2"/>
        <v>-0.58349999999999724</v>
      </c>
      <c r="M9" s="1">
        <f t="shared" si="3"/>
        <v>0.34047224999999676</v>
      </c>
    </row>
    <row r="10" spans="1:16" ht="20" customHeight="1" outlineLevel="1" x14ac:dyDescent="0.15">
      <c r="A10" s="5">
        <v>2637</v>
      </c>
      <c r="B10" s="6">
        <v>7.2999999999999996E-4</v>
      </c>
      <c r="C10" s="6">
        <v>0.127</v>
      </c>
      <c r="D10" s="6">
        <v>17.22</v>
      </c>
      <c r="E10" s="6">
        <v>0</v>
      </c>
      <c r="F10" s="7" t="s">
        <v>7</v>
      </c>
      <c r="G10" s="7" t="s">
        <v>8</v>
      </c>
      <c r="H10" s="19"/>
      <c r="I10" s="1">
        <f t="shared" si="0"/>
        <v>-360.94999999999982</v>
      </c>
      <c r="J10" s="1">
        <f t="shared" si="1"/>
        <v>130284.90249999987</v>
      </c>
      <c r="L10" s="1">
        <f t="shared" si="2"/>
        <v>-0.34349999999999881</v>
      </c>
      <c r="M10" s="1">
        <f t="shared" si="3"/>
        <v>0.11799224999999917</v>
      </c>
    </row>
    <row r="11" spans="1:16" ht="20" customHeight="1" outlineLevel="1" x14ac:dyDescent="0.15">
      <c r="A11" s="5">
        <v>2600</v>
      </c>
      <c r="B11" s="6">
        <v>4.0000000000000002E-4</v>
      </c>
      <c r="C11" s="6">
        <v>9.6000000000000002E-2</v>
      </c>
      <c r="D11" s="6">
        <v>17.399999999999999</v>
      </c>
      <c r="E11" s="6">
        <v>0</v>
      </c>
      <c r="F11" s="7" t="s">
        <v>7</v>
      </c>
      <c r="G11" s="7" t="s">
        <v>8</v>
      </c>
      <c r="H11" s="19"/>
      <c r="I11" s="1">
        <f t="shared" si="0"/>
        <v>-397.94999999999982</v>
      </c>
      <c r="J11" s="1">
        <f t="shared" si="1"/>
        <v>158364.20249999987</v>
      </c>
      <c r="L11" s="1">
        <f t="shared" si="2"/>
        <v>-0.16349999999999909</v>
      </c>
      <c r="M11" s="1">
        <f t="shared" si="3"/>
        <v>2.6732249999999704E-2</v>
      </c>
    </row>
    <row r="12" spans="1:16" ht="20" customHeight="1" outlineLevel="1" x14ac:dyDescent="0.15">
      <c r="A12" s="5">
        <v>2650</v>
      </c>
      <c r="B12" s="6">
        <v>6.8999999999999997E-4</v>
      </c>
      <c r="C12" s="6">
        <v>0.11</v>
      </c>
      <c r="D12" s="6">
        <v>17.45</v>
      </c>
      <c r="E12" s="6">
        <v>0</v>
      </c>
      <c r="F12" s="7" t="s">
        <v>7</v>
      </c>
      <c r="G12" s="7" t="s">
        <v>8</v>
      </c>
      <c r="H12" s="19"/>
      <c r="I12" s="1">
        <f t="shared" si="0"/>
        <v>-347.94999999999982</v>
      </c>
      <c r="J12" s="1">
        <f t="shared" si="1"/>
        <v>121069.20249999987</v>
      </c>
      <c r="L12" s="1">
        <f t="shared" si="2"/>
        <v>-0.11349999999999838</v>
      </c>
      <c r="M12" s="1">
        <f t="shared" si="3"/>
        <v>1.2882249999999632E-2</v>
      </c>
    </row>
    <row r="13" spans="1:16" ht="20" customHeight="1" outlineLevel="1" x14ac:dyDescent="0.15">
      <c r="A13" s="5">
        <v>2700</v>
      </c>
      <c r="B13" s="6">
        <v>1.8000000000000001E-4</v>
      </c>
      <c r="C13" s="6">
        <v>0.13</v>
      </c>
      <c r="D13" s="6">
        <v>16.05</v>
      </c>
      <c r="E13" s="6">
        <v>0</v>
      </c>
      <c r="F13" s="7" t="s">
        <v>7</v>
      </c>
      <c r="G13" s="7" t="s">
        <v>8</v>
      </c>
      <c r="H13" s="19"/>
      <c r="I13" s="1">
        <f t="shared" si="0"/>
        <v>-297.94999999999982</v>
      </c>
      <c r="J13" s="1">
        <f t="shared" si="1"/>
        <v>88774.202499999898</v>
      </c>
      <c r="L13" s="1">
        <f t="shared" si="2"/>
        <v>-1.513499999999997</v>
      </c>
      <c r="M13" s="1">
        <f t="shared" si="3"/>
        <v>2.2906822499999908</v>
      </c>
    </row>
    <row r="14" spans="1:16" ht="20" customHeight="1" outlineLevel="1" x14ac:dyDescent="0.15">
      <c r="A14" s="5">
        <v>3341</v>
      </c>
      <c r="B14" s="6">
        <v>5.5999999999999999E-3</v>
      </c>
      <c r="C14" s="6">
        <v>5.7000000000000002E-2</v>
      </c>
      <c r="D14" s="6">
        <v>16.23</v>
      </c>
      <c r="E14" s="6">
        <v>0</v>
      </c>
      <c r="F14" s="7" t="s">
        <v>7</v>
      </c>
      <c r="G14" s="7" t="s">
        <v>8</v>
      </c>
      <c r="H14" s="19"/>
      <c r="I14" s="1">
        <f t="shared" si="0"/>
        <v>343.05000000000018</v>
      </c>
      <c r="J14" s="1">
        <f t="shared" si="1"/>
        <v>117683.30250000012</v>
      </c>
      <c r="L14" s="1">
        <f t="shared" si="2"/>
        <v>-1.3334999999999972</v>
      </c>
      <c r="M14" s="1">
        <f t="shared" si="3"/>
        <v>1.7782222499999927</v>
      </c>
    </row>
    <row r="15" spans="1:16" ht="20" customHeight="1" outlineLevel="1" x14ac:dyDescent="0.15">
      <c r="A15" s="5">
        <v>3432</v>
      </c>
      <c r="B15" s="6">
        <v>6.7000000000000002E-4</v>
      </c>
      <c r="C15" s="6">
        <v>0.19</v>
      </c>
      <c r="D15" s="6">
        <v>16.940000000000001</v>
      </c>
      <c r="E15" s="6">
        <v>0</v>
      </c>
      <c r="F15" s="7" t="s">
        <v>7</v>
      </c>
      <c r="G15" s="7" t="s">
        <v>8</v>
      </c>
      <c r="H15" s="19"/>
      <c r="I15" s="1">
        <f t="shared" si="0"/>
        <v>434.05000000000018</v>
      </c>
      <c r="J15" s="1">
        <f t="shared" si="1"/>
        <v>188399.40250000017</v>
      </c>
      <c r="L15" s="1">
        <f t="shared" si="2"/>
        <v>-0.62349999999999639</v>
      </c>
      <c r="M15" s="1">
        <f t="shared" si="3"/>
        <v>0.38875224999999552</v>
      </c>
    </row>
    <row r="16" spans="1:16" ht="20" customHeight="1" outlineLevel="1" x14ac:dyDescent="0.15">
      <c r="A16" s="5">
        <v>2983</v>
      </c>
      <c r="B16" s="6">
        <v>2.4000000000000001E-4</v>
      </c>
      <c r="C16" s="6">
        <v>9.4E-2</v>
      </c>
      <c r="D16" s="6">
        <v>16.09</v>
      </c>
      <c r="E16" s="6">
        <v>0</v>
      </c>
      <c r="F16" s="7" t="s">
        <v>7</v>
      </c>
      <c r="G16" s="7" t="s">
        <v>8</v>
      </c>
      <c r="H16" s="19"/>
      <c r="I16" s="1">
        <f t="shared" si="0"/>
        <v>-14.949999999999818</v>
      </c>
      <c r="J16" s="1">
        <f t="shared" si="1"/>
        <v>223.50249999999457</v>
      </c>
      <c r="L16" s="1">
        <f t="shared" si="2"/>
        <v>-1.4734999999999978</v>
      </c>
      <c r="M16" s="1">
        <f t="shared" si="3"/>
        <v>2.1712022499999937</v>
      </c>
    </row>
    <row r="17" spans="1:13" ht="20" customHeight="1" outlineLevel="1" x14ac:dyDescent="0.15">
      <c r="A17" s="5">
        <v>2835</v>
      </c>
      <c r="B17" s="6">
        <v>3.4000000000000002E-4</v>
      </c>
      <c r="C17" s="6">
        <v>9.1800000000000007E-2</v>
      </c>
      <c r="D17" s="6">
        <v>16.96</v>
      </c>
      <c r="E17" s="6">
        <v>0</v>
      </c>
      <c r="F17" s="7" t="s">
        <v>7</v>
      </c>
      <c r="G17" s="7" t="s">
        <v>8</v>
      </c>
      <c r="H17" s="19"/>
      <c r="I17" s="1">
        <f t="shared" si="0"/>
        <v>-162.94999999999982</v>
      </c>
      <c r="J17" s="1">
        <f t="shared" si="1"/>
        <v>26552.702499999941</v>
      </c>
      <c r="L17" s="1">
        <f t="shared" si="2"/>
        <v>-0.60349999999999682</v>
      </c>
      <c r="M17" s="1">
        <f t="shared" si="3"/>
        <v>0.36421224999999618</v>
      </c>
    </row>
    <row r="18" spans="1:13" ht="20" customHeight="1" outlineLevel="1" x14ac:dyDescent="0.15">
      <c r="A18" s="5">
        <v>2935</v>
      </c>
      <c r="B18" s="6">
        <v>1.3999999999999999E-4</v>
      </c>
      <c r="C18" s="6">
        <v>0.11600000000000001</v>
      </c>
      <c r="D18" s="6">
        <v>18.89</v>
      </c>
      <c r="E18" s="6">
        <v>0</v>
      </c>
      <c r="F18" s="7" t="s">
        <v>7</v>
      </c>
      <c r="G18" s="7" t="s">
        <v>8</v>
      </c>
      <c r="H18" s="19"/>
      <c r="I18" s="1">
        <f t="shared" si="0"/>
        <v>-62.949999999999818</v>
      </c>
      <c r="J18" s="1">
        <f t="shared" si="1"/>
        <v>3962.7024999999771</v>
      </c>
      <c r="L18" s="1">
        <f t="shared" si="2"/>
        <v>1.3265000000000029</v>
      </c>
      <c r="M18" s="1">
        <f t="shared" si="3"/>
        <v>1.7596022500000077</v>
      </c>
    </row>
    <row r="19" spans="1:13" ht="20" customHeight="1" outlineLevel="1" x14ac:dyDescent="0.15">
      <c r="A19" s="5">
        <v>3295</v>
      </c>
      <c r="B19" s="6">
        <v>9.7999999999999997E-4</v>
      </c>
      <c r="C19" s="6">
        <v>0.13200000000000001</v>
      </c>
      <c r="D19" s="6">
        <v>17.13</v>
      </c>
      <c r="E19" s="6">
        <v>0</v>
      </c>
      <c r="F19" s="7" t="s">
        <v>7</v>
      </c>
      <c r="G19" s="7" t="s">
        <v>8</v>
      </c>
      <c r="H19" s="19"/>
      <c r="I19" s="1">
        <f t="shared" si="0"/>
        <v>297.05000000000018</v>
      </c>
      <c r="J19" s="1">
        <f t="shared" si="1"/>
        <v>88238.702500000101</v>
      </c>
      <c r="L19" s="1">
        <f t="shared" si="2"/>
        <v>-0.43349999999999866</v>
      </c>
      <c r="M19" s="1">
        <f t="shared" si="3"/>
        <v>0.18792224999999885</v>
      </c>
    </row>
    <row r="20" spans="1:13" ht="20" customHeight="1" outlineLevel="1" x14ac:dyDescent="0.15">
      <c r="A20" s="5">
        <v>2945</v>
      </c>
      <c r="B20" s="6">
        <v>3.2000000000000003E-4</v>
      </c>
      <c r="C20" s="6">
        <v>9.2999999999999999E-2</v>
      </c>
      <c r="D20" s="6">
        <v>18.34</v>
      </c>
      <c r="E20" s="6">
        <v>0</v>
      </c>
      <c r="F20" s="7" t="s">
        <v>7</v>
      </c>
      <c r="G20" s="7" t="s">
        <v>8</v>
      </c>
      <c r="H20" s="19"/>
      <c r="I20" s="1">
        <f t="shared" si="0"/>
        <v>-52.949999999999818</v>
      </c>
      <c r="J20" s="1">
        <f t="shared" si="1"/>
        <v>2803.7024999999808</v>
      </c>
      <c r="L20" s="1">
        <f t="shared" si="2"/>
        <v>0.77650000000000219</v>
      </c>
      <c r="M20" s="1">
        <f t="shared" si="3"/>
        <v>0.60295225000000341</v>
      </c>
    </row>
    <row r="21" spans="1:13" ht="20" customHeight="1" outlineLevel="1" x14ac:dyDescent="0.15">
      <c r="A21" s="5">
        <v>2817</v>
      </c>
      <c r="B21" s="6">
        <v>9.7999999999999997E-4</v>
      </c>
      <c r="C21" s="6">
        <v>9.11E-2</v>
      </c>
      <c r="D21" s="6">
        <v>16.45</v>
      </c>
      <c r="E21" s="6">
        <v>0</v>
      </c>
      <c r="F21" s="7" t="s">
        <v>7</v>
      </c>
      <c r="G21" s="7" t="s">
        <v>8</v>
      </c>
      <c r="H21" s="19"/>
      <c r="I21" s="1">
        <f t="shared" si="0"/>
        <v>-180.94999999999982</v>
      </c>
      <c r="J21" s="1">
        <f t="shared" si="1"/>
        <v>32742.902499999935</v>
      </c>
      <c r="L21" s="1">
        <f t="shared" si="2"/>
        <v>-1.1134999999999984</v>
      </c>
      <c r="M21" s="1">
        <f t="shared" si="3"/>
        <v>1.2398822499999964</v>
      </c>
    </row>
    <row r="22" spans="1:13" ht="20" customHeight="1" outlineLevel="1" x14ac:dyDescent="0.15">
      <c r="A22" s="5">
        <v>2774</v>
      </c>
      <c r="B22" s="6">
        <v>3.6000000000000002E-4</v>
      </c>
      <c r="C22" s="6">
        <v>0.11799999999999999</v>
      </c>
      <c r="D22" s="6">
        <v>17.39</v>
      </c>
      <c r="E22" s="6">
        <v>0</v>
      </c>
      <c r="F22" s="7" t="s">
        <v>7</v>
      </c>
      <c r="G22" s="7" t="s">
        <v>8</v>
      </c>
      <c r="H22" s="19"/>
      <c r="I22" s="1">
        <f t="shared" si="0"/>
        <v>-223.94999999999982</v>
      </c>
      <c r="J22" s="1">
        <f t="shared" si="1"/>
        <v>50153.602499999921</v>
      </c>
      <c r="L22" s="1">
        <f t="shared" si="2"/>
        <v>-0.1734999999999971</v>
      </c>
      <c r="M22" s="1">
        <f t="shared" si="3"/>
        <v>3.0102249999998994E-2</v>
      </c>
    </row>
    <row r="23" spans="1:13" ht="20" customHeight="1" outlineLevel="1" x14ac:dyDescent="0.15">
      <c r="A23" s="5">
        <v>2871</v>
      </c>
      <c r="B23" s="6">
        <v>7.2000000000000005E-4</v>
      </c>
      <c r="C23" s="6">
        <v>0.12</v>
      </c>
      <c r="D23" s="6">
        <v>19.43</v>
      </c>
      <c r="E23" s="6">
        <v>0</v>
      </c>
      <c r="F23" s="7" t="s">
        <v>7</v>
      </c>
      <c r="G23" s="7" t="s">
        <v>8</v>
      </c>
      <c r="H23" s="19"/>
      <c r="I23" s="1">
        <f t="shared" si="0"/>
        <v>-126.94999999999982</v>
      </c>
      <c r="J23" s="1">
        <f t="shared" si="1"/>
        <v>16116.302499999954</v>
      </c>
      <c r="L23" s="1">
        <f t="shared" si="2"/>
        <v>1.866500000000002</v>
      </c>
      <c r="M23" s="1">
        <f t="shared" si="3"/>
        <v>3.4838222500000078</v>
      </c>
    </row>
    <row r="24" spans="1:13" ht="20" customHeight="1" outlineLevel="1" x14ac:dyDescent="0.15">
      <c r="A24" s="5">
        <v>3323</v>
      </c>
      <c r="B24" s="6">
        <v>4.2999999999999999E-4</v>
      </c>
      <c r="C24" s="6">
        <v>9.1200000000000003E-2</v>
      </c>
      <c r="D24" s="6">
        <v>17.16</v>
      </c>
      <c r="E24" s="6">
        <v>0</v>
      </c>
      <c r="F24" s="7" t="s">
        <v>7</v>
      </c>
      <c r="G24" s="7" t="s">
        <v>8</v>
      </c>
      <c r="H24" s="19"/>
      <c r="I24" s="1">
        <f t="shared" si="0"/>
        <v>325.05000000000018</v>
      </c>
      <c r="J24" s="1">
        <f t="shared" si="1"/>
        <v>105657.50250000012</v>
      </c>
      <c r="L24" s="1">
        <f t="shared" si="2"/>
        <v>-0.40349999999999753</v>
      </c>
      <c r="M24" s="1">
        <f t="shared" si="3"/>
        <v>0.16281224999999799</v>
      </c>
    </row>
    <row r="25" spans="1:13" ht="20" customHeight="1" outlineLevel="1" x14ac:dyDescent="0.15">
      <c r="A25" s="5">
        <v>3531</v>
      </c>
      <c r="B25" s="6">
        <v>9.3000000000000005E-4</v>
      </c>
      <c r="C25" s="6">
        <v>9.7600000000000006E-2</v>
      </c>
      <c r="D25" s="6">
        <v>19.940000000000001</v>
      </c>
      <c r="E25" s="6">
        <v>0</v>
      </c>
      <c r="F25" s="7" t="s">
        <v>7</v>
      </c>
      <c r="G25" s="7" t="s">
        <v>8</v>
      </c>
      <c r="H25" s="19"/>
      <c r="I25" s="1">
        <f t="shared" si="0"/>
        <v>533.05000000000018</v>
      </c>
      <c r="J25" s="1">
        <f t="shared" si="1"/>
        <v>284142.30250000017</v>
      </c>
      <c r="L25" s="1">
        <f t="shared" si="2"/>
        <v>2.3765000000000036</v>
      </c>
      <c r="M25" s="1">
        <f t="shared" si="3"/>
        <v>5.6477522500000168</v>
      </c>
    </row>
    <row r="26" spans="1:13" ht="20" customHeight="1" outlineLevel="1" x14ac:dyDescent="0.15">
      <c r="A26" s="5">
        <v>3218</v>
      </c>
      <c r="B26" s="6">
        <v>5.4000000000000001E-4</v>
      </c>
      <c r="C26" s="6">
        <v>0.11</v>
      </c>
      <c r="D26" s="6">
        <v>20.02</v>
      </c>
      <c r="E26" s="6">
        <v>0</v>
      </c>
      <c r="F26" s="7" t="s">
        <v>7</v>
      </c>
      <c r="G26" s="7" t="s">
        <v>8</v>
      </c>
      <c r="H26" s="19"/>
      <c r="I26" s="1">
        <f t="shared" si="0"/>
        <v>220.05000000000018</v>
      </c>
      <c r="J26" s="1">
        <f t="shared" si="1"/>
        <v>48422.002500000082</v>
      </c>
      <c r="L26" s="1">
        <f t="shared" si="2"/>
        <v>2.4565000000000019</v>
      </c>
      <c r="M26" s="1">
        <f t="shared" si="3"/>
        <v>6.0343922500000096</v>
      </c>
    </row>
    <row r="27" spans="1:13" ht="20" customHeight="1" outlineLevel="1" x14ac:dyDescent="0.15">
      <c r="A27" s="5">
        <v>3146</v>
      </c>
      <c r="B27" s="6">
        <v>1.4999999999999999E-4</v>
      </c>
      <c r="C27" s="6">
        <v>9.3200000000000005E-2</v>
      </c>
      <c r="D27" s="6">
        <v>16.920000000000002</v>
      </c>
      <c r="E27" s="6">
        <v>0</v>
      </c>
      <c r="F27" s="7" t="s">
        <v>7</v>
      </c>
      <c r="G27" s="7" t="s">
        <v>8</v>
      </c>
      <c r="H27" s="19"/>
      <c r="I27" s="1">
        <f t="shared" si="0"/>
        <v>148.05000000000018</v>
      </c>
      <c r="J27" s="1">
        <f t="shared" si="1"/>
        <v>21918.802500000053</v>
      </c>
      <c r="L27" s="1">
        <f t="shared" si="2"/>
        <v>-0.64349999999999596</v>
      </c>
      <c r="M27" s="1">
        <f t="shared" si="3"/>
        <v>0.41409224999999483</v>
      </c>
    </row>
    <row r="28" spans="1:13" ht="20" customHeight="1" outlineLevel="1" x14ac:dyDescent="0.15">
      <c r="A28" s="5">
        <v>3511</v>
      </c>
      <c r="B28" s="6">
        <v>6.4000000000000005E-4</v>
      </c>
      <c r="C28" s="6">
        <v>0.109</v>
      </c>
      <c r="D28" s="6">
        <v>17.12</v>
      </c>
      <c r="E28" s="6">
        <v>0</v>
      </c>
      <c r="F28" s="7" t="s">
        <v>7</v>
      </c>
      <c r="G28" s="7" t="s">
        <v>8</v>
      </c>
      <c r="H28" s="19"/>
      <c r="I28" s="1">
        <f t="shared" si="0"/>
        <v>513.05000000000018</v>
      </c>
      <c r="J28" s="1">
        <f t="shared" si="1"/>
        <v>263220.30250000017</v>
      </c>
      <c r="L28" s="1">
        <f t="shared" si="2"/>
        <v>-0.44349999999999667</v>
      </c>
      <c r="M28" s="1">
        <f t="shared" si="3"/>
        <v>0.19669224999999704</v>
      </c>
    </row>
    <row r="29" spans="1:13" ht="20" customHeight="1" outlineLevel="1" x14ac:dyDescent="0.15">
      <c r="A29" s="5">
        <v>3225</v>
      </c>
      <c r="B29" s="6">
        <v>7.6000000000000004E-4</v>
      </c>
      <c r="C29" s="6">
        <v>0.121</v>
      </c>
      <c r="D29" s="6">
        <v>19.63</v>
      </c>
      <c r="E29" s="6">
        <v>0</v>
      </c>
      <c r="F29" s="7" t="s">
        <v>7</v>
      </c>
      <c r="G29" s="7" t="s">
        <v>8</v>
      </c>
      <c r="H29" s="19"/>
      <c r="I29" s="1">
        <f t="shared" si="0"/>
        <v>227.05000000000018</v>
      </c>
      <c r="J29" s="1">
        <f t="shared" si="1"/>
        <v>51551.702500000079</v>
      </c>
      <c r="L29" s="1">
        <f t="shared" si="2"/>
        <v>2.0665000000000013</v>
      </c>
      <c r="M29" s="1">
        <f t="shared" si="3"/>
        <v>4.2704222500000055</v>
      </c>
    </row>
    <row r="30" spans="1:13" ht="20" customHeight="1" outlineLevel="1" x14ac:dyDescent="0.15">
      <c r="A30" s="5">
        <v>2935</v>
      </c>
      <c r="B30" s="6">
        <v>8.7000000000000001E-4</v>
      </c>
      <c r="C30" s="6">
        <v>9.3200000000000005E-2</v>
      </c>
      <c r="D30" s="6">
        <v>16.88</v>
      </c>
      <c r="E30" s="6">
        <v>0</v>
      </c>
      <c r="F30" s="7" t="s">
        <v>7</v>
      </c>
      <c r="G30" s="7" t="s">
        <v>8</v>
      </c>
      <c r="I30" s="1">
        <f t="shared" si="0"/>
        <v>-62.949999999999818</v>
      </c>
      <c r="J30" s="1">
        <f t="shared" si="1"/>
        <v>3962.7024999999771</v>
      </c>
      <c r="L30" s="1">
        <f t="shared" si="2"/>
        <v>-0.68349999999999866</v>
      </c>
      <c r="M30" s="1">
        <f t="shared" si="3"/>
        <v>0.46717224999999818</v>
      </c>
    </row>
    <row r="31" spans="1:13" ht="20" customHeight="1" outlineLevel="1" x14ac:dyDescent="0.15">
      <c r="A31" s="5">
        <v>2861</v>
      </c>
      <c r="B31" s="6">
        <v>1.9000000000000001E-4</v>
      </c>
      <c r="C31" s="6">
        <v>8.9899999999999994E-2</v>
      </c>
      <c r="D31" s="6">
        <v>16.71</v>
      </c>
      <c r="E31" s="6">
        <v>0</v>
      </c>
      <c r="F31" s="7" t="s">
        <v>7</v>
      </c>
      <c r="G31" s="7" t="s">
        <v>8</v>
      </c>
      <c r="I31" s="1">
        <f t="shared" si="0"/>
        <v>-136.94999999999982</v>
      </c>
      <c r="J31" s="1">
        <f t="shared" si="1"/>
        <v>18755.302499999951</v>
      </c>
      <c r="L31" s="1">
        <f t="shared" si="2"/>
        <v>-0.85349999999999682</v>
      </c>
      <c r="M31" s="1">
        <f t="shared" si="3"/>
        <v>0.72846224999999454</v>
      </c>
    </row>
    <row r="32" spans="1:13" ht="20" customHeight="1" outlineLevel="1" x14ac:dyDescent="0.15">
      <c r="A32" s="5">
        <v>2856</v>
      </c>
      <c r="B32" s="6">
        <v>8.9599999999999999E-4</v>
      </c>
      <c r="C32" s="6">
        <v>7.8200000000000006E-2</v>
      </c>
      <c r="D32" s="6">
        <v>19.559999999999999</v>
      </c>
      <c r="E32" s="6">
        <v>0</v>
      </c>
      <c r="F32" s="7" t="s">
        <v>7</v>
      </c>
      <c r="G32" s="7" t="s">
        <v>8</v>
      </c>
      <c r="I32" s="1">
        <f t="shared" si="0"/>
        <v>-141.94999999999982</v>
      </c>
      <c r="J32" s="1">
        <f t="shared" si="1"/>
        <v>20149.802499999947</v>
      </c>
      <c r="L32" s="1">
        <f t="shared" si="2"/>
        <v>1.9965000000000011</v>
      </c>
      <c r="M32" s="1">
        <f t="shared" si="3"/>
        <v>3.9860122500000044</v>
      </c>
    </row>
    <row r="33" spans="1:13" ht="20" customHeight="1" outlineLevel="1" x14ac:dyDescent="0.15">
      <c r="A33" s="5">
        <v>2731</v>
      </c>
      <c r="B33" s="6">
        <v>4.37E-4</v>
      </c>
      <c r="C33" s="6">
        <v>8.5599999999999996E-2</v>
      </c>
      <c r="D33" s="6">
        <v>18.09</v>
      </c>
      <c r="E33" s="6">
        <v>0</v>
      </c>
      <c r="F33" s="7" t="s">
        <v>7</v>
      </c>
      <c r="G33" s="7" t="s">
        <v>8</v>
      </c>
      <c r="I33" s="1">
        <f t="shared" si="0"/>
        <v>-266.94999999999982</v>
      </c>
      <c r="J33" s="1">
        <f t="shared" si="1"/>
        <v>71262.302499999903</v>
      </c>
      <c r="L33" s="1">
        <f t="shared" si="2"/>
        <v>0.52650000000000219</v>
      </c>
      <c r="M33" s="1">
        <f t="shared" si="3"/>
        <v>0.27720225000000231</v>
      </c>
    </row>
    <row r="34" spans="1:13" ht="20" customHeight="1" outlineLevel="1" x14ac:dyDescent="0.15">
      <c r="A34" s="5">
        <v>2831</v>
      </c>
      <c r="B34" s="6">
        <v>2.31E-4</v>
      </c>
      <c r="C34" s="6">
        <v>9.1499999999999998E-2</v>
      </c>
      <c r="D34" s="6">
        <v>16.21</v>
      </c>
      <c r="E34" s="6">
        <v>0</v>
      </c>
      <c r="F34" s="7" t="s">
        <v>7</v>
      </c>
      <c r="G34" s="7" t="s">
        <v>8</v>
      </c>
      <c r="I34" s="1">
        <f t="shared" si="0"/>
        <v>-166.94999999999982</v>
      </c>
      <c r="J34" s="1">
        <f t="shared" si="1"/>
        <v>27872.30249999994</v>
      </c>
      <c r="L34" s="1">
        <f t="shared" si="2"/>
        <v>-1.3534999999999968</v>
      </c>
      <c r="M34" s="1">
        <f t="shared" si="3"/>
        <v>1.8319622499999915</v>
      </c>
    </row>
    <row r="35" spans="1:13" ht="20" customHeight="1" outlineLevel="1" x14ac:dyDescent="0.15">
      <c r="A35" s="5">
        <v>2914</v>
      </c>
      <c r="B35" s="6">
        <v>6.3100000000000005E-4</v>
      </c>
      <c r="C35" s="6">
        <v>0.11600000000000001</v>
      </c>
      <c r="D35" s="6">
        <v>18.39</v>
      </c>
      <c r="E35" s="6">
        <v>0</v>
      </c>
      <c r="F35" s="7" t="s">
        <v>7</v>
      </c>
      <c r="G35" s="7" t="s">
        <v>8</v>
      </c>
      <c r="I35" s="1">
        <f t="shared" si="0"/>
        <v>-83.949999999999818</v>
      </c>
      <c r="J35" s="1">
        <f t="shared" si="1"/>
        <v>7047.602499999969</v>
      </c>
      <c r="L35" s="1">
        <f t="shared" si="2"/>
        <v>0.8265000000000029</v>
      </c>
      <c r="M35" s="1">
        <f t="shared" si="3"/>
        <v>0.6831022500000048</v>
      </c>
    </row>
    <row r="36" spans="1:13" ht="20" customHeight="1" outlineLevel="1" x14ac:dyDescent="0.15">
      <c r="A36" s="5">
        <v>3419</v>
      </c>
      <c r="B36" s="6">
        <v>2.4499999999999999E-4</v>
      </c>
      <c r="C36" s="6">
        <v>0.126</v>
      </c>
      <c r="D36" s="6">
        <v>17.559999999999999</v>
      </c>
      <c r="E36" s="6">
        <v>0</v>
      </c>
      <c r="F36" s="7" t="s">
        <v>7</v>
      </c>
      <c r="G36" s="7" t="s">
        <v>8</v>
      </c>
      <c r="I36" s="1">
        <f t="shared" si="0"/>
        <v>421.05000000000018</v>
      </c>
      <c r="J36" s="1">
        <f t="shared" si="1"/>
        <v>177283.10250000015</v>
      </c>
      <c r="L36" s="1">
        <f t="shared" si="2"/>
        <v>-3.4999999999989484E-3</v>
      </c>
      <c r="M36" s="1">
        <f t="shared" si="3"/>
        <v>1.2249999999992639E-5</v>
      </c>
    </row>
    <row r="37" spans="1:13" ht="20" customHeight="1" outlineLevel="1" x14ac:dyDescent="0.15">
      <c r="A37" s="5">
        <v>3218</v>
      </c>
      <c r="B37" s="6">
        <v>4.5199999999999998E-4</v>
      </c>
      <c r="C37" s="6">
        <v>9.8699999999999996E-2</v>
      </c>
      <c r="D37" s="6">
        <v>17.34</v>
      </c>
      <c r="E37" s="6">
        <v>0</v>
      </c>
      <c r="F37" s="7" t="s">
        <v>7</v>
      </c>
      <c r="G37" s="7" t="s">
        <v>8</v>
      </c>
      <c r="I37" s="1">
        <f t="shared" si="0"/>
        <v>220.05000000000018</v>
      </c>
      <c r="J37" s="1">
        <f t="shared" si="1"/>
        <v>48422.002500000082</v>
      </c>
      <c r="L37" s="1">
        <f t="shared" si="2"/>
        <v>-0.22349999999999781</v>
      </c>
      <c r="M37" s="1">
        <f t="shared" si="3"/>
        <v>4.9952249999999025E-2</v>
      </c>
    </row>
    <row r="38" spans="1:13" ht="20" customHeight="1" outlineLevel="1" x14ac:dyDescent="0.15">
      <c r="A38" s="5">
        <v>3453</v>
      </c>
      <c r="B38" s="6">
        <v>6.2100000000000002E-4</v>
      </c>
      <c r="C38" s="6">
        <v>7.7299999999999994E-2</v>
      </c>
      <c r="D38" s="6">
        <v>17.079999999999998</v>
      </c>
      <c r="E38" s="6">
        <v>0</v>
      </c>
      <c r="F38" s="7" t="s">
        <v>7</v>
      </c>
      <c r="G38" s="7" t="s">
        <v>8</v>
      </c>
      <c r="I38" s="1">
        <f t="shared" si="0"/>
        <v>455.05000000000018</v>
      </c>
      <c r="J38" s="1">
        <f t="shared" si="1"/>
        <v>207070.50250000018</v>
      </c>
      <c r="L38" s="1">
        <f t="shared" si="2"/>
        <v>-0.48349999999999937</v>
      </c>
      <c r="M38" s="1">
        <f t="shared" si="3"/>
        <v>0.2337722499999994</v>
      </c>
    </row>
    <row r="39" spans="1:13" ht="20" customHeight="1" outlineLevel="1" x14ac:dyDescent="0.15">
      <c r="A39" s="5">
        <v>2889</v>
      </c>
      <c r="B39" s="6">
        <v>3.5199999999999999E-4</v>
      </c>
      <c r="C39" s="6">
        <v>9.7299999999999998E-2</v>
      </c>
      <c r="D39" s="6">
        <v>16.93</v>
      </c>
      <c r="E39" s="6">
        <v>0</v>
      </c>
      <c r="F39" s="7" t="s">
        <v>7</v>
      </c>
      <c r="G39" s="7" t="s">
        <v>8</v>
      </c>
      <c r="I39" s="1">
        <f t="shared" si="0"/>
        <v>-108.94999999999982</v>
      </c>
      <c r="J39" s="1">
        <f t="shared" si="1"/>
        <v>11870.102499999961</v>
      </c>
      <c r="L39" s="1">
        <f t="shared" si="2"/>
        <v>-0.63349999999999795</v>
      </c>
      <c r="M39" s="1">
        <f t="shared" si="3"/>
        <v>0.40132224999999738</v>
      </c>
    </row>
    <row r="40" spans="1:13" ht="20" customHeight="1" outlineLevel="1" x14ac:dyDescent="0.15">
      <c r="A40" s="5">
        <v>2968</v>
      </c>
      <c r="B40" s="6">
        <v>4.6099999999999998E-4</v>
      </c>
      <c r="C40" s="6">
        <v>0.11899999999999999</v>
      </c>
      <c r="D40" s="6">
        <v>17.45</v>
      </c>
      <c r="E40" s="6">
        <v>0</v>
      </c>
      <c r="F40" s="7" t="s">
        <v>7</v>
      </c>
      <c r="G40" s="7" t="s">
        <v>8</v>
      </c>
      <c r="I40" s="1">
        <f t="shared" si="0"/>
        <v>-29.949999999999818</v>
      </c>
      <c r="J40" s="1">
        <f t="shared" si="1"/>
        <v>897.00249999998914</v>
      </c>
      <c r="L40" s="1">
        <f t="shared" si="2"/>
        <v>-0.11349999999999838</v>
      </c>
      <c r="M40" s="1">
        <f t="shared" si="3"/>
        <v>1.2882249999999632E-2</v>
      </c>
    </row>
    <row r="41" spans="1:13" ht="20" customHeight="1" outlineLevel="1" x14ac:dyDescent="0.15">
      <c r="A41" s="5">
        <v>3484</v>
      </c>
      <c r="B41" s="6">
        <v>5.5099999999999995E-4</v>
      </c>
      <c r="C41" s="6">
        <v>9.98E-2</v>
      </c>
      <c r="D41" s="6">
        <v>16.670000000000002</v>
      </c>
      <c r="E41" s="6">
        <v>0</v>
      </c>
      <c r="F41" s="7" t="s">
        <v>7</v>
      </c>
      <c r="G41" s="7" t="s">
        <v>8</v>
      </c>
      <c r="I41" s="1">
        <f t="shared" si="0"/>
        <v>486.05000000000018</v>
      </c>
      <c r="J41" s="1">
        <f t="shared" si="1"/>
        <v>236244.60250000018</v>
      </c>
      <c r="L41" s="1">
        <f t="shared" si="2"/>
        <v>-0.89349999999999596</v>
      </c>
      <c r="M41" s="1">
        <f t="shared" si="3"/>
        <v>0.79834224999999281</v>
      </c>
    </row>
    <row r="42" spans="1:13" ht="20" customHeight="1" outlineLevel="1" x14ac:dyDescent="0.15">
      <c r="A42" s="5">
        <v>2778</v>
      </c>
      <c r="B42" s="6">
        <v>8.4900000000000004E-4</v>
      </c>
      <c r="C42" s="6">
        <v>0.112</v>
      </c>
      <c r="D42" s="6">
        <v>19.45</v>
      </c>
      <c r="E42" s="6">
        <v>0</v>
      </c>
      <c r="F42" s="7" t="s">
        <v>7</v>
      </c>
      <c r="G42" s="7" t="s">
        <v>8</v>
      </c>
      <c r="I42" s="1">
        <f t="shared" si="0"/>
        <v>-219.94999999999982</v>
      </c>
      <c r="J42" s="1">
        <f t="shared" si="1"/>
        <v>48378.002499999922</v>
      </c>
      <c r="L42" s="1">
        <f t="shared" si="2"/>
        <v>1.8865000000000016</v>
      </c>
      <c r="M42" s="1">
        <f t="shared" si="3"/>
        <v>3.5588822500000061</v>
      </c>
    </row>
    <row r="43" spans="1:13" ht="20" customHeight="1" outlineLevel="1" x14ac:dyDescent="0.15">
      <c r="A43" s="5">
        <v>3523</v>
      </c>
      <c r="B43" s="6">
        <v>9.5699999999999995E-4</v>
      </c>
      <c r="C43" s="6">
        <v>0.129</v>
      </c>
      <c r="D43" s="6">
        <v>16.350000000000001</v>
      </c>
      <c r="E43" s="6">
        <v>0</v>
      </c>
      <c r="F43" s="7" t="s">
        <v>7</v>
      </c>
      <c r="G43" s="7" t="s">
        <v>8</v>
      </c>
      <c r="I43" s="1">
        <f t="shared" si="0"/>
        <v>525.05000000000018</v>
      </c>
      <c r="J43" s="1">
        <f t="shared" si="1"/>
        <v>275677.50250000018</v>
      </c>
      <c r="L43" s="1">
        <f t="shared" si="2"/>
        <v>-1.2134999999999962</v>
      </c>
      <c r="M43" s="1">
        <f t="shared" si="3"/>
        <v>1.472582249999991</v>
      </c>
    </row>
    <row r="44" spans="1:13" s="10" customFormat="1" ht="20" customHeight="1" x14ac:dyDescent="0.15">
      <c r="A44" s="8">
        <f>SUM(A4:A43)</f>
        <v>119918</v>
      </c>
      <c r="B44" s="8">
        <f t="shared" ref="B44:M44" si="4">SUM(B4:B43)</f>
        <v>2.7730999999999999E-2</v>
      </c>
      <c r="C44" s="8">
        <f t="shared" si="4"/>
        <v>4.4006000000000007</v>
      </c>
      <c r="D44" s="8">
        <f t="shared" si="4"/>
        <v>702.54</v>
      </c>
      <c r="E44" s="8">
        <f t="shared" si="4"/>
        <v>0</v>
      </c>
      <c r="F44" s="8">
        <f t="shared" si="4"/>
        <v>0</v>
      </c>
      <c r="G44" s="8">
        <f t="shared" si="4"/>
        <v>0</v>
      </c>
      <c r="H44" s="9" t="s">
        <v>33</v>
      </c>
      <c r="I44" s="8">
        <f t="shared" si="4"/>
        <v>7.2759576141834259E-12</v>
      </c>
      <c r="J44" s="8">
        <f t="shared" si="4"/>
        <v>4305893.8999999994</v>
      </c>
      <c r="K44" s="9" t="s">
        <v>33</v>
      </c>
      <c r="L44" s="8">
        <f t="shared" si="4"/>
        <v>9.2370555648813024E-14</v>
      </c>
      <c r="M44" s="8">
        <f t="shared" si="4"/>
        <v>57.393909999999956</v>
      </c>
    </row>
    <row r="45" spans="1:13" s="13" customFormat="1" ht="20" customHeight="1" x14ac:dyDescent="0.15">
      <c r="A45" s="11">
        <f>COUNT(A4:A43)</f>
        <v>40</v>
      </c>
      <c r="B45" s="11">
        <f t="shared" ref="B45:M45" si="5">COUNT(B4:B43)</f>
        <v>40</v>
      </c>
      <c r="C45" s="11">
        <f t="shared" si="5"/>
        <v>40</v>
      </c>
      <c r="D45" s="11">
        <f t="shared" si="5"/>
        <v>40</v>
      </c>
      <c r="E45" s="11">
        <f t="shared" si="5"/>
        <v>40</v>
      </c>
      <c r="F45" s="11">
        <f t="shared" si="5"/>
        <v>0</v>
      </c>
      <c r="G45" s="11">
        <f t="shared" si="5"/>
        <v>0</v>
      </c>
      <c r="H45" s="12" t="s">
        <v>34</v>
      </c>
      <c r="I45" s="11">
        <f t="shared" si="5"/>
        <v>40</v>
      </c>
      <c r="J45" s="11">
        <f t="shared" si="5"/>
        <v>40</v>
      </c>
      <c r="K45" s="12" t="s">
        <v>34</v>
      </c>
      <c r="L45" s="11">
        <f t="shared" si="5"/>
        <v>40</v>
      </c>
      <c r="M45" s="11">
        <f t="shared" si="5"/>
        <v>40</v>
      </c>
    </row>
    <row r="46" spans="1:13" s="13" customFormat="1" ht="20" customHeight="1" x14ac:dyDescent="0.15">
      <c r="A46" s="11">
        <f>A44/A45</f>
        <v>2997.95</v>
      </c>
      <c r="B46" s="11">
        <f t="shared" ref="B46:M46" si="6">B44/B45</f>
        <v>6.9327499999999992E-4</v>
      </c>
      <c r="C46" s="11">
        <f t="shared" si="6"/>
        <v>0.11001500000000002</v>
      </c>
      <c r="D46" s="11">
        <f t="shared" si="6"/>
        <v>17.563499999999998</v>
      </c>
      <c r="E46" s="11">
        <f t="shared" si="6"/>
        <v>0</v>
      </c>
      <c r="F46" s="11" t="e">
        <f t="shared" si="6"/>
        <v>#DIV/0!</v>
      </c>
      <c r="G46" s="11" t="e">
        <f t="shared" si="6"/>
        <v>#DIV/0!</v>
      </c>
      <c r="H46" s="12" t="s">
        <v>35</v>
      </c>
      <c r="I46" s="12" t="s">
        <v>37</v>
      </c>
      <c r="J46" s="11">
        <f t="shared" si="6"/>
        <v>107647.34749999999</v>
      </c>
      <c r="K46" s="12" t="s">
        <v>35</v>
      </c>
      <c r="L46" s="12" t="s">
        <v>37</v>
      </c>
      <c r="M46" s="11">
        <f t="shared" si="6"/>
        <v>1.434847749999999</v>
      </c>
    </row>
    <row r="47" spans="1:13" s="13" customFormat="1" ht="20" customHeight="1" x14ac:dyDescent="0.15">
      <c r="A47" s="15"/>
      <c r="B47" s="15"/>
      <c r="C47" s="15"/>
      <c r="D47" s="15"/>
      <c r="E47" s="15"/>
      <c r="F47" s="15"/>
      <c r="G47" s="15"/>
      <c r="I47" s="12" t="s">
        <v>39</v>
      </c>
      <c r="J47" s="13">
        <f>SQRT(J46)</f>
        <v>328.09655210014017</v>
      </c>
      <c r="L47" s="12" t="s">
        <v>39</v>
      </c>
      <c r="M47" s="13">
        <f>SQRT(M46)</f>
        <v>1.1978513054632445</v>
      </c>
    </row>
    <row r="48" spans="1:13" s="13" customFormat="1" ht="20" customHeight="1" x14ac:dyDescent="0.15">
      <c r="A48" s="15"/>
      <c r="B48" s="15"/>
      <c r="C48" s="15"/>
      <c r="D48" s="15"/>
      <c r="E48" s="15"/>
      <c r="F48" s="15"/>
      <c r="G48" s="15"/>
    </row>
    <row r="49" spans="1:16" s="13" customFormat="1" ht="20" customHeight="1" x14ac:dyDescent="0.15">
      <c r="A49" s="15"/>
      <c r="B49" s="15"/>
      <c r="C49" s="15"/>
      <c r="D49" s="15"/>
      <c r="E49" s="15"/>
      <c r="F49" s="15"/>
      <c r="G49" s="15"/>
      <c r="H49" s="16"/>
    </row>
    <row r="50" spans="1:16" ht="20" hidden="1" customHeight="1" outlineLevel="1" x14ac:dyDescent="0.15">
      <c r="A50" s="5">
        <v>3600</v>
      </c>
      <c r="B50" s="6">
        <v>2.8999999999999998E-3</v>
      </c>
      <c r="C50" s="6">
        <v>0.51</v>
      </c>
      <c r="D50" s="6">
        <v>10.69</v>
      </c>
      <c r="E50" s="6">
        <v>1</v>
      </c>
      <c r="F50" s="7" t="s">
        <v>7</v>
      </c>
      <c r="G50" s="7" t="s">
        <v>8</v>
      </c>
      <c r="I50" s="1">
        <f>A50-$A$92</f>
        <v>316.17500000000018</v>
      </c>
      <c r="J50" s="1">
        <f>I50^2</f>
        <v>99966.630625000122</v>
      </c>
      <c r="L50" s="1">
        <f>D50-$D$92</f>
        <v>-1.8499750000000006</v>
      </c>
      <c r="M50" s="1">
        <f>L50^2</f>
        <v>3.4224075006250021</v>
      </c>
      <c r="O50" s="17" t="s">
        <v>46</v>
      </c>
      <c r="P50" s="1">
        <f>_xlfn.NORM.DIST(12,D92,M93,FALSE)</f>
        <v>0.26374342880511797</v>
      </c>
    </row>
    <row r="51" spans="1:16" ht="20" hidden="1" customHeight="1" outlineLevel="1" x14ac:dyDescent="0.15">
      <c r="A51" s="5">
        <v>3129</v>
      </c>
      <c r="B51" s="6">
        <v>1.2200000000000001E-2</v>
      </c>
      <c r="C51" s="6">
        <v>0.37609999999999999</v>
      </c>
      <c r="D51" s="6">
        <v>11.79</v>
      </c>
      <c r="E51" s="6">
        <v>1</v>
      </c>
      <c r="F51" s="7" t="s">
        <v>7</v>
      </c>
      <c r="G51" s="7" t="s">
        <v>8</v>
      </c>
      <c r="I51" s="1">
        <f t="shared" ref="I51:I89" si="7">A51-$A$92</f>
        <v>-154.82499999999982</v>
      </c>
      <c r="J51" s="1">
        <f t="shared" ref="J51:J89" si="8">I51^2</f>
        <v>23970.780624999945</v>
      </c>
      <c r="L51" s="1">
        <f t="shared" ref="L51:L89" si="9">D51-$D$92</f>
        <v>-0.74997500000000095</v>
      </c>
      <c r="M51" s="1">
        <f t="shared" ref="M51:M89" si="10">L51^2</f>
        <v>0.56246250062500147</v>
      </c>
      <c r="O51" s="17" t="s">
        <v>47</v>
      </c>
      <c r="P51" s="1">
        <f>_xlfn.NORM.DIST(12,D92,M93,TRUE)</f>
        <v>0.35036090855722613</v>
      </c>
    </row>
    <row r="52" spans="1:16" ht="20" hidden="1" customHeight="1" outlineLevel="1" x14ac:dyDescent="0.15">
      <c r="A52" s="5">
        <v>3134</v>
      </c>
      <c r="B52" s="6">
        <v>4.0000000000000002E-4</v>
      </c>
      <c r="C52" s="6">
        <v>0.19600000000000001</v>
      </c>
      <c r="D52" s="6">
        <v>13.21</v>
      </c>
      <c r="E52" s="6">
        <v>1</v>
      </c>
      <c r="F52" s="7" t="s">
        <v>7</v>
      </c>
      <c r="G52" s="7" t="s">
        <v>8</v>
      </c>
      <c r="I52" s="1">
        <f t="shared" si="7"/>
        <v>-149.82499999999982</v>
      </c>
      <c r="J52" s="1">
        <f t="shared" si="8"/>
        <v>22447.530624999945</v>
      </c>
      <c r="L52" s="1">
        <f t="shared" si="9"/>
        <v>0.67002500000000076</v>
      </c>
      <c r="M52" s="1">
        <f t="shared" si="10"/>
        <v>0.44893350062500104</v>
      </c>
    </row>
    <row r="53" spans="1:16" ht="20" hidden="1" customHeight="1" outlineLevel="1" x14ac:dyDescent="0.15">
      <c r="A53" s="5">
        <v>3628</v>
      </c>
      <c r="B53" s="6">
        <v>5.4999999999999997E-3</v>
      </c>
      <c r="C53" s="6">
        <v>0.39300000000000002</v>
      </c>
      <c r="D53" s="6">
        <v>10.48</v>
      </c>
      <c r="E53" s="6">
        <v>1</v>
      </c>
      <c r="F53" s="7" t="s">
        <v>7</v>
      </c>
      <c r="G53" s="7" t="s">
        <v>8</v>
      </c>
      <c r="I53" s="1">
        <f t="shared" si="7"/>
        <v>344.17500000000018</v>
      </c>
      <c r="J53" s="1">
        <f t="shared" si="8"/>
        <v>118456.43062500012</v>
      </c>
      <c r="L53" s="1">
        <f t="shared" si="9"/>
        <v>-2.0599749999999997</v>
      </c>
      <c r="M53" s="1">
        <f t="shared" si="10"/>
        <v>4.2434970006249983</v>
      </c>
    </row>
    <row r="54" spans="1:16" ht="20" hidden="1" customHeight="1" outlineLevel="1" x14ac:dyDescent="0.15">
      <c r="A54" s="5">
        <v>2650</v>
      </c>
      <c r="B54" s="6">
        <v>5.9999999999999995E-4</v>
      </c>
      <c r="C54" s="6">
        <v>0.14000000000000001</v>
      </c>
      <c r="D54" s="6">
        <v>11.782</v>
      </c>
      <c r="E54" s="6">
        <v>1</v>
      </c>
      <c r="F54" s="7" t="s">
        <v>7</v>
      </c>
      <c r="G54" s="7" t="s">
        <v>8</v>
      </c>
      <c r="I54" s="1">
        <f t="shared" si="7"/>
        <v>-633.82499999999982</v>
      </c>
      <c r="J54" s="1">
        <f t="shared" si="8"/>
        <v>401734.13062499976</v>
      </c>
      <c r="L54" s="1">
        <f t="shared" si="9"/>
        <v>-0.75797500000000007</v>
      </c>
      <c r="M54" s="1">
        <f t="shared" si="10"/>
        <v>0.57452610062500009</v>
      </c>
    </row>
    <row r="55" spans="1:16" ht="20" hidden="1" customHeight="1" outlineLevel="1" x14ac:dyDescent="0.15">
      <c r="A55" s="5">
        <v>3340</v>
      </c>
      <c r="B55" s="6">
        <v>3.8E-3</v>
      </c>
      <c r="C55" s="6">
        <v>0.24</v>
      </c>
      <c r="D55" s="6">
        <v>13.07</v>
      </c>
      <c r="E55" s="6">
        <v>1</v>
      </c>
      <c r="F55" s="7" t="s">
        <v>7</v>
      </c>
      <c r="G55" s="7" t="s">
        <v>8</v>
      </c>
      <c r="I55" s="1">
        <f t="shared" si="7"/>
        <v>56.175000000000182</v>
      </c>
      <c r="J55" s="1">
        <f t="shared" si="8"/>
        <v>3155.6306250000202</v>
      </c>
      <c r="L55" s="1">
        <f t="shared" si="9"/>
        <v>0.53002500000000019</v>
      </c>
      <c r="M55" s="1">
        <f t="shared" si="10"/>
        <v>0.28092650062500019</v>
      </c>
    </row>
    <row r="56" spans="1:16" ht="20" hidden="1" customHeight="1" outlineLevel="1" x14ac:dyDescent="0.15">
      <c r="A56" s="5">
        <v>2799</v>
      </c>
      <c r="B56" s="6">
        <v>1.8E-3</v>
      </c>
      <c r="C56" s="6">
        <v>0.16</v>
      </c>
      <c r="D56" s="6">
        <v>14.79</v>
      </c>
      <c r="E56" s="6">
        <v>1</v>
      </c>
      <c r="F56" s="7" t="s">
        <v>7</v>
      </c>
      <c r="G56" s="7" t="s">
        <v>8</v>
      </c>
      <c r="I56" s="1">
        <f t="shared" si="7"/>
        <v>-484.82499999999982</v>
      </c>
      <c r="J56" s="1">
        <f t="shared" si="8"/>
        <v>235055.28062499981</v>
      </c>
      <c r="L56" s="1">
        <f t="shared" si="9"/>
        <v>2.2500249999999991</v>
      </c>
      <c r="M56" s="1">
        <f t="shared" si="10"/>
        <v>5.0626125006249953</v>
      </c>
    </row>
    <row r="57" spans="1:16" ht="20" hidden="1" customHeight="1" outlineLevel="1" x14ac:dyDescent="0.15">
      <c r="A57" s="5">
        <v>3692</v>
      </c>
      <c r="B57" s="6">
        <v>3.6700000000000001E-3</v>
      </c>
      <c r="C57" s="6">
        <v>0.47</v>
      </c>
      <c r="D57" s="6">
        <v>10.8</v>
      </c>
      <c r="E57" s="6">
        <v>1</v>
      </c>
      <c r="F57" s="7" t="s">
        <v>7</v>
      </c>
      <c r="G57" s="7" t="s">
        <v>8</v>
      </c>
      <c r="I57" s="1">
        <f t="shared" si="7"/>
        <v>408.17500000000018</v>
      </c>
      <c r="J57" s="1">
        <f t="shared" si="8"/>
        <v>166606.83062500015</v>
      </c>
      <c r="L57" s="1">
        <f t="shared" si="9"/>
        <v>-1.7399749999999994</v>
      </c>
      <c r="M57" s="1">
        <f t="shared" si="10"/>
        <v>3.0275130006249977</v>
      </c>
    </row>
    <row r="58" spans="1:16" ht="20" hidden="1" customHeight="1" outlineLevel="1" x14ac:dyDescent="0.15">
      <c r="A58" s="5">
        <v>3192</v>
      </c>
      <c r="B58" s="6">
        <v>3.62E-3</v>
      </c>
      <c r="C58" s="6">
        <v>0.19670000000000001</v>
      </c>
      <c r="D58" s="6">
        <v>13.53</v>
      </c>
      <c r="E58" s="6">
        <v>1</v>
      </c>
      <c r="F58" s="7" t="s">
        <v>7</v>
      </c>
      <c r="G58" s="7" t="s">
        <v>8</v>
      </c>
      <c r="I58" s="1">
        <f t="shared" si="7"/>
        <v>-91.824999999999818</v>
      </c>
      <c r="J58" s="1">
        <f t="shared" si="8"/>
        <v>8431.8306249999659</v>
      </c>
      <c r="L58" s="1">
        <f t="shared" si="9"/>
        <v>0.99002499999999927</v>
      </c>
      <c r="M58" s="1">
        <f t="shared" si="10"/>
        <v>0.9801495006249985</v>
      </c>
    </row>
    <row r="59" spans="1:16" ht="20" hidden="1" customHeight="1" outlineLevel="1" x14ac:dyDescent="0.15">
      <c r="A59" s="5">
        <v>3441</v>
      </c>
      <c r="B59" s="6">
        <v>3.9E-2</v>
      </c>
      <c r="C59" s="6">
        <v>0.35099999999999998</v>
      </c>
      <c r="D59" s="6">
        <v>11.18</v>
      </c>
      <c r="E59" s="6">
        <v>1</v>
      </c>
      <c r="F59" s="7" t="s">
        <v>7</v>
      </c>
      <c r="G59" s="7" t="s">
        <v>8</v>
      </c>
      <c r="I59" s="1">
        <f t="shared" si="7"/>
        <v>157.17500000000018</v>
      </c>
      <c r="J59" s="1">
        <f t="shared" si="8"/>
        <v>24703.980625000058</v>
      </c>
      <c r="L59" s="1">
        <f t="shared" si="9"/>
        <v>-1.3599750000000004</v>
      </c>
      <c r="M59" s="1">
        <f t="shared" si="10"/>
        <v>1.8495320006250011</v>
      </c>
    </row>
    <row r="60" spans="1:16" ht="20" hidden="1" customHeight="1" outlineLevel="1" x14ac:dyDescent="0.15">
      <c r="A60" s="5">
        <v>3345</v>
      </c>
      <c r="B60" s="6">
        <v>2.1000000000000001E-2</v>
      </c>
      <c r="C60" s="6">
        <v>0.27300000000000002</v>
      </c>
      <c r="D60" s="6">
        <v>12.3</v>
      </c>
      <c r="E60" s="6">
        <v>1</v>
      </c>
      <c r="F60" s="7" t="s">
        <v>7</v>
      </c>
      <c r="G60" s="7" t="s">
        <v>8</v>
      </c>
      <c r="I60" s="1">
        <f t="shared" si="7"/>
        <v>61.175000000000182</v>
      </c>
      <c r="J60" s="1">
        <f t="shared" si="8"/>
        <v>3742.3806250000221</v>
      </c>
      <c r="L60" s="1">
        <f t="shared" si="9"/>
        <v>-0.23997499999999938</v>
      </c>
      <c r="M60" s="1">
        <f t="shared" si="10"/>
        <v>5.7588000624999705E-2</v>
      </c>
    </row>
    <row r="61" spans="1:16" ht="20" hidden="1" customHeight="1" outlineLevel="1" x14ac:dyDescent="0.15">
      <c r="A61" s="5">
        <v>3607</v>
      </c>
      <c r="B61" s="6">
        <v>2.1999999999999999E-2</v>
      </c>
      <c r="C61" s="6">
        <v>0.38</v>
      </c>
      <c r="D61" s="6">
        <v>10.119999999999999</v>
      </c>
      <c r="E61" s="6">
        <v>1</v>
      </c>
      <c r="F61" s="7" t="s">
        <v>7</v>
      </c>
      <c r="G61" s="7" t="s">
        <v>8</v>
      </c>
      <c r="I61" s="1">
        <f t="shared" si="7"/>
        <v>323.17500000000018</v>
      </c>
      <c r="J61" s="1">
        <f t="shared" si="8"/>
        <v>104442.08062500012</v>
      </c>
      <c r="L61" s="1">
        <f t="shared" si="9"/>
        <v>-2.4199750000000009</v>
      </c>
      <c r="M61" s="1">
        <f t="shared" si="10"/>
        <v>5.8562790006250038</v>
      </c>
    </row>
    <row r="62" spans="1:16" ht="20" hidden="1" customHeight="1" outlineLevel="1" x14ac:dyDescent="0.15">
      <c r="A62" s="5">
        <v>3304</v>
      </c>
      <c r="B62" s="6">
        <v>8.5000000000000006E-3</v>
      </c>
      <c r="C62" s="6">
        <v>0.18</v>
      </c>
      <c r="D62" s="6">
        <v>13.2</v>
      </c>
      <c r="E62" s="6">
        <v>1</v>
      </c>
      <c r="F62" s="7" t="s">
        <v>7</v>
      </c>
      <c r="G62" s="7" t="s">
        <v>8</v>
      </c>
      <c r="I62" s="1">
        <f t="shared" si="7"/>
        <v>20.175000000000182</v>
      </c>
      <c r="J62" s="1">
        <f t="shared" si="8"/>
        <v>407.03062500000732</v>
      </c>
      <c r="L62" s="1">
        <f t="shared" si="9"/>
        <v>0.6600249999999992</v>
      </c>
      <c r="M62" s="1">
        <f t="shared" si="10"/>
        <v>0.43563300062499893</v>
      </c>
    </row>
    <row r="63" spans="1:16" ht="20" hidden="1" customHeight="1" outlineLevel="1" x14ac:dyDescent="0.15">
      <c r="A63" s="5">
        <v>3150</v>
      </c>
      <c r="B63" s="6">
        <v>8.8000000000000005E-3</v>
      </c>
      <c r="C63" s="6">
        <v>0.35</v>
      </c>
      <c r="D63" s="6">
        <v>11.94</v>
      </c>
      <c r="E63" s="6">
        <v>1</v>
      </c>
      <c r="F63" s="7" t="s">
        <v>7</v>
      </c>
      <c r="G63" s="7" t="s">
        <v>8</v>
      </c>
      <c r="I63" s="1">
        <f t="shared" si="7"/>
        <v>-133.82499999999982</v>
      </c>
      <c r="J63" s="1">
        <f t="shared" si="8"/>
        <v>17909.130624999951</v>
      </c>
      <c r="L63" s="1">
        <f t="shared" si="9"/>
        <v>-0.59997500000000059</v>
      </c>
      <c r="M63" s="1">
        <f t="shared" si="10"/>
        <v>0.35997000062500073</v>
      </c>
    </row>
    <row r="64" spans="1:16" ht="20" hidden="1" customHeight="1" outlineLevel="1" x14ac:dyDescent="0.15">
      <c r="A64" s="5">
        <v>3550</v>
      </c>
      <c r="B64" s="6">
        <v>4.0000000000000001E-3</v>
      </c>
      <c r="C64" s="6">
        <v>0.29099999999999998</v>
      </c>
      <c r="D64" s="6">
        <v>10.89</v>
      </c>
      <c r="E64" s="6">
        <v>1</v>
      </c>
      <c r="F64" s="7" t="s">
        <v>7</v>
      </c>
      <c r="G64" s="7" t="s">
        <v>8</v>
      </c>
      <c r="I64" s="1">
        <f t="shared" si="7"/>
        <v>266.17500000000018</v>
      </c>
      <c r="J64" s="1">
        <f t="shared" si="8"/>
        <v>70849.130625000093</v>
      </c>
      <c r="L64" s="1">
        <f t="shared" si="9"/>
        <v>-1.6499749999999995</v>
      </c>
      <c r="M64" s="1">
        <f t="shared" si="10"/>
        <v>2.7224175006249984</v>
      </c>
    </row>
    <row r="65" spans="1:13" ht="20" hidden="1" customHeight="1" outlineLevel="1" x14ac:dyDescent="0.15">
      <c r="A65" s="5">
        <v>3180</v>
      </c>
      <c r="B65" s="6">
        <v>1E-3</v>
      </c>
      <c r="C65" s="6">
        <v>0.35</v>
      </c>
      <c r="D65" s="6">
        <v>11.76</v>
      </c>
      <c r="E65" s="6">
        <v>1</v>
      </c>
      <c r="F65" s="7" t="s">
        <v>7</v>
      </c>
      <c r="G65" s="7" t="s">
        <v>8</v>
      </c>
      <c r="I65" s="1">
        <f t="shared" si="7"/>
        <v>-103.82499999999982</v>
      </c>
      <c r="J65" s="1">
        <f t="shared" si="8"/>
        <v>10779.630624999962</v>
      </c>
      <c r="L65" s="1">
        <f t="shared" si="9"/>
        <v>-0.77997500000000031</v>
      </c>
      <c r="M65" s="1">
        <f t="shared" si="10"/>
        <v>0.60836100062500043</v>
      </c>
    </row>
    <row r="66" spans="1:13" ht="20" hidden="1" customHeight="1" outlineLevel="1" x14ac:dyDescent="0.15">
      <c r="A66" s="5">
        <v>2890</v>
      </c>
      <c r="B66" s="6">
        <v>3.3999999999999998E-3</v>
      </c>
      <c r="C66" s="6">
        <v>0.24</v>
      </c>
      <c r="D66" s="6">
        <v>13.46</v>
      </c>
      <c r="E66" s="6">
        <v>1</v>
      </c>
      <c r="F66" s="7" t="s">
        <v>7</v>
      </c>
      <c r="G66" s="7" t="s">
        <v>8</v>
      </c>
      <c r="I66" s="1">
        <f t="shared" si="7"/>
        <v>-393.82499999999982</v>
      </c>
      <c r="J66" s="1">
        <f t="shared" si="8"/>
        <v>155098.13062499985</v>
      </c>
      <c r="L66" s="1">
        <f t="shared" si="9"/>
        <v>0.92002500000000076</v>
      </c>
      <c r="M66" s="1">
        <f t="shared" si="10"/>
        <v>0.84644600062500142</v>
      </c>
    </row>
    <row r="67" spans="1:13" ht="20" hidden="1" customHeight="1" outlineLevel="1" x14ac:dyDescent="0.15">
      <c r="A67" s="5">
        <v>3342</v>
      </c>
      <c r="B67" s="6">
        <v>1.5E-3</v>
      </c>
      <c r="C67" s="6">
        <v>0.307</v>
      </c>
      <c r="D67" s="6">
        <v>11.87</v>
      </c>
      <c r="E67" s="6">
        <v>1</v>
      </c>
      <c r="F67" s="7" t="s">
        <v>7</v>
      </c>
      <c r="G67" s="7" t="s">
        <v>8</v>
      </c>
      <c r="I67" s="1">
        <f t="shared" si="7"/>
        <v>58.175000000000182</v>
      </c>
      <c r="J67" s="1">
        <f t="shared" si="8"/>
        <v>3384.330625000021</v>
      </c>
      <c r="L67" s="1">
        <f t="shared" si="9"/>
        <v>-0.66997500000000088</v>
      </c>
      <c r="M67" s="1">
        <f t="shared" si="10"/>
        <v>0.44886650062500116</v>
      </c>
    </row>
    <row r="68" spans="1:13" ht="20" hidden="1" customHeight="1" outlineLevel="1" x14ac:dyDescent="0.15">
      <c r="A68" s="5">
        <v>2621</v>
      </c>
      <c r="B68" s="6">
        <v>5.9999999999999995E-4</v>
      </c>
      <c r="C68" s="6">
        <v>9.8000000000000004E-2</v>
      </c>
      <c r="D68" s="6">
        <v>12.81</v>
      </c>
      <c r="E68" s="6">
        <v>1</v>
      </c>
      <c r="F68" s="7" t="s">
        <v>7</v>
      </c>
      <c r="G68" s="7" t="s">
        <v>8</v>
      </c>
      <c r="I68" s="1">
        <f t="shared" si="7"/>
        <v>-662.82499999999982</v>
      </c>
      <c r="J68" s="1">
        <f t="shared" si="8"/>
        <v>439336.98062499973</v>
      </c>
      <c r="L68" s="1">
        <f t="shared" si="9"/>
        <v>0.2700250000000004</v>
      </c>
      <c r="M68" s="1">
        <f t="shared" si="10"/>
        <v>7.2913500625000224E-2</v>
      </c>
    </row>
    <row r="69" spans="1:13" ht="20" hidden="1" customHeight="1" outlineLevel="1" x14ac:dyDescent="0.15">
      <c r="A69" s="5">
        <v>3158</v>
      </c>
      <c r="B69" s="6">
        <v>1.3500000000000001E-3</v>
      </c>
      <c r="C69" s="6">
        <v>0.161</v>
      </c>
      <c r="D69" s="6">
        <v>13.98</v>
      </c>
      <c r="E69" s="6">
        <v>1</v>
      </c>
      <c r="F69" s="7" t="s">
        <v>7</v>
      </c>
      <c r="G69" s="7" t="s">
        <v>8</v>
      </c>
      <c r="I69" s="1">
        <f t="shared" si="7"/>
        <v>-125.82499999999982</v>
      </c>
      <c r="J69" s="1">
        <f t="shared" si="8"/>
        <v>15831.930624999954</v>
      </c>
      <c r="L69" s="1">
        <f t="shared" si="9"/>
        <v>1.4400250000000003</v>
      </c>
      <c r="M69" s="1">
        <f t="shared" si="10"/>
        <v>2.0736720006250011</v>
      </c>
    </row>
    <row r="70" spans="1:13" ht="20" hidden="1" customHeight="1" outlineLevel="1" x14ac:dyDescent="0.15">
      <c r="A70" s="5">
        <v>3095</v>
      </c>
      <c r="B70" s="6">
        <v>1.9000000000000001E-4</v>
      </c>
      <c r="C70" s="6">
        <v>0.49199999999999999</v>
      </c>
      <c r="D70" s="6">
        <v>10.87</v>
      </c>
      <c r="E70" s="6">
        <v>1</v>
      </c>
      <c r="F70" s="7" t="s">
        <v>7</v>
      </c>
      <c r="G70" s="7" t="s">
        <v>8</v>
      </c>
      <c r="I70" s="1">
        <f t="shared" si="7"/>
        <v>-188.82499999999982</v>
      </c>
      <c r="J70" s="1">
        <f t="shared" si="8"/>
        <v>35654.880624999932</v>
      </c>
      <c r="L70" s="1">
        <f t="shared" si="9"/>
        <v>-1.6699750000000009</v>
      </c>
      <c r="M70" s="1">
        <f t="shared" si="10"/>
        <v>2.788816500625003</v>
      </c>
    </row>
    <row r="71" spans="1:13" ht="20" hidden="1" customHeight="1" outlineLevel="1" x14ac:dyDescent="0.15">
      <c r="A71" s="5">
        <v>3607</v>
      </c>
      <c r="B71" s="6">
        <v>2.3000000000000001E-4</v>
      </c>
      <c r="C71" s="6">
        <v>0.38</v>
      </c>
      <c r="D71" s="6">
        <v>10.34</v>
      </c>
      <c r="E71" s="6">
        <v>1</v>
      </c>
      <c r="F71" s="7" t="s">
        <v>7</v>
      </c>
      <c r="G71" s="7" t="s">
        <v>8</v>
      </c>
      <c r="I71" s="1">
        <f t="shared" si="7"/>
        <v>323.17500000000018</v>
      </c>
      <c r="J71" s="1">
        <f t="shared" si="8"/>
        <v>104442.08062500012</v>
      </c>
      <c r="L71" s="1">
        <f t="shared" si="9"/>
        <v>-2.1999750000000002</v>
      </c>
      <c r="M71" s="1">
        <f t="shared" si="10"/>
        <v>4.839890000625001</v>
      </c>
    </row>
    <row r="72" spans="1:13" ht="20" hidden="1" customHeight="1" outlineLevel="1" x14ac:dyDescent="0.15">
      <c r="A72" s="5">
        <v>3100</v>
      </c>
      <c r="B72" s="6">
        <v>8.0000000000000002E-3</v>
      </c>
      <c r="C72" s="6">
        <v>0.31</v>
      </c>
      <c r="D72" s="6">
        <v>11.17</v>
      </c>
      <c r="E72" s="6">
        <v>1</v>
      </c>
      <c r="F72" s="7" t="s">
        <v>7</v>
      </c>
      <c r="G72" s="7" t="s">
        <v>8</v>
      </c>
      <c r="I72" s="1">
        <f t="shared" si="7"/>
        <v>-183.82499999999982</v>
      </c>
      <c r="J72" s="1">
        <f t="shared" si="8"/>
        <v>33791.630624999932</v>
      </c>
      <c r="L72" s="1">
        <f t="shared" si="9"/>
        <v>-1.3699750000000002</v>
      </c>
      <c r="M72" s="1">
        <f t="shared" si="10"/>
        <v>1.8768315006250005</v>
      </c>
    </row>
    <row r="73" spans="1:13" ht="20" hidden="1" customHeight="1" outlineLevel="1" x14ac:dyDescent="0.15">
      <c r="A73" s="5">
        <v>2989</v>
      </c>
      <c r="B73" s="6">
        <v>8.6999999999999994E-3</v>
      </c>
      <c r="C73" s="6">
        <v>0.34</v>
      </c>
      <c r="D73" s="6">
        <v>13.12</v>
      </c>
      <c r="E73" s="6">
        <v>1</v>
      </c>
      <c r="F73" s="7" t="s">
        <v>7</v>
      </c>
      <c r="G73" s="7" t="s">
        <v>8</v>
      </c>
      <c r="I73" s="1">
        <f t="shared" si="7"/>
        <v>-294.82499999999982</v>
      </c>
      <c r="J73" s="1">
        <f t="shared" si="8"/>
        <v>86921.780624999898</v>
      </c>
      <c r="L73" s="1">
        <f t="shared" si="9"/>
        <v>0.58002499999999912</v>
      </c>
      <c r="M73" s="1">
        <f t="shared" si="10"/>
        <v>0.33642900062499898</v>
      </c>
    </row>
    <row r="74" spans="1:13" ht="20" hidden="1" customHeight="1" outlineLevel="1" x14ac:dyDescent="0.15">
      <c r="A74" s="5">
        <v>3542</v>
      </c>
      <c r="B74" s="6">
        <v>8.9999999999999998E-4</v>
      </c>
      <c r="C74" s="6">
        <v>0.62</v>
      </c>
      <c r="D74" s="6">
        <v>14.23</v>
      </c>
      <c r="E74" s="6">
        <v>1</v>
      </c>
      <c r="F74" s="7" t="s">
        <v>7</v>
      </c>
      <c r="G74" s="7" t="s">
        <v>8</v>
      </c>
      <c r="I74" s="1">
        <f t="shared" si="7"/>
        <v>258.17500000000018</v>
      </c>
      <c r="J74" s="1">
        <f t="shared" si="8"/>
        <v>66654.33062500009</v>
      </c>
      <c r="L74" s="1">
        <f t="shared" si="9"/>
        <v>1.6900250000000003</v>
      </c>
      <c r="M74" s="1">
        <f t="shared" si="10"/>
        <v>2.8561845006250013</v>
      </c>
    </row>
    <row r="75" spans="1:13" ht="20" hidden="1" customHeight="1" outlineLevel="1" x14ac:dyDescent="0.15">
      <c r="A75" s="5">
        <v>3243</v>
      </c>
      <c r="B75" s="6">
        <v>2.3E-3</v>
      </c>
      <c r="C75" s="6">
        <v>0.73</v>
      </c>
      <c r="D75" s="6">
        <v>14.75</v>
      </c>
      <c r="E75" s="6">
        <v>1</v>
      </c>
      <c r="F75" s="7" t="s">
        <v>7</v>
      </c>
      <c r="G75" s="7" t="s">
        <v>8</v>
      </c>
      <c r="I75" s="1">
        <f t="shared" si="7"/>
        <v>-40.824999999999818</v>
      </c>
      <c r="J75" s="1">
        <f t="shared" si="8"/>
        <v>1666.6806249999852</v>
      </c>
      <c r="L75" s="1">
        <f t="shared" si="9"/>
        <v>2.2100249999999999</v>
      </c>
      <c r="M75" s="1">
        <f t="shared" si="10"/>
        <v>4.8842105006249996</v>
      </c>
    </row>
    <row r="76" spans="1:13" ht="20" hidden="1" customHeight="1" outlineLevel="1" x14ac:dyDescent="0.15">
      <c r="A76" s="5">
        <v>3091</v>
      </c>
      <c r="B76" s="6">
        <v>8.0999999999999996E-3</v>
      </c>
      <c r="C76" s="6">
        <v>0.24</v>
      </c>
      <c r="D76" s="6">
        <v>11.43</v>
      </c>
      <c r="E76" s="6">
        <v>1</v>
      </c>
      <c r="F76" s="7" t="s">
        <v>7</v>
      </c>
      <c r="G76" s="7" t="s">
        <v>8</v>
      </c>
      <c r="I76" s="1">
        <f t="shared" si="7"/>
        <v>-192.82499999999982</v>
      </c>
      <c r="J76" s="1">
        <f t="shared" si="8"/>
        <v>37181.480624999931</v>
      </c>
      <c r="L76" s="1">
        <f t="shared" si="9"/>
        <v>-1.1099750000000004</v>
      </c>
      <c r="M76" s="1">
        <f t="shared" si="10"/>
        <v>1.2320445006250009</v>
      </c>
    </row>
    <row r="77" spans="1:13" ht="20" hidden="1" customHeight="1" outlineLevel="1" x14ac:dyDescent="0.15">
      <c r="A77" s="5">
        <v>3598</v>
      </c>
      <c r="B77" s="6">
        <v>1.1000000000000001E-3</v>
      </c>
      <c r="C77" s="6">
        <v>0.56000000000000005</v>
      </c>
      <c r="D77" s="6">
        <v>14.26</v>
      </c>
      <c r="E77" s="6">
        <v>1</v>
      </c>
      <c r="F77" s="7" t="s">
        <v>7</v>
      </c>
      <c r="G77" s="7" t="s">
        <v>8</v>
      </c>
      <c r="I77" s="1">
        <f t="shared" si="7"/>
        <v>314.17500000000018</v>
      </c>
      <c r="J77" s="1">
        <f t="shared" si="8"/>
        <v>98705.93062500011</v>
      </c>
      <c r="L77" s="1">
        <f t="shared" si="9"/>
        <v>1.7200249999999997</v>
      </c>
      <c r="M77" s="1">
        <f t="shared" si="10"/>
        <v>2.9584860006249989</v>
      </c>
    </row>
    <row r="78" spans="1:13" ht="20" hidden="1" customHeight="1" outlineLevel="1" x14ac:dyDescent="0.15">
      <c r="A78" s="5">
        <v>3324</v>
      </c>
      <c r="B78" s="6">
        <v>3.3999999999999998E-3</v>
      </c>
      <c r="C78" s="6">
        <v>0.34</v>
      </c>
      <c r="D78" s="6">
        <v>12.23</v>
      </c>
      <c r="E78" s="6">
        <v>1</v>
      </c>
      <c r="F78" s="7" t="s">
        <v>7</v>
      </c>
      <c r="G78" s="7" t="s">
        <v>8</v>
      </c>
      <c r="I78" s="1">
        <f t="shared" si="7"/>
        <v>40.175000000000182</v>
      </c>
      <c r="J78" s="1">
        <f t="shared" si="8"/>
        <v>1614.0306250000147</v>
      </c>
      <c r="L78" s="1">
        <f t="shared" si="9"/>
        <v>-0.30997499999999967</v>
      </c>
      <c r="M78" s="1">
        <f t="shared" si="10"/>
        <v>9.6084500624999791E-2</v>
      </c>
    </row>
    <row r="79" spans="1:13" ht="20" hidden="1" customHeight="1" outlineLevel="1" x14ac:dyDescent="0.15">
      <c r="A79" s="5">
        <v>3541</v>
      </c>
      <c r="B79" s="6">
        <v>1.2999999999999999E-3</v>
      </c>
      <c r="C79" s="6">
        <v>0.25600000000000001</v>
      </c>
      <c r="D79" s="6">
        <v>14.33</v>
      </c>
      <c r="E79" s="6">
        <v>1</v>
      </c>
      <c r="F79" s="7" t="s">
        <v>7</v>
      </c>
      <c r="G79" s="7" t="s">
        <v>8</v>
      </c>
      <c r="I79" s="1">
        <f t="shared" si="7"/>
        <v>257.17500000000018</v>
      </c>
      <c r="J79" s="1">
        <f t="shared" si="8"/>
        <v>66138.980625000098</v>
      </c>
      <c r="L79" s="1">
        <f t="shared" si="9"/>
        <v>1.790025</v>
      </c>
      <c r="M79" s="1">
        <f t="shared" si="10"/>
        <v>3.2041895006250001</v>
      </c>
    </row>
    <row r="80" spans="1:13" ht="20" hidden="1" customHeight="1" outlineLevel="1" x14ac:dyDescent="0.15">
      <c r="A80" s="5">
        <v>3462</v>
      </c>
      <c r="B80" s="6">
        <v>5.3E-3</v>
      </c>
      <c r="C80" s="6">
        <v>0.14799999999999999</v>
      </c>
      <c r="D80" s="6">
        <v>11.47</v>
      </c>
      <c r="E80" s="6">
        <v>1</v>
      </c>
      <c r="F80" s="7" t="s">
        <v>7</v>
      </c>
      <c r="G80" s="7" t="s">
        <v>8</v>
      </c>
      <c r="I80" s="1">
        <f t="shared" si="7"/>
        <v>178.17500000000018</v>
      </c>
      <c r="J80" s="1">
        <f t="shared" si="8"/>
        <v>31746.330625000064</v>
      </c>
      <c r="L80" s="1">
        <f t="shared" si="9"/>
        <v>-1.0699749999999995</v>
      </c>
      <c r="M80" s="1">
        <f t="shared" si="10"/>
        <v>1.1448465006249988</v>
      </c>
    </row>
    <row r="81" spans="1:16" ht="20" hidden="1" customHeight="1" outlineLevel="1" x14ac:dyDescent="0.15">
      <c r="A81" s="5">
        <v>3257</v>
      </c>
      <c r="B81" s="6">
        <v>2.3999999999999998E-3</v>
      </c>
      <c r="C81" s="6">
        <v>0.46</v>
      </c>
      <c r="D81" s="6">
        <v>10.73</v>
      </c>
      <c r="E81" s="6">
        <v>1</v>
      </c>
      <c r="F81" s="7" t="s">
        <v>7</v>
      </c>
      <c r="G81" s="7" t="s">
        <v>8</v>
      </c>
      <c r="I81" s="1">
        <f t="shared" si="7"/>
        <v>-26.824999999999818</v>
      </c>
      <c r="J81" s="1">
        <f t="shared" si="8"/>
        <v>719.58062499999028</v>
      </c>
      <c r="L81" s="1">
        <f t="shared" si="9"/>
        <v>-1.8099749999999997</v>
      </c>
      <c r="M81" s="1">
        <f t="shared" si="10"/>
        <v>3.276009500624999</v>
      </c>
    </row>
    <row r="82" spans="1:16" ht="20" hidden="1" customHeight="1" outlineLevel="1" x14ac:dyDescent="0.15">
      <c r="A82" s="5">
        <v>2994</v>
      </c>
      <c r="B82" s="6">
        <v>7.1999999999999998E-3</v>
      </c>
      <c r="C82" s="6">
        <v>0.28000000000000003</v>
      </c>
      <c r="D82" s="6">
        <v>13.45</v>
      </c>
      <c r="E82" s="6">
        <v>1</v>
      </c>
      <c r="F82" s="7" t="s">
        <v>7</v>
      </c>
      <c r="G82" s="7" t="s">
        <v>8</v>
      </c>
      <c r="I82" s="1">
        <f t="shared" si="7"/>
        <v>-289.82499999999982</v>
      </c>
      <c r="J82" s="1">
        <f t="shared" si="8"/>
        <v>83998.530624999898</v>
      </c>
      <c r="L82" s="1">
        <f t="shared" si="9"/>
        <v>0.9100249999999992</v>
      </c>
      <c r="M82" s="1">
        <f t="shared" si="10"/>
        <v>0.82814550062499859</v>
      </c>
    </row>
    <row r="83" spans="1:16" ht="20" hidden="1" customHeight="1" outlineLevel="1" x14ac:dyDescent="0.15">
      <c r="A83" s="5">
        <v>3212</v>
      </c>
      <c r="B83" s="6">
        <v>1.6000000000000001E-3</v>
      </c>
      <c r="C83" s="6">
        <v>0.378</v>
      </c>
      <c r="D83" s="6">
        <v>12.853999999999999</v>
      </c>
      <c r="E83" s="6">
        <v>1</v>
      </c>
      <c r="F83" s="7" t="s">
        <v>7</v>
      </c>
      <c r="G83" s="7" t="s">
        <v>8</v>
      </c>
      <c r="I83" s="1">
        <f t="shared" si="7"/>
        <v>-71.824999999999818</v>
      </c>
      <c r="J83" s="1">
        <f t="shared" si="8"/>
        <v>5158.8306249999741</v>
      </c>
      <c r="L83" s="1">
        <f t="shared" si="9"/>
        <v>0.31402499999999911</v>
      </c>
      <c r="M83" s="1">
        <f t="shared" si="10"/>
        <v>9.8611700624999438E-2</v>
      </c>
    </row>
    <row r="84" spans="1:16" ht="20" hidden="1" customHeight="1" outlineLevel="1" x14ac:dyDescent="0.15">
      <c r="A84" s="5">
        <v>3523</v>
      </c>
      <c r="B84" s="6">
        <v>5.4000000000000003E-3</v>
      </c>
      <c r="C84" s="6">
        <v>0.31900000000000001</v>
      </c>
      <c r="D84" s="6">
        <v>12.43</v>
      </c>
      <c r="E84" s="6">
        <v>1</v>
      </c>
      <c r="F84" s="7" t="s">
        <v>7</v>
      </c>
      <c r="G84" s="7" t="s">
        <v>8</v>
      </c>
      <c r="I84" s="1">
        <f t="shared" si="7"/>
        <v>239.17500000000018</v>
      </c>
      <c r="J84" s="1">
        <f t="shared" si="8"/>
        <v>57204.680625000088</v>
      </c>
      <c r="L84" s="1">
        <f t="shared" si="9"/>
        <v>-0.10997500000000038</v>
      </c>
      <c r="M84" s="1">
        <f t="shared" si="10"/>
        <v>1.2094500625000082E-2</v>
      </c>
    </row>
    <row r="85" spans="1:16" ht="20" hidden="1" customHeight="1" outlineLevel="1" x14ac:dyDescent="0.15">
      <c r="A85" s="5">
        <v>3598</v>
      </c>
      <c r="B85" s="6">
        <v>2.7000000000000001E-3</v>
      </c>
      <c r="C85" s="6">
        <v>0.67</v>
      </c>
      <c r="D85" s="6">
        <v>13.667</v>
      </c>
      <c r="E85" s="6">
        <v>1</v>
      </c>
      <c r="F85" s="7" t="s">
        <v>7</v>
      </c>
      <c r="G85" s="7" t="s">
        <v>8</v>
      </c>
      <c r="I85" s="1">
        <f t="shared" si="7"/>
        <v>314.17500000000018</v>
      </c>
      <c r="J85" s="1">
        <f t="shared" si="8"/>
        <v>98705.93062500011</v>
      </c>
      <c r="L85" s="1">
        <f t="shared" si="9"/>
        <v>1.1270249999999997</v>
      </c>
      <c r="M85" s="1">
        <f t="shared" si="10"/>
        <v>1.2701853506249994</v>
      </c>
    </row>
    <row r="86" spans="1:16" ht="20" hidden="1" customHeight="1" outlineLevel="1" x14ac:dyDescent="0.15">
      <c r="A86" s="5">
        <v>3142</v>
      </c>
      <c r="B86" s="6">
        <v>1.32E-3</v>
      </c>
      <c r="C86" s="6">
        <v>0.25800000000000001</v>
      </c>
      <c r="D86" s="6">
        <v>14.12</v>
      </c>
      <c r="E86" s="6">
        <v>1</v>
      </c>
      <c r="F86" s="7" t="s">
        <v>7</v>
      </c>
      <c r="G86" s="7" t="s">
        <v>8</v>
      </c>
      <c r="I86" s="1">
        <f t="shared" si="7"/>
        <v>-141.82499999999982</v>
      </c>
      <c r="J86" s="1">
        <f t="shared" si="8"/>
        <v>20114.330624999948</v>
      </c>
      <c r="L86" s="1">
        <f t="shared" si="9"/>
        <v>1.5800249999999991</v>
      </c>
      <c r="M86" s="1">
        <f t="shared" si="10"/>
        <v>2.4964790006249973</v>
      </c>
    </row>
    <row r="87" spans="1:16" ht="20" hidden="1" customHeight="1" outlineLevel="1" x14ac:dyDescent="0.15">
      <c r="A87" s="5">
        <v>3496</v>
      </c>
      <c r="B87" s="6">
        <v>1.25E-3</v>
      </c>
      <c r="C87" s="6">
        <v>0.33600000000000002</v>
      </c>
      <c r="D87" s="6">
        <v>14.94</v>
      </c>
      <c r="E87" s="6">
        <v>1</v>
      </c>
      <c r="F87" s="7" t="s">
        <v>7</v>
      </c>
      <c r="G87" s="7" t="s">
        <v>8</v>
      </c>
      <c r="I87" s="1">
        <f>A87-$A$92</f>
        <v>212.17500000000018</v>
      </c>
      <c r="J87" s="1">
        <f t="shared" si="8"/>
        <v>45018.230625000077</v>
      </c>
      <c r="L87" s="1">
        <f t="shared" si="9"/>
        <v>2.4000249999999994</v>
      </c>
      <c r="M87" s="1">
        <f t="shared" si="10"/>
        <v>5.7601200006249975</v>
      </c>
    </row>
    <row r="88" spans="1:16" ht="20" hidden="1" customHeight="1" outlineLevel="1" x14ac:dyDescent="0.15">
      <c r="A88" s="5">
        <v>3324</v>
      </c>
      <c r="B88" s="6">
        <v>6.4999999999999997E-3</v>
      </c>
      <c r="C88" s="6">
        <v>0.47099999999999997</v>
      </c>
      <c r="D88" s="6">
        <v>12.78</v>
      </c>
      <c r="E88" s="6">
        <v>1</v>
      </c>
      <c r="F88" s="7" t="s">
        <v>7</v>
      </c>
      <c r="G88" s="7" t="s">
        <v>8</v>
      </c>
      <c r="I88" s="1">
        <f t="shared" si="7"/>
        <v>40.175000000000182</v>
      </c>
      <c r="J88" s="1">
        <f t="shared" si="8"/>
        <v>1614.0306250000147</v>
      </c>
      <c r="L88" s="1">
        <f t="shared" si="9"/>
        <v>0.24002499999999927</v>
      </c>
      <c r="M88" s="1">
        <f t="shared" si="10"/>
        <v>5.7612000624999646E-2</v>
      </c>
    </row>
    <row r="89" spans="1:16" ht="20" hidden="1" customHeight="1" outlineLevel="1" x14ac:dyDescent="0.15">
      <c r="A89" s="5">
        <v>3463</v>
      </c>
      <c r="B89" s="6">
        <v>2.7000000000000001E-3</v>
      </c>
      <c r="C89" s="6">
        <v>0.67500000000000004</v>
      </c>
      <c r="D89" s="6">
        <v>14.776</v>
      </c>
      <c r="E89" s="6">
        <v>1</v>
      </c>
      <c r="F89" s="7" t="s">
        <v>7</v>
      </c>
      <c r="G89" s="7" t="s">
        <v>8</v>
      </c>
      <c r="I89" s="1">
        <f t="shared" si="7"/>
        <v>179.17500000000018</v>
      </c>
      <c r="J89" s="1">
        <f t="shared" si="8"/>
        <v>32103.680625000066</v>
      </c>
      <c r="L89" s="1">
        <f t="shared" si="9"/>
        <v>2.2360249999999997</v>
      </c>
      <c r="M89" s="1">
        <f t="shared" si="10"/>
        <v>4.9998078006249989</v>
      </c>
    </row>
    <row r="90" spans="1:16" ht="20" customHeight="1" collapsed="1" x14ac:dyDescent="0.15">
      <c r="A90" s="11">
        <f>SUM(A50:A89)</f>
        <v>131353</v>
      </c>
      <c r="B90" s="11">
        <f t="shared" ref="B90:M90" si="11">SUM(B50:B89)</f>
        <v>0.21623000000000001</v>
      </c>
      <c r="C90" s="11">
        <f t="shared" si="11"/>
        <v>13.925800000000001</v>
      </c>
      <c r="D90" s="11">
        <f t="shared" si="11"/>
        <v>501.59899999999999</v>
      </c>
      <c r="E90" s="11">
        <f t="shared" si="11"/>
        <v>40</v>
      </c>
      <c r="F90" s="11">
        <f t="shared" si="11"/>
        <v>0</v>
      </c>
      <c r="G90" s="11">
        <f t="shared" si="11"/>
        <v>0</v>
      </c>
      <c r="H90" s="12" t="s">
        <v>33</v>
      </c>
      <c r="I90" s="11">
        <f t="shared" si="11"/>
        <v>7.2759576141834259E-12</v>
      </c>
      <c r="J90" s="11">
        <f t="shared" si="11"/>
        <v>2835465.7749999999</v>
      </c>
      <c r="K90" s="12" t="s">
        <v>33</v>
      </c>
      <c r="L90" s="11">
        <f t="shared" si="11"/>
        <v>-8.8817841970012523E-15</v>
      </c>
      <c r="M90" s="11">
        <f t="shared" si="11"/>
        <v>78.951784974999981</v>
      </c>
    </row>
    <row r="91" spans="1:16" ht="20" customHeight="1" x14ac:dyDescent="0.15">
      <c r="A91" s="11">
        <f>COUNT(A50:A89)</f>
        <v>40</v>
      </c>
      <c r="B91" s="11">
        <f t="shared" ref="B91:M91" si="12">COUNT(B50:B89)</f>
        <v>40</v>
      </c>
      <c r="C91" s="11">
        <f t="shared" si="12"/>
        <v>40</v>
      </c>
      <c r="D91" s="11">
        <f t="shared" si="12"/>
        <v>40</v>
      </c>
      <c r="E91" s="11">
        <f t="shared" si="12"/>
        <v>40</v>
      </c>
      <c r="F91" s="11">
        <f t="shared" si="12"/>
        <v>0</v>
      </c>
      <c r="G91" s="11">
        <f t="shared" si="12"/>
        <v>0</v>
      </c>
      <c r="H91" s="12" t="s">
        <v>34</v>
      </c>
      <c r="I91" s="11">
        <f t="shared" si="12"/>
        <v>40</v>
      </c>
      <c r="J91" s="11">
        <f t="shared" si="12"/>
        <v>40</v>
      </c>
      <c r="K91" s="12" t="s">
        <v>34</v>
      </c>
      <c r="L91" s="11">
        <f t="shared" si="12"/>
        <v>40</v>
      </c>
      <c r="M91" s="11">
        <f t="shared" si="12"/>
        <v>40</v>
      </c>
    </row>
    <row r="92" spans="1:16" ht="20" customHeight="1" x14ac:dyDescent="0.15">
      <c r="A92" s="11">
        <f>A90/A91</f>
        <v>3283.8249999999998</v>
      </c>
      <c r="B92" s="11">
        <f t="shared" ref="B92:M92" si="13">B90/B91</f>
        <v>5.40575E-3</v>
      </c>
      <c r="C92" s="11">
        <f t="shared" si="13"/>
        <v>0.34814500000000004</v>
      </c>
      <c r="D92" s="11">
        <f t="shared" si="13"/>
        <v>12.539975</v>
      </c>
      <c r="E92" s="11">
        <f t="shared" si="13"/>
        <v>1</v>
      </c>
      <c r="F92" s="11" t="e">
        <f t="shared" si="13"/>
        <v>#DIV/0!</v>
      </c>
      <c r="G92" s="11" t="e">
        <f t="shared" si="13"/>
        <v>#DIV/0!</v>
      </c>
      <c r="H92" s="12" t="s">
        <v>35</v>
      </c>
      <c r="I92" s="12" t="s">
        <v>37</v>
      </c>
      <c r="J92" s="11">
        <f t="shared" si="13"/>
        <v>70886.644375000003</v>
      </c>
      <c r="K92" s="12" t="s">
        <v>35</v>
      </c>
      <c r="L92" s="12" t="s">
        <v>37</v>
      </c>
      <c r="M92" s="11">
        <f t="shared" si="13"/>
        <v>1.9737946243749995</v>
      </c>
    </row>
    <row r="93" spans="1:16" s="13" customFormat="1" ht="20" customHeight="1" x14ac:dyDescent="0.15">
      <c r="A93" s="15"/>
      <c r="B93" s="15"/>
      <c r="C93" s="15"/>
      <c r="D93" s="15"/>
      <c r="E93" s="15"/>
      <c r="F93" s="15"/>
      <c r="G93" s="15"/>
      <c r="I93" s="12" t="s">
        <v>39</v>
      </c>
      <c r="J93" s="13">
        <f>SQRT(J92)</f>
        <v>266.2454588814615</v>
      </c>
      <c r="L93" s="12" t="s">
        <v>43</v>
      </c>
      <c r="M93" s="13">
        <f>SQRT(M92)</f>
        <v>1.4049180133997141</v>
      </c>
    </row>
    <row r="94" spans="1:16" s="13" customFormat="1" ht="20" customHeight="1" x14ac:dyDescent="0.15">
      <c r="A94" s="15"/>
      <c r="B94" s="15"/>
      <c r="C94" s="15"/>
      <c r="D94" s="15"/>
      <c r="E94" s="15"/>
      <c r="F94" s="15"/>
      <c r="G94" s="15"/>
    </row>
    <row r="95" spans="1:16" ht="20" customHeight="1" x14ac:dyDescent="0.15">
      <c r="A95" s="15"/>
      <c r="B95" s="15"/>
      <c r="C95" s="15"/>
      <c r="D95" s="15"/>
      <c r="E95" s="15"/>
      <c r="F95" s="15"/>
      <c r="G95" s="15"/>
      <c r="H95" s="16"/>
    </row>
    <row r="96" spans="1:16" ht="20" hidden="1" customHeight="1" outlineLevel="1" x14ac:dyDescent="0.15">
      <c r="A96" s="5">
        <v>7740</v>
      </c>
      <c r="B96" s="6">
        <v>4.8999999999999998E-4</v>
      </c>
      <c r="C96" s="6">
        <v>1.234E-2</v>
      </c>
      <c r="D96" s="6">
        <v>14.02</v>
      </c>
      <c r="E96" s="6">
        <v>2</v>
      </c>
      <c r="F96" s="7" t="s">
        <v>11</v>
      </c>
      <c r="G96" s="7" t="s">
        <v>12</v>
      </c>
      <c r="I96" s="1">
        <f>A96-$A$138</f>
        <v>-6191.4500000000007</v>
      </c>
      <c r="J96" s="1">
        <f>I96^2</f>
        <v>38334053.102500007</v>
      </c>
      <c r="L96" s="1">
        <f>D96-$D$138</f>
        <v>1.4374999999999982</v>
      </c>
      <c r="M96" s="1">
        <f>L96^2</f>
        <v>2.0664062499999951</v>
      </c>
      <c r="O96" s="17" t="s">
        <v>50</v>
      </c>
      <c r="P96" s="1">
        <f>_xlfn.NORM.DIST(D138,D138,M139,TRUE)</f>
        <v>0.5</v>
      </c>
    </row>
    <row r="97" spans="1:13" ht="20" hidden="1" customHeight="1" outlineLevel="1" x14ac:dyDescent="0.15">
      <c r="A97" s="5">
        <v>8500</v>
      </c>
      <c r="B97" s="6">
        <v>5.0000000000000001E-4</v>
      </c>
      <c r="C97" s="6">
        <v>0.01</v>
      </c>
      <c r="D97" s="6">
        <v>14.5</v>
      </c>
      <c r="E97" s="6">
        <v>2</v>
      </c>
      <c r="F97" s="7" t="s">
        <v>11</v>
      </c>
      <c r="G97" s="7" t="s">
        <v>12</v>
      </c>
      <c r="I97" s="1">
        <f t="shared" ref="I97:I135" si="14">A97-$A$138</f>
        <v>-5431.4500000000007</v>
      </c>
      <c r="J97" s="1">
        <f t="shared" ref="J97:J135" si="15">I97^2</f>
        <v>29500649.102500007</v>
      </c>
      <c r="L97" s="1">
        <f t="shared" ref="L97:L135" si="16">D97-$D$138</f>
        <v>1.9174999999999986</v>
      </c>
      <c r="M97" s="1">
        <f t="shared" ref="M97:M135" si="17">L97^2</f>
        <v>3.6768062499999949</v>
      </c>
    </row>
    <row r="98" spans="1:13" ht="20" hidden="1" customHeight="1" outlineLevel="1" x14ac:dyDescent="0.15">
      <c r="A98" s="5">
        <v>8570</v>
      </c>
      <c r="B98" s="6">
        <v>8.0999999999999996E-4</v>
      </c>
      <c r="C98" s="6">
        <v>9.7000000000000003E-3</v>
      </c>
      <c r="D98" s="6">
        <v>14.2</v>
      </c>
      <c r="E98" s="6">
        <v>2</v>
      </c>
      <c r="F98" s="7" t="s">
        <v>15</v>
      </c>
      <c r="G98" s="7" t="s">
        <v>12</v>
      </c>
      <c r="I98" s="1">
        <f t="shared" si="14"/>
        <v>-5361.4500000000007</v>
      </c>
      <c r="J98" s="1">
        <f t="shared" si="15"/>
        <v>28745146.102500007</v>
      </c>
      <c r="L98" s="1">
        <f t="shared" si="16"/>
        <v>1.6174999999999979</v>
      </c>
      <c r="M98" s="1">
        <f t="shared" si="17"/>
        <v>2.6163062499999934</v>
      </c>
    </row>
    <row r="99" spans="1:13" ht="20" hidden="1" customHeight="1" outlineLevel="1" x14ac:dyDescent="0.15">
      <c r="A99" s="5">
        <v>8930</v>
      </c>
      <c r="B99" s="6">
        <v>5.5999999999999995E-4</v>
      </c>
      <c r="C99" s="6">
        <v>9.4999999999999998E-3</v>
      </c>
      <c r="D99" s="6">
        <v>13.78</v>
      </c>
      <c r="E99" s="6">
        <v>2</v>
      </c>
      <c r="F99" s="7" t="s">
        <v>24</v>
      </c>
      <c r="G99" s="7" t="s">
        <v>12</v>
      </c>
      <c r="I99" s="1">
        <f t="shared" si="14"/>
        <v>-5001.4500000000007</v>
      </c>
      <c r="J99" s="1">
        <f t="shared" si="15"/>
        <v>25014502.102500007</v>
      </c>
      <c r="L99" s="1">
        <f t="shared" si="16"/>
        <v>1.197499999999998</v>
      </c>
      <c r="M99" s="1">
        <f t="shared" si="17"/>
        <v>1.4340062499999953</v>
      </c>
    </row>
    <row r="100" spans="1:13" ht="20" hidden="1" customHeight="1" outlineLevel="1" x14ac:dyDescent="0.15">
      <c r="A100" s="5">
        <v>9675</v>
      </c>
      <c r="B100" s="6">
        <v>4.4999999999999999E-4</v>
      </c>
      <c r="C100" s="6">
        <v>1.09E-2</v>
      </c>
      <c r="D100" s="6">
        <v>13.98</v>
      </c>
      <c r="E100" s="6">
        <v>2</v>
      </c>
      <c r="F100" s="7" t="s">
        <v>9</v>
      </c>
      <c r="G100" s="7" t="s">
        <v>12</v>
      </c>
      <c r="I100" s="1">
        <f t="shared" si="14"/>
        <v>-4256.4500000000007</v>
      </c>
      <c r="J100" s="1">
        <f t="shared" si="15"/>
        <v>18117366.602500007</v>
      </c>
      <c r="L100" s="1">
        <f t="shared" si="16"/>
        <v>1.3974999999999991</v>
      </c>
      <c r="M100" s="1">
        <f t="shared" si="17"/>
        <v>1.9530062499999974</v>
      </c>
    </row>
    <row r="101" spans="1:13" ht="20" hidden="1" customHeight="1" outlineLevel="1" x14ac:dyDescent="0.15">
      <c r="A101" s="5">
        <v>8924</v>
      </c>
      <c r="B101" s="6">
        <v>2.7999999999999998E-4</v>
      </c>
      <c r="C101" s="6">
        <v>8.7899999999999992E-3</v>
      </c>
      <c r="D101" s="6">
        <v>14.87</v>
      </c>
      <c r="E101" s="6">
        <v>2</v>
      </c>
      <c r="F101" s="7" t="s">
        <v>15</v>
      </c>
      <c r="G101" s="7" t="s">
        <v>12</v>
      </c>
      <c r="I101" s="1">
        <f t="shared" si="14"/>
        <v>-5007.4500000000007</v>
      </c>
      <c r="J101" s="1">
        <f t="shared" si="15"/>
        <v>25074555.502500009</v>
      </c>
      <c r="L101" s="1">
        <f t="shared" si="16"/>
        <v>2.2874999999999979</v>
      </c>
      <c r="M101" s="1">
        <f t="shared" si="17"/>
        <v>5.23265624999999</v>
      </c>
    </row>
    <row r="102" spans="1:13" ht="20" hidden="1" customHeight="1" outlineLevel="1" x14ac:dyDescent="0.15">
      <c r="A102" s="5">
        <v>7723</v>
      </c>
      <c r="B102" s="6">
        <v>1.3999999999999999E-4</v>
      </c>
      <c r="C102" s="6">
        <v>8.7799999999999996E-3</v>
      </c>
      <c r="D102" s="6">
        <v>14.81</v>
      </c>
      <c r="E102" s="6">
        <v>2</v>
      </c>
      <c r="F102" s="7" t="s">
        <v>11</v>
      </c>
      <c r="G102" s="7" t="s">
        <v>12</v>
      </c>
      <c r="I102" s="1">
        <f t="shared" si="14"/>
        <v>-6208.4500000000007</v>
      </c>
      <c r="J102" s="1">
        <f t="shared" si="15"/>
        <v>38544851.402500011</v>
      </c>
      <c r="L102" s="1">
        <f t="shared" si="16"/>
        <v>2.2274999999999991</v>
      </c>
      <c r="M102" s="1">
        <f t="shared" si="17"/>
        <v>4.9617562499999961</v>
      </c>
    </row>
    <row r="103" spans="1:13" ht="20" hidden="1" customHeight="1" outlineLevel="1" x14ac:dyDescent="0.15">
      <c r="A103" s="5">
        <v>25000</v>
      </c>
      <c r="B103" s="6">
        <v>5.6000000000000001E-2</v>
      </c>
      <c r="C103" s="6">
        <v>8.3999999999999995E-3</v>
      </c>
      <c r="D103" s="6">
        <v>10.58</v>
      </c>
      <c r="E103" s="6">
        <v>2</v>
      </c>
      <c r="F103" s="7" t="s">
        <v>9</v>
      </c>
      <c r="G103" s="7" t="s">
        <v>10</v>
      </c>
      <c r="I103" s="1">
        <f t="shared" si="14"/>
        <v>11068.55</v>
      </c>
      <c r="J103" s="1">
        <f t="shared" si="15"/>
        <v>122512799.10249998</v>
      </c>
      <c r="L103" s="1">
        <f t="shared" si="16"/>
        <v>-2.0025000000000013</v>
      </c>
      <c r="M103" s="1">
        <f t="shared" si="17"/>
        <v>4.0100062500000053</v>
      </c>
    </row>
    <row r="104" spans="1:13" ht="20" hidden="1" customHeight="1" outlineLevel="1" x14ac:dyDescent="0.15">
      <c r="A104" s="5">
        <v>16500</v>
      </c>
      <c r="B104" s="6">
        <v>1.2999999999999999E-2</v>
      </c>
      <c r="C104" s="6">
        <v>1.4E-2</v>
      </c>
      <c r="D104" s="6">
        <v>11.89</v>
      </c>
      <c r="E104" s="6">
        <v>2</v>
      </c>
      <c r="F104" s="7" t="s">
        <v>9</v>
      </c>
      <c r="G104" s="7" t="s">
        <v>10</v>
      </c>
      <c r="I104" s="1">
        <f t="shared" si="14"/>
        <v>2568.5499999999993</v>
      </c>
      <c r="J104" s="1">
        <f t="shared" si="15"/>
        <v>6597449.1024999963</v>
      </c>
      <c r="L104" s="1">
        <f t="shared" si="16"/>
        <v>-0.69250000000000078</v>
      </c>
      <c r="M104" s="1">
        <f t="shared" si="17"/>
        <v>0.47955625000000107</v>
      </c>
    </row>
    <row r="105" spans="1:13" ht="20" hidden="1" customHeight="1" outlineLevel="1" x14ac:dyDescent="0.15">
      <c r="A105" s="5">
        <v>17200</v>
      </c>
      <c r="B105" s="6">
        <v>9.7999999999999997E-4</v>
      </c>
      <c r="C105" s="6">
        <v>1.4999999999999999E-2</v>
      </c>
      <c r="D105" s="6">
        <v>12.45</v>
      </c>
      <c r="E105" s="6">
        <v>2</v>
      </c>
      <c r="F105" s="7" t="s">
        <v>9</v>
      </c>
      <c r="G105" s="7" t="s">
        <v>10</v>
      </c>
      <c r="I105" s="1">
        <f t="shared" si="14"/>
        <v>3268.5499999999993</v>
      </c>
      <c r="J105" s="1">
        <f t="shared" si="15"/>
        <v>10683419.102499995</v>
      </c>
      <c r="L105" s="1">
        <f t="shared" si="16"/>
        <v>-0.13250000000000206</v>
      </c>
      <c r="M105" s="1">
        <f t="shared" si="17"/>
        <v>1.7556250000000547E-2</v>
      </c>
    </row>
    <row r="106" spans="1:13" ht="20" hidden="1" customHeight="1" outlineLevel="1" x14ac:dyDescent="0.15">
      <c r="A106" s="5">
        <v>14100</v>
      </c>
      <c r="B106" s="6">
        <v>6.7000000000000002E-4</v>
      </c>
      <c r="C106" s="6">
        <v>8.8999999999999999E-3</v>
      </c>
      <c r="D106" s="6">
        <v>12.17</v>
      </c>
      <c r="E106" s="6">
        <v>2</v>
      </c>
      <c r="F106" s="7" t="s">
        <v>9</v>
      </c>
      <c r="G106" s="7" t="s">
        <v>10</v>
      </c>
      <c r="I106" s="1">
        <f t="shared" si="14"/>
        <v>168.54999999999927</v>
      </c>
      <c r="J106" s="1">
        <f t="shared" si="15"/>
        <v>28409.102499999753</v>
      </c>
      <c r="L106" s="1">
        <f t="shared" si="16"/>
        <v>-0.41250000000000142</v>
      </c>
      <c r="M106" s="1">
        <f t="shared" si="17"/>
        <v>0.17015625000000117</v>
      </c>
    </row>
    <row r="107" spans="1:13" ht="20" hidden="1" customHeight="1" outlineLevel="1" x14ac:dyDescent="0.15">
      <c r="A107" s="5">
        <v>12010</v>
      </c>
      <c r="B107" s="6">
        <v>7.7999999999999999E-4</v>
      </c>
      <c r="C107" s="6">
        <v>9.1999999999999998E-3</v>
      </c>
      <c r="D107" s="6">
        <v>12.13</v>
      </c>
      <c r="E107" s="6">
        <v>2</v>
      </c>
      <c r="F107" s="7" t="s">
        <v>9</v>
      </c>
      <c r="G107" s="7" t="s">
        <v>10</v>
      </c>
      <c r="I107" s="1">
        <f t="shared" si="14"/>
        <v>-1921.4500000000007</v>
      </c>
      <c r="J107" s="1">
        <f t="shared" si="15"/>
        <v>3691970.1025000028</v>
      </c>
      <c r="L107" s="1">
        <f t="shared" si="16"/>
        <v>-0.45250000000000057</v>
      </c>
      <c r="M107" s="1">
        <f t="shared" si="17"/>
        <v>0.20475625000000053</v>
      </c>
    </row>
    <row r="108" spans="1:13" ht="20" hidden="1" customHeight="1" outlineLevel="1" x14ac:dyDescent="0.15">
      <c r="A108" s="5">
        <v>10980</v>
      </c>
      <c r="B108" s="6">
        <v>7.3999999999999999E-4</v>
      </c>
      <c r="C108" s="6">
        <v>8.6999999999999994E-3</v>
      </c>
      <c r="D108" s="6">
        <v>11.19</v>
      </c>
      <c r="E108" s="6">
        <v>2</v>
      </c>
      <c r="F108" s="7" t="s">
        <v>9</v>
      </c>
      <c r="G108" s="7" t="s">
        <v>10</v>
      </c>
      <c r="I108" s="1">
        <f t="shared" si="14"/>
        <v>-2951.4500000000007</v>
      </c>
      <c r="J108" s="1">
        <f t="shared" si="15"/>
        <v>8711057.1025000047</v>
      </c>
      <c r="L108" s="1">
        <f t="shared" si="16"/>
        <v>-1.3925000000000018</v>
      </c>
      <c r="M108" s="1">
        <f t="shared" si="17"/>
        <v>1.9390562500000053</v>
      </c>
    </row>
    <row r="109" spans="1:13" ht="20" hidden="1" customHeight="1" outlineLevel="1" x14ac:dyDescent="0.15">
      <c r="A109" s="5">
        <v>19860</v>
      </c>
      <c r="B109" s="6">
        <v>1.1000000000000001E-3</v>
      </c>
      <c r="C109" s="6">
        <v>1.3100000000000001E-2</v>
      </c>
      <c r="D109" s="6">
        <v>11.34</v>
      </c>
      <c r="E109" s="6">
        <v>2</v>
      </c>
      <c r="F109" s="7" t="s">
        <v>25</v>
      </c>
      <c r="G109" s="7" t="s">
        <v>10</v>
      </c>
      <c r="I109" s="1">
        <f t="shared" si="14"/>
        <v>5928.5499999999993</v>
      </c>
      <c r="J109" s="1">
        <f t="shared" si="15"/>
        <v>35147705.102499992</v>
      </c>
      <c r="L109" s="1">
        <f t="shared" si="16"/>
        <v>-1.2425000000000015</v>
      </c>
      <c r="M109" s="1">
        <f t="shared" si="17"/>
        <v>1.5438062500000036</v>
      </c>
    </row>
    <row r="110" spans="1:13" ht="20" hidden="1" customHeight="1" outlineLevel="1" x14ac:dyDescent="0.15">
      <c r="A110" s="5">
        <v>13420</v>
      </c>
      <c r="B110" s="6">
        <v>5.9000000000000003E-4</v>
      </c>
      <c r="C110" s="6">
        <v>9.8099999999999993E-3</v>
      </c>
      <c r="D110" s="6">
        <v>13.67</v>
      </c>
      <c r="E110" s="6">
        <v>2</v>
      </c>
      <c r="F110" s="7" t="s">
        <v>9</v>
      </c>
      <c r="G110" s="7" t="s">
        <v>10</v>
      </c>
      <c r="I110" s="1">
        <f t="shared" si="14"/>
        <v>-511.45000000000073</v>
      </c>
      <c r="J110" s="1">
        <f t="shared" si="15"/>
        <v>261581.10250000074</v>
      </c>
      <c r="L110" s="1">
        <f t="shared" si="16"/>
        <v>1.0874999999999986</v>
      </c>
      <c r="M110" s="1">
        <f t="shared" si="17"/>
        <v>1.1826562499999969</v>
      </c>
    </row>
    <row r="111" spans="1:13" ht="20" hidden="1" customHeight="1" outlineLevel="1" x14ac:dyDescent="0.15">
      <c r="A111" s="5">
        <v>21020</v>
      </c>
      <c r="B111" s="6">
        <v>1.5E-3</v>
      </c>
      <c r="C111" s="6">
        <v>1.12E-2</v>
      </c>
      <c r="D111" s="6">
        <v>11.52</v>
      </c>
      <c r="E111" s="6">
        <v>2</v>
      </c>
      <c r="F111" s="7" t="s">
        <v>17</v>
      </c>
      <c r="G111" s="7" t="s">
        <v>10</v>
      </c>
      <c r="I111" s="1">
        <f t="shared" si="14"/>
        <v>7088.5499999999993</v>
      </c>
      <c r="J111" s="1">
        <f t="shared" si="15"/>
        <v>50247541.102499992</v>
      </c>
      <c r="L111" s="1">
        <f t="shared" si="16"/>
        <v>-1.0625000000000018</v>
      </c>
      <c r="M111" s="1">
        <f t="shared" si="17"/>
        <v>1.1289062500000038</v>
      </c>
    </row>
    <row r="112" spans="1:13" ht="20" hidden="1" customHeight="1" outlineLevel="1" x14ac:dyDescent="0.15">
      <c r="A112" s="5">
        <v>18290</v>
      </c>
      <c r="B112" s="6">
        <v>1.2999999999999999E-3</v>
      </c>
      <c r="C112" s="6">
        <v>9.3399999999999993E-3</v>
      </c>
      <c r="D112" s="6">
        <v>12.78</v>
      </c>
      <c r="E112" s="6">
        <v>2</v>
      </c>
      <c r="F112" s="7" t="s">
        <v>17</v>
      </c>
      <c r="G112" s="7" t="s">
        <v>10</v>
      </c>
      <c r="I112" s="1">
        <f t="shared" si="14"/>
        <v>4358.5499999999993</v>
      </c>
      <c r="J112" s="1">
        <f t="shared" si="15"/>
        <v>18996958.102499995</v>
      </c>
      <c r="L112" s="1">
        <f t="shared" si="16"/>
        <v>0.19749999999999801</v>
      </c>
      <c r="M112" s="1">
        <f t="shared" si="17"/>
        <v>3.9006249999999215E-2</v>
      </c>
    </row>
    <row r="113" spans="1:13" ht="20" hidden="1" customHeight="1" outlineLevel="1" x14ac:dyDescent="0.15">
      <c r="A113" s="5">
        <v>14520</v>
      </c>
      <c r="B113" s="6">
        <v>8.1999999999999998E-4</v>
      </c>
      <c r="C113" s="6">
        <v>9.7199999999999995E-3</v>
      </c>
      <c r="D113" s="6">
        <v>11.92</v>
      </c>
      <c r="E113" s="6">
        <v>2</v>
      </c>
      <c r="F113" s="7" t="s">
        <v>9</v>
      </c>
      <c r="G113" s="7" t="s">
        <v>10</v>
      </c>
      <c r="I113" s="1">
        <f t="shared" si="14"/>
        <v>588.54999999999927</v>
      </c>
      <c r="J113" s="1">
        <f t="shared" si="15"/>
        <v>346391.10249999916</v>
      </c>
      <c r="L113" s="1">
        <f t="shared" si="16"/>
        <v>-0.66250000000000142</v>
      </c>
      <c r="M113" s="1">
        <f t="shared" si="17"/>
        <v>0.43890625000000189</v>
      </c>
    </row>
    <row r="114" spans="1:13" ht="20" hidden="1" customHeight="1" outlineLevel="1" x14ac:dyDescent="0.15">
      <c r="A114" s="5">
        <v>11900</v>
      </c>
      <c r="B114" s="6">
        <v>6.7000000000000002E-4</v>
      </c>
      <c r="C114" s="6">
        <v>8.9800000000000001E-3</v>
      </c>
      <c r="D114" s="6">
        <v>11.38</v>
      </c>
      <c r="E114" s="6">
        <v>2</v>
      </c>
      <c r="F114" s="7" t="s">
        <v>31</v>
      </c>
      <c r="G114" s="7" t="s">
        <v>10</v>
      </c>
      <c r="I114" s="1">
        <f t="shared" si="14"/>
        <v>-2031.4500000000007</v>
      </c>
      <c r="J114" s="1">
        <f t="shared" si="15"/>
        <v>4126789.1025000028</v>
      </c>
      <c r="L114" s="1">
        <f t="shared" si="16"/>
        <v>-1.2025000000000006</v>
      </c>
      <c r="M114" s="1">
        <f t="shared" si="17"/>
        <v>1.4460062500000013</v>
      </c>
    </row>
    <row r="115" spans="1:13" ht="20" hidden="1" customHeight="1" outlineLevel="1" x14ac:dyDescent="0.15">
      <c r="A115" s="5">
        <v>12912</v>
      </c>
      <c r="B115" s="6">
        <v>7.1000000000000002E-4</v>
      </c>
      <c r="C115" s="6">
        <v>9.4500000000000001E-3</v>
      </c>
      <c r="D115" s="6">
        <v>12.83</v>
      </c>
      <c r="E115" s="6">
        <v>2</v>
      </c>
      <c r="F115" s="7" t="s">
        <v>15</v>
      </c>
      <c r="G115" s="7" t="s">
        <v>10</v>
      </c>
      <c r="I115" s="1">
        <f t="shared" si="14"/>
        <v>-1019.4500000000007</v>
      </c>
      <c r="J115" s="1">
        <f t="shared" si="15"/>
        <v>1039278.3025000015</v>
      </c>
      <c r="L115" s="1">
        <f t="shared" si="16"/>
        <v>0.24749999999999872</v>
      </c>
      <c r="M115" s="1">
        <f t="shared" si="17"/>
        <v>6.1256249999999367E-2</v>
      </c>
    </row>
    <row r="116" spans="1:13" ht="20" hidden="1" customHeight="1" outlineLevel="1" x14ac:dyDescent="0.15">
      <c r="A116" s="5">
        <v>12984</v>
      </c>
      <c r="B116" s="6">
        <v>8.8000000000000003E-4</v>
      </c>
      <c r="C116" s="6">
        <v>9.9600000000000001E-3</v>
      </c>
      <c r="D116" s="6">
        <v>11.23</v>
      </c>
      <c r="E116" s="6">
        <v>2</v>
      </c>
      <c r="F116" s="7" t="s">
        <v>9</v>
      </c>
      <c r="G116" s="7" t="s">
        <v>10</v>
      </c>
      <c r="I116" s="1">
        <f t="shared" si="14"/>
        <v>-947.45000000000073</v>
      </c>
      <c r="J116" s="1">
        <f t="shared" si="15"/>
        <v>897661.50250000134</v>
      </c>
      <c r="L116" s="1">
        <f t="shared" si="16"/>
        <v>-1.3525000000000009</v>
      </c>
      <c r="M116" s="1">
        <f t="shared" si="17"/>
        <v>1.8292562500000025</v>
      </c>
    </row>
    <row r="117" spans="1:13" ht="20" hidden="1" customHeight="1" outlineLevel="1" x14ac:dyDescent="0.15">
      <c r="A117" s="5">
        <v>16790</v>
      </c>
      <c r="B117" s="6">
        <v>1.4E-3</v>
      </c>
      <c r="C117" s="6">
        <v>1.21E-2</v>
      </c>
      <c r="D117" s="6">
        <v>12.87</v>
      </c>
      <c r="E117" s="6">
        <v>2</v>
      </c>
      <c r="F117" s="7" t="s">
        <v>17</v>
      </c>
      <c r="G117" s="7" t="s">
        <v>10</v>
      </c>
      <c r="I117" s="1">
        <f t="shared" si="14"/>
        <v>2858.5499999999993</v>
      </c>
      <c r="J117" s="1">
        <f t="shared" si="15"/>
        <v>8171308.1024999954</v>
      </c>
      <c r="L117" s="1">
        <f t="shared" si="16"/>
        <v>0.28749999999999787</v>
      </c>
      <c r="M117" s="1">
        <f t="shared" si="17"/>
        <v>8.2656249999998779E-2</v>
      </c>
    </row>
    <row r="118" spans="1:13" ht="20" hidden="1" customHeight="1" outlineLevel="1" x14ac:dyDescent="0.15">
      <c r="A118" s="5">
        <v>15680</v>
      </c>
      <c r="B118" s="6">
        <v>1.2199999999999999E-3</v>
      </c>
      <c r="C118" s="6">
        <v>1.14E-2</v>
      </c>
      <c r="D118" s="6">
        <v>11.92</v>
      </c>
      <c r="E118" s="6">
        <v>2</v>
      </c>
      <c r="F118" s="7" t="s">
        <v>17</v>
      </c>
      <c r="G118" s="7" t="s">
        <v>10</v>
      </c>
      <c r="I118" s="1">
        <f t="shared" si="14"/>
        <v>1748.5499999999993</v>
      </c>
      <c r="J118" s="1">
        <f t="shared" si="15"/>
        <v>3057427.1024999972</v>
      </c>
      <c r="L118" s="1">
        <f t="shared" si="16"/>
        <v>-0.66250000000000142</v>
      </c>
      <c r="M118" s="1">
        <f t="shared" si="17"/>
        <v>0.43890625000000189</v>
      </c>
    </row>
    <row r="119" spans="1:13" ht="20" hidden="1" customHeight="1" outlineLevel="1" x14ac:dyDescent="0.15">
      <c r="A119" s="5">
        <v>14982</v>
      </c>
      <c r="B119" s="6">
        <v>1.1800000000000001E-3</v>
      </c>
      <c r="C119" s="6">
        <v>1.1299999999999999E-2</v>
      </c>
      <c r="D119" s="6">
        <v>12.23</v>
      </c>
      <c r="E119" s="6">
        <v>2</v>
      </c>
      <c r="F119" s="7" t="s">
        <v>17</v>
      </c>
      <c r="G119" s="7" t="s">
        <v>10</v>
      </c>
      <c r="I119" s="1">
        <f t="shared" si="14"/>
        <v>1050.5499999999993</v>
      </c>
      <c r="J119" s="1">
        <f t="shared" si="15"/>
        <v>1103655.3024999984</v>
      </c>
      <c r="L119" s="1">
        <f t="shared" si="16"/>
        <v>-0.35250000000000092</v>
      </c>
      <c r="M119" s="1">
        <f t="shared" si="17"/>
        <v>0.12425625000000065</v>
      </c>
    </row>
    <row r="120" spans="1:13" ht="20" hidden="1" customHeight="1" outlineLevel="1" x14ac:dyDescent="0.15">
      <c r="A120" s="5">
        <v>13340</v>
      </c>
      <c r="B120" s="6">
        <v>1.09E-3</v>
      </c>
      <c r="C120" s="6">
        <v>1.1599999999999999E-2</v>
      </c>
      <c r="D120" s="6">
        <v>12.9</v>
      </c>
      <c r="E120" s="6">
        <v>2</v>
      </c>
      <c r="F120" s="7" t="s">
        <v>17</v>
      </c>
      <c r="G120" s="7" t="s">
        <v>10</v>
      </c>
      <c r="I120" s="1">
        <f t="shared" si="14"/>
        <v>-591.45000000000073</v>
      </c>
      <c r="J120" s="1">
        <f t="shared" si="15"/>
        <v>349813.10250000085</v>
      </c>
      <c r="L120" s="1">
        <f t="shared" si="16"/>
        <v>0.31749999999999901</v>
      </c>
      <c r="M120" s="1">
        <f t="shared" si="17"/>
        <v>0.10080624999999936</v>
      </c>
    </row>
    <row r="121" spans="1:13" ht="20" hidden="1" customHeight="1" outlineLevel="1" x14ac:dyDescent="0.15">
      <c r="A121" s="5">
        <v>18340</v>
      </c>
      <c r="B121" s="6">
        <v>1.34E-3</v>
      </c>
      <c r="C121" s="6">
        <v>1.24E-2</v>
      </c>
      <c r="D121" s="6">
        <v>11.22</v>
      </c>
      <c r="E121" s="6">
        <v>2</v>
      </c>
      <c r="F121" s="7" t="s">
        <v>17</v>
      </c>
      <c r="G121" s="7" t="s">
        <v>10</v>
      </c>
      <c r="I121" s="1">
        <f t="shared" si="14"/>
        <v>4408.5499999999993</v>
      </c>
      <c r="J121" s="1">
        <f t="shared" si="15"/>
        <v>19435313.102499995</v>
      </c>
      <c r="L121" s="1">
        <f t="shared" si="16"/>
        <v>-1.3625000000000007</v>
      </c>
      <c r="M121" s="1">
        <f t="shared" si="17"/>
        <v>1.856406250000002</v>
      </c>
    </row>
    <row r="122" spans="1:13" ht="20" hidden="1" customHeight="1" outlineLevel="1" x14ac:dyDescent="0.15">
      <c r="A122" s="5">
        <v>19920</v>
      </c>
      <c r="B122" s="6">
        <v>1.56E-3</v>
      </c>
      <c r="C122" s="6">
        <v>1.4200000000000001E-2</v>
      </c>
      <c r="D122" s="6">
        <v>11.34</v>
      </c>
      <c r="E122" s="6">
        <v>2</v>
      </c>
      <c r="F122" s="7" t="s">
        <v>17</v>
      </c>
      <c r="G122" s="7" t="s">
        <v>10</v>
      </c>
      <c r="I122" s="1">
        <f t="shared" si="14"/>
        <v>5988.5499999999993</v>
      </c>
      <c r="J122" s="1">
        <f t="shared" si="15"/>
        <v>35862731.102499992</v>
      </c>
      <c r="L122" s="1">
        <f t="shared" si="16"/>
        <v>-1.2425000000000015</v>
      </c>
      <c r="M122" s="1">
        <f t="shared" si="17"/>
        <v>1.5438062500000036</v>
      </c>
    </row>
    <row r="123" spans="1:13" ht="20" hidden="1" customHeight="1" outlineLevel="1" x14ac:dyDescent="0.15">
      <c r="A123" s="5">
        <v>24020</v>
      </c>
      <c r="B123" s="6">
        <v>1.5900000000000001E-3</v>
      </c>
      <c r="C123" s="6">
        <v>1.2699999999999999E-2</v>
      </c>
      <c r="D123" s="6">
        <v>10.55</v>
      </c>
      <c r="E123" s="6">
        <v>2</v>
      </c>
      <c r="F123" s="7" t="s">
        <v>17</v>
      </c>
      <c r="G123" s="7" t="s">
        <v>10</v>
      </c>
      <c r="I123" s="1">
        <f t="shared" si="14"/>
        <v>10088.549999999999</v>
      </c>
      <c r="J123" s="1">
        <f t="shared" si="15"/>
        <v>101778841.10249999</v>
      </c>
      <c r="L123" s="1">
        <f t="shared" si="16"/>
        <v>-2.0325000000000006</v>
      </c>
      <c r="M123" s="1">
        <f t="shared" si="17"/>
        <v>4.131056250000003</v>
      </c>
    </row>
    <row r="124" spans="1:13" ht="20" hidden="1" customHeight="1" outlineLevel="1" x14ac:dyDescent="0.15">
      <c r="A124" s="5">
        <v>23092</v>
      </c>
      <c r="B124" s="6">
        <v>1.32E-3</v>
      </c>
      <c r="C124" s="6">
        <v>1.04E-2</v>
      </c>
      <c r="D124" s="6">
        <v>10.18</v>
      </c>
      <c r="E124" s="6">
        <v>2</v>
      </c>
      <c r="F124" s="7" t="s">
        <v>17</v>
      </c>
      <c r="G124" s="7" t="s">
        <v>10</v>
      </c>
      <c r="I124" s="1">
        <f t="shared" si="14"/>
        <v>9160.5499999999993</v>
      </c>
      <c r="J124" s="1">
        <f t="shared" si="15"/>
        <v>83915676.30249998</v>
      </c>
      <c r="L124" s="1">
        <f t="shared" si="16"/>
        <v>-2.4025000000000016</v>
      </c>
      <c r="M124" s="1">
        <f t="shared" si="17"/>
        <v>5.7720062500000076</v>
      </c>
    </row>
    <row r="125" spans="1:13" ht="20" hidden="1" customHeight="1" outlineLevel="1" x14ac:dyDescent="0.15">
      <c r="A125" s="5">
        <v>17920</v>
      </c>
      <c r="B125" s="6">
        <v>1.1100000000000001E-3</v>
      </c>
      <c r="C125" s="6">
        <v>1.06E-2</v>
      </c>
      <c r="D125" s="6">
        <v>11.66</v>
      </c>
      <c r="E125" s="6">
        <v>2</v>
      </c>
      <c r="F125" s="7" t="s">
        <v>17</v>
      </c>
      <c r="G125" s="7" t="s">
        <v>10</v>
      </c>
      <c r="I125" s="1">
        <f t="shared" si="14"/>
        <v>3988.5499999999993</v>
      </c>
      <c r="J125" s="1">
        <f t="shared" si="15"/>
        <v>15908531.102499994</v>
      </c>
      <c r="L125" s="1">
        <f t="shared" si="16"/>
        <v>-0.92250000000000121</v>
      </c>
      <c r="M125" s="1">
        <f t="shared" si="17"/>
        <v>0.85100625000000218</v>
      </c>
    </row>
    <row r="126" spans="1:13" ht="20" hidden="1" customHeight="1" outlineLevel="1" x14ac:dyDescent="0.15">
      <c r="A126" s="5">
        <v>19360</v>
      </c>
      <c r="B126" s="6">
        <v>1.25E-3</v>
      </c>
      <c r="C126" s="6">
        <v>9.9799999999999993E-3</v>
      </c>
      <c r="D126" s="6">
        <v>11.62</v>
      </c>
      <c r="E126" s="6">
        <v>2</v>
      </c>
      <c r="F126" s="7" t="s">
        <v>17</v>
      </c>
      <c r="G126" s="7" t="s">
        <v>10</v>
      </c>
      <c r="I126" s="1">
        <f t="shared" si="14"/>
        <v>5428.5499999999993</v>
      </c>
      <c r="J126" s="1">
        <f t="shared" si="15"/>
        <v>29469155.102499992</v>
      </c>
      <c r="L126" s="1">
        <f t="shared" si="16"/>
        <v>-0.96250000000000213</v>
      </c>
      <c r="M126" s="1">
        <f t="shared" si="17"/>
        <v>0.92640625000000409</v>
      </c>
    </row>
    <row r="127" spans="1:13" ht="20" hidden="1" customHeight="1" outlineLevel="1" x14ac:dyDescent="0.15">
      <c r="A127" s="5">
        <v>7220</v>
      </c>
      <c r="B127" s="6">
        <v>1.7000000000000001E-4</v>
      </c>
      <c r="C127" s="6">
        <v>1.0999999999999999E-2</v>
      </c>
      <c r="D127" s="6">
        <v>14.23</v>
      </c>
      <c r="E127" s="6">
        <v>2</v>
      </c>
      <c r="F127" s="7" t="s">
        <v>11</v>
      </c>
      <c r="G127" s="7" t="s">
        <v>13</v>
      </c>
      <c r="I127" s="1">
        <f t="shared" si="14"/>
        <v>-6711.4500000000007</v>
      </c>
      <c r="J127" s="1">
        <f t="shared" si="15"/>
        <v>45043561.102500007</v>
      </c>
      <c r="L127" s="1">
        <f t="shared" si="16"/>
        <v>1.6474999999999991</v>
      </c>
      <c r="M127" s="1">
        <f t="shared" si="17"/>
        <v>2.7142562499999969</v>
      </c>
    </row>
    <row r="128" spans="1:13" ht="20" hidden="1" customHeight="1" outlineLevel="1" x14ac:dyDescent="0.15">
      <c r="A128" s="5">
        <v>12990</v>
      </c>
      <c r="B128" s="6">
        <v>8.5000000000000006E-5</v>
      </c>
      <c r="C128" s="6">
        <v>9.8399999999999998E-3</v>
      </c>
      <c r="D128" s="6">
        <v>12.23</v>
      </c>
      <c r="E128" s="6">
        <v>2</v>
      </c>
      <c r="F128" s="7" t="s">
        <v>14</v>
      </c>
      <c r="G128" s="7" t="s">
        <v>13</v>
      </c>
      <c r="I128" s="1">
        <f t="shared" si="14"/>
        <v>-941.45000000000073</v>
      </c>
      <c r="J128" s="1">
        <f t="shared" si="15"/>
        <v>886328.10250000132</v>
      </c>
      <c r="L128" s="1">
        <f t="shared" si="16"/>
        <v>-0.35250000000000092</v>
      </c>
      <c r="M128" s="1">
        <f t="shared" si="17"/>
        <v>0.12425625000000065</v>
      </c>
    </row>
    <row r="129" spans="1:13" ht="20" hidden="1" customHeight="1" outlineLevel="1" x14ac:dyDescent="0.15">
      <c r="A129" s="5">
        <v>7700</v>
      </c>
      <c r="B129" s="6">
        <v>1.1E-4</v>
      </c>
      <c r="C129" s="6">
        <v>1.2800000000000001E-2</v>
      </c>
      <c r="D129" s="6">
        <v>14.47</v>
      </c>
      <c r="E129" s="6">
        <v>2</v>
      </c>
      <c r="F129" s="7" t="s">
        <v>14</v>
      </c>
      <c r="G129" s="7" t="s">
        <v>13</v>
      </c>
      <c r="I129" s="1">
        <f t="shared" si="14"/>
        <v>-6231.4500000000007</v>
      </c>
      <c r="J129" s="1">
        <f t="shared" si="15"/>
        <v>38830969.102500007</v>
      </c>
      <c r="L129" s="1">
        <f t="shared" si="16"/>
        <v>1.8874999999999993</v>
      </c>
      <c r="M129" s="1">
        <f t="shared" si="17"/>
        <v>3.5626562499999972</v>
      </c>
    </row>
    <row r="130" spans="1:13" ht="20" hidden="1" customHeight="1" outlineLevel="1" x14ac:dyDescent="0.15">
      <c r="A130" s="5">
        <v>11790</v>
      </c>
      <c r="B130" s="6">
        <v>1.4999999999999999E-4</v>
      </c>
      <c r="C130" s="6">
        <v>1.0999999999999999E-2</v>
      </c>
      <c r="D130" s="6">
        <v>12.59</v>
      </c>
      <c r="E130" s="6">
        <v>2</v>
      </c>
      <c r="F130" s="7" t="s">
        <v>14</v>
      </c>
      <c r="G130" s="7" t="s">
        <v>13</v>
      </c>
      <c r="I130" s="1">
        <f t="shared" si="14"/>
        <v>-2141.4500000000007</v>
      </c>
      <c r="J130" s="1">
        <f t="shared" si="15"/>
        <v>4585808.1025000028</v>
      </c>
      <c r="L130" s="1">
        <f t="shared" si="16"/>
        <v>7.4999999999985079E-3</v>
      </c>
      <c r="M130" s="1">
        <f t="shared" si="17"/>
        <v>5.6249999999977616E-5</v>
      </c>
    </row>
    <row r="131" spans="1:13" ht="20" hidden="1" customHeight="1" outlineLevel="1" x14ac:dyDescent="0.15">
      <c r="A131" s="5">
        <v>7230</v>
      </c>
      <c r="B131" s="6">
        <v>8.0000000000000007E-5</v>
      </c>
      <c r="C131" s="6">
        <v>1.2999999999999999E-2</v>
      </c>
      <c r="D131" s="6">
        <v>14.08</v>
      </c>
      <c r="E131" s="6">
        <v>2</v>
      </c>
      <c r="F131" s="7" t="s">
        <v>16</v>
      </c>
      <c r="G131" s="7" t="s">
        <v>13</v>
      </c>
      <c r="I131" s="1">
        <f t="shared" si="14"/>
        <v>-6701.4500000000007</v>
      </c>
      <c r="J131" s="1">
        <f t="shared" si="15"/>
        <v>44909432.102500007</v>
      </c>
      <c r="L131" s="1">
        <f t="shared" si="16"/>
        <v>1.4974999999999987</v>
      </c>
      <c r="M131" s="1">
        <f t="shared" si="17"/>
        <v>2.2425062499999964</v>
      </c>
    </row>
    <row r="132" spans="1:13" ht="20" hidden="1" customHeight="1" outlineLevel="1" x14ac:dyDescent="0.15">
      <c r="A132" s="5">
        <v>7100</v>
      </c>
      <c r="B132" s="6">
        <v>2.9E-4</v>
      </c>
      <c r="C132" s="6">
        <v>1.2E-2</v>
      </c>
      <c r="D132" s="6">
        <v>14.09</v>
      </c>
      <c r="E132" s="6">
        <v>2</v>
      </c>
      <c r="F132" s="7" t="s">
        <v>23</v>
      </c>
      <c r="G132" s="7" t="s">
        <v>13</v>
      </c>
      <c r="I132" s="1">
        <f t="shared" si="14"/>
        <v>-6831.4500000000007</v>
      </c>
      <c r="J132" s="1">
        <f t="shared" si="15"/>
        <v>46668709.102500007</v>
      </c>
      <c r="L132" s="1">
        <f t="shared" si="16"/>
        <v>1.5074999999999985</v>
      </c>
      <c r="M132" s="1">
        <f t="shared" si="17"/>
        <v>2.2725562499999956</v>
      </c>
    </row>
    <row r="133" spans="1:13" ht="20" hidden="1" customHeight="1" outlineLevel="1" x14ac:dyDescent="0.15">
      <c r="A133" s="5">
        <v>10574</v>
      </c>
      <c r="B133" s="6">
        <v>1.3999999999999999E-4</v>
      </c>
      <c r="C133" s="6">
        <v>9.1999999999999998E-3</v>
      </c>
      <c r="D133" s="6">
        <v>12.02</v>
      </c>
      <c r="E133" s="6">
        <v>2</v>
      </c>
      <c r="F133" s="7" t="s">
        <v>11</v>
      </c>
      <c r="G133" s="7" t="s">
        <v>13</v>
      </c>
      <c r="I133" s="1">
        <f t="shared" si="14"/>
        <v>-3357.4500000000007</v>
      </c>
      <c r="J133" s="1">
        <f t="shared" si="15"/>
        <v>11272470.502500005</v>
      </c>
      <c r="L133" s="1">
        <f t="shared" si="16"/>
        <v>-0.56250000000000178</v>
      </c>
      <c r="M133" s="1">
        <f t="shared" si="17"/>
        <v>0.316406250000002</v>
      </c>
    </row>
    <row r="134" spans="1:13" ht="20" hidden="1" customHeight="1" outlineLevel="1" x14ac:dyDescent="0.15">
      <c r="A134" s="5">
        <v>13720</v>
      </c>
      <c r="B134" s="6">
        <v>1.8000000000000001E-4</v>
      </c>
      <c r="C134" s="6">
        <v>8.9200000000000008E-3</v>
      </c>
      <c r="D134" s="6">
        <v>12.97</v>
      </c>
      <c r="E134" s="6">
        <v>2</v>
      </c>
      <c r="F134" s="7" t="s">
        <v>24</v>
      </c>
      <c r="G134" s="7" t="s">
        <v>13</v>
      </c>
      <c r="I134" s="1">
        <f t="shared" si="14"/>
        <v>-211.45000000000073</v>
      </c>
      <c r="J134" s="1">
        <f t="shared" si="15"/>
        <v>44711.102500000306</v>
      </c>
      <c r="L134" s="1">
        <f t="shared" si="16"/>
        <v>0.38749999999999929</v>
      </c>
      <c r="M134" s="1">
        <f t="shared" si="17"/>
        <v>0.15015624999999944</v>
      </c>
    </row>
    <row r="135" spans="1:13" ht="20" hidden="1" customHeight="1" outlineLevel="1" x14ac:dyDescent="0.15">
      <c r="A135" s="5">
        <v>14732</v>
      </c>
      <c r="B135" s="6">
        <v>1.1E-4</v>
      </c>
      <c r="C135" s="6">
        <v>8.9200000000000008E-3</v>
      </c>
      <c r="D135" s="6">
        <v>12.89</v>
      </c>
      <c r="E135" s="6">
        <v>2</v>
      </c>
      <c r="F135" s="7" t="s">
        <v>24</v>
      </c>
      <c r="G135" s="7" t="s">
        <v>13</v>
      </c>
      <c r="I135" s="1">
        <f t="shared" si="14"/>
        <v>800.54999999999927</v>
      </c>
      <c r="J135" s="1">
        <f t="shared" si="15"/>
        <v>640880.30249999883</v>
      </c>
      <c r="L135" s="1">
        <f t="shared" si="16"/>
        <v>0.30749999999999922</v>
      </c>
      <c r="M135" s="1">
        <f t="shared" si="17"/>
        <v>9.4556249999999523E-2</v>
      </c>
    </row>
    <row r="136" spans="1:13" ht="20" customHeight="1" collapsed="1" x14ac:dyDescent="0.15">
      <c r="A136" s="11">
        <f>SUM(A96:A135)</f>
        <v>557258</v>
      </c>
      <c r="B136" s="11">
        <f t="shared" ref="B136:M136" si="18">SUM(B96:B135)</f>
        <v>9.7345000000000001E-2</v>
      </c>
      <c r="C136" s="11">
        <f t="shared" si="18"/>
        <v>0.4291299999999999</v>
      </c>
      <c r="D136" s="11">
        <f t="shared" si="18"/>
        <v>503.30000000000007</v>
      </c>
      <c r="E136" s="11">
        <f t="shared" si="18"/>
        <v>80</v>
      </c>
      <c r="F136" s="11">
        <f t="shared" si="18"/>
        <v>0</v>
      </c>
      <c r="G136" s="11">
        <f t="shared" si="18"/>
        <v>0</v>
      </c>
      <c r="H136" s="12" t="s">
        <v>33</v>
      </c>
      <c r="I136" s="11">
        <f t="shared" si="18"/>
        <v>-3.2741809263825417E-11</v>
      </c>
      <c r="J136" s="11">
        <f t="shared" si="18"/>
        <v>958555453.89999998</v>
      </c>
      <c r="K136" s="12" t="s">
        <v>33</v>
      </c>
      <c r="L136" s="11">
        <f t="shared" si="18"/>
        <v>-5.3290705182007514E-14</v>
      </c>
      <c r="M136" s="11">
        <f t="shared" si="18"/>
        <v>63.736549999999994</v>
      </c>
    </row>
    <row r="137" spans="1:13" ht="20" customHeight="1" x14ac:dyDescent="0.15">
      <c r="A137" s="11">
        <f>COUNT(A96:A135)</f>
        <v>40</v>
      </c>
      <c r="B137" s="11">
        <f t="shared" ref="B137:M137" si="19">COUNT(B96:B135)</f>
        <v>40</v>
      </c>
      <c r="C137" s="11">
        <f t="shared" si="19"/>
        <v>40</v>
      </c>
      <c r="D137" s="11">
        <f t="shared" si="19"/>
        <v>40</v>
      </c>
      <c r="E137" s="11">
        <f t="shared" si="19"/>
        <v>40</v>
      </c>
      <c r="F137" s="11">
        <f t="shared" si="19"/>
        <v>0</v>
      </c>
      <c r="G137" s="11">
        <f t="shared" si="19"/>
        <v>0</v>
      </c>
      <c r="H137" s="12" t="s">
        <v>34</v>
      </c>
      <c r="I137" s="11">
        <f t="shared" si="19"/>
        <v>40</v>
      </c>
      <c r="J137" s="11">
        <f t="shared" si="19"/>
        <v>40</v>
      </c>
      <c r="K137" s="12" t="s">
        <v>34</v>
      </c>
      <c r="L137" s="11">
        <f t="shared" si="19"/>
        <v>40</v>
      </c>
      <c r="M137" s="11">
        <f t="shared" si="19"/>
        <v>40</v>
      </c>
    </row>
    <row r="138" spans="1:13" ht="20" customHeight="1" x14ac:dyDescent="0.15">
      <c r="A138" s="11">
        <f>A136/A137</f>
        <v>13931.45</v>
      </c>
      <c r="B138" s="11">
        <f t="shared" ref="B138:M138" si="20">B136/B137</f>
        <v>2.433625E-3</v>
      </c>
      <c r="C138" s="11">
        <f t="shared" si="20"/>
        <v>1.0728249999999998E-2</v>
      </c>
      <c r="D138" s="11">
        <f t="shared" si="20"/>
        <v>12.582500000000001</v>
      </c>
      <c r="E138" s="11">
        <f t="shared" si="20"/>
        <v>2</v>
      </c>
      <c r="F138" s="11" t="e">
        <f t="shared" si="20"/>
        <v>#DIV/0!</v>
      </c>
      <c r="G138" s="11" t="e">
        <f t="shared" si="20"/>
        <v>#DIV/0!</v>
      </c>
      <c r="H138" s="12" t="s">
        <v>35</v>
      </c>
      <c r="I138" s="12" t="s">
        <v>37</v>
      </c>
      <c r="J138" s="11">
        <f t="shared" si="20"/>
        <v>23963886.3475</v>
      </c>
      <c r="K138" s="12" t="s">
        <v>35</v>
      </c>
      <c r="L138" s="12" t="s">
        <v>37</v>
      </c>
      <c r="M138" s="11">
        <f t="shared" si="20"/>
        <v>1.5934137499999999</v>
      </c>
    </row>
    <row r="139" spans="1:13" ht="20" customHeight="1" x14ac:dyDescent="0.15">
      <c r="A139" s="15"/>
      <c r="B139" s="15"/>
      <c r="C139" s="15"/>
      <c r="D139" s="15"/>
      <c r="E139" s="15"/>
      <c r="F139" s="15"/>
      <c r="G139" s="15"/>
      <c r="H139" s="16"/>
      <c r="I139" s="21" t="s">
        <v>39</v>
      </c>
      <c r="J139" s="1">
        <f>SQRT(J138)</f>
        <v>4895.2922637468746</v>
      </c>
      <c r="K139" s="16"/>
      <c r="L139" s="21" t="s">
        <v>44</v>
      </c>
      <c r="M139" s="1">
        <f>SQRT(M138)</f>
        <v>1.2623049354256679</v>
      </c>
    </row>
    <row r="140" spans="1:13" ht="20" customHeight="1" x14ac:dyDescent="0.15">
      <c r="A140" s="15"/>
      <c r="B140" s="15"/>
      <c r="C140" s="15"/>
      <c r="D140" s="15"/>
      <c r="E140" s="15"/>
      <c r="F140" s="15"/>
      <c r="G140" s="15"/>
      <c r="H140" s="16"/>
    </row>
    <row r="141" spans="1:13" ht="20" customHeight="1" x14ac:dyDescent="0.15">
      <c r="A141" s="15"/>
      <c r="B141" s="15"/>
      <c r="C141" s="15"/>
      <c r="D141" s="15"/>
      <c r="E141" s="15"/>
      <c r="F141" s="15"/>
      <c r="G141" s="15"/>
      <c r="H141" s="16"/>
    </row>
    <row r="142" spans="1:13" ht="20" hidden="1" customHeight="1" outlineLevel="1" x14ac:dyDescent="0.15">
      <c r="A142" s="5">
        <v>8052</v>
      </c>
      <c r="B142" s="6">
        <v>8.6999999999999993</v>
      </c>
      <c r="C142" s="6">
        <v>1.8</v>
      </c>
      <c r="D142" s="6">
        <v>2.42</v>
      </c>
      <c r="E142" s="6">
        <v>3</v>
      </c>
      <c r="F142" s="7" t="s">
        <v>20</v>
      </c>
      <c r="G142" s="7" t="s">
        <v>12</v>
      </c>
      <c r="I142" s="1">
        <f>A142-16018</f>
        <v>-7966</v>
      </c>
      <c r="J142" s="1">
        <f>I142^2</f>
        <v>63457156</v>
      </c>
      <c r="L142" s="1">
        <f>D142-$D$184</f>
        <v>2.7874249999999998</v>
      </c>
      <c r="M142" s="1">
        <f>L142^2</f>
        <v>7.7697381306249991</v>
      </c>
    </row>
    <row r="143" spans="1:13" ht="20" hidden="1" customHeight="1" outlineLevel="1" x14ac:dyDescent="0.15">
      <c r="A143" s="5">
        <v>9030</v>
      </c>
      <c r="B143" s="6">
        <v>45</v>
      </c>
      <c r="C143" s="6">
        <v>2.63</v>
      </c>
      <c r="D143" s="6">
        <v>1.45</v>
      </c>
      <c r="E143" s="6">
        <v>3</v>
      </c>
      <c r="F143" s="7" t="s">
        <v>19</v>
      </c>
      <c r="G143" s="7" t="s">
        <v>12</v>
      </c>
      <c r="I143" s="1">
        <f t="shared" ref="I143:I181" si="21">A143-16018</f>
        <v>-6988</v>
      </c>
      <c r="J143" s="1">
        <f t="shared" ref="J143:J181" si="22">I143^2</f>
        <v>48832144</v>
      </c>
      <c r="L143" s="1">
        <f t="shared" ref="L143:L181" si="23">D143-$D$184</f>
        <v>1.8174249999999996</v>
      </c>
      <c r="M143" s="1">
        <f t="shared" ref="M143:M181" si="24">L143^2</f>
        <v>3.3030336306249986</v>
      </c>
    </row>
    <row r="144" spans="1:13" ht="20" hidden="1" customHeight="1" outlineLevel="1" x14ac:dyDescent="0.15">
      <c r="A144" s="5">
        <v>11250</v>
      </c>
      <c r="B144" s="6">
        <v>672</v>
      </c>
      <c r="C144" s="6">
        <v>6.98</v>
      </c>
      <c r="D144" s="6">
        <v>-2.2999999999999998</v>
      </c>
      <c r="E144" s="6">
        <v>3</v>
      </c>
      <c r="F144" s="7" t="s">
        <v>19</v>
      </c>
      <c r="G144" s="7" t="s">
        <v>12</v>
      </c>
      <c r="I144" s="1">
        <f t="shared" si="21"/>
        <v>-4768</v>
      </c>
      <c r="J144" s="1">
        <f t="shared" si="22"/>
        <v>22733824</v>
      </c>
      <c r="L144" s="1">
        <f t="shared" si="23"/>
        <v>-1.9325749999999999</v>
      </c>
      <c r="M144" s="1">
        <f t="shared" si="24"/>
        <v>3.7348461306249998</v>
      </c>
    </row>
    <row r="145" spans="1:13" ht="20" hidden="1" customHeight="1" outlineLevel="1" x14ac:dyDescent="0.15">
      <c r="A145" s="5">
        <v>12098</v>
      </c>
      <c r="B145" s="6">
        <v>689</v>
      </c>
      <c r="C145" s="6">
        <v>7.01</v>
      </c>
      <c r="D145" s="6">
        <v>0.02</v>
      </c>
      <c r="E145" s="6">
        <v>3</v>
      </c>
      <c r="F145" s="7" t="s">
        <v>19</v>
      </c>
      <c r="G145" s="7" t="s">
        <v>12</v>
      </c>
      <c r="I145" s="1">
        <f t="shared" si="21"/>
        <v>-3920</v>
      </c>
      <c r="J145" s="1">
        <f t="shared" si="22"/>
        <v>15366400</v>
      </c>
      <c r="L145" s="1">
        <f t="shared" si="23"/>
        <v>0.3874249999999998</v>
      </c>
      <c r="M145" s="1">
        <f t="shared" si="24"/>
        <v>0.15009813062499985</v>
      </c>
    </row>
    <row r="146" spans="1:13" ht="20" hidden="1" customHeight="1" outlineLevel="1" x14ac:dyDescent="0.15">
      <c r="A146" s="5">
        <v>8945</v>
      </c>
      <c r="B146" s="6">
        <v>38</v>
      </c>
      <c r="C146" s="6">
        <v>2.4870000000000001</v>
      </c>
      <c r="D146" s="6">
        <v>0.12</v>
      </c>
      <c r="E146" s="6">
        <v>3</v>
      </c>
      <c r="F146" s="7" t="s">
        <v>32</v>
      </c>
      <c r="G146" s="7" t="s">
        <v>12</v>
      </c>
      <c r="I146" s="1">
        <f t="shared" si="21"/>
        <v>-7073</v>
      </c>
      <c r="J146" s="1">
        <f t="shared" si="22"/>
        <v>50027329</v>
      </c>
      <c r="L146" s="1">
        <f t="shared" si="23"/>
        <v>0.48742499999999978</v>
      </c>
      <c r="M146" s="1">
        <f t="shared" si="24"/>
        <v>0.23758313062499978</v>
      </c>
    </row>
    <row r="147" spans="1:13" ht="20" hidden="1" customHeight="1" outlineLevel="1" x14ac:dyDescent="0.15">
      <c r="A147" s="5">
        <v>14060</v>
      </c>
      <c r="B147" s="6">
        <v>1092</v>
      </c>
      <c r="C147" s="6">
        <v>5.7450000000000001</v>
      </c>
      <c r="D147" s="6">
        <v>-2.04</v>
      </c>
      <c r="E147" s="6">
        <v>3</v>
      </c>
      <c r="F147" s="7" t="s">
        <v>19</v>
      </c>
      <c r="G147" s="7" t="s">
        <v>12</v>
      </c>
      <c r="I147" s="1">
        <f t="shared" si="21"/>
        <v>-1958</v>
      </c>
      <c r="J147" s="1">
        <f t="shared" si="22"/>
        <v>3833764</v>
      </c>
      <c r="L147" s="1">
        <f t="shared" si="23"/>
        <v>-1.6725750000000001</v>
      </c>
      <c r="M147" s="1">
        <f t="shared" si="24"/>
        <v>2.7975071306250006</v>
      </c>
    </row>
    <row r="148" spans="1:13" ht="20" hidden="1" customHeight="1" outlineLevel="1" x14ac:dyDescent="0.15">
      <c r="A148" s="5">
        <v>13023</v>
      </c>
      <c r="B148" s="6">
        <v>998</v>
      </c>
      <c r="C148" s="6">
        <v>6.21</v>
      </c>
      <c r="D148" s="6">
        <v>-1.38</v>
      </c>
      <c r="E148" s="6">
        <v>3</v>
      </c>
      <c r="F148" s="7" t="s">
        <v>19</v>
      </c>
      <c r="G148" s="7" t="s">
        <v>12</v>
      </c>
      <c r="I148" s="1">
        <f t="shared" si="21"/>
        <v>-2995</v>
      </c>
      <c r="J148" s="1">
        <f t="shared" si="22"/>
        <v>8970025</v>
      </c>
      <c r="L148" s="1">
        <f t="shared" si="23"/>
        <v>-1.012575</v>
      </c>
      <c r="M148" s="1">
        <f t="shared" si="24"/>
        <v>1.025308130625</v>
      </c>
    </row>
    <row r="149" spans="1:13" ht="20" hidden="1" customHeight="1" outlineLevel="1" x14ac:dyDescent="0.15">
      <c r="A149" s="5">
        <v>10012</v>
      </c>
      <c r="B149" s="6">
        <v>552</v>
      </c>
      <c r="C149" s="6">
        <v>5.8559999999999999</v>
      </c>
      <c r="D149" s="6">
        <v>1.2999999999999999E-2</v>
      </c>
      <c r="E149" s="6">
        <v>3</v>
      </c>
      <c r="F149" s="7" t="s">
        <v>19</v>
      </c>
      <c r="G149" s="7" t="s">
        <v>12</v>
      </c>
      <c r="I149" s="1">
        <f t="shared" si="21"/>
        <v>-6006</v>
      </c>
      <c r="J149" s="1">
        <f t="shared" si="22"/>
        <v>36072036</v>
      </c>
      <c r="L149" s="1">
        <f t="shared" si="23"/>
        <v>0.38042499999999979</v>
      </c>
      <c r="M149" s="1">
        <f t="shared" si="24"/>
        <v>0.14472318062499984</v>
      </c>
    </row>
    <row r="150" spans="1:13" ht="20" hidden="1" customHeight="1" outlineLevel="1" x14ac:dyDescent="0.15">
      <c r="A150" s="5">
        <v>13089</v>
      </c>
      <c r="B150" s="6">
        <v>788</v>
      </c>
      <c r="C150" s="6">
        <v>5.992</v>
      </c>
      <c r="D150" s="6">
        <v>-0.12</v>
      </c>
      <c r="E150" s="6">
        <v>3</v>
      </c>
      <c r="F150" s="7" t="s">
        <v>19</v>
      </c>
      <c r="G150" s="7" t="s">
        <v>12</v>
      </c>
      <c r="I150" s="1">
        <f t="shared" si="21"/>
        <v>-2929</v>
      </c>
      <c r="J150" s="1">
        <f t="shared" si="22"/>
        <v>8579041</v>
      </c>
      <c r="L150" s="1">
        <f t="shared" si="23"/>
        <v>0.24742499999999978</v>
      </c>
      <c r="M150" s="1">
        <f t="shared" si="24"/>
        <v>6.1219130624999896E-2</v>
      </c>
    </row>
    <row r="151" spans="1:13" ht="20" hidden="1" customHeight="1" outlineLevel="1" x14ac:dyDescent="0.15">
      <c r="A151" s="5">
        <v>9320</v>
      </c>
      <c r="B151" s="6">
        <v>29</v>
      </c>
      <c r="C151" s="6">
        <v>1.91</v>
      </c>
      <c r="D151" s="6">
        <v>1.236</v>
      </c>
      <c r="E151" s="6">
        <v>3</v>
      </c>
      <c r="F151" s="7" t="s">
        <v>19</v>
      </c>
      <c r="G151" s="7" t="s">
        <v>12</v>
      </c>
      <c r="I151" s="1">
        <f t="shared" si="21"/>
        <v>-6698</v>
      </c>
      <c r="J151" s="1">
        <f t="shared" si="22"/>
        <v>44863204</v>
      </c>
      <c r="L151" s="1">
        <f t="shared" si="23"/>
        <v>1.6034249999999997</v>
      </c>
      <c r="M151" s="1">
        <f t="shared" si="24"/>
        <v>2.5709717306249988</v>
      </c>
    </row>
    <row r="152" spans="1:13" ht="20" hidden="1" customHeight="1" outlineLevel="1" x14ac:dyDescent="0.15">
      <c r="A152" s="5">
        <v>30000</v>
      </c>
      <c r="B152" s="6">
        <v>28840</v>
      </c>
      <c r="C152" s="6">
        <v>6.3</v>
      </c>
      <c r="D152" s="6">
        <v>-4.2</v>
      </c>
      <c r="E152" s="6">
        <v>3</v>
      </c>
      <c r="F152" s="7" t="s">
        <v>19</v>
      </c>
      <c r="G152" s="7" t="s">
        <v>10</v>
      </c>
      <c r="I152" s="1">
        <f t="shared" si="21"/>
        <v>13982</v>
      </c>
      <c r="J152" s="1">
        <f t="shared" si="22"/>
        <v>195496324</v>
      </c>
      <c r="L152" s="1">
        <f t="shared" si="23"/>
        <v>-3.8325750000000003</v>
      </c>
      <c r="M152" s="1">
        <f t="shared" si="24"/>
        <v>14.688631130625001</v>
      </c>
    </row>
    <row r="153" spans="1:13" ht="20" hidden="1" customHeight="1" outlineLevel="1" x14ac:dyDescent="0.15">
      <c r="A153" s="5">
        <v>15276</v>
      </c>
      <c r="B153" s="6">
        <v>1136</v>
      </c>
      <c r="C153" s="6">
        <v>7.2</v>
      </c>
      <c r="D153" s="6">
        <v>-1.97</v>
      </c>
      <c r="E153" s="6">
        <v>3</v>
      </c>
      <c r="F153" s="7" t="s">
        <v>19</v>
      </c>
      <c r="G153" s="7" t="s">
        <v>10</v>
      </c>
      <c r="I153" s="1">
        <f t="shared" si="21"/>
        <v>-742</v>
      </c>
      <c r="J153" s="1">
        <f t="shared" si="22"/>
        <v>550564</v>
      </c>
      <c r="L153" s="1">
        <f t="shared" si="23"/>
        <v>-1.6025750000000003</v>
      </c>
      <c r="M153" s="1">
        <f t="shared" si="24"/>
        <v>2.5682466306250009</v>
      </c>
    </row>
    <row r="154" spans="1:13" ht="20" hidden="1" customHeight="1" outlineLevel="1" x14ac:dyDescent="0.15">
      <c r="A154" s="5">
        <v>9700</v>
      </c>
      <c r="B154" s="6">
        <v>74</v>
      </c>
      <c r="C154" s="6">
        <v>2.89</v>
      </c>
      <c r="D154" s="6">
        <v>0.16</v>
      </c>
      <c r="E154" s="6">
        <v>3</v>
      </c>
      <c r="F154" s="7" t="s">
        <v>20</v>
      </c>
      <c r="G154" s="7" t="s">
        <v>10</v>
      </c>
      <c r="I154" s="1">
        <f t="shared" si="21"/>
        <v>-6318</v>
      </c>
      <c r="J154" s="1">
        <f t="shared" si="22"/>
        <v>39917124</v>
      </c>
      <c r="L154" s="1">
        <f t="shared" si="23"/>
        <v>0.52742499999999981</v>
      </c>
      <c r="M154" s="1">
        <f t="shared" si="24"/>
        <v>0.27817713062499982</v>
      </c>
    </row>
    <row r="155" spans="1:13" ht="20" hidden="1" customHeight="1" outlineLevel="1" x14ac:dyDescent="0.15">
      <c r="A155" s="5">
        <v>29560</v>
      </c>
      <c r="B155" s="6">
        <v>188000</v>
      </c>
      <c r="C155" s="6">
        <v>6.02</v>
      </c>
      <c r="D155" s="6">
        <v>-4.01</v>
      </c>
      <c r="E155" s="6">
        <v>3</v>
      </c>
      <c r="F155" s="7" t="s">
        <v>19</v>
      </c>
      <c r="G155" s="7" t="s">
        <v>10</v>
      </c>
      <c r="I155" s="1">
        <f t="shared" si="21"/>
        <v>13542</v>
      </c>
      <c r="J155" s="1">
        <f t="shared" si="22"/>
        <v>183385764</v>
      </c>
      <c r="L155" s="1">
        <f t="shared" si="23"/>
        <v>-3.6425749999999999</v>
      </c>
      <c r="M155" s="1">
        <f t="shared" si="24"/>
        <v>13.268352630624999</v>
      </c>
    </row>
    <row r="156" spans="1:13" ht="20" hidden="1" customHeight="1" outlineLevel="1" x14ac:dyDescent="0.15">
      <c r="A156" s="5">
        <v>16390</v>
      </c>
      <c r="B156" s="6">
        <v>1278</v>
      </c>
      <c r="C156" s="6">
        <v>5.68</v>
      </c>
      <c r="D156" s="6">
        <v>-3.32</v>
      </c>
      <c r="E156" s="6">
        <v>3</v>
      </c>
      <c r="F156" s="7" t="s">
        <v>19</v>
      </c>
      <c r="G156" s="7" t="s">
        <v>10</v>
      </c>
      <c r="I156" s="1">
        <f t="shared" si="21"/>
        <v>372</v>
      </c>
      <c r="J156" s="1">
        <f t="shared" si="22"/>
        <v>138384</v>
      </c>
      <c r="L156" s="1">
        <f t="shared" si="23"/>
        <v>-2.9525749999999999</v>
      </c>
      <c r="M156" s="1">
        <f t="shared" si="24"/>
        <v>8.7176991306250002</v>
      </c>
    </row>
    <row r="157" spans="1:13" ht="20" hidden="1" customHeight="1" outlineLevel="1" x14ac:dyDescent="0.15">
      <c r="A157" s="5">
        <v>25070</v>
      </c>
      <c r="B157" s="6">
        <v>14500</v>
      </c>
      <c r="C157" s="6">
        <v>5.92</v>
      </c>
      <c r="D157" s="6">
        <v>-3.98</v>
      </c>
      <c r="E157" s="6">
        <v>3</v>
      </c>
      <c r="F157" s="7" t="s">
        <v>19</v>
      </c>
      <c r="G157" s="7" t="s">
        <v>10</v>
      </c>
      <c r="I157" s="1">
        <f t="shared" si="21"/>
        <v>9052</v>
      </c>
      <c r="J157" s="1">
        <f t="shared" si="22"/>
        <v>81938704</v>
      </c>
      <c r="L157" s="1">
        <f t="shared" si="23"/>
        <v>-3.6125750000000001</v>
      </c>
      <c r="M157" s="1">
        <f t="shared" si="24"/>
        <v>13.050698130625001</v>
      </c>
    </row>
    <row r="158" spans="1:13" ht="20" hidden="1" customHeight="1" outlineLevel="1" x14ac:dyDescent="0.15">
      <c r="A158" s="5">
        <v>28700</v>
      </c>
      <c r="B158" s="6">
        <v>16790</v>
      </c>
      <c r="C158" s="6">
        <v>6.4</v>
      </c>
      <c r="D158" s="6">
        <v>-4.09</v>
      </c>
      <c r="E158" s="6">
        <v>3</v>
      </c>
      <c r="F158" s="7" t="s">
        <v>19</v>
      </c>
      <c r="G158" s="7" t="s">
        <v>10</v>
      </c>
      <c r="I158" s="1">
        <f t="shared" si="21"/>
        <v>12682</v>
      </c>
      <c r="J158" s="1">
        <f t="shared" si="22"/>
        <v>160833124</v>
      </c>
      <c r="L158" s="1">
        <f t="shared" si="23"/>
        <v>-3.722575</v>
      </c>
      <c r="M158" s="1">
        <f t="shared" si="24"/>
        <v>13.857564630624999</v>
      </c>
    </row>
    <row r="159" spans="1:13" ht="20" hidden="1" customHeight="1" outlineLevel="1" x14ac:dyDescent="0.15">
      <c r="A159" s="5">
        <v>26140</v>
      </c>
      <c r="B159" s="6">
        <v>14520</v>
      </c>
      <c r="C159" s="6">
        <v>5.49</v>
      </c>
      <c r="D159" s="6">
        <v>-3.8</v>
      </c>
      <c r="E159" s="6">
        <v>3</v>
      </c>
      <c r="F159" s="7" t="s">
        <v>19</v>
      </c>
      <c r="G159" s="7" t="s">
        <v>10</v>
      </c>
      <c r="I159" s="1">
        <f t="shared" si="21"/>
        <v>10122</v>
      </c>
      <c r="J159" s="1">
        <f t="shared" si="22"/>
        <v>102454884</v>
      </c>
      <c r="L159" s="1">
        <f t="shared" si="23"/>
        <v>-3.4325749999999999</v>
      </c>
      <c r="M159" s="1">
        <f t="shared" si="24"/>
        <v>11.782571130625</v>
      </c>
    </row>
    <row r="160" spans="1:13" ht="20" hidden="1" customHeight="1" outlineLevel="1" x14ac:dyDescent="0.15">
      <c r="A160" s="5">
        <v>20120</v>
      </c>
      <c r="B160" s="6">
        <v>4720</v>
      </c>
      <c r="C160" s="6">
        <v>6.78</v>
      </c>
      <c r="D160" s="6">
        <v>-3.4</v>
      </c>
      <c r="E160" s="6">
        <v>3</v>
      </c>
      <c r="F160" s="7" t="s">
        <v>19</v>
      </c>
      <c r="G160" s="7" t="s">
        <v>10</v>
      </c>
      <c r="I160" s="1">
        <f t="shared" si="21"/>
        <v>4102</v>
      </c>
      <c r="J160" s="1">
        <f t="shared" si="22"/>
        <v>16826404</v>
      </c>
      <c r="L160" s="1">
        <f t="shared" si="23"/>
        <v>-3.032575</v>
      </c>
      <c r="M160" s="1">
        <f t="shared" si="24"/>
        <v>9.1965111306249998</v>
      </c>
    </row>
    <row r="161" spans="1:13" ht="20" hidden="1" customHeight="1" outlineLevel="1" x14ac:dyDescent="0.15">
      <c r="A161" s="5">
        <v>22350</v>
      </c>
      <c r="B161" s="6">
        <v>12450</v>
      </c>
      <c r="C161" s="6">
        <v>6.36</v>
      </c>
      <c r="D161" s="6">
        <v>-3.67</v>
      </c>
      <c r="E161" s="6">
        <v>3</v>
      </c>
      <c r="F161" s="7" t="s">
        <v>19</v>
      </c>
      <c r="G161" s="7" t="s">
        <v>10</v>
      </c>
      <c r="I161" s="1">
        <f t="shared" si="21"/>
        <v>6332</v>
      </c>
      <c r="J161" s="1">
        <f t="shared" si="22"/>
        <v>40094224</v>
      </c>
      <c r="L161" s="1">
        <f t="shared" si="23"/>
        <v>-3.302575</v>
      </c>
      <c r="M161" s="1">
        <f t="shared" si="24"/>
        <v>10.907001630625</v>
      </c>
    </row>
    <row r="162" spans="1:13" ht="20" hidden="1" customHeight="1" outlineLevel="1" x14ac:dyDescent="0.15">
      <c r="A162" s="5">
        <v>22012</v>
      </c>
      <c r="B162" s="6">
        <v>6748</v>
      </c>
      <c r="C162" s="6">
        <v>6.64</v>
      </c>
      <c r="D162" s="6">
        <v>-2.5499999999999998</v>
      </c>
      <c r="E162" s="6">
        <v>3</v>
      </c>
      <c r="F162" s="7" t="s">
        <v>19</v>
      </c>
      <c r="G162" s="7" t="s">
        <v>10</v>
      </c>
      <c r="I162" s="1">
        <f t="shared" si="21"/>
        <v>5994</v>
      </c>
      <c r="J162" s="1">
        <f t="shared" si="22"/>
        <v>35928036</v>
      </c>
      <c r="L162" s="1">
        <f t="shared" si="23"/>
        <v>-2.1825749999999999</v>
      </c>
      <c r="M162" s="1">
        <f t="shared" si="24"/>
        <v>4.7636336306249998</v>
      </c>
    </row>
    <row r="163" spans="1:13" ht="20" hidden="1" customHeight="1" outlineLevel="1" x14ac:dyDescent="0.15">
      <c r="A163" s="5">
        <v>19400</v>
      </c>
      <c r="B163" s="6">
        <v>10920</v>
      </c>
      <c r="C163" s="6">
        <v>6.03</v>
      </c>
      <c r="D163" s="6">
        <v>-3.08</v>
      </c>
      <c r="E163" s="6">
        <v>3</v>
      </c>
      <c r="F163" s="7" t="s">
        <v>19</v>
      </c>
      <c r="G163" s="7" t="s">
        <v>10</v>
      </c>
      <c r="I163" s="1">
        <f t="shared" si="21"/>
        <v>3382</v>
      </c>
      <c r="J163" s="1">
        <f t="shared" si="22"/>
        <v>11437924</v>
      </c>
      <c r="L163" s="1">
        <f t="shared" si="23"/>
        <v>-2.7125750000000002</v>
      </c>
      <c r="M163" s="1">
        <f t="shared" si="24"/>
        <v>7.3580631306250011</v>
      </c>
    </row>
    <row r="164" spans="1:13" ht="20" hidden="1" customHeight="1" outlineLevel="1" x14ac:dyDescent="0.15">
      <c r="A164" s="5">
        <v>17140</v>
      </c>
      <c r="B164" s="6">
        <v>883</v>
      </c>
      <c r="C164" s="6">
        <v>5.6529999999999996</v>
      </c>
      <c r="D164" s="6">
        <v>-2.64</v>
      </c>
      <c r="E164" s="6">
        <v>3</v>
      </c>
      <c r="F164" s="7" t="s">
        <v>19</v>
      </c>
      <c r="G164" s="7" t="s">
        <v>10</v>
      </c>
      <c r="I164" s="1">
        <f t="shared" si="21"/>
        <v>1122</v>
      </c>
      <c r="J164" s="1">
        <f t="shared" si="22"/>
        <v>1258884</v>
      </c>
      <c r="L164" s="1">
        <f t="shared" si="23"/>
        <v>-2.2725750000000002</v>
      </c>
      <c r="M164" s="1">
        <f t="shared" si="24"/>
        <v>5.1645971306250011</v>
      </c>
    </row>
    <row r="165" spans="1:13" ht="20" hidden="1" customHeight="1" outlineLevel="1" x14ac:dyDescent="0.15">
      <c r="A165" s="5">
        <v>5800</v>
      </c>
      <c r="B165" s="6">
        <v>0.81</v>
      </c>
      <c r="C165" s="6">
        <v>0.9</v>
      </c>
      <c r="D165" s="6">
        <v>5.05</v>
      </c>
      <c r="E165" s="6">
        <v>3</v>
      </c>
      <c r="F165" s="7" t="s">
        <v>21</v>
      </c>
      <c r="G165" s="7" t="s">
        <v>13</v>
      </c>
      <c r="I165" s="1">
        <f t="shared" si="21"/>
        <v>-10218</v>
      </c>
      <c r="J165" s="1">
        <f t="shared" si="22"/>
        <v>104407524</v>
      </c>
      <c r="L165" s="1">
        <f t="shared" si="23"/>
        <v>5.4174249999999997</v>
      </c>
      <c r="M165" s="1">
        <f t="shared" si="24"/>
        <v>29.348493630624997</v>
      </c>
    </row>
    <row r="166" spans="1:13" ht="20" hidden="1" customHeight="1" outlineLevel="1" x14ac:dyDescent="0.15">
      <c r="A166" s="5">
        <v>6757</v>
      </c>
      <c r="B166" s="6">
        <v>1.43</v>
      </c>
      <c r="C166" s="6">
        <v>1.1200000000000001</v>
      </c>
      <c r="D166" s="6">
        <v>2.41</v>
      </c>
      <c r="E166" s="6">
        <v>3</v>
      </c>
      <c r="F166" s="7" t="s">
        <v>21</v>
      </c>
      <c r="G166" s="7" t="s">
        <v>13</v>
      </c>
      <c r="I166" s="1">
        <f t="shared" si="21"/>
        <v>-9261</v>
      </c>
      <c r="J166" s="1">
        <f t="shared" si="22"/>
        <v>85766121</v>
      </c>
      <c r="L166" s="1">
        <f t="shared" si="23"/>
        <v>2.777425</v>
      </c>
      <c r="M166" s="1">
        <f t="shared" si="24"/>
        <v>7.7140896306249997</v>
      </c>
    </row>
    <row r="167" spans="1:13" ht="20" hidden="1" customHeight="1" outlineLevel="1" x14ac:dyDescent="0.15">
      <c r="A167" s="5">
        <v>6380</v>
      </c>
      <c r="B167" s="6">
        <v>1.35</v>
      </c>
      <c r="C167" s="6">
        <v>0.98</v>
      </c>
      <c r="D167" s="6">
        <v>2.93</v>
      </c>
      <c r="E167" s="6">
        <v>3</v>
      </c>
      <c r="F167" s="7" t="s">
        <v>21</v>
      </c>
      <c r="G167" s="7" t="s">
        <v>13</v>
      </c>
      <c r="I167" s="1">
        <f t="shared" si="21"/>
        <v>-9638</v>
      </c>
      <c r="J167" s="1">
        <f t="shared" si="22"/>
        <v>92891044</v>
      </c>
      <c r="L167" s="1">
        <f t="shared" si="23"/>
        <v>3.2974250000000001</v>
      </c>
      <c r="M167" s="1">
        <f t="shared" si="24"/>
        <v>10.873011630625001</v>
      </c>
    </row>
    <row r="168" spans="1:13" ht="20" hidden="1" customHeight="1" outlineLevel="1" x14ac:dyDescent="0.15">
      <c r="A168" s="5">
        <v>5936</v>
      </c>
      <c r="B168" s="6">
        <v>1.357</v>
      </c>
      <c r="C168" s="6">
        <v>1.1060000000000001</v>
      </c>
      <c r="D168" s="6">
        <v>4.46</v>
      </c>
      <c r="E168" s="6">
        <v>3</v>
      </c>
      <c r="F168" s="7" t="s">
        <v>21</v>
      </c>
      <c r="G168" s="7" t="s">
        <v>13</v>
      </c>
      <c r="I168" s="1">
        <f t="shared" si="21"/>
        <v>-10082</v>
      </c>
      <c r="J168" s="1">
        <f t="shared" si="22"/>
        <v>101646724</v>
      </c>
      <c r="L168" s="1">
        <f t="shared" si="23"/>
        <v>4.8274249999999999</v>
      </c>
      <c r="M168" s="1">
        <f t="shared" si="24"/>
        <v>23.304032130625</v>
      </c>
    </row>
    <row r="169" spans="1:13" ht="20" hidden="1" customHeight="1" outlineLevel="1" x14ac:dyDescent="0.15">
      <c r="A169" s="5">
        <v>5587</v>
      </c>
      <c r="B169" s="6">
        <v>0.81899999999999995</v>
      </c>
      <c r="C169" s="6">
        <v>0.99</v>
      </c>
      <c r="D169" s="6">
        <v>5.03</v>
      </c>
      <c r="E169" s="6">
        <v>3</v>
      </c>
      <c r="F169" s="7" t="s">
        <v>21</v>
      </c>
      <c r="G169" s="7" t="s">
        <v>13</v>
      </c>
      <c r="I169" s="1">
        <f t="shared" si="21"/>
        <v>-10431</v>
      </c>
      <c r="J169" s="1">
        <f t="shared" si="22"/>
        <v>108805761</v>
      </c>
      <c r="L169" s="1">
        <f t="shared" si="23"/>
        <v>5.3974250000000001</v>
      </c>
      <c r="M169" s="1">
        <f t="shared" si="24"/>
        <v>29.132196630625</v>
      </c>
    </row>
    <row r="170" spans="1:13" ht="20" hidden="1" customHeight="1" outlineLevel="1" x14ac:dyDescent="0.15">
      <c r="A170" s="5">
        <v>5300</v>
      </c>
      <c r="B170" s="6">
        <v>0.59</v>
      </c>
      <c r="C170" s="6">
        <v>0.91</v>
      </c>
      <c r="D170" s="6">
        <v>5.49</v>
      </c>
      <c r="E170" s="6">
        <v>3</v>
      </c>
      <c r="F170" s="7" t="s">
        <v>21</v>
      </c>
      <c r="G170" s="7" t="s">
        <v>13</v>
      </c>
      <c r="I170" s="1">
        <f t="shared" si="21"/>
        <v>-10718</v>
      </c>
      <c r="J170" s="1">
        <f t="shared" si="22"/>
        <v>114875524</v>
      </c>
      <c r="L170" s="1">
        <f t="shared" si="23"/>
        <v>5.8574250000000001</v>
      </c>
      <c r="M170" s="1">
        <f t="shared" si="24"/>
        <v>34.309427630625002</v>
      </c>
    </row>
    <row r="171" spans="1:13" ht="20" hidden="1" customHeight="1" outlineLevel="1" x14ac:dyDescent="0.15">
      <c r="A171" s="5">
        <v>7720</v>
      </c>
      <c r="B171" s="6">
        <v>7.92</v>
      </c>
      <c r="C171" s="6">
        <v>1.34</v>
      </c>
      <c r="D171" s="6">
        <v>2.44</v>
      </c>
      <c r="E171" s="6">
        <v>3</v>
      </c>
      <c r="F171" s="7" t="s">
        <v>21</v>
      </c>
      <c r="G171" s="7" t="s">
        <v>13</v>
      </c>
      <c r="I171" s="1">
        <f t="shared" si="21"/>
        <v>-8298</v>
      </c>
      <c r="J171" s="1">
        <f t="shared" si="22"/>
        <v>68856804</v>
      </c>
      <c r="L171" s="1">
        <f t="shared" si="23"/>
        <v>2.8074249999999998</v>
      </c>
      <c r="M171" s="1">
        <f t="shared" si="24"/>
        <v>7.881635130624999</v>
      </c>
    </row>
    <row r="172" spans="1:13" ht="20" hidden="1" customHeight="1" outlineLevel="1" x14ac:dyDescent="0.15">
      <c r="A172" s="5">
        <v>8250</v>
      </c>
      <c r="B172" s="6">
        <v>9.25</v>
      </c>
      <c r="C172" s="6">
        <v>1.93</v>
      </c>
      <c r="D172" s="6">
        <v>-0.98</v>
      </c>
      <c r="E172" s="6">
        <v>3</v>
      </c>
      <c r="F172" s="7" t="s">
        <v>21</v>
      </c>
      <c r="G172" s="7" t="s">
        <v>13</v>
      </c>
      <c r="I172" s="1">
        <f t="shared" si="21"/>
        <v>-7768</v>
      </c>
      <c r="J172" s="1">
        <f t="shared" si="22"/>
        <v>60341824</v>
      </c>
      <c r="L172" s="1">
        <f t="shared" si="23"/>
        <v>-0.6125750000000002</v>
      </c>
      <c r="M172" s="1">
        <f t="shared" si="24"/>
        <v>0.37524813062500023</v>
      </c>
    </row>
    <row r="173" spans="1:13" ht="20" hidden="1" customHeight="1" outlineLevel="1" x14ac:dyDescent="0.15">
      <c r="A173" s="5">
        <v>4526</v>
      </c>
      <c r="B173" s="6">
        <v>0.153</v>
      </c>
      <c r="C173" s="6">
        <v>0.86499999999999999</v>
      </c>
      <c r="D173" s="6">
        <v>6.5060000000000002</v>
      </c>
      <c r="E173" s="6">
        <v>3</v>
      </c>
      <c r="F173" s="7" t="s">
        <v>26</v>
      </c>
      <c r="G173" s="7" t="s">
        <v>27</v>
      </c>
      <c r="I173" s="1">
        <f t="shared" si="21"/>
        <v>-11492</v>
      </c>
      <c r="J173" s="1">
        <f t="shared" si="22"/>
        <v>132066064</v>
      </c>
      <c r="L173" s="1">
        <f t="shared" si="23"/>
        <v>6.8734250000000001</v>
      </c>
      <c r="M173" s="1">
        <f t="shared" si="24"/>
        <v>47.243971230625</v>
      </c>
    </row>
    <row r="174" spans="1:13" ht="20" hidden="1" customHeight="1" outlineLevel="1" x14ac:dyDescent="0.15">
      <c r="A174" s="5">
        <v>4077</v>
      </c>
      <c r="B174" s="6">
        <v>8.5000000000000006E-2</v>
      </c>
      <c r="C174" s="6">
        <v>0.79500000000000004</v>
      </c>
      <c r="D174" s="6">
        <v>6.2279999999999998</v>
      </c>
      <c r="E174" s="6">
        <v>3</v>
      </c>
      <c r="F174" s="7" t="s">
        <v>26</v>
      </c>
      <c r="G174" s="7" t="s">
        <v>27</v>
      </c>
      <c r="I174" s="1">
        <f t="shared" si="21"/>
        <v>-11941</v>
      </c>
      <c r="J174" s="1">
        <f t="shared" si="22"/>
        <v>142587481</v>
      </c>
      <c r="L174" s="1">
        <f t="shared" si="23"/>
        <v>6.5954249999999996</v>
      </c>
      <c r="M174" s="1">
        <f t="shared" si="24"/>
        <v>43.499630930624996</v>
      </c>
    </row>
    <row r="175" spans="1:13" ht="20" hidden="1" customHeight="1" outlineLevel="1" x14ac:dyDescent="0.15">
      <c r="A175" s="5">
        <v>4980</v>
      </c>
      <c r="B175" s="6">
        <v>0.35699999999999998</v>
      </c>
      <c r="C175" s="6">
        <v>1.1299999999999999</v>
      </c>
      <c r="D175" s="6">
        <v>4.78</v>
      </c>
      <c r="E175" s="6">
        <v>3</v>
      </c>
      <c r="F175" s="7" t="s">
        <v>28</v>
      </c>
      <c r="G175" s="7" t="s">
        <v>27</v>
      </c>
      <c r="I175" s="1">
        <f t="shared" si="21"/>
        <v>-11038</v>
      </c>
      <c r="J175" s="1">
        <f t="shared" si="22"/>
        <v>121837444</v>
      </c>
      <c r="L175" s="1">
        <f t="shared" si="23"/>
        <v>5.1474250000000001</v>
      </c>
      <c r="M175" s="1">
        <f t="shared" si="24"/>
        <v>26.495984130625001</v>
      </c>
    </row>
    <row r="176" spans="1:13" ht="20" hidden="1" customHeight="1" outlineLevel="1" x14ac:dyDescent="0.15">
      <c r="A176" s="5">
        <v>5112</v>
      </c>
      <c r="B176" s="6">
        <v>0.63</v>
      </c>
      <c r="C176" s="6">
        <v>0.876</v>
      </c>
      <c r="D176" s="6">
        <v>4.68</v>
      </c>
      <c r="E176" s="6">
        <v>3</v>
      </c>
      <c r="F176" s="7" t="s">
        <v>29</v>
      </c>
      <c r="G176" s="7" t="s">
        <v>27</v>
      </c>
      <c r="I176" s="1">
        <f t="shared" si="21"/>
        <v>-10906</v>
      </c>
      <c r="J176" s="1">
        <f t="shared" si="22"/>
        <v>118940836</v>
      </c>
      <c r="L176" s="1">
        <f t="shared" si="23"/>
        <v>5.0474249999999996</v>
      </c>
      <c r="M176" s="1">
        <f t="shared" si="24"/>
        <v>25.476499130624997</v>
      </c>
    </row>
    <row r="177" spans="1:13" ht="20" hidden="1" customHeight="1" outlineLevel="1" x14ac:dyDescent="0.15">
      <c r="A177" s="5">
        <v>39000</v>
      </c>
      <c r="B177" s="6">
        <v>204000</v>
      </c>
      <c r="C177" s="6">
        <v>10.6</v>
      </c>
      <c r="D177" s="6">
        <v>-4.7</v>
      </c>
      <c r="E177" s="6">
        <v>3</v>
      </c>
      <c r="F177" s="7" t="s">
        <v>17</v>
      </c>
      <c r="G177" s="7" t="s">
        <v>18</v>
      </c>
      <c r="I177" s="1">
        <f t="shared" si="21"/>
        <v>22982</v>
      </c>
      <c r="J177" s="1">
        <f t="shared" si="22"/>
        <v>528172324</v>
      </c>
      <c r="L177" s="1">
        <f t="shared" si="23"/>
        <v>-4.3325750000000003</v>
      </c>
      <c r="M177" s="1">
        <f t="shared" si="24"/>
        <v>18.771206130625004</v>
      </c>
    </row>
    <row r="178" spans="1:13" ht="20" hidden="1" customHeight="1" outlineLevel="1" x14ac:dyDescent="0.15">
      <c r="A178" s="5">
        <v>36108</v>
      </c>
      <c r="B178" s="6">
        <v>198000</v>
      </c>
      <c r="C178" s="6">
        <v>10.199999999999999</v>
      </c>
      <c r="D178" s="6">
        <v>-4.4000000000000004</v>
      </c>
      <c r="E178" s="6">
        <v>3</v>
      </c>
      <c r="F178" s="7" t="s">
        <v>17</v>
      </c>
      <c r="G178" s="7" t="s">
        <v>18</v>
      </c>
      <c r="I178" s="1">
        <f t="shared" si="21"/>
        <v>20090</v>
      </c>
      <c r="J178" s="1">
        <f t="shared" si="22"/>
        <v>403608100</v>
      </c>
      <c r="L178" s="1">
        <f t="shared" si="23"/>
        <v>-4.0325750000000005</v>
      </c>
      <c r="M178" s="1">
        <f t="shared" si="24"/>
        <v>16.261661130625004</v>
      </c>
    </row>
    <row r="179" spans="1:13" ht="20" hidden="1" customHeight="1" outlineLevel="1" x14ac:dyDescent="0.15">
      <c r="A179" s="5">
        <v>37800</v>
      </c>
      <c r="B179" s="6">
        <v>202900</v>
      </c>
      <c r="C179" s="6">
        <v>6.86</v>
      </c>
      <c r="D179" s="6">
        <v>-4.5599999999999996</v>
      </c>
      <c r="E179" s="6">
        <v>3</v>
      </c>
      <c r="F179" s="7" t="s">
        <v>17</v>
      </c>
      <c r="G179" s="7" t="s">
        <v>18</v>
      </c>
      <c r="I179" s="1">
        <f t="shared" si="21"/>
        <v>21782</v>
      </c>
      <c r="J179" s="1">
        <f t="shared" si="22"/>
        <v>474455524</v>
      </c>
      <c r="L179" s="1">
        <f t="shared" si="23"/>
        <v>-4.1925749999999997</v>
      </c>
      <c r="M179" s="1">
        <f t="shared" si="24"/>
        <v>17.577685130624996</v>
      </c>
    </row>
    <row r="180" spans="1:13" ht="20" hidden="1" customHeight="1" outlineLevel="1" x14ac:dyDescent="0.15">
      <c r="A180" s="5">
        <v>34190</v>
      </c>
      <c r="B180" s="6">
        <v>198200</v>
      </c>
      <c r="C180" s="6">
        <v>6.39</v>
      </c>
      <c r="D180" s="6">
        <v>-4.57</v>
      </c>
      <c r="E180" s="6">
        <v>3</v>
      </c>
      <c r="F180" s="7" t="s">
        <v>17</v>
      </c>
      <c r="G180" s="7" t="s">
        <v>18</v>
      </c>
      <c r="I180" s="1">
        <f t="shared" si="21"/>
        <v>18172</v>
      </c>
      <c r="J180" s="1">
        <f t="shared" si="22"/>
        <v>330221584</v>
      </c>
      <c r="L180" s="1">
        <f t="shared" si="23"/>
        <v>-4.2025750000000004</v>
      </c>
      <c r="M180" s="1">
        <f t="shared" si="24"/>
        <v>17.661636630625004</v>
      </c>
    </row>
    <row r="181" spans="1:13" ht="20" hidden="1" customHeight="1" outlineLevel="1" x14ac:dyDescent="0.15">
      <c r="A181" s="5">
        <v>32460</v>
      </c>
      <c r="B181" s="6">
        <v>173800</v>
      </c>
      <c r="C181" s="6">
        <v>6.2370000000000001</v>
      </c>
      <c r="D181" s="6">
        <v>-4.3600000000000003</v>
      </c>
      <c r="E181" s="6">
        <v>3</v>
      </c>
      <c r="F181" s="7" t="s">
        <v>17</v>
      </c>
      <c r="G181" s="7" t="s">
        <v>18</v>
      </c>
      <c r="I181" s="1">
        <f t="shared" si="21"/>
        <v>16442</v>
      </c>
      <c r="J181" s="1">
        <f t="shared" si="22"/>
        <v>270339364</v>
      </c>
      <c r="L181" s="1">
        <f t="shared" si="23"/>
        <v>-3.9925750000000004</v>
      </c>
      <c r="M181" s="1">
        <f t="shared" si="24"/>
        <v>15.940655130625004</v>
      </c>
    </row>
    <row r="182" spans="1:13" ht="20" customHeight="1" collapsed="1" x14ac:dyDescent="0.15">
      <c r="A182" s="11">
        <f>SUM(A142:A181)</f>
        <v>640720</v>
      </c>
      <c r="B182" s="11">
        <f t="shared" ref="B182:M182" si="25">SUM(B142:B181)</f>
        <v>1282695.4510000001</v>
      </c>
      <c r="C182" s="11">
        <f t="shared" si="25"/>
        <v>177.21200000000002</v>
      </c>
      <c r="D182" s="11">
        <f t="shared" si="25"/>
        <v>-14.696999999999992</v>
      </c>
      <c r="E182" s="11">
        <f t="shared" si="25"/>
        <v>120</v>
      </c>
      <c r="F182" s="11">
        <f t="shared" si="25"/>
        <v>0</v>
      </c>
      <c r="G182" s="11">
        <f t="shared" si="25"/>
        <v>0</v>
      </c>
      <c r="H182" s="12" t="s">
        <v>33</v>
      </c>
      <c r="I182" s="11">
        <f t="shared" si="25"/>
        <v>0</v>
      </c>
      <c r="J182" s="11">
        <f t="shared" si="25"/>
        <v>4432815314</v>
      </c>
      <c r="K182" s="12" t="s">
        <v>33</v>
      </c>
      <c r="L182" s="11">
        <f t="shared" si="25"/>
        <v>-4.4408920985006262E-15</v>
      </c>
      <c r="M182" s="11">
        <f t="shared" si="25"/>
        <v>509.26383977499995</v>
      </c>
    </row>
    <row r="183" spans="1:13" ht="20" customHeight="1" x14ac:dyDescent="0.15">
      <c r="A183" s="11">
        <f>COUNT(A142:A181)</f>
        <v>40</v>
      </c>
      <c r="B183" s="11">
        <f t="shared" ref="B183:M183" si="26">COUNT(B142:B181)</f>
        <v>40</v>
      </c>
      <c r="C183" s="11">
        <f t="shared" si="26"/>
        <v>40</v>
      </c>
      <c r="D183" s="11">
        <f t="shared" si="26"/>
        <v>40</v>
      </c>
      <c r="E183" s="11">
        <f t="shared" si="26"/>
        <v>40</v>
      </c>
      <c r="F183" s="11">
        <f t="shared" si="26"/>
        <v>0</v>
      </c>
      <c r="G183" s="11">
        <f t="shared" si="26"/>
        <v>0</v>
      </c>
      <c r="H183" s="12" t="s">
        <v>34</v>
      </c>
      <c r="I183" s="11">
        <f t="shared" si="26"/>
        <v>40</v>
      </c>
      <c r="J183" s="11">
        <f t="shared" si="26"/>
        <v>40</v>
      </c>
      <c r="K183" s="12" t="s">
        <v>34</v>
      </c>
      <c r="L183" s="11">
        <f t="shared" si="26"/>
        <v>40</v>
      </c>
      <c r="M183" s="11">
        <f t="shared" si="26"/>
        <v>40</v>
      </c>
    </row>
    <row r="184" spans="1:13" ht="20" customHeight="1" x14ac:dyDescent="0.15">
      <c r="A184" s="11">
        <f>A182/A183</f>
        <v>16018</v>
      </c>
      <c r="B184" s="11">
        <f t="shared" ref="B184:M184" si="27">B182/B183</f>
        <v>32067.386275000004</v>
      </c>
      <c r="C184" s="11">
        <f t="shared" si="27"/>
        <v>4.4303000000000008</v>
      </c>
      <c r="D184" s="11">
        <f t="shared" si="27"/>
        <v>-0.36742499999999978</v>
      </c>
      <c r="E184" s="11">
        <f t="shared" si="27"/>
        <v>3</v>
      </c>
      <c r="F184" s="11" t="e">
        <f t="shared" si="27"/>
        <v>#DIV/0!</v>
      </c>
      <c r="G184" s="11" t="e">
        <f t="shared" si="27"/>
        <v>#DIV/0!</v>
      </c>
      <c r="H184" s="12" t="s">
        <v>35</v>
      </c>
      <c r="I184" s="12" t="s">
        <v>37</v>
      </c>
      <c r="J184" s="11">
        <f t="shared" si="27"/>
        <v>110820382.84999999</v>
      </c>
      <c r="K184" s="12" t="s">
        <v>35</v>
      </c>
      <c r="L184" s="12" t="s">
        <v>37</v>
      </c>
      <c r="M184" s="11">
        <f t="shared" si="27"/>
        <v>12.731595994374999</v>
      </c>
    </row>
    <row r="185" spans="1:13" ht="20" customHeight="1" x14ac:dyDescent="0.15">
      <c r="A185" s="5"/>
      <c r="B185" s="6"/>
      <c r="C185" s="6"/>
      <c r="D185" s="6"/>
      <c r="E185" s="6"/>
      <c r="F185" s="7"/>
      <c r="G185" s="7"/>
      <c r="I185" s="21" t="s">
        <v>39</v>
      </c>
      <c r="J185" s="1">
        <f>SQRT(J184)</f>
        <v>10527.126048927124</v>
      </c>
      <c r="L185" s="21" t="s">
        <v>44</v>
      </c>
      <c r="M185" s="1">
        <f>SQRT(M184)</f>
        <v>3.5681362073742364</v>
      </c>
    </row>
    <row r="186" spans="1:13" ht="20" customHeight="1" x14ac:dyDescent="0.15">
      <c r="A186" s="5"/>
      <c r="B186" s="6"/>
      <c r="C186" s="6"/>
      <c r="D186" s="6"/>
      <c r="E186" s="6"/>
      <c r="F186" s="7"/>
      <c r="G186" s="7"/>
    </row>
    <row r="187" spans="1:13" ht="20" customHeight="1" x14ac:dyDescent="0.15">
      <c r="A187" s="5"/>
      <c r="B187" s="6"/>
      <c r="C187" s="6"/>
      <c r="D187" s="6"/>
      <c r="E187" s="6"/>
      <c r="F187" s="7"/>
      <c r="G187" s="7"/>
    </row>
    <row r="188" spans="1:13" ht="20" hidden="1" customHeight="1" outlineLevel="1" x14ac:dyDescent="0.15">
      <c r="A188" s="5">
        <v>33750</v>
      </c>
      <c r="B188" s="6">
        <v>220000</v>
      </c>
      <c r="C188" s="6">
        <v>26</v>
      </c>
      <c r="D188" s="6">
        <v>-6.1</v>
      </c>
      <c r="E188" s="6">
        <v>4</v>
      </c>
      <c r="F188" s="7" t="s">
        <v>17</v>
      </c>
      <c r="G188" s="7" t="s">
        <v>10</v>
      </c>
      <c r="I188" s="1">
        <f>A188-15347.85</f>
        <v>18402.150000000001</v>
      </c>
      <c r="J188" s="1">
        <f>I188^2</f>
        <v>338639124.62250006</v>
      </c>
      <c r="L188" s="1">
        <f>D188-$D$230</f>
        <v>0.26992500000000064</v>
      </c>
      <c r="M188" s="1">
        <f>L188^2</f>
        <v>7.2859505625000348E-2</v>
      </c>
    </row>
    <row r="189" spans="1:13" ht="20" hidden="1" customHeight="1" outlineLevel="1" x14ac:dyDescent="0.15">
      <c r="A189" s="5">
        <v>33300</v>
      </c>
      <c r="B189" s="6">
        <v>240000</v>
      </c>
      <c r="C189" s="6">
        <v>12</v>
      </c>
      <c r="D189" s="6">
        <v>-6.5</v>
      </c>
      <c r="E189" s="6">
        <v>4</v>
      </c>
      <c r="F189" s="7" t="s">
        <v>17</v>
      </c>
      <c r="G189" s="7" t="s">
        <v>10</v>
      </c>
      <c r="I189" s="1">
        <f t="shared" ref="I189:I227" si="28">A189-15347.85</f>
        <v>17952.150000000001</v>
      </c>
      <c r="J189" s="1">
        <f t="shared" ref="J189:J227" si="29">I189^2</f>
        <v>322279689.62250006</v>
      </c>
      <c r="L189" s="1">
        <f t="shared" ref="L189:L227" si="30">D189-$D$230</f>
        <v>-0.13007499999999972</v>
      </c>
      <c r="M189" s="1">
        <f t="shared" ref="M189:M227" si="31">L189^2</f>
        <v>1.6919505624999928E-2</v>
      </c>
    </row>
    <row r="190" spans="1:13" ht="20" hidden="1" customHeight="1" outlineLevel="1" x14ac:dyDescent="0.15">
      <c r="A190" s="5">
        <v>3826</v>
      </c>
      <c r="B190" s="6">
        <v>200000</v>
      </c>
      <c r="C190" s="6">
        <v>19</v>
      </c>
      <c r="D190" s="6">
        <v>-6.93</v>
      </c>
      <c r="E190" s="6">
        <v>4</v>
      </c>
      <c r="F190" s="7" t="s">
        <v>7</v>
      </c>
      <c r="G190" s="7" t="s">
        <v>8</v>
      </c>
      <c r="I190" s="1">
        <f t="shared" si="28"/>
        <v>-11521.85</v>
      </c>
      <c r="J190" s="1">
        <f t="shared" si="29"/>
        <v>132753027.42250001</v>
      </c>
      <c r="L190" s="1">
        <f t="shared" si="30"/>
        <v>-0.56007499999999943</v>
      </c>
      <c r="M190" s="1">
        <f t="shared" si="31"/>
        <v>0.31368400562499937</v>
      </c>
    </row>
    <row r="191" spans="1:13" ht="20" hidden="1" customHeight="1" outlineLevel="1" x14ac:dyDescent="0.15">
      <c r="A191" s="5">
        <v>3365</v>
      </c>
      <c r="B191" s="6">
        <v>340000</v>
      </c>
      <c r="C191" s="6">
        <v>23</v>
      </c>
      <c r="D191" s="6">
        <v>-6.2</v>
      </c>
      <c r="E191" s="6">
        <v>4</v>
      </c>
      <c r="F191" s="7" t="s">
        <v>7</v>
      </c>
      <c r="G191" s="7" t="s">
        <v>8</v>
      </c>
      <c r="I191" s="1">
        <f t="shared" si="28"/>
        <v>-11982.85</v>
      </c>
      <c r="J191" s="1">
        <f t="shared" si="29"/>
        <v>143588694.1225</v>
      </c>
      <c r="L191" s="1">
        <f t="shared" si="30"/>
        <v>0.1699250000000001</v>
      </c>
      <c r="M191" s="1">
        <f t="shared" si="31"/>
        <v>2.8874505625000036E-2</v>
      </c>
    </row>
    <row r="192" spans="1:13" ht="20" hidden="1" customHeight="1" outlineLevel="1" x14ac:dyDescent="0.15">
      <c r="A192" s="5">
        <v>3270</v>
      </c>
      <c r="B192" s="6">
        <v>150000</v>
      </c>
      <c r="C192" s="6">
        <v>88</v>
      </c>
      <c r="D192" s="6">
        <v>-6.02</v>
      </c>
      <c r="E192" s="6">
        <v>4</v>
      </c>
      <c r="F192" s="7" t="s">
        <v>7</v>
      </c>
      <c r="G192" s="7" t="s">
        <v>8</v>
      </c>
      <c r="I192" s="1">
        <f t="shared" si="28"/>
        <v>-12077.85</v>
      </c>
      <c r="J192" s="1">
        <f t="shared" si="29"/>
        <v>145874460.6225</v>
      </c>
      <c r="L192" s="1">
        <f t="shared" si="30"/>
        <v>0.34992500000000071</v>
      </c>
      <c r="M192" s="1">
        <f t="shared" si="31"/>
        <v>0.12244750562500049</v>
      </c>
    </row>
    <row r="193" spans="1:13" ht="20" hidden="1" customHeight="1" outlineLevel="1" x14ac:dyDescent="0.15">
      <c r="A193" s="5">
        <v>3200</v>
      </c>
      <c r="B193" s="6">
        <v>195000</v>
      </c>
      <c r="C193" s="6">
        <v>17</v>
      </c>
      <c r="D193" s="6">
        <v>-7.22</v>
      </c>
      <c r="E193" s="6">
        <v>4</v>
      </c>
      <c r="F193" s="7" t="s">
        <v>7</v>
      </c>
      <c r="G193" s="7" t="s">
        <v>8</v>
      </c>
      <c r="I193" s="1">
        <f t="shared" si="28"/>
        <v>-12147.85</v>
      </c>
      <c r="J193" s="1">
        <f t="shared" si="29"/>
        <v>147570259.6225</v>
      </c>
      <c r="L193" s="1">
        <f t="shared" si="30"/>
        <v>-0.85007499999999947</v>
      </c>
      <c r="M193" s="1">
        <f t="shared" si="31"/>
        <v>0.72262750562499911</v>
      </c>
    </row>
    <row r="194" spans="1:13" ht="20" hidden="1" customHeight="1" outlineLevel="1" x14ac:dyDescent="0.15">
      <c r="A194" s="5">
        <v>3008</v>
      </c>
      <c r="B194" s="6">
        <v>280000</v>
      </c>
      <c r="C194" s="6">
        <v>25</v>
      </c>
      <c r="D194" s="6">
        <v>-6</v>
      </c>
      <c r="E194" s="6">
        <v>4</v>
      </c>
      <c r="F194" s="7" t="s">
        <v>7</v>
      </c>
      <c r="G194" s="7" t="s">
        <v>8</v>
      </c>
      <c r="I194" s="1">
        <f t="shared" si="28"/>
        <v>-12339.85</v>
      </c>
      <c r="J194" s="1">
        <f t="shared" si="29"/>
        <v>152271898.02250001</v>
      </c>
      <c r="L194" s="1">
        <f t="shared" si="30"/>
        <v>0.36992500000000028</v>
      </c>
      <c r="M194" s="1">
        <f t="shared" si="31"/>
        <v>0.1368445056250002</v>
      </c>
    </row>
    <row r="195" spans="1:13" ht="20" hidden="1" customHeight="1" outlineLevel="1" x14ac:dyDescent="0.15">
      <c r="A195" s="5">
        <v>3600</v>
      </c>
      <c r="B195" s="6">
        <v>320000</v>
      </c>
      <c r="C195" s="6">
        <v>29</v>
      </c>
      <c r="D195" s="6">
        <v>-6.6</v>
      </c>
      <c r="E195" s="6">
        <v>4</v>
      </c>
      <c r="F195" s="7" t="s">
        <v>7</v>
      </c>
      <c r="G195" s="7" t="s">
        <v>8</v>
      </c>
      <c r="I195" s="1">
        <f t="shared" si="28"/>
        <v>-11747.85</v>
      </c>
      <c r="J195" s="1">
        <f t="shared" si="29"/>
        <v>138011979.6225</v>
      </c>
      <c r="L195" s="1">
        <f t="shared" si="30"/>
        <v>-0.23007499999999936</v>
      </c>
      <c r="M195" s="1">
        <f t="shared" si="31"/>
        <v>5.2934505624999705E-2</v>
      </c>
    </row>
    <row r="196" spans="1:13" ht="20" hidden="1" customHeight="1" outlineLevel="1" x14ac:dyDescent="0.15">
      <c r="A196" s="5">
        <v>3575</v>
      </c>
      <c r="B196" s="6">
        <v>123000</v>
      </c>
      <c r="C196" s="6">
        <v>45</v>
      </c>
      <c r="D196" s="6">
        <v>-6.78</v>
      </c>
      <c r="E196" s="6">
        <v>4</v>
      </c>
      <c r="F196" s="7" t="s">
        <v>7</v>
      </c>
      <c r="G196" s="7" t="s">
        <v>8</v>
      </c>
      <c r="I196" s="1">
        <f t="shared" si="28"/>
        <v>-11772.85</v>
      </c>
      <c r="J196" s="1">
        <f t="shared" si="29"/>
        <v>138599997.1225</v>
      </c>
      <c r="L196" s="1">
        <f t="shared" si="30"/>
        <v>-0.41007499999999997</v>
      </c>
      <c r="M196" s="1">
        <f t="shared" si="31"/>
        <v>0.16816150562499999</v>
      </c>
    </row>
    <row r="197" spans="1:13" ht="20" hidden="1" customHeight="1" outlineLevel="1" x14ac:dyDescent="0.15">
      <c r="A197" s="5">
        <v>3574</v>
      </c>
      <c r="B197" s="6">
        <v>200000</v>
      </c>
      <c r="C197" s="6">
        <v>89</v>
      </c>
      <c r="D197" s="6">
        <v>-5.24</v>
      </c>
      <c r="E197" s="6">
        <v>4</v>
      </c>
      <c r="F197" s="7" t="s">
        <v>7</v>
      </c>
      <c r="G197" s="7" t="s">
        <v>8</v>
      </c>
      <c r="I197" s="1">
        <f t="shared" si="28"/>
        <v>-11773.85</v>
      </c>
      <c r="J197" s="1">
        <f t="shared" si="29"/>
        <v>138623543.82250002</v>
      </c>
      <c r="L197" s="1">
        <f t="shared" si="30"/>
        <v>1.1299250000000001</v>
      </c>
      <c r="M197" s="1">
        <f t="shared" si="31"/>
        <v>1.2767305056250002</v>
      </c>
    </row>
    <row r="198" spans="1:13" ht="20" hidden="1" customHeight="1" outlineLevel="1" x14ac:dyDescent="0.15">
      <c r="A198" s="5">
        <v>3625</v>
      </c>
      <c r="B198" s="6">
        <v>184000</v>
      </c>
      <c r="C198" s="6">
        <v>84</v>
      </c>
      <c r="D198" s="6">
        <v>-6.74</v>
      </c>
      <c r="E198" s="6">
        <v>4</v>
      </c>
      <c r="F198" s="7" t="s">
        <v>7</v>
      </c>
      <c r="G198" s="7" t="s">
        <v>8</v>
      </c>
      <c r="I198" s="1">
        <f t="shared" si="28"/>
        <v>-11722.85</v>
      </c>
      <c r="J198" s="1">
        <f t="shared" si="29"/>
        <v>137425212.1225</v>
      </c>
      <c r="L198" s="1">
        <f t="shared" si="30"/>
        <v>-0.37007499999999993</v>
      </c>
      <c r="M198" s="1">
        <f t="shared" si="31"/>
        <v>0.13695550562499995</v>
      </c>
    </row>
    <row r="199" spans="1:13" ht="20" hidden="1" customHeight="1" outlineLevel="1" x14ac:dyDescent="0.15">
      <c r="A199" s="5">
        <v>40000</v>
      </c>
      <c r="B199" s="6">
        <v>813000</v>
      </c>
      <c r="C199" s="6">
        <v>14</v>
      </c>
      <c r="D199" s="6">
        <v>-6.23</v>
      </c>
      <c r="E199" s="6">
        <v>4</v>
      </c>
      <c r="F199" s="7" t="s">
        <v>17</v>
      </c>
      <c r="G199" s="7" t="s">
        <v>18</v>
      </c>
      <c r="I199" s="1">
        <f t="shared" si="28"/>
        <v>24652.15</v>
      </c>
      <c r="J199" s="1">
        <f t="shared" si="29"/>
        <v>607728499.62250006</v>
      </c>
      <c r="L199" s="1">
        <f t="shared" si="30"/>
        <v>0.13992499999999986</v>
      </c>
      <c r="M199" s="1">
        <f t="shared" si="31"/>
        <v>1.9579005624999958E-2</v>
      </c>
    </row>
    <row r="200" spans="1:13" ht="20" hidden="1" customHeight="1" outlineLevel="1" x14ac:dyDescent="0.15">
      <c r="A200" s="5">
        <v>23000</v>
      </c>
      <c r="B200" s="6">
        <v>127000</v>
      </c>
      <c r="C200" s="6">
        <v>36</v>
      </c>
      <c r="D200" s="6">
        <v>-5.76</v>
      </c>
      <c r="E200" s="6">
        <v>4</v>
      </c>
      <c r="F200" s="7" t="s">
        <v>17</v>
      </c>
      <c r="G200" s="7" t="s">
        <v>18</v>
      </c>
      <c r="I200" s="1">
        <f t="shared" si="28"/>
        <v>7652.15</v>
      </c>
      <c r="J200" s="1">
        <f t="shared" si="29"/>
        <v>58555399.622499995</v>
      </c>
      <c r="L200" s="1">
        <f t="shared" si="30"/>
        <v>0.60992500000000049</v>
      </c>
      <c r="M200" s="1">
        <f t="shared" si="31"/>
        <v>0.3720085056250006</v>
      </c>
    </row>
    <row r="201" spans="1:13" ht="20" hidden="1" customHeight="1" outlineLevel="1" x14ac:dyDescent="0.15">
      <c r="A201" s="5">
        <v>17120</v>
      </c>
      <c r="B201" s="6">
        <v>235000</v>
      </c>
      <c r="C201" s="6">
        <v>83</v>
      </c>
      <c r="D201" s="6">
        <v>-6.89</v>
      </c>
      <c r="E201" s="6">
        <v>4</v>
      </c>
      <c r="F201" s="7" t="s">
        <v>17</v>
      </c>
      <c r="G201" s="7" t="s">
        <v>18</v>
      </c>
      <c r="I201" s="1">
        <f t="shared" si="28"/>
        <v>1772.1499999999996</v>
      </c>
      <c r="J201" s="1">
        <f t="shared" si="29"/>
        <v>3140515.6224999987</v>
      </c>
      <c r="L201" s="1">
        <f t="shared" si="30"/>
        <v>-0.5200749999999994</v>
      </c>
      <c r="M201" s="1">
        <f t="shared" si="31"/>
        <v>0.27047800562499935</v>
      </c>
    </row>
    <row r="202" spans="1:13" ht="20" hidden="1" customHeight="1" outlineLevel="1" x14ac:dyDescent="0.15">
      <c r="A202" s="5">
        <v>11096</v>
      </c>
      <c r="B202" s="6">
        <v>112000</v>
      </c>
      <c r="C202" s="6">
        <v>12</v>
      </c>
      <c r="D202" s="6">
        <v>-5.91</v>
      </c>
      <c r="E202" s="6">
        <v>4</v>
      </c>
      <c r="F202" s="7" t="s">
        <v>17</v>
      </c>
      <c r="G202" s="7" t="s">
        <v>18</v>
      </c>
      <c r="I202" s="1">
        <f t="shared" si="28"/>
        <v>-4251.8500000000004</v>
      </c>
      <c r="J202" s="1">
        <f t="shared" si="29"/>
        <v>18078228.422500003</v>
      </c>
      <c r="L202" s="1">
        <f t="shared" si="30"/>
        <v>0.45992500000000014</v>
      </c>
      <c r="M202" s="1">
        <f t="shared" si="31"/>
        <v>0.21153100562500013</v>
      </c>
    </row>
    <row r="203" spans="1:13" ht="20" hidden="1" customHeight="1" outlineLevel="1" x14ac:dyDescent="0.15">
      <c r="A203" s="5">
        <v>14245</v>
      </c>
      <c r="B203" s="6">
        <v>231000</v>
      </c>
      <c r="C203" s="6">
        <v>42</v>
      </c>
      <c r="D203" s="6">
        <v>-6.12</v>
      </c>
      <c r="E203" s="6">
        <v>4</v>
      </c>
      <c r="F203" s="7" t="s">
        <v>17</v>
      </c>
      <c r="G203" s="7" t="s">
        <v>18</v>
      </c>
      <c r="I203" s="1">
        <f t="shared" si="28"/>
        <v>-1102.8500000000004</v>
      </c>
      <c r="J203" s="1">
        <f t="shared" si="29"/>
        <v>1216278.1225000008</v>
      </c>
      <c r="L203" s="1">
        <f t="shared" si="30"/>
        <v>0.24992500000000017</v>
      </c>
      <c r="M203" s="1">
        <f t="shared" si="31"/>
        <v>6.2462505625000088E-2</v>
      </c>
    </row>
    <row r="204" spans="1:13" ht="20" hidden="1" customHeight="1" outlineLevel="1" x14ac:dyDescent="0.15">
      <c r="A204" s="5">
        <v>24630</v>
      </c>
      <c r="B204" s="6">
        <v>363000</v>
      </c>
      <c r="C204" s="6">
        <v>63</v>
      </c>
      <c r="D204" s="6">
        <v>-5.83</v>
      </c>
      <c r="E204" s="6">
        <v>4</v>
      </c>
      <c r="F204" s="7" t="s">
        <v>17</v>
      </c>
      <c r="G204" s="7" t="s">
        <v>18</v>
      </c>
      <c r="I204" s="1">
        <f t="shared" si="28"/>
        <v>9282.15</v>
      </c>
      <c r="J204" s="1">
        <f t="shared" si="29"/>
        <v>86158308.622499987</v>
      </c>
      <c r="L204" s="1">
        <f t="shared" si="30"/>
        <v>0.53992500000000021</v>
      </c>
      <c r="M204" s="1">
        <f t="shared" si="31"/>
        <v>0.29151900562500022</v>
      </c>
    </row>
    <row r="205" spans="1:13" ht="20" hidden="1" customHeight="1" outlineLevel="1" x14ac:dyDescent="0.15">
      <c r="A205" s="5">
        <v>12893</v>
      </c>
      <c r="B205" s="6">
        <v>184000</v>
      </c>
      <c r="C205" s="6">
        <v>36</v>
      </c>
      <c r="D205" s="6">
        <v>-6.34</v>
      </c>
      <c r="E205" s="6">
        <v>4</v>
      </c>
      <c r="F205" s="7" t="s">
        <v>17</v>
      </c>
      <c r="G205" s="7" t="s">
        <v>18</v>
      </c>
      <c r="I205" s="1">
        <f t="shared" si="28"/>
        <v>-2454.8500000000004</v>
      </c>
      <c r="J205" s="1">
        <f t="shared" si="29"/>
        <v>6026288.5225000018</v>
      </c>
      <c r="L205" s="1">
        <f t="shared" si="30"/>
        <v>2.9925000000000423E-2</v>
      </c>
      <c r="M205" s="1">
        <f t="shared" si="31"/>
        <v>8.9550562500002537E-4</v>
      </c>
    </row>
    <row r="206" spans="1:13" ht="20" hidden="1" customHeight="1" outlineLevel="1" x14ac:dyDescent="0.15">
      <c r="A206" s="5">
        <v>24345</v>
      </c>
      <c r="B206" s="6">
        <v>142000</v>
      </c>
      <c r="C206" s="6">
        <v>57</v>
      </c>
      <c r="D206" s="6">
        <v>-6.24</v>
      </c>
      <c r="E206" s="6">
        <v>4</v>
      </c>
      <c r="F206" s="7" t="s">
        <v>17</v>
      </c>
      <c r="G206" s="7" t="s">
        <v>18</v>
      </c>
      <c r="I206" s="1">
        <f t="shared" si="28"/>
        <v>8997.15</v>
      </c>
      <c r="J206" s="1">
        <f t="shared" si="29"/>
        <v>80948708.122499987</v>
      </c>
      <c r="L206" s="1">
        <f t="shared" si="30"/>
        <v>0.12992500000000007</v>
      </c>
      <c r="M206" s="1">
        <f t="shared" si="31"/>
        <v>1.6880505625000018E-2</v>
      </c>
    </row>
    <row r="207" spans="1:13" ht="20" hidden="1" customHeight="1" outlineLevel="1" x14ac:dyDescent="0.15">
      <c r="A207" s="5">
        <v>33421</v>
      </c>
      <c r="B207" s="6">
        <v>352000</v>
      </c>
      <c r="C207" s="6">
        <v>67</v>
      </c>
      <c r="D207" s="6">
        <v>-5.79</v>
      </c>
      <c r="E207" s="6">
        <v>4</v>
      </c>
      <c r="F207" s="7" t="s">
        <v>17</v>
      </c>
      <c r="G207" s="7" t="s">
        <v>18</v>
      </c>
      <c r="I207" s="1">
        <f t="shared" si="28"/>
        <v>18073.150000000001</v>
      </c>
      <c r="J207" s="1">
        <f t="shared" si="29"/>
        <v>326638750.92250007</v>
      </c>
      <c r="L207" s="1">
        <f t="shared" si="30"/>
        <v>0.57992500000000025</v>
      </c>
      <c r="M207" s="1">
        <f t="shared" si="31"/>
        <v>0.33631300562500027</v>
      </c>
    </row>
    <row r="208" spans="1:13" ht="20" hidden="1" customHeight="1" outlineLevel="1" x14ac:dyDescent="0.15">
      <c r="A208" s="5">
        <v>25390</v>
      </c>
      <c r="B208" s="6">
        <v>223000</v>
      </c>
      <c r="C208" s="6">
        <v>57</v>
      </c>
      <c r="D208" s="6">
        <v>-5.92</v>
      </c>
      <c r="E208" s="6">
        <v>4</v>
      </c>
      <c r="F208" s="7" t="s">
        <v>17</v>
      </c>
      <c r="G208" s="7" t="s">
        <v>18</v>
      </c>
      <c r="I208" s="1">
        <f t="shared" si="28"/>
        <v>10042.15</v>
      </c>
      <c r="J208" s="1">
        <f t="shared" si="29"/>
        <v>100844776.62249999</v>
      </c>
      <c r="L208" s="1">
        <f t="shared" si="30"/>
        <v>0.44992500000000035</v>
      </c>
      <c r="M208" s="1">
        <f t="shared" si="31"/>
        <v>0.20243250562500031</v>
      </c>
    </row>
    <row r="209" spans="1:13" ht="20" hidden="1" customHeight="1" outlineLevel="1" x14ac:dyDescent="0.15">
      <c r="A209" s="5">
        <v>11567</v>
      </c>
      <c r="B209" s="6">
        <v>251000</v>
      </c>
      <c r="C209" s="6">
        <v>36</v>
      </c>
      <c r="D209" s="6">
        <v>-6.2450000000000001</v>
      </c>
      <c r="E209" s="6">
        <v>4</v>
      </c>
      <c r="F209" s="7" t="s">
        <v>17</v>
      </c>
      <c r="G209" s="7" t="s">
        <v>18</v>
      </c>
      <c r="I209" s="1">
        <f t="shared" si="28"/>
        <v>-3780.8500000000004</v>
      </c>
      <c r="J209" s="1">
        <f t="shared" si="29"/>
        <v>14294826.722500002</v>
      </c>
      <c r="L209" s="1">
        <f t="shared" si="30"/>
        <v>0.12492500000000017</v>
      </c>
      <c r="M209" s="1">
        <f t="shared" si="31"/>
        <v>1.5606255625000044E-2</v>
      </c>
    </row>
    <row r="210" spans="1:13" ht="20" hidden="1" customHeight="1" outlineLevel="1" x14ac:dyDescent="0.15">
      <c r="A210" s="5">
        <v>12675</v>
      </c>
      <c r="B210" s="6">
        <v>452000</v>
      </c>
      <c r="C210" s="6">
        <v>83</v>
      </c>
      <c r="D210" s="6">
        <v>-5.62</v>
      </c>
      <c r="E210" s="6">
        <v>4</v>
      </c>
      <c r="F210" s="7" t="s">
        <v>17</v>
      </c>
      <c r="G210" s="7" t="s">
        <v>18</v>
      </c>
      <c r="I210" s="1">
        <f t="shared" si="28"/>
        <v>-2672.8500000000004</v>
      </c>
      <c r="J210" s="1">
        <f t="shared" si="29"/>
        <v>7144127.1225000024</v>
      </c>
      <c r="L210" s="1">
        <f t="shared" si="30"/>
        <v>0.74992500000000017</v>
      </c>
      <c r="M210" s="1">
        <f t="shared" si="31"/>
        <v>0.56238750562500028</v>
      </c>
    </row>
    <row r="211" spans="1:13" ht="20" hidden="1" customHeight="1" outlineLevel="1" x14ac:dyDescent="0.15">
      <c r="A211" s="5">
        <v>5752</v>
      </c>
      <c r="B211" s="6">
        <v>245000</v>
      </c>
      <c r="C211" s="6">
        <v>97</v>
      </c>
      <c r="D211" s="6">
        <v>-6.63</v>
      </c>
      <c r="E211" s="6">
        <v>4</v>
      </c>
      <c r="F211" s="7" t="s">
        <v>17</v>
      </c>
      <c r="G211" s="7" t="s">
        <v>18</v>
      </c>
      <c r="I211" s="1">
        <f t="shared" si="28"/>
        <v>-9595.85</v>
      </c>
      <c r="J211" s="1">
        <f t="shared" si="29"/>
        <v>92080337.222500011</v>
      </c>
      <c r="L211" s="1">
        <f t="shared" si="30"/>
        <v>-0.26007499999999961</v>
      </c>
      <c r="M211" s="1">
        <f t="shared" si="31"/>
        <v>6.7639005624999804E-2</v>
      </c>
    </row>
    <row r="212" spans="1:13" ht="20" hidden="1" customHeight="1" outlineLevel="1" x14ac:dyDescent="0.15">
      <c r="A212" s="5">
        <v>8927</v>
      </c>
      <c r="B212" s="6">
        <v>239000</v>
      </c>
      <c r="C212" s="6">
        <v>35</v>
      </c>
      <c r="D212" s="6">
        <v>-7.34</v>
      </c>
      <c r="E212" s="6">
        <v>4</v>
      </c>
      <c r="F212" s="7" t="s">
        <v>17</v>
      </c>
      <c r="G212" s="7" t="s">
        <v>18</v>
      </c>
      <c r="I212" s="1">
        <f t="shared" si="28"/>
        <v>-6420.85</v>
      </c>
      <c r="J212" s="1">
        <f t="shared" si="29"/>
        <v>41227314.722500004</v>
      </c>
      <c r="L212" s="1">
        <f t="shared" si="30"/>
        <v>-0.97007499999999958</v>
      </c>
      <c r="M212" s="1">
        <f t="shared" si="31"/>
        <v>0.94104550562499922</v>
      </c>
    </row>
    <row r="213" spans="1:13" ht="20" hidden="1" customHeight="1" outlineLevel="1" x14ac:dyDescent="0.15">
      <c r="A213" s="5">
        <v>7282</v>
      </c>
      <c r="B213" s="6">
        <v>131000</v>
      </c>
      <c r="C213" s="6">
        <v>24</v>
      </c>
      <c r="D213" s="6">
        <v>-7.22</v>
      </c>
      <c r="E213" s="6">
        <v>4</v>
      </c>
      <c r="F213" s="7" t="s">
        <v>17</v>
      </c>
      <c r="G213" s="7" t="s">
        <v>18</v>
      </c>
      <c r="I213" s="1">
        <f t="shared" si="28"/>
        <v>-8065.85</v>
      </c>
      <c r="J213" s="1">
        <f t="shared" si="29"/>
        <v>65057936.222500004</v>
      </c>
      <c r="L213" s="1">
        <f t="shared" si="30"/>
        <v>-0.85007499999999947</v>
      </c>
      <c r="M213" s="1">
        <f t="shared" si="31"/>
        <v>0.72262750562499911</v>
      </c>
    </row>
    <row r="214" spans="1:13" ht="20" hidden="1" customHeight="1" outlineLevel="1" x14ac:dyDescent="0.15">
      <c r="A214" s="5">
        <v>19923</v>
      </c>
      <c r="B214" s="6">
        <v>152000</v>
      </c>
      <c r="C214" s="6">
        <v>73</v>
      </c>
      <c r="D214" s="6">
        <v>-5.69</v>
      </c>
      <c r="E214" s="6">
        <v>4</v>
      </c>
      <c r="F214" s="7" t="s">
        <v>17</v>
      </c>
      <c r="G214" s="7" t="s">
        <v>18</v>
      </c>
      <c r="I214" s="1">
        <f t="shared" si="28"/>
        <v>4575.1499999999996</v>
      </c>
      <c r="J214" s="1">
        <f t="shared" si="29"/>
        <v>20931997.522499997</v>
      </c>
      <c r="L214" s="1">
        <f t="shared" si="30"/>
        <v>0.67992499999999989</v>
      </c>
      <c r="M214" s="1">
        <f t="shared" si="31"/>
        <v>0.46229800562499984</v>
      </c>
    </row>
    <row r="215" spans="1:13" ht="20" hidden="1" customHeight="1" outlineLevel="1" x14ac:dyDescent="0.15">
      <c r="A215" s="5">
        <v>26373</v>
      </c>
      <c r="B215" s="6">
        <v>198000</v>
      </c>
      <c r="C215" s="6">
        <v>39</v>
      </c>
      <c r="D215" s="6">
        <v>-5.83</v>
      </c>
      <c r="E215" s="6">
        <v>4</v>
      </c>
      <c r="F215" s="7" t="s">
        <v>17</v>
      </c>
      <c r="G215" s="7" t="s">
        <v>18</v>
      </c>
      <c r="I215" s="1">
        <f t="shared" si="28"/>
        <v>11025.15</v>
      </c>
      <c r="J215" s="1">
        <f t="shared" si="29"/>
        <v>121553932.52249999</v>
      </c>
      <c r="L215" s="1">
        <f t="shared" si="30"/>
        <v>0.53992500000000021</v>
      </c>
      <c r="M215" s="1">
        <f t="shared" si="31"/>
        <v>0.29151900562500022</v>
      </c>
    </row>
    <row r="216" spans="1:13" ht="20" hidden="1" customHeight="1" outlineLevel="1" x14ac:dyDescent="0.15">
      <c r="A216" s="5">
        <v>17383</v>
      </c>
      <c r="B216" s="6">
        <v>342900</v>
      </c>
      <c r="C216" s="6">
        <v>30</v>
      </c>
      <c r="D216" s="6">
        <v>-6.09</v>
      </c>
      <c r="E216" s="6">
        <v>4</v>
      </c>
      <c r="F216" s="7" t="s">
        <v>17</v>
      </c>
      <c r="G216" s="7" t="s">
        <v>18</v>
      </c>
      <c r="I216" s="1">
        <f t="shared" si="28"/>
        <v>2035.1499999999996</v>
      </c>
      <c r="J216" s="1">
        <f t="shared" si="29"/>
        <v>4141835.5224999986</v>
      </c>
      <c r="L216" s="1">
        <f t="shared" si="30"/>
        <v>0.27992500000000042</v>
      </c>
      <c r="M216" s="1">
        <f t="shared" si="31"/>
        <v>7.835800562500024E-2</v>
      </c>
    </row>
    <row r="217" spans="1:13" ht="20" hidden="1" customHeight="1" outlineLevel="1" x14ac:dyDescent="0.15">
      <c r="A217" s="5">
        <v>9373</v>
      </c>
      <c r="B217" s="6">
        <v>424520</v>
      </c>
      <c r="C217" s="6">
        <v>24</v>
      </c>
      <c r="D217" s="6">
        <v>-5.99</v>
      </c>
      <c r="E217" s="6">
        <v>4</v>
      </c>
      <c r="F217" s="7" t="s">
        <v>17</v>
      </c>
      <c r="G217" s="7" t="s">
        <v>18</v>
      </c>
      <c r="I217" s="1">
        <f t="shared" si="28"/>
        <v>-5974.85</v>
      </c>
      <c r="J217" s="1">
        <f t="shared" si="29"/>
        <v>35698832.522500001</v>
      </c>
      <c r="L217" s="1">
        <f t="shared" si="30"/>
        <v>0.37992500000000007</v>
      </c>
      <c r="M217" s="1">
        <f t="shared" si="31"/>
        <v>0.14434300562500005</v>
      </c>
    </row>
    <row r="218" spans="1:13" ht="20" hidden="1" customHeight="1" outlineLevel="1" x14ac:dyDescent="0.15">
      <c r="A218" s="5">
        <v>23678</v>
      </c>
      <c r="B218" s="6">
        <v>244290</v>
      </c>
      <c r="C218" s="6">
        <v>35</v>
      </c>
      <c r="D218" s="6">
        <v>-6.27</v>
      </c>
      <c r="E218" s="6">
        <v>4</v>
      </c>
      <c r="F218" s="7" t="s">
        <v>17</v>
      </c>
      <c r="G218" s="7" t="s">
        <v>18</v>
      </c>
      <c r="I218" s="1">
        <f t="shared" si="28"/>
        <v>8330.15</v>
      </c>
      <c r="J218" s="1">
        <f t="shared" si="29"/>
        <v>69391399.022499993</v>
      </c>
      <c r="L218" s="1">
        <f t="shared" si="30"/>
        <v>9.9925000000000708E-2</v>
      </c>
      <c r="M218" s="1">
        <f t="shared" si="31"/>
        <v>9.9850056250001418E-3</v>
      </c>
    </row>
    <row r="219" spans="1:13" ht="20" hidden="1" customHeight="1" outlineLevel="1" x14ac:dyDescent="0.15">
      <c r="A219" s="5">
        <v>12749</v>
      </c>
      <c r="B219" s="6">
        <v>332520</v>
      </c>
      <c r="C219" s="6">
        <v>76</v>
      </c>
      <c r="D219" s="6">
        <v>-7.02</v>
      </c>
      <c r="E219" s="6">
        <v>4</v>
      </c>
      <c r="F219" s="7" t="s">
        <v>17</v>
      </c>
      <c r="G219" s="7" t="s">
        <v>18</v>
      </c>
      <c r="I219" s="1">
        <f t="shared" si="28"/>
        <v>-2598.8500000000004</v>
      </c>
      <c r="J219" s="1">
        <f t="shared" si="29"/>
        <v>6754021.3225000016</v>
      </c>
      <c r="L219" s="1">
        <f t="shared" si="30"/>
        <v>-0.65007499999999929</v>
      </c>
      <c r="M219" s="1">
        <f t="shared" si="31"/>
        <v>0.42259750562499909</v>
      </c>
    </row>
    <row r="220" spans="1:13" ht="20" hidden="1" customHeight="1" outlineLevel="1" x14ac:dyDescent="0.15">
      <c r="A220" s="5">
        <v>9383</v>
      </c>
      <c r="B220" s="6">
        <v>342940</v>
      </c>
      <c r="C220" s="6">
        <v>98</v>
      </c>
      <c r="D220" s="6">
        <v>-6.98</v>
      </c>
      <c r="E220" s="6">
        <v>4</v>
      </c>
      <c r="F220" s="7" t="s">
        <v>17</v>
      </c>
      <c r="G220" s="7" t="s">
        <v>18</v>
      </c>
      <c r="I220" s="1">
        <f t="shared" si="28"/>
        <v>-5964.85</v>
      </c>
      <c r="J220" s="1">
        <f t="shared" si="29"/>
        <v>35579435.522500001</v>
      </c>
      <c r="L220" s="1">
        <f t="shared" si="30"/>
        <v>-0.61007500000000014</v>
      </c>
      <c r="M220" s="1">
        <f t="shared" si="31"/>
        <v>0.3721915056250002</v>
      </c>
    </row>
    <row r="221" spans="1:13" ht="20" hidden="1" customHeight="1" outlineLevel="1" x14ac:dyDescent="0.15">
      <c r="A221" s="5">
        <v>23440</v>
      </c>
      <c r="B221" s="6">
        <v>537430</v>
      </c>
      <c r="C221" s="6">
        <v>81</v>
      </c>
      <c r="D221" s="6">
        <v>-5.9749999999999996</v>
      </c>
      <c r="E221" s="6">
        <v>4</v>
      </c>
      <c r="F221" s="7" t="s">
        <v>17</v>
      </c>
      <c r="G221" s="7" t="s">
        <v>18</v>
      </c>
      <c r="I221" s="1">
        <f t="shared" si="28"/>
        <v>8092.15</v>
      </c>
      <c r="J221" s="1">
        <f t="shared" si="29"/>
        <v>65482891.622499995</v>
      </c>
      <c r="L221" s="1">
        <f t="shared" si="30"/>
        <v>0.39492500000000064</v>
      </c>
      <c r="M221" s="1">
        <f t="shared" si="31"/>
        <v>0.15596575562500051</v>
      </c>
    </row>
    <row r="222" spans="1:13" ht="20" hidden="1" customHeight="1" outlineLevel="1" x14ac:dyDescent="0.15">
      <c r="A222" s="5">
        <v>16787</v>
      </c>
      <c r="B222" s="6">
        <v>246730</v>
      </c>
      <c r="C222" s="6">
        <v>62</v>
      </c>
      <c r="D222" s="6">
        <v>-6.35</v>
      </c>
      <c r="E222" s="6">
        <v>4</v>
      </c>
      <c r="F222" s="7" t="s">
        <v>17</v>
      </c>
      <c r="G222" s="7" t="s">
        <v>18</v>
      </c>
      <c r="I222" s="1">
        <f t="shared" si="28"/>
        <v>1439.1499999999996</v>
      </c>
      <c r="J222" s="1">
        <f t="shared" si="29"/>
        <v>2071152.722499999</v>
      </c>
      <c r="L222" s="1">
        <f t="shared" si="30"/>
        <v>1.9925000000000637E-2</v>
      </c>
      <c r="M222" s="1">
        <f t="shared" si="31"/>
        <v>3.9700562500002539E-4</v>
      </c>
    </row>
    <row r="223" spans="1:13" ht="20" hidden="1" customHeight="1" outlineLevel="1" x14ac:dyDescent="0.15">
      <c r="A223" s="5">
        <v>18734</v>
      </c>
      <c r="B223" s="6">
        <v>224780</v>
      </c>
      <c r="C223" s="6">
        <v>46</v>
      </c>
      <c r="D223" s="6">
        <v>-7.45</v>
      </c>
      <c r="E223" s="6">
        <v>4</v>
      </c>
      <c r="F223" s="7" t="s">
        <v>17</v>
      </c>
      <c r="G223" s="7" t="s">
        <v>18</v>
      </c>
      <c r="I223" s="1">
        <f t="shared" si="28"/>
        <v>3386.1499999999996</v>
      </c>
      <c r="J223" s="1">
        <f t="shared" si="29"/>
        <v>11466011.822499998</v>
      </c>
      <c r="L223" s="1">
        <f t="shared" si="30"/>
        <v>-1.0800749999999999</v>
      </c>
      <c r="M223" s="1">
        <f t="shared" si="31"/>
        <v>1.1665620056249997</v>
      </c>
    </row>
    <row r="224" spans="1:13" ht="20" hidden="1" customHeight="1" outlineLevel="1" x14ac:dyDescent="0.15">
      <c r="A224" s="5">
        <v>9892</v>
      </c>
      <c r="B224" s="6">
        <v>593900</v>
      </c>
      <c r="C224" s="6">
        <v>80</v>
      </c>
      <c r="D224" s="6">
        <v>-7.2619999999999996</v>
      </c>
      <c r="E224" s="6">
        <v>4</v>
      </c>
      <c r="F224" s="7" t="s">
        <v>17</v>
      </c>
      <c r="G224" s="7" t="s">
        <v>18</v>
      </c>
      <c r="I224" s="1">
        <f t="shared" si="28"/>
        <v>-5455.85</v>
      </c>
      <c r="J224" s="1">
        <f t="shared" si="29"/>
        <v>29766299.222500004</v>
      </c>
      <c r="L224" s="1">
        <f t="shared" si="30"/>
        <v>-0.89207499999999929</v>
      </c>
      <c r="M224" s="1">
        <f t="shared" si="31"/>
        <v>0.79579780562499869</v>
      </c>
    </row>
    <row r="225" spans="1:13" ht="20" hidden="1" customHeight="1" outlineLevel="1" x14ac:dyDescent="0.15">
      <c r="A225" s="5">
        <v>10930</v>
      </c>
      <c r="B225" s="6">
        <v>783930</v>
      </c>
      <c r="C225" s="6">
        <v>25</v>
      </c>
      <c r="D225" s="6">
        <v>-6.2240000000000002</v>
      </c>
      <c r="E225" s="6">
        <v>4</v>
      </c>
      <c r="F225" s="7" t="s">
        <v>17</v>
      </c>
      <c r="G225" s="7" t="s">
        <v>18</v>
      </c>
      <c r="I225" s="1">
        <f t="shared" si="28"/>
        <v>-4417.8500000000004</v>
      </c>
      <c r="J225" s="1">
        <f t="shared" si="29"/>
        <v>19517398.622500002</v>
      </c>
      <c r="L225" s="1">
        <f t="shared" si="30"/>
        <v>0.14592500000000008</v>
      </c>
      <c r="M225" s="1">
        <f t="shared" si="31"/>
        <v>2.1294105625000025E-2</v>
      </c>
    </row>
    <row r="226" spans="1:13" ht="20" hidden="1" customHeight="1" outlineLevel="1" x14ac:dyDescent="0.15">
      <c r="A226" s="5">
        <v>23095</v>
      </c>
      <c r="B226" s="6">
        <v>347820</v>
      </c>
      <c r="C226" s="6">
        <v>86</v>
      </c>
      <c r="D226" s="6">
        <v>-5.9050000000000002</v>
      </c>
      <c r="E226" s="6">
        <v>4</v>
      </c>
      <c r="F226" s="7" t="s">
        <v>17</v>
      </c>
      <c r="G226" s="7" t="s">
        <v>18</v>
      </c>
      <c r="I226" s="1">
        <f t="shared" si="28"/>
        <v>7747.15</v>
      </c>
      <c r="J226" s="1">
        <f t="shared" si="29"/>
        <v>60018333.122499995</v>
      </c>
      <c r="L226" s="1">
        <f t="shared" si="30"/>
        <v>0.46492500000000003</v>
      </c>
      <c r="M226" s="1">
        <f t="shared" si="31"/>
        <v>0.21615525562500004</v>
      </c>
    </row>
    <row r="227" spans="1:13" ht="20" hidden="1" customHeight="1" outlineLevel="1" x14ac:dyDescent="0.15">
      <c r="A227" s="5">
        <v>21738</v>
      </c>
      <c r="B227" s="6">
        <v>748890</v>
      </c>
      <c r="C227" s="6">
        <v>92</v>
      </c>
      <c r="D227" s="6">
        <v>-7.3460000000000001</v>
      </c>
      <c r="E227" s="6">
        <v>4</v>
      </c>
      <c r="F227" s="7" t="s">
        <v>17</v>
      </c>
      <c r="G227" s="7" t="s">
        <v>18</v>
      </c>
      <c r="I227" s="1">
        <f t="shared" si="28"/>
        <v>6390.15</v>
      </c>
      <c r="J227" s="1">
        <f t="shared" si="29"/>
        <v>40834017.022499993</v>
      </c>
      <c r="L227" s="1">
        <f t="shared" si="30"/>
        <v>-0.9760749999999998</v>
      </c>
      <c r="M227" s="1">
        <f t="shared" si="31"/>
        <v>0.95272240562499966</v>
      </c>
    </row>
    <row r="228" spans="1:13" ht="20" customHeight="1" collapsed="1" x14ac:dyDescent="0.15">
      <c r="A228" s="11">
        <f>SUM(A188:A227)</f>
        <v>613914</v>
      </c>
      <c r="B228" s="11">
        <f t="shared" ref="B228:M228" si="32">SUM(B188:B227)</f>
        <v>12072650</v>
      </c>
      <c r="C228" s="11">
        <f t="shared" si="32"/>
        <v>2046</v>
      </c>
      <c r="D228" s="11">
        <f t="shared" si="32"/>
        <v>-254.79700000000003</v>
      </c>
      <c r="E228" s="11">
        <f t="shared" si="32"/>
        <v>160</v>
      </c>
      <c r="F228" s="11">
        <f t="shared" si="32"/>
        <v>0</v>
      </c>
      <c r="G228" s="11">
        <f t="shared" si="32"/>
        <v>0</v>
      </c>
      <c r="H228" s="12" t="s">
        <v>33</v>
      </c>
      <c r="I228" s="11">
        <f t="shared" si="32"/>
        <v>1.6370904631912708E-11</v>
      </c>
      <c r="J228" s="11">
        <f t="shared" si="32"/>
        <v>3967985741.0999994</v>
      </c>
      <c r="K228" s="12" t="s">
        <v>33</v>
      </c>
      <c r="L228" s="11">
        <f t="shared" si="32"/>
        <v>1.2434497875801753E-14</v>
      </c>
      <c r="M228" s="11">
        <f t="shared" si="32"/>
        <v>12.232630774999999</v>
      </c>
    </row>
    <row r="229" spans="1:13" ht="20" customHeight="1" x14ac:dyDescent="0.15">
      <c r="A229" s="11">
        <f>COUNT(A188:A227)</f>
        <v>40</v>
      </c>
      <c r="B229" s="11">
        <f t="shared" ref="B229:M229" si="33">COUNT(B188:B227)</f>
        <v>40</v>
      </c>
      <c r="C229" s="11">
        <f t="shared" si="33"/>
        <v>40</v>
      </c>
      <c r="D229" s="11">
        <f t="shared" si="33"/>
        <v>40</v>
      </c>
      <c r="E229" s="11">
        <f t="shared" si="33"/>
        <v>40</v>
      </c>
      <c r="F229" s="11">
        <f t="shared" si="33"/>
        <v>0</v>
      </c>
      <c r="G229" s="11">
        <f t="shared" si="33"/>
        <v>0</v>
      </c>
      <c r="H229" s="12" t="s">
        <v>34</v>
      </c>
      <c r="I229" s="11">
        <f t="shared" si="33"/>
        <v>40</v>
      </c>
      <c r="J229" s="11">
        <f t="shared" si="33"/>
        <v>40</v>
      </c>
      <c r="K229" s="12" t="s">
        <v>34</v>
      </c>
      <c r="L229" s="11">
        <f t="shared" si="33"/>
        <v>40</v>
      </c>
      <c r="M229" s="11">
        <f t="shared" si="33"/>
        <v>40</v>
      </c>
    </row>
    <row r="230" spans="1:13" ht="20" customHeight="1" x14ac:dyDescent="0.15">
      <c r="A230" s="11">
        <f>A228/A229</f>
        <v>15347.85</v>
      </c>
      <c r="B230" s="11">
        <f t="shared" ref="B230:M230" si="34">B228/B229</f>
        <v>301816.25</v>
      </c>
      <c r="C230" s="11">
        <f t="shared" si="34"/>
        <v>51.15</v>
      </c>
      <c r="D230" s="11">
        <f t="shared" si="34"/>
        <v>-6.3699250000000003</v>
      </c>
      <c r="E230" s="11">
        <f t="shared" si="34"/>
        <v>4</v>
      </c>
      <c r="F230" s="11" t="e">
        <f t="shared" si="34"/>
        <v>#DIV/0!</v>
      </c>
      <c r="G230" s="11" t="e">
        <f t="shared" si="34"/>
        <v>#DIV/0!</v>
      </c>
      <c r="H230" s="12" t="s">
        <v>35</v>
      </c>
      <c r="I230" s="12" t="s">
        <v>37</v>
      </c>
      <c r="J230" s="11">
        <f t="shared" si="34"/>
        <v>99199643.527499989</v>
      </c>
      <c r="K230" s="12" t="s">
        <v>35</v>
      </c>
      <c r="L230" s="12" t="s">
        <v>37</v>
      </c>
      <c r="M230" s="11">
        <f t="shared" si="34"/>
        <v>0.30581576937499999</v>
      </c>
    </row>
    <row r="231" spans="1:13" ht="20" customHeight="1" x14ac:dyDescent="0.15">
      <c r="A231" s="5"/>
      <c r="B231" s="6"/>
      <c r="C231" s="6"/>
      <c r="D231" s="6"/>
      <c r="E231" s="6"/>
      <c r="F231" s="7"/>
      <c r="G231" s="7"/>
      <c r="I231" s="21" t="s">
        <v>39</v>
      </c>
      <c r="J231" s="1">
        <f>SQRT(J230)</f>
        <v>9959.9017830247703</v>
      </c>
      <c r="L231" s="21" t="s">
        <v>45</v>
      </c>
      <c r="M231" s="1">
        <f>SQRT(M230)</f>
        <v>0.5530061205583533</v>
      </c>
    </row>
    <row r="232" spans="1:13" ht="20" customHeight="1" x14ac:dyDescent="0.15">
      <c r="A232" s="5"/>
      <c r="B232" s="6"/>
      <c r="C232" s="6"/>
      <c r="D232" s="6"/>
      <c r="E232" s="6"/>
      <c r="F232" s="7"/>
      <c r="G232" s="7"/>
    </row>
    <row r="233" spans="1:13" ht="20" customHeight="1" x14ac:dyDescent="0.15">
      <c r="A233" s="5"/>
      <c r="B233" s="6"/>
      <c r="C233" s="6"/>
      <c r="D233" s="6"/>
      <c r="E233" s="6"/>
      <c r="F233" s="7"/>
      <c r="G233" s="7"/>
    </row>
    <row r="234" spans="1:13" ht="20" hidden="1" customHeight="1" outlineLevel="1" x14ac:dyDescent="0.15">
      <c r="A234" s="5">
        <v>8829</v>
      </c>
      <c r="B234" s="6">
        <v>537493</v>
      </c>
      <c r="C234" s="6">
        <v>1423</v>
      </c>
      <c r="D234" s="6">
        <v>-10.73</v>
      </c>
      <c r="E234" s="6">
        <v>5</v>
      </c>
      <c r="F234" s="7" t="s">
        <v>11</v>
      </c>
      <c r="G234" s="7" t="s">
        <v>12</v>
      </c>
      <c r="I234" s="1">
        <f>A234-$A$276</f>
        <v>-2576.7000000000007</v>
      </c>
      <c r="J234" s="1">
        <f>I234^2</f>
        <v>6639382.8900000034</v>
      </c>
      <c r="L234" s="1">
        <f>D234-$D$276</f>
        <v>-1.0757500000000011</v>
      </c>
      <c r="M234" s="1">
        <f>L234^2</f>
        <v>1.1572380625000023</v>
      </c>
    </row>
    <row r="235" spans="1:13" ht="20" hidden="1" customHeight="1" outlineLevel="1" x14ac:dyDescent="0.15">
      <c r="A235" s="5">
        <v>9235</v>
      </c>
      <c r="B235" s="6">
        <v>404940</v>
      </c>
      <c r="C235" s="6">
        <v>1112</v>
      </c>
      <c r="D235" s="6">
        <v>-11.23</v>
      </c>
      <c r="E235" s="6">
        <v>5</v>
      </c>
      <c r="F235" s="7" t="s">
        <v>11</v>
      </c>
      <c r="G235" s="7" t="s">
        <v>12</v>
      </c>
      <c r="I235" s="1">
        <f t="shared" ref="I235:I273" si="35">A235-$A$276</f>
        <v>-2170.7000000000007</v>
      </c>
      <c r="J235" s="1">
        <f t="shared" ref="J235:J273" si="36">I235^2</f>
        <v>4711938.490000003</v>
      </c>
      <c r="L235" s="1">
        <f t="shared" ref="L235:L273" si="37">D235-$D$276</f>
        <v>-1.5757500000000011</v>
      </c>
      <c r="M235" s="1">
        <f t="shared" ref="M235:M273" si="38">L235^2</f>
        <v>2.4829880625000036</v>
      </c>
    </row>
    <row r="236" spans="1:13" ht="20" hidden="1" customHeight="1" outlineLevel="1" x14ac:dyDescent="0.15">
      <c r="A236" s="5">
        <v>26000</v>
      </c>
      <c r="B236" s="6">
        <v>316000</v>
      </c>
      <c r="C236" s="6">
        <v>1679</v>
      </c>
      <c r="D236" s="6">
        <v>-9.1</v>
      </c>
      <c r="E236" s="6">
        <v>5</v>
      </c>
      <c r="F236" s="7" t="s">
        <v>17</v>
      </c>
      <c r="G236" s="7" t="s">
        <v>10</v>
      </c>
      <c r="I236" s="1">
        <f t="shared" si="35"/>
        <v>14594.3</v>
      </c>
      <c r="J236" s="1">
        <f t="shared" si="36"/>
        <v>212993592.48999998</v>
      </c>
      <c r="L236" s="1">
        <f t="shared" si="37"/>
        <v>0.55424999999999969</v>
      </c>
      <c r="M236" s="1">
        <f t="shared" si="38"/>
        <v>0.30719306249999967</v>
      </c>
    </row>
    <row r="237" spans="1:13" ht="20" hidden="1" customHeight="1" outlineLevel="1" x14ac:dyDescent="0.15">
      <c r="A237" s="5">
        <v>11000</v>
      </c>
      <c r="B237" s="6">
        <v>170000</v>
      </c>
      <c r="C237" s="6">
        <v>1779</v>
      </c>
      <c r="D237" s="6">
        <v>-9.9</v>
      </c>
      <c r="E237" s="6">
        <v>5</v>
      </c>
      <c r="F237" s="7" t="s">
        <v>19</v>
      </c>
      <c r="G237" s="7" t="s">
        <v>10</v>
      </c>
      <c r="I237" s="1">
        <f t="shared" si="35"/>
        <v>-405.70000000000073</v>
      </c>
      <c r="J237" s="1">
        <f t="shared" si="36"/>
        <v>164592.4900000006</v>
      </c>
      <c r="L237" s="1">
        <f t="shared" si="37"/>
        <v>-0.24575000000000102</v>
      </c>
      <c r="M237" s="1">
        <f t="shared" si="38"/>
        <v>6.0393062500000504E-2</v>
      </c>
    </row>
    <row r="238" spans="1:13" ht="20" hidden="1" customHeight="1" outlineLevel="1" x14ac:dyDescent="0.15">
      <c r="A238" s="5">
        <v>12100</v>
      </c>
      <c r="B238" s="6">
        <v>120000</v>
      </c>
      <c r="C238" s="6">
        <v>708.9</v>
      </c>
      <c r="D238" s="6">
        <v>-7.84</v>
      </c>
      <c r="E238" s="6">
        <v>5</v>
      </c>
      <c r="F238" s="7" t="s">
        <v>19</v>
      </c>
      <c r="G238" s="7" t="s">
        <v>10</v>
      </c>
      <c r="I238" s="1">
        <f t="shared" si="35"/>
        <v>694.29999999999927</v>
      </c>
      <c r="J238" s="1">
        <f t="shared" si="36"/>
        <v>482052.489999999</v>
      </c>
      <c r="L238" s="1">
        <f t="shared" si="37"/>
        <v>1.8142499999999995</v>
      </c>
      <c r="M238" s="1">
        <f t="shared" si="38"/>
        <v>3.2915030624999981</v>
      </c>
    </row>
    <row r="239" spans="1:13" ht="20" hidden="1" customHeight="1" outlineLevel="1" x14ac:dyDescent="0.15">
      <c r="A239" s="5">
        <v>24490</v>
      </c>
      <c r="B239" s="6">
        <v>248490</v>
      </c>
      <c r="C239" s="6">
        <v>1134.5</v>
      </c>
      <c r="D239" s="6">
        <v>-8.24</v>
      </c>
      <c r="E239" s="6">
        <v>5</v>
      </c>
      <c r="F239" s="7" t="s">
        <v>19</v>
      </c>
      <c r="G239" s="7" t="s">
        <v>10</v>
      </c>
      <c r="I239" s="1">
        <f t="shared" si="35"/>
        <v>13084.3</v>
      </c>
      <c r="J239" s="1">
        <f t="shared" si="36"/>
        <v>171198906.48999998</v>
      </c>
      <c r="L239" s="1">
        <f t="shared" si="37"/>
        <v>1.4142499999999991</v>
      </c>
      <c r="M239" s="1">
        <f t="shared" si="38"/>
        <v>2.0001030624999974</v>
      </c>
    </row>
    <row r="240" spans="1:13" ht="20" hidden="1" customHeight="1" outlineLevel="1" x14ac:dyDescent="0.15">
      <c r="A240" s="5">
        <v>24145</v>
      </c>
      <c r="B240" s="6">
        <v>382993</v>
      </c>
      <c r="C240" s="6">
        <v>1494</v>
      </c>
      <c r="D240" s="6">
        <v>-8.84</v>
      </c>
      <c r="E240" s="6">
        <v>5</v>
      </c>
      <c r="F240" s="7" t="s">
        <v>19</v>
      </c>
      <c r="G240" s="7" t="s">
        <v>10</v>
      </c>
      <c r="I240" s="1">
        <f t="shared" si="35"/>
        <v>12739.3</v>
      </c>
      <c r="J240" s="1">
        <f t="shared" si="36"/>
        <v>162289764.48999998</v>
      </c>
      <c r="L240" s="1">
        <f t="shared" si="37"/>
        <v>0.81424999999999947</v>
      </c>
      <c r="M240" s="1">
        <f t="shared" si="38"/>
        <v>0.66300306249999919</v>
      </c>
    </row>
    <row r="241" spans="1:13" ht="20" hidden="1" customHeight="1" outlineLevel="1" x14ac:dyDescent="0.15">
      <c r="A241" s="5">
        <v>27739</v>
      </c>
      <c r="B241" s="6">
        <v>849420</v>
      </c>
      <c r="C241" s="6">
        <v>1252</v>
      </c>
      <c r="D241" s="6">
        <v>-7.59</v>
      </c>
      <c r="E241" s="6">
        <v>5</v>
      </c>
      <c r="F241" s="7" t="s">
        <v>19</v>
      </c>
      <c r="G241" s="7" t="s">
        <v>10</v>
      </c>
      <c r="I241" s="1">
        <f t="shared" si="35"/>
        <v>16333.3</v>
      </c>
      <c r="J241" s="1">
        <f t="shared" si="36"/>
        <v>266776688.88999999</v>
      </c>
      <c r="L241" s="1">
        <f t="shared" si="37"/>
        <v>2.0642499999999995</v>
      </c>
      <c r="M241" s="1">
        <f t="shared" si="38"/>
        <v>4.2611280624999974</v>
      </c>
    </row>
    <row r="242" spans="1:13" ht="20" hidden="1" customHeight="1" outlineLevel="1" x14ac:dyDescent="0.15">
      <c r="A242" s="5">
        <v>21904</v>
      </c>
      <c r="B242" s="6">
        <v>748490</v>
      </c>
      <c r="C242" s="6">
        <v>1130</v>
      </c>
      <c r="D242" s="6">
        <v>-7.67</v>
      </c>
      <c r="E242" s="6">
        <v>5</v>
      </c>
      <c r="F242" s="7" t="s">
        <v>19</v>
      </c>
      <c r="G242" s="7" t="s">
        <v>10</v>
      </c>
      <c r="I242" s="1">
        <f t="shared" si="35"/>
        <v>10498.3</v>
      </c>
      <c r="J242" s="1">
        <f t="shared" si="36"/>
        <v>110214302.88999999</v>
      </c>
      <c r="L242" s="1">
        <f t="shared" si="37"/>
        <v>1.9842499999999994</v>
      </c>
      <c r="M242" s="1">
        <f t="shared" si="38"/>
        <v>3.9372480624999975</v>
      </c>
    </row>
    <row r="243" spans="1:13" ht="20" hidden="1" customHeight="1" outlineLevel="1" x14ac:dyDescent="0.15">
      <c r="A243" s="5">
        <v>6850</v>
      </c>
      <c r="B243" s="6">
        <v>229000</v>
      </c>
      <c r="C243" s="6">
        <v>1467</v>
      </c>
      <c r="D243" s="6">
        <v>-10.07</v>
      </c>
      <c r="E243" s="6">
        <v>5</v>
      </c>
      <c r="F243" s="7" t="s">
        <v>7</v>
      </c>
      <c r="G243" s="7" t="s">
        <v>30</v>
      </c>
      <c r="I243" s="1">
        <f t="shared" si="35"/>
        <v>-4555.7000000000007</v>
      </c>
      <c r="J243" s="1">
        <f t="shared" si="36"/>
        <v>20754402.490000006</v>
      </c>
      <c r="L243" s="1">
        <f t="shared" si="37"/>
        <v>-0.41575000000000095</v>
      </c>
      <c r="M243" s="1">
        <f t="shared" si="38"/>
        <v>0.17284806250000079</v>
      </c>
    </row>
    <row r="244" spans="1:13" ht="20" hidden="1" customHeight="1" outlineLevel="1" x14ac:dyDescent="0.15">
      <c r="A244" s="5">
        <v>4015</v>
      </c>
      <c r="B244" s="6">
        <v>282000</v>
      </c>
      <c r="C244" s="6">
        <v>1534</v>
      </c>
      <c r="D244" s="6">
        <v>-11.39</v>
      </c>
      <c r="E244" s="6">
        <v>5</v>
      </c>
      <c r="F244" s="7" t="s">
        <v>7</v>
      </c>
      <c r="G244" s="7" t="s">
        <v>27</v>
      </c>
      <c r="I244" s="1">
        <f t="shared" si="35"/>
        <v>-7390.7000000000007</v>
      </c>
      <c r="J244" s="1">
        <f t="shared" si="36"/>
        <v>54622446.49000001</v>
      </c>
      <c r="L244" s="1">
        <f t="shared" si="37"/>
        <v>-1.7357500000000012</v>
      </c>
      <c r="M244" s="1">
        <f t="shared" si="38"/>
        <v>3.0128280625000041</v>
      </c>
    </row>
    <row r="245" spans="1:13" ht="20" hidden="1" customHeight="1" outlineLevel="1" x14ac:dyDescent="0.15">
      <c r="A245" s="5">
        <v>4287</v>
      </c>
      <c r="B245" s="6">
        <v>630000</v>
      </c>
      <c r="C245" s="6">
        <v>1315</v>
      </c>
      <c r="D245" s="6">
        <v>-9.1999999999999993</v>
      </c>
      <c r="E245" s="6">
        <v>5</v>
      </c>
      <c r="F245" s="7" t="s">
        <v>22</v>
      </c>
      <c r="G245" s="7" t="s">
        <v>27</v>
      </c>
      <c r="I245" s="1">
        <f t="shared" si="35"/>
        <v>-7118.7000000000007</v>
      </c>
      <c r="J245" s="1">
        <f t="shared" si="36"/>
        <v>50675889.690000013</v>
      </c>
      <c r="L245" s="1">
        <f t="shared" si="37"/>
        <v>0.45425000000000004</v>
      </c>
      <c r="M245" s="1">
        <f t="shared" si="38"/>
        <v>0.20634306250000004</v>
      </c>
    </row>
    <row r="246" spans="1:13" ht="20" hidden="1" customHeight="1" outlineLevel="1" x14ac:dyDescent="0.15">
      <c r="A246" s="5">
        <v>3490</v>
      </c>
      <c r="B246" s="6">
        <v>270000</v>
      </c>
      <c r="C246" s="6">
        <v>1520</v>
      </c>
      <c r="D246" s="6">
        <v>-9.4</v>
      </c>
      <c r="E246" s="6">
        <v>5</v>
      </c>
      <c r="F246" s="7" t="s">
        <v>7</v>
      </c>
      <c r="G246" s="7" t="s">
        <v>8</v>
      </c>
      <c r="I246" s="1">
        <f t="shared" si="35"/>
        <v>-7915.7000000000007</v>
      </c>
      <c r="J246" s="1">
        <f t="shared" si="36"/>
        <v>62658306.49000001</v>
      </c>
      <c r="L246" s="1">
        <f t="shared" si="37"/>
        <v>0.25424999999999898</v>
      </c>
      <c r="M246" s="1">
        <f t="shared" si="38"/>
        <v>6.4643062499999474E-2</v>
      </c>
    </row>
    <row r="247" spans="1:13" ht="20" hidden="1" customHeight="1" outlineLevel="1" x14ac:dyDescent="0.15">
      <c r="A247" s="5">
        <v>3750</v>
      </c>
      <c r="B247" s="6">
        <v>283000</v>
      </c>
      <c r="C247" s="6">
        <v>1260</v>
      </c>
      <c r="D247" s="6">
        <v>-7.63</v>
      </c>
      <c r="E247" s="6">
        <v>5</v>
      </c>
      <c r="F247" s="7" t="s">
        <v>7</v>
      </c>
      <c r="G247" s="7" t="s">
        <v>8</v>
      </c>
      <c r="I247" s="1">
        <f t="shared" si="35"/>
        <v>-7655.7000000000007</v>
      </c>
      <c r="J247" s="1">
        <f t="shared" si="36"/>
        <v>58609742.49000001</v>
      </c>
      <c r="L247" s="1">
        <f t="shared" si="37"/>
        <v>2.0242499999999994</v>
      </c>
      <c r="M247" s="1">
        <f t="shared" si="38"/>
        <v>4.0975880624999981</v>
      </c>
    </row>
    <row r="248" spans="1:13" ht="20" hidden="1" customHeight="1" outlineLevel="1" x14ac:dyDescent="0.15">
      <c r="A248" s="5">
        <v>3834</v>
      </c>
      <c r="B248" s="6">
        <v>272000</v>
      </c>
      <c r="C248" s="6">
        <v>1183</v>
      </c>
      <c r="D248" s="6">
        <v>-9.1999999999999993</v>
      </c>
      <c r="E248" s="6">
        <v>5</v>
      </c>
      <c r="F248" s="7" t="s">
        <v>7</v>
      </c>
      <c r="G248" s="7" t="s">
        <v>8</v>
      </c>
      <c r="I248" s="1">
        <f t="shared" si="35"/>
        <v>-7571.7000000000007</v>
      </c>
      <c r="J248" s="1">
        <f t="shared" si="36"/>
        <v>57330640.890000008</v>
      </c>
      <c r="L248" s="1">
        <f t="shared" si="37"/>
        <v>0.45425000000000004</v>
      </c>
      <c r="M248" s="1">
        <f t="shared" si="38"/>
        <v>0.20634306250000004</v>
      </c>
    </row>
    <row r="249" spans="1:13" ht="20" hidden="1" customHeight="1" outlineLevel="1" x14ac:dyDescent="0.15">
      <c r="A249" s="5">
        <v>3749</v>
      </c>
      <c r="B249" s="6">
        <v>550000</v>
      </c>
      <c r="C249" s="6">
        <v>1648</v>
      </c>
      <c r="D249" s="6">
        <v>-8.0500000000000007</v>
      </c>
      <c r="E249" s="6">
        <v>5</v>
      </c>
      <c r="F249" s="7" t="s">
        <v>22</v>
      </c>
      <c r="G249" s="7" t="s">
        <v>8</v>
      </c>
      <c r="I249" s="1">
        <f t="shared" si="35"/>
        <v>-7656.7000000000007</v>
      </c>
      <c r="J249" s="1">
        <f t="shared" si="36"/>
        <v>58625054.890000008</v>
      </c>
      <c r="L249" s="1">
        <f t="shared" si="37"/>
        <v>1.6042499999999986</v>
      </c>
      <c r="M249" s="1">
        <f t="shared" si="38"/>
        <v>2.5736180624999956</v>
      </c>
    </row>
    <row r="250" spans="1:13" ht="20" hidden="1" customHeight="1" outlineLevel="1" x14ac:dyDescent="0.15">
      <c r="A250" s="5">
        <v>3650</v>
      </c>
      <c r="B250" s="6">
        <v>310000</v>
      </c>
      <c r="C250" s="6">
        <v>1324</v>
      </c>
      <c r="D250" s="6">
        <v>-7.79</v>
      </c>
      <c r="E250" s="6">
        <v>5</v>
      </c>
      <c r="F250" s="7" t="s">
        <v>7</v>
      </c>
      <c r="G250" s="7" t="s">
        <v>8</v>
      </c>
      <c r="I250" s="1">
        <f t="shared" si="35"/>
        <v>-7755.7000000000007</v>
      </c>
      <c r="J250" s="1">
        <f t="shared" si="36"/>
        <v>60150882.49000001</v>
      </c>
      <c r="L250" s="1">
        <f t="shared" si="37"/>
        <v>1.8642499999999993</v>
      </c>
      <c r="M250" s="1">
        <f t="shared" si="38"/>
        <v>3.4754280624999976</v>
      </c>
    </row>
    <row r="251" spans="1:13" ht="20" hidden="1" customHeight="1" outlineLevel="1" x14ac:dyDescent="0.15">
      <c r="A251" s="5">
        <v>3450</v>
      </c>
      <c r="B251" s="6">
        <v>263000</v>
      </c>
      <c r="C251" s="6">
        <v>1349</v>
      </c>
      <c r="D251" s="6">
        <v>-11.75</v>
      </c>
      <c r="E251" s="6">
        <v>5</v>
      </c>
      <c r="F251" s="7" t="s">
        <v>7</v>
      </c>
      <c r="G251" s="7" t="s">
        <v>8</v>
      </c>
      <c r="I251" s="1">
        <f t="shared" si="35"/>
        <v>-7955.7000000000007</v>
      </c>
      <c r="J251" s="1">
        <f t="shared" si="36"/>
        <v>63293162.49000001</v>
      </c>
      <c r="L251" s="1">
        <f t="shared" si="37"/>
        <v>-2.0957500000000007</v>
      </c>
      <c r="M251" s="1">
        <f t="shared" si="38"/>
        <v>4.3921680625000024</v>
      </c>
    </row>
    <row r="252" spans="1:13" ht="20" hidden="1" customHeight="1" outlineLevel="1" x14ac:dyDescent="0.15">
      <c r="A252" s="5">
        <v>3660</v>
      </c>
      <c r="B252" s="6">
        <v>363000</v>
      </c>
      <c r="C252" s="6">
        <v>1673</v>
      </c>
      <c r="D252" s="6">
        <v>-11.92</v>
      </c>
      <c r="E252" s="6">
        <v>5</v>
      </c>
      <c r="F252" s="7" t="s">
        <v>7</v>
      </c>
      <c r="G252" s="7" t="s">
        <v>8</v>
      </c>
      <c r="I252" s="1">
        <f t="shared" si="35"/>
        <v>-7745.7000000000007</v>
      </c>
      <c r="J252" s="1">
        <f t="shared" si="36"/>
        <v>59995868.49000001</v>
      </c>
      <c r="L252" s="1">
        <f t="shared" si="37"/>
        <v>-2.2657500000000006</v>
      </c>
      <c r="M252" s="1">
        <f t="shared" si="38"/>
        <v>5.1336230625000026</v>
      </c>
    </row>
    <row r="253" spans="1:13" ht="20" hidden="1" customHeight="1" outlineLevel="1" x14ac:dyDescent="0.15">
      <c r="A253" s="5">
        <v>3450</v>
      </c>
      <c r="B253" s="6">
        <v>174000</v>
      </c>
      <c r="C253" s="6">
        <v>1284</v>
      </c>
      <c r="D253" s="6">
        <v>-11.28</v>
      </c>
      <c r="E253" s="6">
        <v>5</v>
      </c>
      <c r="F253" s="7" t="s">
        <v>7</v>
      </c>
      <c r="G253" s="7" t="s">
        <v>8</v>
      </c>
      <c r="I253" s="1">
        <f t="shared" si="35"/>
        <v>-7955.7000000000007</v>
      </c>
      <c r="J253" s="1">
        <f t="shared" si="36"/>
        <v>63293162.49000001</v>
      </c>
      <c r="L253" s="1">
        <f t="shared" si="37"/>
        <v>-1.62575</v>
      </c>
      <c r="M253" s="1">
        <f t="shared" si="38"/>
        <v>2.6430630625</v>
      </c>
    </row>
    <row r="254" spans="1:13" ht="20" hidden="1" customHeight="1" outlineLevel="1" x14ac:dyDescent="0.15">
      <c r="A254" s="5">
        <v>3752</v>
      </c>
      <c r="B254" s="6">
        <v>209000</v>
      </c>
      <c r="C254" s="6">
        <v>955</v>
      </c>
      <c r="D254" s="6">
        <v>-11.24</v>
      </c>
      <c r="E254" s="6">
        <v>5</v>
      </c>
      <c r="F254" s="7" t="s">
        <v>7</v>
      </c>
      <c r="G254" s="7" t="s">
        <v>8</v>
      </c>
      <c r="I254" s="1">
        <f t="shared" si="35"/>
        <v>-7653.7000000000007</v>
      </c>
      <c r="J254" s="1">
        <f t="shared" si="36"/>
        <v>58579123.690000013</v>
      </c>
      <c r="L254" s="1">
        <f t="shared" si="37"/>
        <v>-1.5857500000000009</v>
      </c>
      <c r="M254" s="1">
        <f t="shared" si="38"/>
        <v>2.5146030625000027</v>
      </c>
    </row>
    <row r="255" spans="1:13" ht="20" hidden="1" customHeight="1" outlineLevel="1" x14ac:dyDescent="0.15">
      <c r="A255" s="5">
        <v>3535</v>
      </c>
      <c r="B255" s="6">
        <v>195000</v>
      </c>
      <c r="C255" s="6">
        <v>1546</v>
      </c>
      <c r="D255" s="6">
        <v>-11.36</v>
      </c>
      <c r="E255" s="6">
        <v>5</v>
      </c>
      <c r="F255" s="7" t="s">
        <v>7</v>
      </c>
      <c r="G255" s="7" t="s">
        <v>8</v>
      </c>
      <c r="I255" s="1">
        <f t="shared" si="35"/>
        <v>-7870.7000000000007</v>
      </c>
      <c r="J255" s="1">
        <f t="shared" si="36"/>
        <v>61947918.49000001</v>
      </c>
      <c r="L255" s="1">
        <f t="shared" si="37"/>
        <v>-1.7057500000000001</v>
      </c>
      <c r="M255" s="1">
        <f t="shared" si="38"/>
        <v>2.9095830625000003</v>
      </c>
    </row>
    <row r="256" spans="1:13" ht="20" hidden="1" customHeight="1" outlineLevel="1" x14ac:dyDescent="0.15">
      <c r="A256" s="5">
        <v>3459</v>
      </c>
      <c r="B256" s="6">
        <v>100000</v>
      </c>
      <c r="C256" s="6">
        <v>1289</v>
      </c>
      <c r="D256" s="6">
        <v>-10.7</v>
      </c>
      <c r="E256" s="6">
        <v>5</v>
      </c>
      <c r="F256" s="7" t="s">
        <v>7</v>
      </c>
      <c r="G256" s="7" t="s">
        <v>8</v>
      </c>
      <c r="I256" s="1">
        <f t="shared" si="35"/>
        <v>-7946.7000000000007</v>
      </c>
      <c r="J256" s="1">
        <f t="shared" si="36"/>
        <v>63150040.890000008</v>
      </c>
      <c r="L256" s="1">
        <f t="shared" si="37"/>
        <v>-1.04575</v>
      </c>
      <c r="M256" s="1">
        <f t="shared" si="38"/>
        <v>1.0935930624999999</v>
      </c>
    </row>
    <row r="257" spans="1:13" ht="20" hidden="1" customHeight="1" outlineLevel="1" x14ac:dyDescent="0.15">
      <c r="A257" s="5">
        <v>3605</v>
      </c>
      <c r="B257" s="6">
        <v>126000</v>
      </c>
      <c r="C257" s="6">
        <v>1124</v>
      </c>
      <c r="D257" s="6">
        <v>-10.81</v>
      </c>
      <c r="E257" s="6">
        <v>5</v>
      </c>
      <c r="F257" s="7" t="s">
        <v>7</v>
      </c>
      <c r="G257" s="7" t="s">
        <v>8</v>
      </c>
      <c r="I257" s="1">
        <f t="shared" si="35"/>
        <v>-7800.7000000000007</v>
      </c>
      <c r="J257" s="1">
        <f t="shared" si="36"/>
        <v>60850920.49000001</v>
      </c>
      <c r="L257" s="1">
        <f t="shared" si="37"/>
        <v>-1.1557500000000012</v>
      </c>
      <c r="M257" s="1">
        <f t="shared" si="38"/>
        <v>1.3357580625000027</v>
      </c>
    </row>
    <row r="258" spans="1:13" ht="20" hidden="1" customHeight="1" outlineLevel="1" x14ac:dyDescent="0.15">
      <c r="A258" s="5">
        <v>3615</v>
      </c>
      <c r="B258" s="6">
        <v>200000</v>
      </c>
      <c r="C258" s="6">
        <v>1635</v>
      </c>
      <c r="D258" s="6">
        <v>-11.33</v>
      </c>
      <c r="E258" s="6">
        <v>5</v>
      </c>
      <c r="F258" s="7" t="s">
        <v>7</v>
      </c>
      <c r="G258" s="7" t="s">
        <v>8</v>
      </c>
      <c r="I258" s="1">
        <f t="shared" si="35"/>
        <v>-7790.7000000000007</v>
      </c>
      <c r="J258" s="1">
        <f t="shared" si="36"/>
        <v>60695006.49000001</v>
      </c>
      <c r="L258" s="1">
        <f t="shared" si="37"/>
        <v>-1.6757500000000007</v>
      </c>
      <c r="M258" s="1">
        <f t="shared" si="38"/>
        <v>2.8081380625000025</v>
      </c>
    </row>
    <row r="259" spans="1:13" ht="20" hidden="1" customHeight="1" outlineLevel="1" x14ac:dyDescent="0.15">
      <c r="A259" s="5">
        <v>3399</v>
      </c>
      <c r="B259" s="6">
        <v>117000</v>
      </c>
      <c r="C259" s="6">
        <v>1486</v>
      </c>
      <c r="D259" s="6">
        <v>-10.92</v>
      </c>
      <c r="E259" s="6">
        <v>5</v>
      </c>
      <c r="F259" s="7" t="s">
        <v>7</v>
      </c>
      <c r="G259" s="7" t="s">
        <v>8</v>
      </c>
      <c r="I259" s="1">
        <f t="shared" si="35"/>
        <v>-8006.7000000000007</v>
      </c>
      <c r="J259" s="1">
        <f t="shared" si="36"/>
        <v>64107244.890000008</v>
      </c>
      <c r="L259" s="1">
        <f t="shared" si="37"/>
        <v>-1.2657500000000006</v>
      </c>
      <c r="M259" s="1">
        <f t="shared" si="38"/>
        <v>1.6021230625000016</v>
      </c>
    </row>
    <row r="260" spans="1:13" ht="20" hidden="1" customHeight="1" outlineLevel="1" x14ac:dyDescent="0.15">
      <c r="A260" s="5">
        <v>3610</v>
      </c>
      <c r="B260" s="6">
        <v>132000</v>
      </c>
      <c r="C260" s="6">
        <v>1522</v>
      </c>
      <c r="D260" s="6">
        <v>-10.86</v>
      </c>
      <c r="E260" s="6">
        <v>5</v>
      </c>
      <c r="F260" s="7" t="s">
        <v>7</v>
      </c>
      <c r="G260" s="7" t="s">
        <v>8</v>
      </c>
      <c r="I260" s="1">
        <f t="shared" si="35"/>
        <v>-7795.7000000000007</v>
      </c>
      <c r="J260" s="1">
        <f t="shared" si="36"/>
        <v>60772938.49000001</v>
      </c>
      <c r="L260" s="1">
        <f t="shared" si="37"/>
        <v>-1.2057500000000001</v>
      </c>
      <c r="M260" s="1">
        <f t="shared" si="38"/>
        <v>1.4538330625000002</v>
      </c>
    </row>
    <row r="261" spans="1:13" ht="20" hidden="1" customHeight="1" outlineLevel="1" x14ac:dyDescent="0.15">
      <c r="A261" s="5">
        <v>3553</v>
      </c>
      <c r="B261" s="6">
        <v>145000</v>
      </c>
      <c r="C261" s="6">
        <v>1324</v>
      </c>
      <c r="D261" s="6">
        <v>-11.03</v>
      </c>
      <c r="E261" s="6">
        <v>5</v>
      </c>
      <c r="F261" s="7" t="s">
        <v>7</v>
      </c>
      <c r="G261" s="7" t="s">
        <v>8</v>
      </c>
      <c r="I261" s="1">
        <f t="shared" si="35"/>
        <v>-7852.7000000000007</v>
      </c>
      <c r="J261" s="1">
        <f t="shared" si="36"/>
        <v>61664897.290000014</v>
      </c>
      <c r="L261" s="1">
        <f t="shared" si="37"/>
        <v>-1.37575</v>
      </c>
      <c r="M261" s="1">
        <f t="shared" si="38"/>
        <v>1.8926880625</v>
      </c>
    </row>
    <row r="262" spans="1:13" ht="20" hidden="1" customHeight="1" outlineLevel="1" x14ac:dyDescent="0.15">
      <c r="A262" s="5">
        <v>3625</v>
      </c>
      <c r="B262" s="6">
        <v>74000</v>
      </c>
      <c r="C262" s="6">
        <v>876</v>
      </c>
      <c r="D262" s="6">
        <v>-10.25</v>
      </c>
      <c r="E262" s="6">
        <v>5</v>
      </c>
      <c r="F262" s="7" t="s">
        <v>7</v>
      </c>
      <c r="G262" s="7" t="s">
        <v>8</v>
      </c>
      <c r="I262" s="1">
        <f t="shared" si="35"/>
        <v>-7780.7000000000007</v>
      </c>
      <c r="J262" s="1">
        <f t="shared" si="36"/>
        <v>60539292.49000001</v>
      </c>
      <c r="L262" s="1">
        <f t="shared" si="37"/>
        <v>-0.59575000000000067</v>
      </c>
      <c r="M262" s="1">
        <f t="shared" si="38"/>
        <v>0.3549180625000008</v>
      </c>
    </row>
    <row r="263" spans="1:13" ht="20" hidden="1" customHeight="1" outlineLevel="1" x14ac:dyDescent="0.15">
      <c r="A263" s="5">
        <v>3780</v>
      </c>
      <c r="B263" s="6">
        <v>200000</v>
      </c>
      <c r="C263" s="6">
        <v>1324</v>
      </c>
      <c r="D263" s="6">
        <v>-10.7</v>
      </c>
      <c r="E263" s="6">
        <v>5</v>
      </c>
      <c r="F263" s="7" t="s">
        <v>7</v>
      </c>
      <c r="G263" s="7" t="s">
        <v>8</v>
      </c>
      <c r="I263" s="1">
        <f t="shared" si="35"/>
        <v>-7625.7000000000007</v>
      </c>
      <c r="J263" s="1">
        <f t="shared" si="36"/>
        <v>58151300.49000001</v>
      </c>
      <c r="L263" s="1">
        <f t="shared" si="37"/>
        <v>-1.04575</v>
      </c>
      <c r="M263" s="1">
        <f t="shared" si="38"/>
        <v>1.0935930624999999</v>
      </c>
    </row>
    <row r="264" spans="1:13" ht="20" hidden="1" customHeight="1" outlineLevel="1" x14ac:dyDescent="0.15">
      <c r="A264" s="5">
        <v>3570</v>
      </c>
      <c r="B264" s="6">
        <v>320000</v>
      </c>
      <c r="C264" s="6">
        <v>1480</v>
      </c>
      <c r="D264" s="6">
        <v>-7.58</v>
      </c>
      <c r="E264" s="6">
        <v>5</v>
      </c>
      <c r="F264" s="7" t="s">
        <v>7</v>
      </c>
      <c r="G264" s="7" t="s">
        <v>8</v>
      </c>
      <c r="I264" s="1">
        <f t="shared" si="35"/>
        <v>-7835.7000000000007</v>
      </c>
      <c r="J264" s="1">
        <f t="shared" si="36"/>
        <v>61398194.49000001</v>
      </c>
      <c r="L264" s="1">
        <f t="shared" si="37"/>
        <v>2.0742499999999993</v>
      </c>
      <c r="M264" s="1">
        <f t="shared" si="38"/>
        <v>4.3025130624999965</v>
      </c>
    </row>
    <row r="265" spans="1:13" ht="20" hidden="1" customHeight="1" outlineLevel="1" x14ac:dyDescent="0.15">
      <c r="A265" s="5">
        <v>3500</v>
      </c>
      <c r="B265" s="6">
        <v>138000</v>
      </c>
      <c r="C265" s="6">
        <v>1420</v>
      </c>
      <c r="D265" s="6">
        <v>-8.18</v>
      </c>
      <c r="E265" s="6">
        <v>5</v>
      </c>
      <c r="F265" s="7" t="s">
        <v>7</v>
      </c>
      <c r="G265" s="7" t="s">
        <v>8</v>
      </c>
      <c r="I265" s="1">
        <f t="shared" si="35"/>
        <v>-7905.7000000000007</v>
      </c>
      <c r="J265" s="1">
        <f t="shared" si="36"/>
        <v>62500092.49000001</v>
      </c>
      <c r="L265" s="1">
        <f t="shared" si="37"/>
        <v>1.4742499999999996</v>
      </c>
      <c r="M265" s="1">
        <f t="shared" si="38"/>
        <v>2.173413062499999</v>
      </c>
    </row>
    <row r="266" spans="1:13" ht="20" hidden="1" customHeight="1" outlineLevel="1" x14ac:dyDescent="0.15">
      <c r="A266" s="5">
        <v>3600</v>
      </c>
      <c r="B266" s="6">
        <v>240000</v>
      </c>
      <c r="C266" s="6">
        <v>1190</v>
      </c>
      <c r="D266" s="6">
        <v>-7.89</v>
      </c>
      <c r="E266" s="6">
        <v>5</v>
      </c>
      <c r="F266" s="7" t="s">
        <v>7</v>
      </c>
      <c r="G266" s="7" t="s">
        <v>8</v>
      </c>
      <c r="I266" s="1">
        <f t="shared" si="35"/>
        <v>-7805.7000000000007</v>
      </c>
      <c r="J266" s="1">
        <f t="shared" si="36"/>
        <v>60928952.49000001</v>
      </c>
      <c r="L266" s="1">
        <f t="shared" si="37"/>
        <v>1.7642499999999997</v>
      </c>
      <c r="M266" s="1">
        <f t="shared" si="38"/>
        <v>3.1125780624999986</v>
      </c>
    </row>
    <row r="267" spans="1:13" ht="20" hidden="1" customHeight="1" outlineLevel="1" x14ac:dyDescent="0.15">
      <c r="A267" s="5">
        <v>3614</v>
      </c>
      <c r="B267" s="6">
        <v>145000</v>
      </c>
      <c r="C267" s="6">
        <v>1553</v>
      </c>
      <c r="D267" s="6">
        <v>-7.71</v>
      </c>
      <c r="E267" s="6">
        <v>5</v>
      </c>
      <c r="F267" s="7" t="s">
        <v>7</v>
      </c>
      <c r="G267" s="7" t="s">
        <v>8</v>
      </c>
      <c r="I267" s="1">
        <f t="shared" si="35"/>
        <v>-7791.7000000000007</v>
      </c>
      <c r="J267" s="1">
        <f t="shared" si="36"/>
        <v>60710588.890000008</v>
      </c>
      <c r="L267" s="1">
        <f t="shared" si="37"/>
        <v>1.9442499999999994</v>
      </c>
      <c r="M267" s="1">
        <f t="shared" si="38"/>
        <v>3.7801080624999974</v>
      </c>
    </row>
    <row r="268" spans="1:13" ht="20" hidden="1" customHeight="1" outlineLevel="1" x14ac:dyDescent="0.15">
      <c r="A268" s="5">
        <v>18000</v>
      </c>
      <c r="B268" s="6">
        <v>200000</v>
      </c>
      <c r="C268" s="6">
        <v>1045</v>
      </c>
      <c r="D268" s="6">
        <v>-8.3000000000000007</v>
      </c>
      <c r="E268" s="6">
        <v>5</v>
      </c>
      <c r="F268" s="7" t="s">
        <v>17</v>
      </c>
      <c r="G268" s="7" t="s">
        <v>18</v>
      </c>
      <c r="I268" s="1">
        <f t="shared" si="35"/>
        <v>6594.2999999999993</v>
      </c>
      <c r="J268" s="1">
        <f t="shared" si="36"/>
        <v>43484792.489999987</v>
      </c>
      <c r="L268" s="1">
        <f t="shared" si="37"/>
        <v>1.3542499999999986</v>
      </c>
      <c r="M268" s="1">
        <f t="shared" si="38"/>
        <v>1.8339930624999963</v>
      </c>
    </row>
    <row r="269" spans="1:13" ht="20" hidden="1" customHeight="1" outlineLevel="1" x14ac:dyDescent="0.15">
      <c r="A269" s="5">
        <v>38234</v>
      </c>
      <c r="B269" s="6">
        <v>272830</v>
      </c>
      <c r="C269" s="6">
        <v>1356</v>
      </c>
      <c r="D269" s="6">
        <v>-9.2899999999999991</v>
      </c>
      <c r="E269" s="6">
        <v>5</v>
      </c>
      <c r="F269" s="7" t="s">
        <v>17</v>
      </c>
      <c r="G269" s="7" t="s">
        <v>18</v>
      </c>
      <c r="I269" s="1">
        <f t="shared" si="35"/>
        <v>26828.3</v>
      </c>
      <c r="J269" s="1">
        <f t="shared" si="36"/>
        <v>719757680.88999999</v>
      </c>
      <c r="L269" s="1">
        <f t="shared" si="37"/>
        <v>0.36425000000000018</v>
      </c>
      <c r="M269" s="1">
        <f t="shared" si="38"/>
        <v>0.13267806250000014</v>
      </c>
    </row>
    <row r="270" spans="1:13" ht="20" hidden="1" customHeight="1" outlineLevel="1" x14ac:dyDescent="0.15">
      <c r="A270" s="5">
        <v>32489</v>
      </c>
      <c r="B270" s="6">
        <v>648430</v>
      </c>
      <c r="C270" s="6">
        <v>1948.5</v>
      </c>
      <c r="D270" s="6">
        <v>-10.84</v>
      </c>
      <c r="E270" s="6">
        <v>5</v>
      </c>
      <c r="F270" s="7" t="s">
        <v>17</v>
      </c>
      <c r="G270" s="7" t="s">
        <v>18</v>
      </c>
      <c r="I270" s="1">
        <f t="shared" si="35"/>
        <v>21083.3</v>
      </c>
      <c r="J270" s="1">
        <f t="shared" si="36"/>
        <v>444505538.88999999</v>
      </c>
      <c r="L270" s="1">
        <f t="shared" si="37"/>
        <v>-1.1857500000000005</v>
      </c>
      <c r="M270" s="1">
        <f t="shared" si="38"/>
        <v>1.4060030625000013</v>
      </c>
    </row>
    <row r="271" spans="1:13" ht="20" hidden="1" customHeight="1" outlineLevel="1" x14ac:dyDescent="0.15">
      <c r="A271" s="5">
        <v>38940</v>
      </c>
      <c r="B271" s="6">
        <v>374830</v>
      </c>
      <c r="C271" s="6">
        <v>1356</v>
      </c>
      <c r="D271" s="6">
        <v>-9.93</v>
      </c>
      <c r="E271" s="6">
        <v>5</v>
      </c>
      <c r="F271" s="7" t="s">
        <v>17</v>
      </c>
      <c r="G271" s="7" t="s">
        <v>18</v>
      </c>
      <c r="I271" s="1">
        <f t="shared" si="35"/>
        <v>27534.3</v>
      </c>
      <c r="J271" s="1">
        <f t="shared" si="36"/>
        <v>758137676.49000001</v>
      </c>
      <c r="L271" s="1">
        <f t="shared" si="37"/>
        <v>-0.27575000000000038</v>
      </c>
      <c r="M271" s="1">
        <f t="shared" si="38"/>
        <v>7.6038062500000211E-2</v>
      </c>
    </row>
    <row r="272" spans="1:13" ht="20" hidden="1" customHeight="1" outlineLevel="1" x14ac:dyDescent="0.15">
      <c r="A272" s="5">
        <v>30839</v>
      </c>
      <c r="B272" s="6">
        <v>834042</v>
      </c>
      <c r="C272" s="6">
        <v>1194</v>
      </c>
      <c r="D272" s="6">
        <v>-10.63</v>
      </c>
      <c r="E272" s="6">
        <v>5</v>
      </c>
      <c r="F272" s="7" t="s">
        <v>17</v>
      </c>
      <c r="G272" s="7" t="s">
        <v>18</v>
      </c>
      <c r="I272" s="1">
        <f t="shared" si="35"/>
        <v>19433.3</v>
      </c>
      <c r="J272" s="1">
        <f t="shared" si="36"/>
        <v>377653148.88999999</v>
      </c>
      <c r="L272" s="1">
        <f t="shared" si="37"/>
        <v>-0.97575000000000145</v>
      </c>
      <c r="M272" s="1">
        <f t="shared" si="38"/>
        <v>0.95208806250000277</v>
      </c>
    </row>
    <row r="273" spans="1:13" ht="20" hidden="1" customHeight="1" outlineLevel="1" x14ac:dyDescent="0.15">
      <c r="A273" s="5">
        <v>37882</v>
      </c>
      <c r="B273" s="6">
        <v>294903</v>
      </c>
      <c r="C273" s="6">
        <v>1783</v>
      </c>
      <c r="D273" s="6">
        <v>-7.8</v>
      </c>
      <c r="E273" s="6">
        <v>5</v>
      </c>
      <c r="F273" s="7" t="s">
        <v>17</v>
      </c>
      <c r="G273" s="7" t="s">
        <v>18</v>
      </c>
      <c r="I273" s="1">
        <f t="shared" si="35"/>
        <v>26476.3</v>
      </c>
      <c r="J273" s="1">
        <f t="shared" si="36"/>
        <v>700994461.68999994</v>
      </c>
      <c r="L273" s="1">
        <f t="shared" si="37"/>
        <v>1.8542499999999995</v>
      </c>
      <c r="M273" s="1">
        <f t="shared" si="38"/>
        <v>3.438243062499998</v>
      </c>
    </row>
    <row r="274" spans="1:13" ht="20" customHeight="1" collapsed="1" x14ac:dyDescent="0.15">
      <c r="A274" s="14">
        <f>SUM(A234:A273)</f>
        <v>456228</v>
      </c>
      <c r="B274" s="14">
        <f t="shared" ref="B274:M274" si="39">SUM(B234:B273)</f>
        <v>12369861</v>
      </c>
      <c r="C274" s="14">
        <f t="shared" si="39"/>
        <v>54675.9</v>
      </c>
      <c r="D274" s="14">
        <f t="shared" si="39"/>
        <v>-386.16999999999996</v>
      </c>
      <c r="E274" s="14">
        <f t="shared" si="39"/>
        <v>200</v>
      </c>
      <c r="F274" s="14">
        <f t="shared" si="39"/>
        <v>0</v>
      </c>
      <c r="G274" s="14">
        <f t="shared" si="39"/>
        <v>0</v>
      </c>
      <c r="H274" s="12" t="s">
        <v>33</v>
      </c>
      <c r="I274" s="14">
        <f t="shared" si="39"/>
        <v>5.0931703299283981E-11</v>
      </c>
      <c r="J274" s="14">
        <f t="shared" si="39"/>
        <v>5446010592.3999996</v>
      </c>
      <c r="K274" s="12" t="s">
        <v>33</v>
      </c>
      <c r="L274" s="14">
        <f t="shared" si="39"/>
        <v>-2.5757174171303632E-14</v>
      </c>
      <c r="M274" s="14">
        <f t="shared" si="39"/>
        <v>82.405777499999971</v>
      </c>
    </row>
    <row r="275" spans="1:13" ht="20" customHeight="1" x14ac:dyDescent="0.15">
      <c r="A275" s="14">
        <f>COUNT(A234:A273)</f>
        <v>40</v>
      </c>
      <c r="B275" s="14">
        <f t="shared" ref="B275:M275" si="40">COUNT(B234:B273)</f>
        <v>40</v>
      </c>
      <c r="C275" s="14">
        <f t="shared" si="40"/>
        <v>40</v>
      </c>
      <c r="D275" s="14">
        <f t="shared" si="40"/>
        <v>40</v>
      </c>
      <c r="E275" s="14">
        <f t="shared" si="40"/>
        <v>40</v>
      </c>
      <c r="F275" s="14">
        <f t="shared" si="40"/>
        <v>0</v>
      </c>
      <c r="G275" s="14">
        <f t="shared" si="40"/>
        <v>0</v>
      </c>
      <c r="H275" s="12" t="s">
        <v>34</v>
      </c>
      <c r="I275" s="14">
        <f t="shared" si="40"/>
        <v>40</v>
      </c>
      <c r="J275" s="14">
        <f t="shared" si="40"/>
        <v>40</v>
      </c>
      <c r="K275" s="12" t="s">
        <v>34</v>
      </c>
      <c r="L275" s="14">
        <f t="shared" si="40"/>
        <v>40</v>
      </c>
      <c r="M275" s="14">
        <f t="shared" si="40"/>
        <v>40</v>
      </c>
    </row>
    <row r="276" spans="1:13" ht="20" customHeight="1" x14ac:dyDescent="0.15">
      <c r="A276" s="14">
        <f>A274/A275</f>
        <v>11405.7</v>
      </c>
      <c r="B276" s="14">
        <f t="shared" ref="B276:M276" si="41">B274/B275</f>
        <v>309246.52500000002</v>
      </c>
      <c r="C276" s="14">
        <f t="shared" si="41"/>
        <v>1366.8975</v>
      </c>
      <c r="D276" s="14">
        <f t="shared" si="41"/>
        <v>-9.6542499999999993</v>
      </c>
      <c r="E276" s="14">
        <f t="shared" si="41"/>
        <v>5</v>
      </c>
      <c r="F276" s="14" t="e">
        <f t="shared" si="41"/>
        <v>#DIV/0!</v>
      </c>
      <c r="G276" s="14" t="e">
        <f t="shared" si="41"/>
        <v>#DIV/0!</v>
      </c>
      <c r="H276" s="12" t="s">
        <v>35</v>
      </c>
      <c r="I276" s="12" t="s">
        <v>37</v>
      </c>
      <c r="J276" s="14">
        <f t="shared" si="41"/>
        <v>136150264.81</v>
      </c>
      <c r="K276" s="12" t="s">
        <v>35</v>
      </c>
      <c r="L276" s="12" t="s">
        <v>37</v>
      </c>
      <c r="M276" s="14">
        <f t="shared" si="41"/>
        <v>2.0601444374999991</v>
      </c>
    </row>
    <row r="277" spans="1:13" ht="20" customHeight="1" x14ac:dyDescent="0.15">
      <c r="I277" s="21" t="s">
        <v>39</v>
      </c>
      <c r="J277" s="1">
        <f>SQRT(J276)</f>
        <v>11668.344561676262</v>
      </c>
      <c r="L277" s="21" t="s">
        <v>44</v>
      </c>
      <c r="M277" s="1">
        <f>SQRT(M276)</f>
        <v>1.4353203257461378</v>
      </c>
    </row>
    <row r="278" spans="1:13" ht="20" customHeight="1" x14ac:dyDescent="0.15">
      <c r="I278" s="21"/>
      <c r="L278" s="21"/>
    </row>
    <row r="279" spans="1:13" ht="20" customHeight="1" x14ac:dyDescent="0.15">
      <c r="I279" s="21"/>
      <c r="L279" s="21"/>
    </row>
    <row r="280" spans="1:13" ht="20" customHeight="1" x14ac:dyDescent="0.15">
      <c r="B280" s="1" t="s">
        <v>57</v>
      </c>
      <c r="C280" s="1" t="s">
        <v>58</v>
      </c>
      <c r="E280" s="17" t="s">
        <v>64</v>
      </c>
      <c r="F280" s="17" t="s">
        <v>125</v>
      </c>
      <c r="G280" s="17" t="s">
        <v>128</v>
      </c>
    </row>
    <row r="281" spans="1:13" ht="20" customHeight="1" x14ac:dyDescent="0.15">
      <c r="A281" s="1" t="s">
        <v>55</v>
      </c>
      <c r="B281" s="1">
        <f>A46</f>
        <v>2997.95</v>
      </c>
      <c r="C281" s="1">
        <f>J47</f>
        <v>328.09655210014017</v>
      </c>
      <c r="D281" s="17" t="s">
        <v>129</v>
      </c>
      <c r="E281" s="17"/>
      <c r="F281" s="1">
        <f>_xlfn.CONFIDENCE.NORM(0.05,328.097,40)</f>
        <v>101.67644535701483</v>
      </c>
      <c r="G281" s="1">
        <f>B281-F281</f>
        <v>2896.2735546429849</v>
      </c>
      <c r="H281" s="16" t="s">
        <v>126</v>
      </c>
    </row>
    <row r="282" spans="1:13" ht="20" customHeight="1" x14ac:dyDescent="0.15">
      <c r="A282" s="1" t="s">
        <v>56</v>
      </c>
      <c r="B282" s="1">
        <f>D46</f>
        <v>17.563499999999998</v>
      </c>
      <c r="C282" s="1">
        <f>M47</f>
        <v>1.1978513054632445</v>
      </c>
      <c r="G282" s="1">
        <f>B281+F281</f>
        <v>3099.6264453570147</v>
      </c>
      <c r="H282" s="16" t="s">
        <v>127</v>
      </c>
    </row>
    <row r="284" spans="1:13" ht="20" customHeight="1" x14ac:dyDescent="0.15">
      <c r="A284" s="1" t="s">
        <v>59</v>
      </c>
      <c r="B284" s="1">
        <f>A92</f>
        <v>3283.8249999999998</v>
      </c>
      <c r="C284" s="1">
        <f>J93</f>
        <v>266.2454588814615</v>
      </c>
      <c r="D284" s="17" t="s">
        <v>130</v>
      </c>
      <c r="F284" s="1">
        <f>_xlfn.CONFIDENCE.NORM(0.05,C284,40)</f>
        <v>82.508806394189108</v>
      </c>
      <c r="G284" s="1">
        <f>B284-F284</f>
        <v>3201.3161936058109</v>
      </c>
      <c r="H284" s="16" t="s">
        <v>126</v>
      </c>
    </row>
    <row r="285" spans="1:13" ht="20" customHeight="1" x14ac:dyDescent="0.15">
      <c r="A285" s="1" t="s">
        <v>56</v>
      </c>
      <c r="B285" s="1">
        <f>D92</f>
        <v>12.539975</v>
      </c>
      <c r="C285" s="1">
        <f>M93</f>
        <v>1.4049180133997141</v>
      </c>
      <c r="G285" s="1">
        <f>B284+F284</f>
        <v>3366.3338063941887</v>
      </c>
      <c r="H285" s="16" t="s">
        <v>127</v>
      </c>
    </row>
    <row r="287" spans="1:13" ht="20" customHeight="1" x14ac:dyDescent="0.15">
      <c r="A287" s="1" t="s">
        <v>60</v>
      </c>
      <c r="B287" s="1">
        <f>A138</f>
        <v>13931.45</v>
      </c>
      <c r="C287" s="1">
        <f>J139</f>
        <v>4895.2922637468746</v>
      </c>
      <c r="D287" s="17" t="s">
        <v>131</v>
      </c>
      <c r="F287" s="1">
        <f>_xlfn.CONFIDENCE.NORM(0.05,C287,40)</f>
        <v>1517.0389133746319</v>
      </c>
      <c r="G287" s="1">
        <f>B287-F287</f>
        <v>12414.411086625369</v>
      </c>
      <c r="H287" s="16" t="s">
        <v>126</v>
      </c>
    </row>
    <row r="288" spans="1:13" ht="20" customHeight="1" x14ac:dyDescent="0.15">
      <c r="A288" s="1" t="s">
        <v>56</v>
      </c>
      <c r="B288" s="1">
        <f>D138</f>
        <v>12.582500000000001</v>
      </c>
      <c r="C288" s="1">
        <f>M139</f>
        <v>1.2623049354256679</v>
      </c>
      <c r="G288" s="1">
        <f>B287+F287</f>
        <v>15448.488913374633</v>
      </c>
      <c r="H288" s="16" t="s">
        <v>127</v>
      </c>
    </row>
    <row r="290" spans="1:8" ht="20" customHeight="1" x14ac:dyDescent="0.15">
      <c r="A290" s="1" t="s">
        <v>60</v>
      </c>
      <c r="B290" s="1">
        <f>A184</f>
        <v>16018</v>
      </c>
      <c r="C290" s="1">
        <f>J185</f>
        <v>10527.126048927124</v>
      </c>
      <c r="D290" s="17" t="s">
        <v>132</v>
      </c>
      <c r="F290" s="1">
        <f>_xlfn.CONFIDENCE.NORM(0.05,C290,40)</f>
        <v>3262.3302147844884</v>
      </c>
      <c r="G290" s="1">
        <f>B290-F290</f>
        <v>12755.669785215512</v>
      </c>
      <c r="H290" s="16" t="s">
        <v>126</v>
      </c>
    </row>
    <row r="291" spans="1:8" ht="20" customHeight="1" x14ac:dyDescent="0.15">
      <c r="A291" s="1" t="s">
        <v>61</v>
      </c>
      <c r="B291" s="1">
        <f>D184</f>
        <v>-0.36742499999999978</v>
      </c>
      <c r="C291" s="1">
        <f>M185</f>
        <v>3.5681362073742364</v>
      </c>
      <c r="G291" s="1">
        <f>B290+F290</f>
        <v>19280.330214784488</v>
      </c>
      <c r="H291" s="16" t="s">
        <v>127</v>
      </c>
    </row>
    <row r="293" spans="1:8" ht="20" customHeight="1" x14ac:dyDescent="0.15">
      <c r="A293" s="1" t="s">
        <v>55</v>
      </c>
      <c r="B293" s="1">
        <f>A230</f>
        <v>15347.85</v>
      </c>
      <c r="C293" s="1">
        <f>J231</f>
        <v>9959.9017830247703</v>
      </c>
      <c r="D293" s="17" t="s">
        <v>133</v>
      </c>
      <c r="F293" s="1">
        <f>_xlfn.CONFIDENCE.NORM(0.05,C293,40)</f>
        <v>3086.5488236800479</v>
      </c>
      <c r="G293" s="1">
        <f>B293-F293</f>
        <v>12261.301176319952</v>
      </c>
      <c r="H293" s="16" t="s">
        <v>126</v>
      </c>
    </row>
    <row r="294" spans="1:8" ht="20" customHeight="1" x14ac:dyDescent="0.15">
      <c r="A294" s="1" t="s">
        <v>62</v>
      </c>
      <c r="B294" s="1">
        <f>D230</f>
        <v>-6.3699250000000003</v>
      </c>
      <c r="C294" s="1">
        <f>M231</f>
        <v>0.5530061205583533</v>
      </c>
      <c r="G294" s="1">
        <f>B293+F293</f>
        <v>18434.398823680047</v>
      </c>
      <c r="H294" s="16" t="s">
        <v>127</v>
      </c>
    </row>
    <row r="296" spans="1:8" ht="20" customHeight="1" x14ac:dyDescent="0.15">
      <c r="A296" s="1" t="s">
        <v>63</v>
      </c>
      <c r="B296" s="1">
        <f>A276</f>
        <v>11405.7</v>
      </c>
      <c r="C296" s="1">
        <f>J277</f>
        <v>11668.344561676262</v>
      </c>
      <c r="D296" s="17" t="s">
        <v>134</v>
      </c>
      <c r="F296" s="1">
        <f>_xlfn.CONFIDENCE.NORM(0.05,C296,40)</f>
        <v>3615.9909972724458</v>
      </c>
      <c r="G296" s="1">
        <f>B296-F296</f>
        <v>7789.7090027275553</v>
      </c>
      <c r="H296" s="16" t="s">
        <v>126</v>
      </c>
    </row>
    <row r="297" spans="1:8" ht="20" customHeight="1" x14ac:dyDescent="0.15">
      <c r="A297" s="1" t="s">
        <v>61</v>
      </c>
      <c r="B297" s="1">
        <f>D276</f>
        <v>-9.6542499999999993</v>
      </c>
      <c r="C297" s="1">
        <f>M277</f>
        <v>1.4353203257461378</v>
      </c>
      <c r="G297" s="1">
        <f>B296+F296</f>
        <v>15021.690997272446</v>
      </c>
      <c r="H297" s="16" t="s">
        <v>127</v>
      </c>
    </row>
  </sheetData>
  <sortState xmlns:xlrd2="http://schemas.microsoft.com/office/spreadsheetml/2017/richdata2" ref="A4:G273">
    <sortCondition ref="E4:E273"/>
    <sortCondition ref="G4:G273"/>
  </sortState>
  <mergeCells count="2">
    <mergeCell ref="L2:M2"/>
    <mergeCell ref="I2:J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6970-8473-9147-999C-22FCC795EA63}">
  <dimension ref="A2:N147"/>
  <sheetViews>
    <sheetView workbookViewId="0">
      <selection activeCell="I22" sqref="I22"/>
    </sheetView>
  </sheetViews>
  <sheetFormatPr baseColWidth="10" defaultRowHeight="22" customHeight="1" x14ac:dyDescent="0.15"/>
  <cols>
    <col min="1" max="1" width="17.83203125" customWidth="1"/>
    <col min="4" max="4" width="17.1640625" customWidth="1"/>
    <col min="5" max="5" width="20.1640625" customWidth="1"/>
    <col min="9" max="9" width="28.1640625" customWidth="1"/>
    <col min="10" max="10" width="15.1640625" bestFit="1" customWidth="1"/>
  </cols>
  <sheetData>
    <row r="2" spans="1:14" ht="22" customHeight="1" x14ac:dyDescent="0.15">
      <c r="A2" s="62" t="s">
        <v>116</v>
      </c>
      <c r="B2" s="62" t="s">
        <v>117</v>
      </c>
    </row>
    <row r="3" spans="1:14" ht="22" customHeight="1" x14ac:dyDescent="0.15">
      <c r="A3">
        <v>3304</v>
      </c>
      <c r="B3">
        <v>0</v>
      </c>
    </row>
    <row r="4" spans="1:14" ht="22" customHeight="1" thickBot="1" x14ac:dyDescent="0.2">
      <c r="A4">
        <v>23678</v>
      </c>
      <c r="B4">
        <v>0</v>
      </c>
    </row>
    <row r="5" spans="1:14" ht="22" customHeight="1" x14ac:dyDescent="0.15">
      <c r="A5">
        <v>2945</v>
      </c>
      <c r="B5">
        <v>0</v>
      </c>
      <c r="D5" s="43" t="s">
        <v>103</v>
      </c>
      <c r="E5" s="43"/>
      <c r="I5" s="45" t="s">
        <v>123</v>
      </c>
      <c r="J5" s="45"/>
    </row>
    <row r="6" spans="1:14" ht="22" customHeight="1" thickBot="1" x14ac:dyDescent="0.2">
      <c r="A6">
        <v>12749</v>
      </c>
      <c r="B6">
        <v>0</v>
      </c>
      <c r="D6" s="40"/>
      <c r="E6" s="40"/>
      <c r="I6" s="45"/>
      <c r="J6" s="45"/>
      <c r="L6" s="53"/>
      <c r="M6" s="53"/>
      <c r="N6" s="53"/>
    </row>
    <row r="7" spans="1:14" ht="22" customHeight="1" x14ac:dyDescent="0.15">
      <c r="A7">
        <v>3600</v>
      </c>
      <c r="B7">
        <v>0</v>
      </c>
      <c r="D7" s="40" t="s">
        <v>95</v>
      </c>
      <c r="E7" s="40">
        <v>12529.277777777777</v>
      </c>
      <c r="I7" s="46"/>
      <c r="J7" s="46" t="s">
        <v>116</v>
      </c>
      <c r="L7" s="54"/>
      <c r="M7" s="54"/>
      <c r="N7" s="54"/>
    </row>
    <row r="8" spans="1:14" ht="22" customHeight="1" x14ac:dyDescent="0.15">
      <c r="A8">
        <v>3570</v>
      </c>
      <c r="B8">
        <v>0</v>
      </c>
      <c r="D8" s="40" t="s">
        <v>70</v>
      </c>
      <c r="E8" s="40">
        <v>904.57413886986853</v>
      </c>
      <c r="I8" s="47" t="s">
        <v>95</v>
      </c>
      <c r="J8" s="47">
        <v>12529.277777777777</v>
      </c>
      <c r="L8" s="40"/>
      <c r="M8" s="40"/>
      <c r="N8" s="40"/>
    </row>
    <row r="9" spans="1:14" ht="22" customHeight="1" x14ac:dyDescent="0.15">
      <c r="A9">
        <v>7230</v>
      </c>
      <c r="B9">
        <v>0</v>
      </c>
      <c r="D9" s="40" t="s">
        <v>104</v>
      </c>
      <c r="E9" s="40">
        <v>8664.5</v>
      </c>
      <c r="I9" s="47" t="s">
        <v>118</v>
      </c>
      <c r="J9" s="47">
        <v>117828629.67055167</v>
      </c>
      <c r="L9" s="40"/>
      <c r="M9" s="40"/>
      <c r="N9" s="40"/>
    </row>
    <row r="10" spans="1:14" ht="22" customHeight="1" x14ac:dyDescent="0.15">
      <c r="A10">
        <v>3095</v>
      </c>
      <c r="B10">
        <v>0</v>
      </c>
      <c r="D10" s="40" t="s">
        <v>105</v>
      </c>
      <c r="E10" s="40">
        <v>12749</v>
      </c>
      <c r="I10" s="47" t="s">
        <v>71</v>
      </c>
      <c r="J10" s="47">
        <v>144</v>
      </c>
      <c r="L10" s="40"/>
      <c r="M10" s="40"/>
      <c r="N10" s="40"/>
    </row>
    <row r="11" spans="1:14" ht="22" customHeight="1" x14ac:dyDescent="0.15">
      <c r="A11">
        <v>2840</v>
      </c>
      <c r="B11">
        <v>0</v>
      </c>
      <c r="D11" s="40" t="s">
        <v>106</v>
      </c>
      <c r="E11" s="40">
        <v>10854.889666438423</v>
      </c>
      <c r="I11" s="47" t="s">
        <v>97</v>
      </c>
      <c r="J11" s="47">
        <v>10000</v>
      </c>
      <c r="L11" s="40"/>
      <c r="M11" s="40"/>
      <c r="N11" s="40"/>
    </row>
    <row r="12" spans="1:14" ht="22" customHeight="1" x14ac:dyDescent="0.15">
      <c r="A12">
        <v>3295</v>
      </c>
      <c r="B12">
        <v>0</v>
      </c>
      <c r="D12" s="40" t="s">
        <v>107</v>
      </c>
      <c r="E12" s="40">
        <v>117828629.67055167</v>
      </c>
      <c r="I12" s="47" t="s">
        <v>77</v>
      </c>
      <c r="J12" s="47">
        <v>143</v>
      </c>
      <c r="L12" s="40"/>
      <c r="M12" s="40"/>
      <c r="N12" s="40"/>
    </row>
    <row r="13" spans="1:14" ht="22" customHeight="1" x14ac:dyDescent="0.15">
      <c r="A13">
        <v>3607</v>
      </c>
      <c r="B13">
        <v>0</v>
      </c>
      <c r="D13" s="40" t="s">
        <v>108</v>
      </c>
      <c r="E13" s="40">
        <v>-1.1286587715069185E-2</v>
      </c>
      <c r="I13" s="48" t="s">
        <v>82</v>
      </c>
      <c r="J13" s="48">
        <v>2.7960978200612008</v>
      </c>
      <c r="L13" s="40"/>
      <c r="M13" s="40"/>
      <c r="N13" s="40"/>
    </row>
    <row r="14" spans="1:14" ht="22" customHeight="1" x14ac:dyDescent="0.15">
      <c r="A14">
        <v>3150</v>
      </c>
      <c r="B14">
        <v>0</v>
      </c>
      <c r="D14" s="40" t="s">
        <v>109</v>
      </c>
      <c r="E14" s="40">
        <v>1.0434763139104102</v>
      </c>
      <c r="I14" s="52" t="s">
        <v>119</v>
      </c>
      <c r="J14" s="52">
        <v>2.9420193749489926E-3</v>
      </c>
      <c r="L14" s="40"/>
      <c r="M14" s="40"/>
      <c r="N14" s="40"/>
    </row>
    <row r="15" spans="1:14" ht="22" customHeight="1" x14ac:dyDescent="0.15">
      <c r="A15">
        <v>3129</v>
      </c>
      <c r="B15">
        <v>0</v>
      </c>
      <c r="D15" s="40" t="s">
        <v>110</v>
      </c>
      <c r="E15" s="40">
        <v>37222</v>
      </c>
      <c r="I15" s="52" t="s">
        <v>120</v>
      </c>
      <c r="J15" s="52">
        <v>1.655579143431809</v>
      </c>
      <c r="L15" s="40"/>
      <c r="M15" s="40"/>
      <c r="N15" s="40"/>
    </row>
    <row r="16" spans="1:14" ht="22" customHeight="1" thickBot="1" x14ac:dyDescent="0.2">
      <c r="A16">
        <v>3304</v>
      </c>
      <c r="B16">
        <v>0</v>
      </c>
      <c r="D16" s="40" t="s">
        <v>111</v>
      </c>
      <c r="E16" s="40">
        <v>2778</v>
      </c>
      <c r="I16" s="50" t="s">
        <v>121</v>
      </c>
      <c r="J16" s="50">
        <v>5.8840387498979851E-3</v>
      </c>
      <c r="L16" s="41"/>
      <c r="M16" s="41"/>
      <c r="N16" s="41"/>
    </row>
    <row r="17" spans="1:13" ht="22" customHeight="1" thickBot="1" x14ac:dyDescent="0.2">
      <c r="A17">
        <v>2861</v>
      </c>
      <c r="B17">
        <v>0</v>
      </c>
      <c r="D17" s="40" t="s">
        <v>112</v>
      </c>
      <c r="E17" s="40">
        <v>40000</v>
      </c>
      <c r="I17" s="51" t="s">
        <v>122</v>
      </c>
      <c r="J17" s="51">
        <v>1.9766921979297982</v>
      </c>
    </row>
    <row r="18" spans="1:13" ht="22" customHeight="1" x14ac:dyDescent="0.15">
      <c r="A18">
        <v>23092</v>
      </c>
      <c r="B18">
        <v>0</v>
      </c>
      <c r="D18" s="40" t="s">
        <v>113</v>
      </c>
      <c r="E18" s="40">
        <v>1804216</v>
      </c>
    </row>
    <row r="19" spans="1:13" ht="22" customHeight="1" x14ac:dyDescent="0.15">
      <c r="A19">
        <v>3365</v>
      </c>
      <c r="B19">
        <v>0</v>
      </c>
      <c r="D19" s="40" t="s">
        <v>114</v>
      </c>
      <c r="E19" s="40">
        <v>144</v>
      </c>
      <c r="I19" s="44" t="s">
        <v>124</v>
      </c>
      <c r="J19">
        <f xml:space="preserve"> SQRT(J9)</f>
        <v>10854.889666438423</v>
      </c>
    </row>
    <row r="20" spans="1:13" ht="22" customHeight="1" thickBot="1" x14ac:dyDescent="0.2">
      <c r="A20">
        <v>23092</v>
      </c>
      <c r="B20">
        <v>0</v>
      </c>
      <c r="D20" s="41" t="s">
        <v>115</v>
      </c>
      <c r="E20" s="41">
        <v>1788.0646427531349</v>
      </c>
    </row>
    <row r="21" spans="1:13" ht="22" customHeight="1" x14ac:dyDescent="0.15">
      <c r="A21">
        <v>15276</v>
      </c>
      <c r="B21">
        <v>0</v>
      </c>
    </row>
    <row r="22" spans="1:13" ht="22" customHeight="1" x14ac:dyDescent="0.15">
      <c r="A22">
        <v>8500</v>
      </c>
      <c r="B22">
        <v>0</v>
      </c>
      <c r="M22" s="49"/>
    </row>
    <row r="23" spans="1:13" ht="22" customHeight="1" x14ac:dyDescent="0.15">
      <c r="A23">
        <v>11000</v>
      </c>
      <c r="B23">
        <v>0</v>
      </c>
    </row>
    <row r="24" spans="1:13" ht="22" customHeight="1" x14ac:dyDescent="0.15">
      <c r="A24">
        <v>38234</v>
      </c>
      <c r="B24">
        <v>0</v>
      </c>
    </row>
    <row r="25" spans="1:13" ht="22" customHeight="1" x14ac:dyDescent="0.15">
      <c r="A25">
        <v>2994</v>
      </c>
      <c r="B25">
        <v>0</v>
      </c>
    </row>
    <row r="26" spans="1:13" ht="22" customHeight="1" x14ac:dyDescent="0.15">
      <c r="A26">
        <v>38940</v>
      </c>
      <c r="B26">
        <v>0</v>
      </c>
    </row>
    <row r="27" spans="1:13" ht="22" customHeight="1" x14ac:dyDescent="0.15">
      <c r="A27">
        <v>2817</v>
      </c>
      <c r="B27">
        <v>0</v>
      </c>
    </row>
    <row r="28" spans="1:13" ht="22" customHeight="1" x14ac:dyDescent="0.15">
      <c r="A28">
        <v>37882</v>
      </c>
      <c r="B28">
        <v>0</v>
      </c>
    </row>
    <row r="29" spans="1:13" ht="22" customHeight="1" x14ac:dyDescent="0.15">
      <c r="A29">
        <v>25390</v>
      </c>
      <c r="B29">
        <v>0</v>
      </c>
    </row>
    <row r="30" spans="1:13" ht="22" customHeight="1" x14ac:dyDescent="0.15">
      <c r="A30">
        <v>3008</v>
      </c>
      <c r="B30">
        <v>0</v>
      </c>
    </row>
    <row r="31" spans="1:13" ht="22" customHeight="1" x14ac:dyDescent="0.15">
      <c r="A31">
        <v>16790</v>
      </c>
      <c r="B31">
        <v>0</v>
      </c>
    </row>
    <row r="32" spans="1:13" ht="22" customHeight="1" x14ac:dyDescent="0.15">
      <c r="A32">
        <v>12749</v>
      </c>
      <c r="B32">
        <v>0</v>
      </c>
    </row>
    <row r="33" spans="1:2" ht="22" customHeight="1" x14ac:dyDescent="0.15">
      <c r="A33">
        <v>2989</v>
      </c>
      <c r="B33">
        <v>0</v>
      </c>
    </row>
    <row r="34" spans="1:2" ht="22" customHeight="1" x14ac:dyDescent="0.15">
      <c r="A34">
        <v>3749</v>
      </c>
      <c r="B34">
        <v>0</v>
      </c>
    </row>
    <row r="35" spans="1:2" ht="22" customHeight="1" x14ac:dyDescent="0.15">
      <c r="A35">
        <v>3523</v>
      </c>
      <c r="B35">
        <v>0</v>
      </c>
    </row>
    <row r="36" spans="1:2" ht="22" customHeight="1" x14ac:dyDescent="0.15">
      <c r="A36">
        <v>3553</v>
      </c>
      <c r="B36">
        <v>0</v>
      </c>
    </row>
    <row r="37" spans="1:2" ht="22" customHeight="1" x14ac:dyDescent="0.15">
      <c r="A37">
        <v>7220</v>
      </c>
      <c r="B37">
        <v>0</v>
      </c>
    </row>
    <row r="38" spans="1:2" ht="22" customHeight="1" x14ac:dyDescent="0.15">
      <c r="A38">
        <v>37800</v>
      </c>
      <c r="B38">
        <v>0</v>
      </c>
    </row>
    <row r="39" spans="1:2" ht="22" customHeight="1" x14ac:dyDescent="0.15">
      <c r="A39">
        <v>24490</v>
      </c>
      <c r="B39">
        <v>0</v>
      </c>
    </row>
    <row r="40" spans="1:2" ht="22" customHeight="1" x14ac:dyDescent="0.15">
      <c r="A40">
        <v>3095</v>
      </c>
      <c r="B40">
        <v>0</v>
      </c>
    </row>
    <row r="41" spans="1:2" ht="22" customHeight="1" x14ac:dyDescent="0.15">
      <c r="A41">
        <v>17120</v>
      </c>
      <c r="B41">
        <v>0</v>
      </c>
    </row>
    <row r="42" spans="1:2" ht="22" customHeight="1" x14ac:dyDescent="0.15">
      <c r="A42">
        <v>3042</v>
      </c>
      <c r="B42">
        <v>0</v>
      </c>
    </row>
    <row r="43" spans="1:2" ht="22" customHeight="1" x14ac:dyDescent="0.15">
      <c r="A43">
        <v>3200</v>
      </c>
      <c r="B43">
        <v>0</v>
      </c>
    </row>
    <row r="44" spans="1:2" ht="22" customHeight="1" x14ac:dyDescent="0.15">
      <c r="A44">
        <v>2945</v>
      </c>
      <c r="B44">
        <v>0</v>
      </c>
    </row>
    <row r="45" spans="1:2" ht="22" customHeight="1" x14ac:dyDescent="0.15">
      <c r="A45">
        <v>11250</v>
      </c>
      <c r="B45">
        <v>0</v>
      </c>
    </row>
    <row r="46" spans="1:2" ht="22" customHeight="1" x14ac:dyDescent="0.15">
      <c r="A46">
        <v>3600</v>
      </c>
      <c r="B46">
        <v>0</v>
      </c>
    </row>
    <row r="47" spans="1:2" ht="22" customHeight="1" x14ac:dyDescent="0.15">
      <c r="A47">
        <v>3660</v>
      </c>
      <c r="B47">
        <v>0</v>
      </c>
    </row>
    <row r="48" spans="1:2" ht="22" customHeight="1" x14ac:dyDescent="0.15">
      <c r="A48">
        <v>3323</v>
      </c>
      <c r="B48">
        <v>0</v>
      </c>
    </row>
    <row r="49" spans="1:2" ht="22" customHeight="1" x14ac:dyDescent="0.15">
      <c r="A49">
        <v>3570</v>
      </c>
      <c r="B49">
        <v>0</v>
      </c>
    </row>
    <row r="50" spans="1:2" ht="22" customHeight="1" x14ac:dyDescent="0.15">
      <c r="A50">
        <v>3432</v>
      </c>
      <c r="B50">
        <v>0</v>
      </c>
    </row>
    <row r="51" spans="1:2" ht="22" customHeight="1" x14ac:dyDescent="0.15">
      <c r="A51">
        <v>38940</v>
      </c>
      <c r="B51">
        <v>0</v>
      </c>
    </row>
    <row r="52" spans="1:2" ht="22" customHeight="1" x14ac:dyDescent="0.15">
      <c r="A52">
        <v>7100</v>
      </c>
      <c r="B52">
        <v>0</v>
      </c>
    </row>
    <row r="53" spans="1:2" ht="22" customHeight="1" x14ac:dyDescent="0.15">
      <c r="A53">
        <v>12749</v>
      </c>
      <c r="B53">
        <v>0</v>
      </c>
    </row>
    <row r="54" spans="1:2" ht="22" customHeight="1" x14ac:dyDescent="0.15">
      <c r="A54">
        <v>32489</v>
      </c>
      <c r="B54">
        <v>0</v>
      </c>
    </row>
    <row r="55" spans="1:2" ht="22" customHeight="1" x14ac:dyDescent="0.15">
      <c r="A55">
        <v>4287</v>
      </c>
      <c r="B55">
        <v>0</v>
      </c>
    </row>
    <row r="56" spans="1:2" ht="22" customHeight="1" x14ac:dyDescent="0.15">
      <c r="A56">
        <v>3600</v>
      </c>
      <c r="B56">
        <v>0</v>
      </c>
    </row>
    <row r="57" spans="1:2" ht="22" customHeight="1" x14ac:dyDescent="0.15">
      <c r="A57">
        <v>20120</v>
      </c>
      <c r="B57">
        <v>0</v>
      </c>
    </row>
    <row r="58" spans="1:2" ht="22" customHeight="1" x14ac:dyDescent="0.15">
      <c r="A58">
        <v>13023</v>
      </c>
      <c r="B58">
        <v>0</v>
      </c>
    </row>
    <row r="59" spans="1:2" ht="22" customHeight="1" x14ac:dyDescent="0.15">
      <c r="A59">
        <v>25070</v>
      </c>
      <c r="B59">
        <v>0</v>
      </c>
    </row>
    <row r="60" spans="1:2" ht="22" customHeight="1" x14ac:dyDescent="0.15">
      <c r="A60">
        <v>36108</v>
      </c>
      <c r="B60">
        <v>0</v>
      </c>
    </row>
    <row r="61" spans="1:2" ht="22" customHeight="1" x14ac:dyDescent="0.15">
      <c r="A61">
        <v>3142</v>
      </c>
      <c r="B61">
        <v>0</v>
      </c>
    </row>
    <row r="62" spans="1:2" ht="22" customHeight="1" x14ac:dyDescent="0.15">
      <c r="A62">
        <v>9700</v>
      </c>
      <c r="B62">
        <v>0</v>
      </c>
    </row>
    <row r="63" spans="1:2" ht="22" customHeight="1" x14ac:dyDescent="0.15">
      <c r="A63">
        <v>22350</v>
      </c>
      <c r="B63">
        <v>0</v>
      </c>
    </row>
    <row r="64" spans="1:2" ht="22" customHeight="1" x14ac:dyDescent="0.15">
      <c r="A64">
        <v>5936</v>
      </c>
      <c r="B64">
        <v>0</v>
      </c>
    </row>
    <row r="65" spans="1:2" ht="22" customHeight="1" x14ac:dyDescent="0.15">
      <c r="A65">
        <v>12893</v>
      </c>
      <c r="B65">
        <v>0</v>
      </c>
    </row>
    <row r="66" spans="1:2" ht="22" customHeight="1" x14ac:dyDescent="0.15">
      <c r="A66">
        <v>14245</v>
      </c>
      <c r="B66">
        <v>0</v>
      </c>
    </row>
    <row r="67" spans="1:2" ht="22" customHeight="1" x14ac:dyDescent="0.15">
      <c r="A67">
        <v>23092</v>
      </c>
      <c r="B67">
        <v>0</v>
      </c>
    </row>
    <row r="68" spans="1:2" ht="22" customHeight="1" x14ac:dyDescent="0.15">
      <c r="A68">
        <v>37882</v>
      </c>
      <c r="B68">
        <v>0</v>
      </c>
    </row>
    <row r="69" spans="1:2" ht="22" customHeight="1" x14ac:dyDescent="0.15">
      <c r="A69">
        <v>7740</v>
      </c>
      <c r="B69">
        <v>0</v>
      </c>
    </row>
    <row r="70" spans="1:2" ht="22" customHeight="1" x14ac:dyDescent="0.15">
      <c r="A70">
        <v>7282</v>
      </c>
      <c r="B70">
        <v>0</v>
      </c>
    </row>
    <row r="71" spans="1:2" ht="22" customHeight="1" x14ac:dyDescent="0.15">
      <c r="A71">
        <v>7720</v>
      </c>
      <c r="B71">
        <v>0</v>
      </c>
    </row>
    <row r="72" spans="1:2" ht="22" customHeight="1" x14ac:dyDescent="0.15">
      <c r="A72">
        <v>9675</v>
      </c>
      <c r="B72">
        <v>0</v>
      </c>
    </row>
    <row r="73" spans="1:2" ht="22" customHeight="1" x14ac:dyDescent="0.15">
      <c r="A73">
        <v>3598</v>
      </c>
      <c r="B73">
        <v>0</v>
      </c>
    </row>
    <row r="74" spans="1:2" ht="22" customHeight="1" x14ac:dyDescent="0.15">
      <c r="A74">
        <v>9383</v>
      </c>
      <c r="B74">
        <v>0</v>
      </c>
    </row>
    <row r="75" spans="1:2" ht="22" customHeight="1" x14ac:dyDescent="0.15">
      <c r="A75">
        <v>12984</v>
      </c>
      <c r="B75">
        <v>0</v>
      </c>
    </row>
    <row r="76" spans="1:2" ht="22" customHeight="1" x14ac:dyDescent="0.15">
      <c r="A76">
        <v>3008</v>
      </c>
      <c r="B76">
        <v>0</v>
      </c>
    </row>
    <row r="77" spans="1:2" ht="22" customHeight="1" x14ac:dyDescent="0.15">
      <c r="A77">
        <v>3304</v>
      </c>
      <c r="B77">
        <v>0</v>
      </c>
    </row>
    <row r="78" spans="1:2" ht="22" customHeight="1" x14ac:dyDescent="0.15">
      <c r="A78">
        <v>13089</v>
      </c>
      <c r="B78">
        <v>0</v>
      </c>
    </row>
    <row r="79" spans="1:2" ht="22" customHeight="1" x14ac:dyDescent="0.15">
      <c r="A79">
        <v>24145</v>
      </c>
      <c r="B79">
        <v>0</v>
      </c>
    </row>
    <row r="80" spans="1:2" ht="22" customHeight="1" x14ac:dyDescent="0.15">
      <c r="A80">
        <v>4980</v>
      </c>
      <c r="B80">
        <v>0</v>
      </c>
    </row>
    <row r="81" spans="1:2" ht="22" customHeight="1" x14ac:dyDescent="0.15">
      <c r="A81">
        <v>27739</v>
      </c>
      <c r="B81">
        <v>0</v>
      </c>
    </row>
    <row r="82" spans="1:2" ht="22" customHeight="1" x14ac:dyDescent="0.15">
      <c r="A82">
        <v>3218</v>
      </c>
      <c r="B82">
        <v>0</v>
      </c>
    </row>
    <row r="83" spans="1:2" ht="22" customHeight="1" x14ac:dyDescent="0.15">
      <c r="A83">
        <v>24345</v>
      </c>
      <c r="B83">
        <v>0</v>
      </c>
    </row>
    <row r="84" spans="1:2" ht="22" customHeight="1" x14ac:dyDescent="0.15">
      <c r="A84">
        <v>21904</v>
      </c>
      <c r="B84">
        <v>0</v>
      </c>
    </row>
    <row r="85" spans="1:2" ht="22" customHeight="1" x14ac:dyDescent="0.15">
      <c r="A85">
        <v>4980</v>
      </c>
      <c r="B85">
        <v>0</v>
      </c>
    </row>
    <row r="86" spans="1:2" ht="22" customHeight="1" x14ac:dyDescent="0.15">
      <c r="A86">
        <v>3531</v>
      </c>
      <c r="B86">
        <v>0</v>
      </c>
    </row>
    <row r="87" spans="1:2" ht="22" customHeight="1" x14ac:dyDescent="0.15">
      <c r="A87">
        <v>3345</v>
      </c>
      <c r="B87">
        <v>0</v>
      </c>
    </row>
    <row r="88" spans="1:2" ht="22" customHeight="1" x14ac:dyDescent="0.15">
      <c r="A88">
        <v>24020</v>
      </c>
      <c r="B88">
        <v>0</v>
      </c>
    </row>
    <row r="89" spans="1:2" ht="22" customHeight="1" x14ac:dyDescent="0.15">
      <c r="A89">
        <v>3462</v>
      </c>
      <c r="B89">
        <v>0</v>
      </c>
    </row>
    <row r="90" spans="1:2" ht="22" customHeight="1" x14ac:dyDescent="0.15">
      <c r="A90">
        <v>13420</v>
      </c>
      <c r="B90">
        <v>0</v>
      </c>
    </row>
    <row r="91" spans="1:2" ht="22" customHeight="1" x14ac:dyDescent="0.15">
      <c r="A91">
        <v>8829</v>
      </c>
      <c r="B91">
        <v>0</v>
      </c>
    </row>
    <row r="92" spans="1:2" ht="22" customHeight="1" x14ac:dyDescent="0.15">
      <c r="A92">
        <v>23092</v>
      </c>
      <c r="B92">
        <v>0</v>
      </c>
    </row>
    <row r="93" spans="1:2" ht="22" customHeight="1" x14ac:dyDescent="0.15">
      <c r="A93">
        <v>23000</v>
      </c>
      <c r="B93">
        <v>0</v>
      </c>
    </row>
    <row r="94" spans="1:2" ht="22" customHeight="1" x14ac:dyDescent="0.15">
      <c r="A94">
        <v>16790</v>
      </c>
      <c r="B94">
        <v>0</v>
      </c>
    </row>
    <row r="95" spans="1:2" ht="22" customHeight="1" x14ac:dyDescent="0.15">
      <c r="A95">
        <v>3324</v>
      </c>
      <c r="B95">
        <v>0</v>
      </c>
    </row>
    <row r="96" spans="1:2" ht="22" customHeight="1" x14ac:dyDescent="0.15">
      <c r="A96">
        <v>3607</v>
      </c>
      <c r="B96">
        <v>0</v>
      </c>
    </row>
    <row r="97" spans="1:2" ht="22" customHeight="1" x14ac:dyDescent="0.15">
      <c r="A97">
        <v>3490</v>
      </c>
      <c r="B97">
        <v>0</v>
      </c>
    </row>
    <row r="98" spans="1:2" ht="22" customHeight="1" x14ac:dyDescent="0.15">
      <c r="A98">
        <v>40000</v>
      </c>
      <c r="B98">
        <v>0</v>
      </c>
    </row>
    <row r="99" spans="1:2" ht="22" customHeight="1" x14ac:dyDescent="0.15">
      <c r="A99">
        <v>3345</v>
      </c>
      <c r="B99">
        <v>0</v>
      </c>
    </row>
    <row r="100" spans="1:2" ht="22" customHeight="1" x14ac:dyDescent="0.15">
      <c r="A100">
        <v>34190</v>
      </c>
      <c r="B100">
        <v>0</v>
      </c>
    </row>
    <row r="101" spans="1:2" ht="22" customHeight="1" x14ac:dyDescent="0.15">
      <c r="A101">
        <v>3270</v>
      </c>
      <c r="B101">
        <v>0</v>
      </c>
    </row>
    <row r="102" spans="1:2" ht="22" customHeight="1" x14ac:dyDescent="0.15">
      <c r="A102">
        <v>11790</v>
      </c>
      <c r="B102">
        <v>0</v>
      </c>
    </row>
    <row r="103" spans="1:2" ht="22" customHeight="1" x14ac:dyDescent="0.15">
      <c r="A103">
        <v>27739</v>
      </c>
      <c r="B103">
        <v>0</v>
      </c>
    </row>
    <row r="104" spans="1:2" ht="22" customHeight="1" x14ac:dyDescent="0.15">
      <c r="A104">
        <v>11250</v>
      </c>
      <c r="B104">
        <v>0</v>
      </c>
    </row>
    <row r="105" spans="1:2" ht="22" customHeight="1" x14ac:dyDescent="0.15">
      <c r="A105">
        <v>2778</v>
      </c>
      <c r="B105">
        <v>0</v>
      </c>
    </row>
    <row r="106" spans="1:2" ht="22" customHeight="1" x14ac:dyDescent="0.15">
      <c r="A106">
        <v>19400</v>
      </c>
      <c r="B106">
        <v>0</v>
      </c>
    </row>
    <row r="107" spans="1:2" ht="22" customHeight="1" x14ac:dyDescent="0.15">
      <c r="A107">
        <v>3553</v>
      </c>
      <c r="B107">
        <v>0</v>
      </c>
    </row>
    <row r="108" spans="1:2" ht="22" customHeight="1" x14ac:dyDescent="0.15">
      <c r="A108">
        <v>12010</v>
      </c>
      <c r="B108">
        <v>0</v>
      </c>
    </row>
    <row r="109" spans="1:2" ht="22" customHeight="1" x14ac:dyDescent="0.15">
      <c r="A109">
        <v>30839</v>
      </c>
      <c r="B109">
        <v>0</v>
      </c>
    </row>
    <row r="110" spans="1:2" ht="22" customHeight="1" x14ac:dyDescent="0.15">
      <c r="A110">
        <v>10980</v>
      </c>
      <c r="B110">
        <v>0</v>
      </c>
    </row>
    <row r="111" spans="1:2" ht="22" customHeight="1" x14ac:dyDescent="0.15">
      <c r="A111">
        <v>2889</v>
      </c>
      <c r="B111">
        <v>0</v>
      </c>
    </row>
    <row r="112" spans="1:2" ht="22" customHeight="1" x14ac:dyDescent="0.15">
      <c r="A112">
        <v>7720</v>
      </c>
      <c r="B112">
        <v>0</v>
      </c>
    </row>
    <row r="113" spans="1:2" ht="22" customHeight="1" x14ac:dyDescent="0.15">
      <c r="A113">
        <v>26000</v>
      </c>
      <c r="B113">
        <v>0</v>
      </c>
    </row>
    <row r="114" spans="1:2" ht="22" customHeight="1" x14ac:dyDescent="0.15">
      <c r="A114">
        <v>14982</v>
      </c>
      <c r="B114">
        <v>0</v>
      </c>
    </row>
    <row r="115" spans="1:2" ht="22" customHeight="1" x14ac:dyDescent="0.15">
      <c r="A115">
        <v>3780</v>
      </c>
      <c r="B115">
        <v>0</v>
      </c>
    </row>
    <row r="116" spans="1:2" ht="22" customHeight="1" x14ac:dyDescent="0.15">
      <c r="A116">
        <v>22350</v>
      </c>
      <c r="B116">
        <v>0</v>
      </c>
    </row>
    <row r="117" spans="1:2" ht="22" customHeight="1" x14ac:dyDescent="0.15">
      <c r="A117">
        <v>3614</v>
      </c>
      <c r="B117">
        <v>0</v>
      </c>
    </row>
    <row r="118" spans="1:2" ht="22" customHeight="1" x14ac:dyDescent="0.15">
      <c r="A118">
        <v>12893</v>
      </c>
      <c r="B118">
        <v>0</v>
      </c>
    </row>
    <row r="119" spans="1:2" ht="22" customHeight="1" x14ac:dyDescent="0.15">
      <c r="A119">
        <v>2968</v>
      </c>
      <c r="B119">
        <v>0</v>
      </c>
    </row>
    <row r="120" spans="1:2" ht="22" customHeight="1" x14ac:dyDescent="0.15">
      <c r="A120">
        <v>17920</v>
      </c>
      <c r="B120">
        <v>0</v>
      </c>
    </row>
    <row r="121" spans="1:2" ht="22" customHeight="1" x14ac:dyDescent="0.15">
      <c r="A121">
        <v>8829</v>
      </c>
      <c r="B121">
        <v>0</v>
      </c>
    </row>
    <row r="122" spans="1:2" ht="22" customHeight="1" x14ac:dyDescent="0.15">
      <c r="A122">
        <v>3243</v>
      </c>
      <c r="B122">
        <v>0</v>
      </c>
    </row>
    <row r="123" spans="1:2" ht="22" customHeight="1" x14ac:dyDescent="0.15">
      <c r="A123">
        <v>12749</v>
      </c>
      <c r="B123">
        <v>0</v>
      </c>
    </row>
    <row r="124" spans="1:2" ht="22" customHeight="1" x14ac:dyDescent="0.15">
      <c r="A124">
        <v>16390</v>
      </c>
      <c r="B124">
        <v>0</v>
      </c>
    </row>
    <row r="125" spans="1:2" ht="22" customHeight="1" x14ac:dyDescent="0.15">
      <c r="A125">
        <v>2968</v>
      </c>
      <c r="B125">
        <v>0</v>
      </c>
    </row>
    <row r="126" spans="1:2" ht="22" customHeight="1" x14ac:dyDescent="0.15">
      <c r="A126">
        <v>24490</v>
      </c>
      <c r="B126">
        <v>0</v>
      </c>
    </row>
    <row r="127" spans="1:2" ht="22" customHeight="1" x14ac:dyDescent="0.15">
      <c r="A127">
        <v>3574</v>
      </c>
      <c r="B127">
        <v>0</v>
      </c>
    </row>
    <row r="128" spans="1:2" ht="22" customHeight="1" x14ac:dyDescent="0.15">
      <c r="A128">
        <v>3570</v>
      </c>
      <c r="B128">
        <v>0</v>
      </c>
    </row>
    <row r="129" spans="1:2" ht="22" customHeight="1" x14ac:dyDescent="0.15">
      <c r="A129">
        <v>2799</v>
      </c>
      <c r="B129">
        <v>0</v>
      </c>
    </row>
    <row r="130" spans="1:2" ht="22" customHeight="1" x14ac:dyDescent="0.15">
      <c r="A130">
        <v>38234</v>
      </c>
      <c r="B130">
        <v>0</v>
      </c>
    </row>
    <row r="131" spans="1:2" ht="22" customHeight="1" x14ac:dyDescent="0.15">
      <c r="A131">
        <v>19920</v>
      </c>
      <c r="B131">
        <v>0</v>
      </c>
    </row>
    <row r="132" spans="1:2" ht="22" customHeight="1" x14ac:dyDescent="0.15">
      <c r="A132">
        <v>30839</v>
      </c>
      <c r="B132">
        <v>0</v>
      </c>
    </row>
    <row r="133" spans="1:2" ht="22" customHeight="1" x14ac:dyDescent="0.15">
      <c r="A133">
        <v>17920</v>
      </c>
      <c r="B133">
        <v>0</v>
      </c>
    </row>
    <row r="134" spans="1:2" ht="22" customHeight="1" x14ac:dyDescent="0.15">
      <c r="A134">
        <v>9700</v>
      </c>
      <c r="B134">
        <v>0</v>
      </c>
    </row>
    <row r="135" spans="1:2" ht="22" customHeight="1" x14ac:dyDescent="0.15">
      <c r="A135">
        <v>9383</v>
      </c>
      <c r="B135">
        <v>0</v>
      </c>
    </row>
    <row r="136" spans="1:2" ht="22" customHeight="1" x14ac:dyDescent="0.15">
      <c r="A136">
        <v>6850</v>
      </c>
      <c r="B136">
        <v>0</v>
      </c>
    </row>
    <row r="137" spans="1:2" ht="22" customHeight="1" x14ac:dyDescent="0.15">
      <c r="A137">
        <v>36108</v>
      </c>
      <c r="B137">
        <v>0</v>
      </c>
    </row>
    <row r="138" spans="1:2" ht="22" customHeight="1" x14ac:dyDescent="0.15">
      <c r="A138">
        <v>29560</v>
      </c>
      <c r="B138">
        <v>0</v>
      </c>
    </row>
    <row r="139" spans="1:2" ht="22" customHeight="1" x14ac:dyDescent="0.15">
      <c r="A139">
        <v>3490</v>
      </c>
      <c r="B139">
        <v>0</v>
      </c>
    </row>
    <row r="140" spans="1:2" ht="22" customHeight="1" x14ac:dyDescent="0.15">
      <c r="A140">
        <v>9373</v>
      </c>
      <c r="B140">
        <v>0</v>
      </c>
    </row>
    <row r="141" spans="1:2" ht="22" customHeight="1" x14ac:dyDescent="0.15">
      <c r="A141">
        <v>7740</v>
      </c>
      <c r="B141">
        <v>0</v>
      </c>
    </row>
    <row r="142" spans="1:2" ht="22" customHeight="1" x14ac:dyDescent="0.15">
      <c r="A142">
        <v>7282</v>
      </c>
      <c r="B142">
        <v>0</v>
      </c>
    </row>
    <row r="143" spans="1:2" ht="22" customHeight="1" x14ac:dyDescent="0.15">
      <c r="A143">
        <v>3068</v>
      </c>
      <c r="B143">
        <v>0</v>
      </c>
    </row>
    <row r="144" spans="1:2" ht="22" customHeight="1" x14ac:dyDescent="0.15">
      <c r="A144">
        <v>23440</v>
      </c>
      <c r="B144">
        <v>0</v>
      </c>
    </row>
    <row r="145" spans="1:2" ht="22" customHeight="1" x14ac:dyDescent="0.15">
      <c r="A145">
        <v>14060</v>
      </c>
      <c r="B145">
        <v>0</v>
      </c>
    </row>
    <row r="146" spans="1:2" ht="22" customHeight="1" x14ac:dyDescent="0.15">
      <c r="A146">
        <v>3600</v>
      </c>
      <c r="B146">
        <v>0</v>
      </c>
    </row>
    <row r="147" spans="1:2" ht="22" customHeight="1" x14ac:dyDescent="0.15">
      <c r="A147">
        <f>AVERAGE(A3:A146)</f>
        <v>12529.277777777777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FC4-C1A2-6C40-B1B8-4D0CA1F424AE}">
  <dimension ref="A1:I26"/>
  <sheetViews>
    <sheetView tabSelected="1" topLeftCell="A6" workbookViewId="0">
      <selection activeCell="C12" sqref="C12"/>
    </sheetView>
  </sheetViews>
  <sheetFormatPr baseColWidth="10" defaultRowHeight="16" x14ac:dyDescent="0.15"/>
  <cols>
    <col min="1" max="1" width="13.6640625" style="55" customWidth="1"/>
    <col min="2" max="2" width="16" style="55" bestFit="1" customWidth="1"/>
    <col min="3" max="3" width="15.83203125" style="55" bestFit="1" customWidth="1"/>
    <col min="4" max="4" width="16" style="55" bestFit="1" customWidth="1"/>
    <col min="5" max="5" width="15.1640625" style="55" bestFit="1" customWidth="1"/>
    <col min="6" max="9" width="16" style="55" bestFit="1" customWidth="1"/>
    <col min="10" max="16384" width="10.83203125" style="55"/>
  </cols>
  <sheetData>
    <row r="1" spans="1:9" ht="51" x14ac:dyDescent="0.15">
      <c r="A1" s="55" t="s">
        <v>65</v>
      </c>
    </row>
    <row r="2" spans="1:9" ht="17" thickBot="1" x14ac:dyDescent="0.2"/>
    <row r="3" spans="1:9" ht="17" x14ac:dyDescent="0.15">
      <c r="A3" s="56" t="s">
        <v>66</v>
      </c>
      <c r="B3" s="56"/>
    </row>
    <row r="4" spans="1:9" ht="17" x14ac:dyDescent="0.15">
      <c r="A4" s="57" t="s">
        <v>67</v>
      </c>
      <c r="B4" s="57">
        <v>0.86280858480013789</v>
      </c>
    </row>
    <row r="5" spans="1:9" ht="17" x14ac:dyDescent="0.15">
      <c r="A5" s="60" t="s">
        <v>68</v>
      </c>
      <c r="B5" s="60">
        <v>0.74443865400481668</v>
      </c>
    </row>
    <row r="6" spans="1:9" ht="34" x14ac:dyDescent="0.15">
      <c r="A6" s="60" t="s">
        <v>69</v>
      </c>
      <c r="B6" s="60">
        <v>0.73443842742239651</v>
      </c>
    </row>
    <row r="7" spans="1:9" ht="34" x14ac:dyDescent="0.15">
      <c r="A7" s="57" t="s">
        <v>70</v>
      </c>
      <c r="B7" s="57">
        <v>4922.6193455686771</v>
      </c>
    </row>
    <row r="8" spans="1:9" ht="35" thickBot="1" x14ac:dyDescent="0.2">
      <c r="A8" s="58" t="s">
        <v>71</v>
      </c>
      <c r="B8" s="58">
        <v>240</v>
      </c>
    </row>
    <row r="10" spans="1:9" ht="18" thickBot="1" x14ac:dyDescent="0.2">
      <c r="A10" s="55" t="s">
        <v>72</v>
      </c>
    </row>
    <row r="11" spans="1:9" ht="17" x14ac:dyDescent="0.15">
      <c r="A11" s="59"/>
      <c r="B11" s="59" t="s">
        <v>77</v>
      </c>
      <c r="C11" s="59" t="s">
        <v>78</v>
      </c>
      <c r="D11" s="59" t="s">
        <v>79</v>
      </c>
      <c r="E11" s="59" t="s">
        <v>13</v>
      </c>
      <c r="F11" s="59" t="s">
        <v>80</v>
      </c>
    </row>
    <row r="12" spans="1:9" ht="17" x14ac:dyDescent="0.15">
      <c r="A12" s="57" t="s">
        <v>73</v>
      </c>
      <c r="B12" s="57">
        <v>9</v>
      </c>
      <c r="C12" s="57">
        <v>16235067276.748121</v>
      </c>
      <c r="D12" s="57">
        <v>1803896364.0831246</v>
      </c>
      <c r="E12" s="57">
        <v>74.44217867158072</v>
      </c>
      <c r="F12" s="60">
        <v>3.9269228802209642E-63</v>
      </c>
    </row>
    <row r="13" spans="1:9" ht="17" x14ac:dyDescent="0.15">
      <c r="A13" s="57" t="s">
        <v>74</v>
      </c>
      <c r="B13" s="57">
        <v>230</v>
      </c>
      <c r="C13" s="57">
        <v>5573401680.9144077</v>
      </c>
      <c r="D13" s="57">
        <v>24232181.22136699</v>
      </c>
      <c r="E13" s="57"/>
      <c r="F13" s="57"/>
    </row>
    <row r="14" spans="1:9" ht="18" thickBot="1" x14ac:dyDescent="0.2">
      <c r="A14" s="58" t="s">
        <v>75</v>
      </c>
      <c r="B14" s="58">
        <v>239</v>
      </c>
      <c r="C14" s="58">
        <v>21808468957.662529</v>
      </c>
      <c r="D14" s="58"/>
      <c r="E14" s="58"/>
      <c r="F14" s="58"/>
    </row>
    <row r="15" spans="1:9" ht="17" thickBot="1" x14ac:dyDescent="0.2"/>
    <row r="16" spans="1:9" ht="17" x14ac:dyDescent="0.15">
      <c r="A16" s="59"/>
      <c r="B16" s="59" t="s">
        <v>81</v>
      </c>
      <c r="C16" s="59" t="s">
        <v>70</v>
      </c>
      <c r="D16" s="59" t="s">
        <v>82</v>
      </c>
      <c r="E16" s="59" t="s">
        <v>83</v>
      </c>
      <c r="F16" s="59" t="s">
        <v>84</v>
      </c>
      <c r="G16" s="59" t="s">
        <v>85</v>
      </c>
      <c r="H16" s="59" t="s">
        <v>86</v>
      </c>
      <c r="I16" s="59" t="s">
        <v>87</v>
      </c>
    </row>
    <row r="17" spans="1:9" ht="17" x14ac:dyDescent="0.15">
      <c r="A17" s="57" t="s">
        <v>76</v>
      </c>
      <c r="B17" s="57">
        <v>74209.812786382288</v>
      </c>
      <c r="C17" s="57">
        <v>18499.427015126195</v>
      </c>
      <c r="D17" s="57">
        <v>4.0114654754281895</v>
      </c>
      <c r="E17" s="57">
        <v>8.1624331684833302E-5</v>
      </c>
      <c r="F17" s="57">
        <v>37759.803951095797</v>
      </c>
      <c r="G17" s="57">
        <v>110659.82162166879</v>
      </c>
      <c r="H17" s="57">
        <v>37759.803951095797</v>
      </c>
      <c r="I17" s="57">
        <v>110659.82162166879</v>
      </c>
    </row>
    <row r="18" spans="1:9" ht="34" x14ac:dyDescent="0.15">
      <c r="A18" s="57" t="s">
        <v>2</v>
      </c>
      <c r="B18" s="57">
        <v>4.5482761164454626</v>
      </c>
      <c r="C18" s="57">
        <v>1.0622377645160967</v>
      </c>
      <c r="D18" s="57">
        <v>4.2817872498794403</v>
      </c>
      <c r="E18" s="57">
        <v>2.7236138500873894E-5</v>
      </c>
      <c r="F18" s="57">
        <v>2.4553152982467061</v>
      </c>
      <c r="G18" s="57">
        <v>6.641236934644219</v>
      </c>
      <c r="H18" s="57">
        <v>2.4553152982467061</v>
      </c>
      <c r="I18" s="57">
        <v>6.641236934644219</v>
      </c>
    </row>
    <row r="19" spans="1:9" ht="51" x14ac:dyDescent="0.15">
      <c r="A19" s="57" t="s">
        <v>3</v>
      </c>
      <c r="B19" s="57">
        <v>-562.45720660394704</v>
      </c>
      <c r="C19" s="57">
        <v>127.20881726244966</v>
      </c>
      <c r="D19" s="57">
        <v>-4.4215268934032999</v>
      </c>
      <c r="E19" s="57">
        <v>1.5116126829825009E-5</v>
      </c>
      <c r="F19" s="57">
        <v>-813.10078109689493</v>
      </c>
      <c r="G19" s="57">
        <v>-311.81363211099915</v>
      </c>
      <c r="H19" s="57">
        <v>-813.10078109689493</v>
      </c>
      <c r="I19" s="57">
        <v>-311.81363211099915</v>
      </c>
    </row>
    <row r="20" spans="1:9" ht="17" x14ac:dyDescent="0.15">
      <c r="A20" s="57" t="s">
        <v>4</v>
      </c>
      <c r="B20" s="57">
        <v>-4253.8686583146618</v>
      </c>
      <c r="C20" s="57">
        <v>899.09384564645939</v>
      </c>
      <c r="D20" s="57">
        <v>-4.7312843691595718</v>
      </c>
      <c r="E20" s="57">
        <v>3.8955080014441611E-6</v>
      </c>
      <c r="F20" s="57">
        <v>-6025.3818295479596</v>
      </c>
      <c r="G20" s="57">
        <v>-2482.3554870813637</v>
      </c>
      <c r="H20" s="57">
        <v>-6025.3818295479596</v>
      </c>
      <c r="I20" s="57">
        <v>-2482.3554870813637</v>
      </c>
    </row>
    <row r="21" spans="1:9" ht="17" x14ac:dyDescent="0.15">
      <c r="A21" s="57" t="s">
        <v>88</v>
      </c>
      <c r="B21" s="57">
        <v>650.33665188853513</v>
      </c>
      <c r="C21" s="57">
        <v>3527.0829228869798</v>
      </c>
      <c r="D21" s="57">
        <v>0.18438371484507743</v>
      </c>
      <c r="E21" s="57">
        <v>0.85387491277550964</v>
      </c>
      <c r="F21" s="57">
        <v>-6299.1868980516156</v>
      </c>
      <c r="G21" s="57">
        <v>7599.8602018286856</v>
      </c>
      <c r="H21" s="57">
        <v>-6299.1868980516156</v>
      </c>
      <c r="I21" s="57">
        <v>7599.8602018286856</v>
      </c>
    </row>
    <row r="22" spans="1:9" ht="17" x14ac:dyDescent="0.15">
      <c r="A22" s="57" t="s">
        <v>89</v>
      </c>
      <c r="B22" s="57">
        <v>-9109.803819903309</v>
      </c>
      <c r="C22" s="57">
        <v>3743.1486180037587</v>
      </c>
      <c r="D22" s="57">
        <v>-2.4337275244929004</v>
      </c>
      <c r="E22" s="57">
        <v>1.5707052145894376E-2</v>
      </c>
      <c r="F22" s="57">
        <v>-16485.048474046816</v>
      </c>
      <c r="G22" s="57">
        <v>-1734.5591657598034</v>
      </c>
      <c r="H22" s="57">
        <v>-16485.048474046816</v>
      </c>
      <c r="I22" s="57">
        <v>-1734.5591657598034</v>
      </c>
    </row>
    <row r="23" spans="1:9" ht="17" x14ac:dyDescent="0.15">
      <c r="A23" s="57" t="s">
        <v>90</v>
      </c>
      <c r="B23" s="57">
        <v>-18268.985287500549</v>
      </c>
      <c r="C23" s="57">
        <v>3621.9120468548426</v>
      </c>
      <c r="D23" s="57">
        <v>-5.0440168207189835</v>
      </c>
      <c r="E23" s="57">
        <v>9.2470450436384104E-7</v>
      </c>
      <c r="F23" s="57">
        <v>-25405.35367342642</v>
      </c>
      <c r="G23" s="57">
        <v>-11132.616901574678</v>
      </c>
      <c r="H23" s="57">
        <v>-25405.35367342642</v>
      </c>
      <c r="I23" s="57">
        <v>-11132.616901574678</v>
      </c>
    </row>
    <row r="24" spans="1:9" ht="17" x14ac:dyDescent="0.15">
      <c r="A24" s="57" t="s">
        <v>91</v>
      </c>
      <c r="B24" s="57">
        <v>-9365.3722665912974</v>
      </c>
      <c r="C24" s="57">
        <v>3809.2475268372596</v>
      </c>
      <c r="D24" s="57">
        <v>-2.458588527159109</v>
      </c>
      <c r="E24" s="57">
        <v>1.4686732987233841E-2</v>
      </c>
      <c r="F24" s="57">
        <v>-16870.853700988264</v>
      </c>
      <c r="G24" s="57">
        <v>-1859.8908321943318</v>
      </c>
      <c r="H24" s="57">
        <v>-16870.853700988264</v>
      </c>
      <c r="I24" s="57">
        <v>-1859.8908321943318</v>
      </c>
    </row>
    <row r="25" spans="1:9" ht="17" x14ac:dyDescent="0.15">
      <c r="A25" s="57" t="s">
        <v>92</v>
      </c>
      <c r="B25" s="57">
        <v>-20031.058196555769</v>
      </c>
      <c r="C25" s="57">
        <v>3696.6183815374793</v>
      </c>
      <c r="D25" s="57">
        <v>-5.4187519860312303</v>
      </c>
      <c r="E25" s="57">
        <v>1.5113328307925081E-7</v>
      </c>
      <c r="F25" s="57">
        <v>-27314.622847371764</v>
      </c>
      <c r="G25" s="57">
        <v>-12747.493545739775</v>
      </c>
      <c r="H25" s="57">
        <v>-27314.622847371764</v>
      </c>
      <c r="I25" s="57">
        <v>-12747.493545739775</v>
      </c>
    </row>
    <row r="26" spans="1:9" ht="18" thickBot="1" x14ac:dyDescent="0.2">
      <c r="A26" s="58" t="s">
        <v>93</v>
      </c>
      <c r="B26" s="58">
        <v>-3582.6792425792601</v>
      </c>
      <c r="C26" s="58">
        <v>4093.4866871157287</v>
      </c>
      <c r="D26" s="58">
        <v>-0.87521458268223085</v>
      </c>
      <c r="E26" s="58">
        <v>0.38237021052716935</v>
      </c>
      <c r="F26" s="58">
        <v>-11648.206125681922</v>
      </c>
      <c r="G26" s="58">
        <v>4482.8476405234005</v>
      </c>
      <c r="H26" s="58">
        <v>-11648.206125681922</v>
      </c>
      <c r="I26" s="58">
        <v>4482.8476405234005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76C8-6125-C649-BCF6-2C28A7249E76}">
  <dimension ref="A1:L251"/>
  <sheetViews>
    <sheetView zoomScale="160" zoomScaleNormal="160" workbookViewId="0">
      <selection activeCell="I8" sqref="I8"/>
    </sheetView>
  </sheetViews>
  <sheetFormatPr baseColWidth="10" defaultRowHeight="13" x14ac:dyDescent="0.15"/>
  <cols>
    <col min="1" max="1" width="16.1640625" style="44" customWidth="1"/>
    <col min="2" max="2" width="15.33203125" customWidth="1"/>
    <col min="3" max="3" width="16.5" customWidth="1"/>
    <col min="4" max="4" width="16.33203125" customWidth="1"/>
    <col min="5" max="5" width="13.1640625" customWidth="1"/>
    <col min="11" max="11" width="17" customWidth="1"/>
    <col min="12" max="12" width="12.1640625" customWidth="1"/>
  </cols>
  <sheetData>
    <row r="1" spans="1:12" x14ac:dyDescent="0.15">
      <c r="A1" s="61"/>
      <c r="B1" s="23"/>
      <c r="C1" s="23"/>
      <c r="D1" s="23"/>
      <c r="E1" s="22"/>
      <c r="K1" s="23"/>
      <c r="L1" s="23"/>
    </row>
    <row r="2" spans="1:12" s="65" customFormat="1" ht="17" x14ac:dyDescent="0.15">
      <c r="A2" s="63" t="s">
        <v>0</v>
      </c>
      <c r="B2" s="63" t="s">
        <v>2</v>
      </c>
      <c r="C2" s="63" t="s">
        <v>3</v>
      </c>
      <c r="D2" s="63" t="s">
        <v>4</v>
      </c>
      <c r="E2" s="64" t="s">
        <v>88</v>
      </c>
      <c r="F2" s="65" t="s">
        <v>89</v>
      </c>
      <c r="G2" s="65" t="s">
        <v>90</v>
      </c>
      <c r="H2" s="65" t="s">
        <v>91</v>
      </c>
      <c r="I2" s="65" t="s">
        <v>92</v>
      </c>
      <c r="J2" s="65" t="s">
        <v>93</v>
      </c>
      <c r="K2" s="63" t="s">
        <v>6</v>
      </c>
      <c r="L2" s="63" t="s">
        <v>5</v>
      </c>
    </row>
    <row r="3" spans="1:12" x14ac:dyDescent="0.15">
      <c r="A3" s="66">
        <v>3068</v>
      </c>
      <c r="B3" s="28">
        <v>0.17</v>
      </c>
      <c r="C3" s="28">
        <v>16.12</v>
      </c>
      <c r="D3" s="28">
        <v>0</v>
      </c>
      <c r="E3" s="30">
        <f>IF(K3="M",0,1)</f>
        <v>0</v>
      </c>
      <c r="F3">
        <f>IF(K3="A",0,1)</f>
        <v>1</v>
      </c>
      <c r="G3">
        <f>IF(K3="B",0,1)</f>
        <v>1</v>
      </c>
      <c r="H3">
        <f>IF(K3="F",0,1)</f>
        <v>1</v>
      </c>
      <c r="I3">
        <f>IF(K3="O",0,1)</f>
        <v>1</v>
      </c>
      <c r="J3">
        <f>IF(K3="K",0,1)</f>
        <v>1</v>
      </c>
      <c r="K3" s="29" t="s">
        <v>8</v>
      </c>
      <c r="L3" s="29" t="s">
        <v>7</v>
      </c>
    </row>
    <row r="4" spans="1:12" x14ac:dyDescent="0.15">
      <c r="A4" s="66">
        <v>3042</v>
      </c>
      <c r="B4" s="28">
        <v>0.1542</v>
      </c>
      <c r="C4" s="28">
        <v>16.600000000000001</v>
      </c>
      <c r="D4" s="28">
        <v>0</v>
      </c>
      <c r="E4" s="30">
        <f>IF(K4="M",0,1)</f>
        <v>0</v>
      </c>
      <c r="F4">
        <f>IF(K4="A",0,1)</f>
        <v>1</v>
      </c>
      <c r="G4">
        <f>IF(K4="B",0,1)</f>
        <v>1</v>
      </c>
      <c r="H4">
        <f>IF(K4="F",0,1)</f>
        <v>1</v>
      </c>
      <c r="I4">
        <f>IF(K4="O",0,1)</f>
        <v>1</v>
      </c>
      <c r="J4">
        <f>IF(K4="K",0,1)</f>
        <v>1</v>
      </c>
      <c r="K4" s="29" t="s">
        <v>8</v>
      </c>
      <c r="L4" s="29" t="s">
        <v>7</v>
      </c>
    </row>
    <row r="5" spans="1:12" x14ac:dyDescent="0.15">
      <c r="A5" s="66">
        <v>2600</v>
      </c>
      <c r="B5" s="28">
        <v>0.10199999999999999</v>
      </c>
      <c r="C5" s="28">
        <v>18.7</v>
      </c>
      <c r="D5" s="28">
        <v>0</v>
      </c>
      <c r="E5" s="30">
        <f>IF(K5="M",0,1)</f>
        <v>0</v>
      </c>
      <c r="F5">
        <f>IF(K5="A",0,1)</f>
        <v>1</v>
      </c>
      <c r="G5">
        <f>IF(K5="B",0,1)</f>
        <v>1</v>
      </c>
      <c r="H5">
        <f>IF(K5="F",0,1)</f>
        <v>1</v>
      </c>
      <c r="I5">
        <f>IF(K5="O",0,1)</f>
        <v>1</v>
      </c>
      <c r="J5">
        <f>IF(K5="K",0,1)</f>
        <v>1</v>
      </c>
      <c r="K5" s="29" t="s">
        <v>8</v>
      </c>
      <c r="L5" s="29" t="s">
        <v>7</v>
      </c>
    </row>
    <row r="6" spans="1:12" x14ac:dyDescent="0.15">
      <c r="A6" s="66">
        <v>2800</v>
      </c>
      <c r="B6" s="28">
        <v>0.16</v>
      </c>
      <c r="C6" s="28">
        <v>16.649999999999999</v>
      </c>
      <c r="D6" s="28">
        <v>0</v>
      </c>
      <c r="E6" s="30">
        <f>IF(K6="M",0,1)</f>
        <v>0</v>
      </c>
      <c r="F6">
        <f>IF(K6="A",0,1)</f>
        <v>1</v>
      </c>
      <c r="G6">
        <f>IF(K6="B",0,1)</f>
        <v>1</v>
      </c>
      <c r="H6">
        <f>IF(K6="F",0,1)</f>
        <v>1</v>
      </c>
      <c r="I6">
        <f>IF(K6="O",0,1)</f>
        <v>1</v>
      </c>
      <c r="J6">
        <f>IF(K6="K",0,1)</f>
        <v>1</v>
      </c>
      <c r="K6" s="29" t="s">
        <v>8</v>
      </c>
      <c r="L6" s="29" t="s">
        <v>7</v>
      </c>
    </row>
    <row r="7" spans="1:12" x14ac:dyDescent="0.15">
      <c r="A7" s="66">
        <v>1939</v>
      </c>
      <c r="B7" s="28">
        <v>0.10299999999999999</v>
      </c>
      <c r="C7" s="28">
        <v>20.059999999999999</v>
      </c>
      <c r="D7" s="28">
        <v>0</v>
      </c>
      <c r="E7" s="30">
        <f>IF(K7="M",0,1)</f>
        <v>0</v>
      </c>
      <c r="F7">
        <f>IF(K7="A",0,1)</f>
        <v>1</v>
      </c>
      <c r="G7">
        <f>IF(K7="B",0,1)</f>
        <v>1</v>
      </c>
      <c r="H7">
        <f>IF(K7="F",0,1)</f>
        <v>1</v>
      </c>
      <c r="I7">
        <f>IF(K7="O",0,1)</f>
        <v>1</v>
      </c>
      <c r="J7">
        <f>IF(K7="K",0,1)</f>
        <v>1</v>
      </c>
      <c r="K7" s="39" t="s">
        <v>8</v>
      </c>
      <c r="L7" s="29" t="s">
        <v>7</v>
      </c>
    </row>
    <row r="8" spans="1:12" x14ac:dyDescent="0.15">
      <c r="A8" s="66">
        <v>2840</v>
      </c>
      <c r="B8" s="28">
        <v>0.11</v>
      </c>
      <c r="C8" s="28">
        <v>16.98</v>
      </c>
      <c r="D8" s="28">
        <v>0</v>
      </c>
      <c r="E8" s="30">
        <f>IF(K8="M",0,1)</f>
        <v>0</v>
      </c>
      <c r="F8">
        <f>IF(K8="A",0,1)</f>
        <v>1</v>
      </c>
      <c r="G8">
        <f>IF(K8="B",0,1)</f>
        <v>1</v>
      </c>
      <c r="H8">
        <f>IF(K8="F",0,1)</f>
        <v>1</v>
      </c>
      <c r="I8">
        <f>IF(K8="O",0,1)</f>
        <v>1</v>
      </c>
      <c r="J8">
        <f>IF(K8="K",0,1)</f>
        <v>1</v>
      </c>
      <c r="K8" s="29" t="s">
        <v>8</v>
      </c>
      <c r="L8" s="29" t="s">
        <v>7</v>
      </c>
    </row>
    <row r="9" spans="1:12" x14ac:dyDescent="0.15">
      <c r="A9" s="66">
        <v>2637</v>
      </c>
      <c r="B9" s="28">
        <v>0.127</v>
      </c>
      <c r="C9" s="28">
        <v>17.22</v>
      </c>
      <c r="D9" s="28">
        <v>0</v>
      </c>
      <c r="E9" s="30">
        <f>IF(K9="M",0,1)</f>
        <v>0</v>
      </c>
      <c r="F9">
        <f>IF(K9="A",0,1)</f>
        <v>1</v>
      </c>
      <c r="G9">
        <f>IF(K9="B",0,1)</f>
        <v>1</v>
      </c>
      <c r="H9">
        <f>IF(K9="F",0,1)</f>
        <v>1</v>
      </c>
      <c r="I9">
        <f>IF(K9="O",0,1)</f>
        <v>1</v>
      </c>
      <c r="J9">
        <f>IF(K9="K",0,1)</f>
        <v>1</v>
      </c>
      <c r="K9" s="29" t="s">
        <v>8</v>
      </c>
      <c r="L9" s="29" t="s">
        <v>7</v>
      </c>
    </row>
    <row r="10" spans="1:12" x14ac:dyDescent="0.15">
      <c r="A10" s="66">
        <v>2600</v>
      </c>
      <c r="B10" s="28">
        <v>9.6000000000000002E-2</v>
      </c>
      <c r="C10" s="28">
        <v>17.399999999999999</v>
      </c>
      <c r="D10" s="28">
        <v>0</v>
      </c>
      <c r="E10" s="30">
        <f>IF(K10="M",0,1)</f>
        <v>0</v>
      </c>
      <c r="F10">
        <f>IF(K10="A",0,1)</f>
        <v>1</v>
      </c>
      <c r="G10">
        <f>IF(K10="B",0,1)</f>
        <v>1</v>
      </c>
      <c r="H10">
        <f>IF(K10="F",0,1)</f>
        <v>1</v>
      </c>
      <c r="I10">
        <f>IF(K10="O",0,1)</f>
        <v>1</v>
      </c>
      <c r="J10">
        <f>IF(K10="K",0,1)</f>
        <v>1</v>
      </c>
      <c r="K10" s="29" t="s">
        <v>8</v>
      </c>
      <c r="L10" s="29" t="s">
        <v>7</v>
      </c>
    </row>
    <row r="11" spans="1:12" x14ac:dyDescent="0.15">
      <c r="A11" s="66">
        <v>2650</v>
      </c>
      <c r="B11" s="28">
        <v>0.11</v>
      </c>
      <c r="C11" s="28">
        <v>17.45</v>
      </c>
      <c r="D11" s="28">
        <v>0</v>
      </c>
      <c r="E11" s="30">
        <f>IF(K11="M",0,1)</f>
        <v>0</v>
      </c>
      <c r="F11">
        <f>IF(K11="A",0,1)</f>
        <v>1</v>
      </c>
      <c r="G11">
        <f>IF(K11="B",0,1)</f>
        <v>1</v>
      </c>
      <c r="H11">
        <f>IF(K11="F",0,1)</f>
        <v>1</v>
      </c>
      <c r="I11">
        <f>IF(K11="O",0,1)</f>
        <v>1</v>
      </c>
      <c r="J11">
        <f>IF(K11="K",0,1)</f>
        <v>1</v>
      </c>
      <c r="K11" s="29" t="s">
        <v>8</v>
      </c>
      <c r="L11" s="29" t="s">
        <v>7</v>
      </c>
    </row>
    <row r="12" spans="1:12" x14ac:dyDescent="0.15">
      <c r="A12" s="66">
        <v>2700</v>
      </c>
      <c r="B12" s="28">
        <v>0.13</v>
      </c>
      <c r="C12" s="28">
        <v>16.05</v>
      </c>
      <c r="D12" s="28">
        <v>0</v>
      </c>
      <c r="E12" s="30">
        <f>IF(K12="M",0,1)</f>
        <v>0</v>
      </c>
      <c r="F12">
        <f>IF(K12="A",0,1)</f>
        <v>1</v>
      </c>
      <c r="G12">
        <f>IF(K12="B",0,1)</f>
        <v>1</v>
      </c>
      <c r="H12">
        <f>IF(K12="F",0,1)</f>
        <v>1</v>
      </c>
      <c r="I12">
        <f>IF(K12="O",0,1)</f>
        <v>1</v>
      </c>
      <c r="J12">
        <f>IF(K12="K",0,1)</f>
        <v>1</v>
      </c>
      <c r="K12" s="29" t="s">
        <v>8</v>
      </c>
      <c r="L12" s="29" t="s">
        <v>7</v>
      </c>
    </row>
    <row r="13" spans="1:12" x14ac:dyDescent="0.15">
      <c r="A13" s="66">
        <v>3341</v>
      </c>
      <c r="B13" s="28">
        <v>5.7000000000000002E-2</v>
      </c>
      <c r="C13" s="28">
        <v>16.23</v>
      </c>
      <c r="D13" s="28">
        <v>0</v>
      </c>
      <c r="E13" s="30">
        <f>IF(K13="M",0,1)</f>
        <v>0</v>
      </c>
      <c r="F13">
        <f>IF(K13="A",0,1)</f>
        <v>1</v>
      </c>
      <c r="G13">
        <f>IF(K13="B",0,1)</f>
        <v>1</v>
      </c>
      <c r="H13">
        <f>IF(K13="F",0,1)</f>
        <v>1</v>
      </c>
      <c r="I13">
        <f>IF(K13="O",0,1)</f>
        <v>1</v>
      </c>
      <c r="J13">
        <f>IF(K13="K",0,1)</f>
        <v>1</v>
      </c>
      <c r="K13" s="29" t="s">
        <v>8</v>
      </c>
      <c r="L13" s="29" t="s">
        <v>7</v>
      </c>
    </row>
    <row r="14" spans="1:12" x14ac:dyDescent="0.15">
      <c r="A14" s="66">
        <v>3432</v>
      </c>
      <c r="B14" s="28">
        <v>0.19</v>
      </c>
      <c r="C14" s="28">
        <v>16.940000000000001</v>
      </c>
      <c r="D14" s="28">
        <v>0</v>
      </c>
      <c r="E14" s="30">
        <f>IF(K14="M",0,1)</f>
        <v>0</v>
      </c>
      <c r="F14">
        <f>IF(K14="A",0,1)</f>
        <v>1</v>
      </c>
      <c r="G14">
        <f>IF(K14="B",0,1)</f>
        <v>1</v>
      </c>
      <c r="H14">
        <f>IF(K14="F",0,1)</f>
        <v>1</v>
      </c>
      <c r="I14">
        <f>IF(K14="O",0,1)</f>
        <v>1</v>
      </c>
      <c r="J14">
        <f>IF(K14="K",0,1)</f>
        <v>1</v>
      </c>
      <c r="K14" s="29" t="s">
        <v>8</v>
      </c>
      <c r="L14" s="29" t="s">
        <v>7</v>
      </c>
    </row>
    <row r="15" spans="1:12" x14ac:dyDescent="0.15">
      <c r="A15" s="66">
        <v>2983</v>
      </c>
      <c r="B15" s="28">
        <v>9.4E-2</v>
      </c>
      <c r="C15" s="28">
        <v>16.09</v>
      </c>
      <c r="D15" s="28">
        <v>0</v>
      </c>
      <c r="E15" s="30">
        <f>IF(K15="M",0,1)</f>
        <v>0</v>
      </c>
      <c r="F15">
        <f>IF(K15="A",0,1)</f>
        <v>1</v>
      </c>
      <c r="G15">
        <f>IF(K15="B",0,1)</f>
        <v>1</v>
      </c>
      <c r="H15">
        <f>IF(K15="F",0,1)</f>
        <v>1</v>
      </c>
      <c r="I15">
        <f>IF(K15="O",0,1)</f>
        <v>1</v>
      </c>
      <c r="J15">
        <f>IF(K15="K",0,1)</f>
        <v>1</v>
      </c>
      <c r="K15" s="29" t="s">
        <v>8</v>
      </c>
      <c r="L15" s="29" t="s">
        <v>7</v>
      </c>
    </row>
    <row r="16" spans="1:12" x14ac:dyDescent="0.15">
      <c r="A16" s="66">
        <v>2835</v>
      </c>
      <c r="B16" s="28">
        <v>9.1800000000000007E-2</v>
      </c>
      <c r="C16" s="28">
        <v>16.96</v>
      </c>
      <c r="D16" s="28">
        <v>0</v>
      </c>
      <c r="E16" s="30">
        <f>IF(K16="M",0,1)</f>
        <v>0</v>
      </c>
      <c r="F16">
        <f>IF(K16="A",0,1)</f>
        <v>1</v>
      </c>
      <c r="G16">
        <f>IF(K16="B",0,1)</f>
        <v>1</v>
      </c>
      <c r="H16">
        <f>IF(K16="F",0,1)</f>
        <v>1</v>
      </c>
      <c r="I16">
        <f>IF(K16="O",0,1)</f>
        <v>1</v>
      </c>
      <c r="J16">
        <f>IF(K16="K",0,1)</f>
        <v>1</v>
      </c>
      <c r="K16" s="29" t="s">
        <v>8</v>
      </c>
      <c r="L16" s="29" t="s">
        <v>7</v>
      </c>
    </row>
    <row r="17" spans="1:12" x14ac:dyDescent="0.15">
      <c r="A17" s="66">
        <v>2935</v>
      </c>
      <c r="B17" s="28">
        <v>0.11600000000000001</v>
      </c>
      <c r="C17" s="28">
        <v>18.89</v>
      </c>
      <c r="D17" s="28">
        <v>0</v>
      </c>
      <c r="E17" s="30">
        <f>IF(K17="M",0,1)</f>
        <v>0</v>
      </c>
      <c r="F17">
        <f>IF(K17="A",0,1)</f>
        <v>1</v>
      </c>
      <c r="G17">
        <f>IF(K17="B",0,1)</f>
        <v>1</v>
      </c>
      <c r="H17">
        <f>IF(K17="F",0,1)</f>
        <v>1</v>
      </c>
      <c r="I17">
        <f>IF(K17="O",0,1)</f>
        <v>1</v>
      </c>
      <c r="J17">
        <f>IF(K17="K",0,1)</f>
        <v>1</v>
      </c>
      <c r="K17" s="29" t="s">
        <v>8</v>
      </c>
      <c r="L17" s="29" t="s">
        <v>7</v>
      </c>
    </row>
    <row r="18" spans="1:12" x14ac:dyDescent="0.15">
      <c r="A18" s="66">
        <v>3295</v>
      </c>
      <c r="B18" s="28">
        <v>0.13200000000000001</v>
      </c>
      <c r="C18" s="28">
        <v>17.13</v>
      </c>
      <c r="D18" s="28">
        <v>0</v>
      </c>
      <c r="E18" s="30">
        <f>IF(K18="M",0,1)</f>
        <v>0</v>
      </c>
      <c r="F18">
        <f>IF(K18="A",0,1)</f>
        <v>1</v>
      </c>
      <c r="G18">
        <f>IF(K18="B",0,1)</f>
        <v>1</v>
      </c>
      <c r="H18">
        <f>IF(K18="F",0,1)</f>
        <v>1</v>
      </c>
      <c r="I18">
        <f>IF(K18="O",0,1)</f>
        <v>1</v>
      </c>
      <c r="J18">
        <f>IF(K18="K",0,1)</f>
        <v>1</v>
      </c>
      <c r="K18" s="29" t="s">
        <v>8</v>
      </c>
      <c r="L18" s="29" t="s">
        <v>7</v>
      </c>
    </row>
    <row r="19" spans="1:12" x14ac:dyDescent="0.15">
      <c r="A19" s="66">
        <v>2945</v>
      </c>
      <c r="B19" s="28">
        <v>9.2999999999999999E-2</v>
      </c>
      <c r="C19" s="28">
        <v>18.34</v>
      </c>
      <c r="D19" s="28">
        <v>0</v>
      </c>
      <c r="E19" s="30">
        <f>IF(K19="M",0,1)</f>
        <v>0</v>
      </c>
      <c r="F19">
        <f>IF(K19="A",0,1)</f>
        <v>1</v>
      </c>
      <c r="G19">
        <f>IF(K19="B",0,1)</f>
        <v>1</v>
      </c>
      <c r="H19">
        <f>IF(K19="F",0,1)</f>
        <v>1</v>
      </c>
      <c r="I19">
        <f>IF(K19="O",0,1)</f>
        <v>1</v>
      </c>
      <c r="J19">
        <f>IF(K19="K",0,1)</f>
        <v>1</v>
      </c>
      <c r="K19" s="29" t="s">
        <v>8</v>
      </c>
      <c r="L19" s="29" t="s">
        <v>7</v>
      </c>
    </row>
    <row r="20" spans="1:12" x14ac:dyDescent="0.15">
      <c r="A20" s="66">
        <v>2817</v>
      </c>
      <c r="B20" s="28">
        <v>9.11E-2</v>
      </c>
      <c r="C20" s="28">
        <v>16.45</v>
      </c>
      <c r="D20" s="28">
        <v>0</v>
      </c>
      <c r="E20" s="30">
        <f>IF(K20="M",0,1)</f>
        <v>0</v>
      </c>
      <c r="F20">
        <f>IF(K20="A",0,1)</f>
        <v>1</v>
      </c>
      <c r="G20">
        <f>IF(K20="B",0,1)</f>
        <v>1</v>
      </c>
      <c r="H20">
        <f>IF(K20="F",0,1)</f>
        <v>1</v>
      </c>
      <c r="I20">
        <f>IF(K20="O",0,1)</f>
        <v>1</v>
      </c>
      <c r="J20">
        <f>IF(K20="K",0,1)</f>
        <v>1</v>
      </c>
      <c r="K20" s="29" t="s">
        <v>8</v>
      </c>
      <c r="L20" s="29" t="s">
        <v>7</v>
      </c>
    </row>
    <row r="21" spans="1:12" x14ac:dyDescent="0.15">
      <c r="A21" s="66">
        <v>2774</v>
      </c>
      <c r="B21" s="28">
        <v>0.11799999999999999</v>
      </c>
      <c r="C21" s="28">
        <v>17.39</v>
      </c>
      <c r="D21" s="28">
        <v>0</v>
      </c>
      <c r="E21" s="30">
        <f>IF(K21="M",0,1)</f>
        <v>0</v>
      </c>
      <c r="F21">
        <f>IF(K21="A",0,1)</f>
        <v>1</v>
      </c>
      <c r="G21">
        <f>IF(K21="B",0,1)</f>
        <v>1</v>
      </c>
      <c r="H21">
        <f>IF(K21="F",0,1)</f>
        <v>1</v>
      </c>
      <c r="I21">
        <f>IF(K21="O",0,1)</f>
        <v>1</v>
      </c>
      <c r="J21">
        <f>IF(K21="K",0,1)</f>
        <v>1</v>
      </c>
      <c r="K21" s="29" t="s">
        <v>8</v>
      </c>
      <c r="L21" s="29" t="s">
        <v>7</v>
      </c>
    </row>
    <row r="22" spans="1:12" x14ac:dyDescent="0.15">
      <c r="A22" s="66">
        <v>2871</v>
      </c>
      <c r="B22" s="28">
        <v>0.12</v>
      </c>
      <c r="C22" s="28">
        <v>19.43</v>
      </c>
      <c r="D22" s="28">
        <v>0</v>
      </c>
      <c r="E22" s="30">
        <f>IF(K22="M",0,1)</f>
        <v>0</v>
      </c>
      <c r="F22">
        <f>IF(K22="A",0,1)</f>
        <v>1</v>
      </c>
      <c r="G22">
        <f>IF(K22="B",0,1)</f>
        <v>1</v>
      </c>
      <c r="H22">
        <f>IF(K22="F",0,1)</f>
        <v>1</v>
      </c>
      <c r="I22">
        <f>IF(K22="O",0,1)</f>
        <v>1</v>
      </c>
      <c r="J22">
        <f>IF(K22="K",0,1)</f>
        <v>1</v>
      </c>
      <c r="K22" s="29" t="s">
        <v>8</v>
      </c>
      <c r="L22" s="29" t="s">
        <v>7</v>
      </c>
    </row>
    <row r="23" spans="1:12" x14ac:dyDescent="0.15">
      <c r="A23" s="66">
        <v>3323</v>
      </c>
      <c r="B23" s="28">
        <v>9.1200000000000003E-2</v>
      </c>
      <c r="C23" s="28">
        <v>17.16</v>
      </c>
      <c r="D23" s="28">
        <v>0</v>
      </c>
      <c r="E23" s="30">
        <f>IF(K23="M",0,1)</f>
        <v>0</v>
      </c>
      <c r="F23">
        <f>IF(K23="A",0,1)</f>
        <v>1</v>
      </c>
      <c r="G23">
        <f>IF(K23="B",0,1)</f>
        <v>1</v>
      </c>
      <c r="H23">
        <f>IF(K23="F",0,1)</f>
        <v>1</v>
      </c>
      <c r="I23">
        <f>IF(K23="O",0,1)</f>
        <v>1</v>
      </c>
      <c r="J23">
        <f>IF(K23="K",0,1)</f>
        <v>1</v>
      </c>
      <c r="K23" s="29" t="s">
        <v>8</v>
      </c>
      <c r="L23" s="29" t="s">
        <v>7</v>
      </c>
    </row>
    <row r="24" spans="1:12" x14ac:dyDescent="0.15">
      <c r="A24" s="66">
        <v>3531</v>
      </c>
      <c r="B24" s="28">
        <v>9.7600000000000006E-2</v>
      </c>
      <c r="C24" s="28">
        <v>19.940000000000001</v>
      </c>
      <c r="D24" s="28">
        <v>0</v>
      </c>
      <c r="E24" s="30">
        <f>IF(K24="M",0,1)</f>
        <v>0</v>
      </c>
      <c r="F24">
        <f>IF(K24="A",0,1)</f>
        <v>1</v>
      </c>
      <c r="G24">
        <f>IF(K24="B",0,1)</f>
        <v>1</v>
      </c>
      <c r="H24">
        <f>IF(K24="F",0,1)</f>
        <v>1</v>
      </c>
      <c r="I24">
        <f>IF(K24="O",0,1)</f>
        <v>1</v>
      </c>
      <c r="J24">
        <f>IF(K24="K",0,1)</f>
        <v>1</v>
      </c>
      <c r="K24" s="29" t="s">
        <v>8</v>
      </c>
      <c r="L24" s="29" t="s">
        <v>7</v>
      </c>
    </row>
    <row r="25" spans="1:12" x14ac:dyDescent="0.15">
      <c r="A25" s="66">
        <v>3218</v>
      </c>
      <c r="B25" s="28">
        <v>0.11</v>
      </c>
      <c r="C25" s="28">
        <v>20.02</v>
      </c>
      <c r="D25" s="28">
        <v>0</v>
      </c>
      <c r="E25" s="30">
        <f>IF(K25="M",0,1)</f>
        <v>0</v>
      </c>
      <c r="F25">
        <f>IF(K25="A",0,1)</f>
        <v>1</v>
      </c>
      <c r="G25">
        <f>IF(K25="B",0,1)</f>
        <v>1</v>
      </c>
      <c r="H25">
        <f>IF(K25="F",0,1)</f>
        <v>1</v>
      </c>
      <c r="I25">
        <f>IF(K25="O",0,1)</f>
        <v>1</v>
      </c>
      <c r="J25">
        <f>IF(K25="K",0,1)</f>
        <v>1</v>
      </c>
      <c r="K25" s="29" t="s">
        <v>8</v>
      </c>
      <c r="L25" s="29" t="s">
        <v>7</v>
      </c>
    </row>
    <row r="26" spans="1:12" x14ac:dyDescent="0.15">
      <c r="A26" s="66">
        <v>3146</v>
      </c>
      <c r="B26" s="28">
        <v>9.3200000000000005E-2</v>
      </c>
      <c r="C26" s="28">
        <v>16.920000000000002</v>
      </c>
      <c r="D26" s="28">
        <v>0</v>
      </c>
      <c r="E26" s="30">
        <f>IF(K26="M",0,1)</f>
        <v>0</v>
      </c>
      <c r="F26">
        <f>IF(K26="A",0,1)</f>
        <v>1</v>
      </c>
      <c r="G26">
        <f>IF(K26="B",0,1)</f>
        <v>1</v>
      </c>
      <c r="H26">
        <f>IF(K26="F",0,1)</f>
        <v>1</v>
      </c>
      <c r="I26">
        <f>IF(K26="O",0,1)</f>
        <v>1</v>
      </c>
      <c r="J26">
        <f>IF(K26="K",0,1)</f>
        <v>1</v>
      </c>
      <c r="K26" s="29" t="s">
        <v>8</v>
      </c>
      <c r="L26" s="29" t="s">
        <v>7</v>
      </c>
    </row>
    <row r="27" spans="1:12" x14ac:dyDescent="0.15">
      <c r="A27" s="66">
        <v>3511</v>
      </c>
      <c r="B27" s="28">
        <v>0.109</v>
      </c>
      <c r="C27" s="28">
        <v>17.12</v>
      </c>
      <c r="D27" s="28">
        <v>0</v>
      </c>
      <c r="E27" s="30">
        <f>IF(K27="M",0,1)</f>
        <v>0</v>
      </c>
      <c r="F27">
        <f>IF(K27="A",0,1)</f>
        <v>1</v>
      </c>
      <c r="G27">
        <f>IF(K27="B",0,1)</f>
        <v>1</v>
      </c>
      <c r="H27">
        <f>IF(K27="F",0,1)</f>
        <v>1</v>
      </c>
      <c r="I27">
        <f>IF(K27="O",0,1)</f>
        <v>1</v>
      </c>
      <c r="J27">
        <f>IF(K27="K",0,1)</f>
        <v>1</v>
      </c>
      <c r="K27" s="29" t="s">
        <v>8</v>
      </c>
      <c r="L27" s="29" t="s">
        <v>7</v>
      </c>
    </row>
    <row r="28" spans="1:12" x14ac:dyDescent="0.15">
      <c r="A28" s="66">
        <v>3225</v>
      </c>
      <c r="B28" s="28">
        <v>0.121</v>
      </c>
      <c r="C28" s="28">
        <v>19.63</v>
      </c>
      <c r="D28" s="28">
        <v>0</v>
      </c>
      <c r="E28" s="30">
        <f>IF(K28="M",0,1)</f>
        <v>0</v>
      </c>
      <c r="F28">
        <f>IF(K28="A",0,1)</f>
        <v>1</v>
      </c>
      <c r="G28">
        <f>IF(K28="B",0,1)</f>
        <v>1</v>
      </c>
      <c r="H28">
        <f>IF(K28="F",0,1)</f>
        <v>1</v>
      </c>
      <c r="I28">
        <f>IF(K28="O",0,1)</f>
        <v>1</v>
      </c>
      <c r="J28">
        <f>IF(K28="K",0,1)</f>
        <v>1</v>
      </c>
      <c r="K28" s="29" t="s">
        <v>8</v>
      </c>
      <c r="L28" s="29" t="s">
        <v>7</v>
      </c>
    </row>
    <row r="29" spans="1:12" x14ac:dyDescent="0.15">
      <c r="A29" s="66">
        <v>2935</v>
      </c>
      <c r="B29" s="28">
        <v>9.3200000000000005E-2</v>
      </c>
      <c r="C29" s="28">
        <v>16.88</v>
      </c>
      <c r="D29" s="28">
        <v>0</v>
      </c>
      <c r="E29" s="30">
        <f>IF(K29="M",0,1)</f>
        <v>0</v>
      </c>
      <c r="F29">
        <f>IF(K29="A",0,1)</f>
        <v>1</v>
      </c>
      <c r="G29">
        <f>IF(K29="B",0,1)</f>
        <v>1</v>
      </c>
      <c r="H29">
        <f>IF(K29="F",0,1)</f>
        <v>1</v>
      </c>
      <c r="I29">
        <f>IF(K29="O",0,1)</f>
        <v>1</v>
      </c>
      <c r="J29">
        <f>IF(K29="K",0,1)</f>
        <v>1</v>
      </c>
      <c r="K29" s="29" t="s">
        <v>8</v>
      </c>
      <c r="L29" s="29" t="s">
        <v>7</v>
      </c>
    </row>
    <row r="30" spans="1:12" x14ac:dyDescent="0.15">
      <c r="A30" s="66">
        <v>2861</v>
      </c>
      <c r="B30" s="28">
        <v>8.9899999999999994E-2</v>
      </c>
      <c r="C30" s="28">
        <v>16.71</v>
      </c>
      <c r="D30" s="28">
        <v>0</v>
      </c>
      <c r="E30" s="30">
        <f>IF(K30="M",0,1)</f>
        <v>0</v>
      </c>
      <c r="F30">
        <f>IF(K30="A",0,1)</f>
        <v>1</v>
      </c>
      <c r="G30">
        <f>IF(K30="B",0,1)</f>
        <v>1</v>
      </c>
      <c r="H30">
        <f>IF(K30="F",0,1)</f>
        <v>1</v>
      </c>
      <c r="I30">
        <f>IF(K30="O",0,1)</f>
        <v>1</v>
      </c>
      <c r="J30">
        <f>IF(K30="K",0,1)</f>
        <v>1</v>
      </c>
      <c r="K30" s="29" t="s">
        <v>8</v>
      </c>
      <c r="L30" s="29" t="s">
        <v>7</v>
      </c>
    </row>
    <row r="31" spans="1:12" x14ac:dyDescent="0.15">
      <c r="A31" s="66">
        <v>2856</v>
      </c>
      <c r="B31" s="28">
        <v>7.8200000000000006E-2</v>
      </c>
      <c r="C31" s="28">
        <v>19.559999999999999</v>
      </c>
      <c r="D31" s="28">
        <v>0</v>
      </c>
      <c r="E31" s="30">
        <f>IF(K31="M",0,1)</f>
        <v>0</v>
      </c>
      <c r="F31">
        <f>IF(K31="A",0,1)</f>
        <v>1</v>
      </c>
      <c r="G31">
        <f>IF(K31="B",0,1)</f>
        <v>1</v>
      </c>
      <c r="H31">
        <f>IF(K31="F",0,1)</f>
        <v>1</v>
      </c>
      <c r="I31">
        <f>IF(K31="O",0,1)</f>
        <v>1</v>
      </c>
      <c r="J31">
        <f>IF(K31="K",0,1)</f>
        <v>1</v>
      </c>
      <c r="K31" s="29" t="s">
        <v>8</v>
      </c>
      <c r="L31" s="29" t="s">
        <v>7</v>
      </c>
    </row>
    <row r="32" spans="1:12" x14ac:dyDescent="0.15">
      <c r="A32" s="66">
        <v>2731</v>
      </c>
      <c r="B32" s="28">
        <v>8.5599999999999996E-2</v>
      </c>
      <c r="C32" s="28">
        <v>18.09</v>
      </c>
      <c r="D32" s="28">
        <v>0</v>
      </c>
      <c r="E32" s="30">
        <f>IF(K32="M",0,1)</f>
        <v>0</v>
      </c>
      <c r="F32">
        <f>IF(K32="A",0,1)</f>
        <v>1</v>
      </c>
      <c r="G32">
        <f>IF(K32="B",0,1)</f>
        <v>1</v>
      </c>
      <c r="H32">
        <f>IF(K32="F",0,1)</f>
        <v>1</v>
      </c>
      <c r="I32">
        <f>IF(K32="O",0,1)</f>
        <v>1</v>
      </c>
      <c r="J32">
        <f>IF(K32="K",0,1)</f>
        <v>1</v>
      </c>
      <c r="K32" s="29" t="s">
        <v>8</v>
      </c>
      <c r="L32" s="29" t="s">
        <v>7</v>
      </c>
    </row>
    <row r="33" spans="1:12" x14ac:dyDescent="0.15">
      <c r="A33" s="66">
        <v>2831</v>
      </c>
      <c r="B33" s="28">
        <v>9.1499999999999998E-2</v>
      </c>
      <c r="C33" s="28">
        <v>16.21</v>
      </c>
      <c r="D33" s="28">
        <v>0</v>
      </c>
      <c r="E33" s="30">
        <f>IF(K33="M",0,1)</f>
        <v>0</v>
      </c>
      <c r="F33">
        <f>IF(K33="A",0,1)</f>
        <v>1</v>
      </c>
      <c r="G33">
        <f>IF(K33="B",0,1)</f>
        <v>1</v>
      </c>
      <c r="H33">
        <f>IF(K33="F",0,1)</f>
        <v>1</v>
      </c>
      <c r="I33">
        <f>IF(K33="O",0,1)</f>
        <v>1</v>
      </c>
      <c r="J33">
        <f>IF(K33="K",0,1)</f>
        <v>1</v>
      </c>
      <c r="K33" s="29" t="s">
        <v>8</v>
      </c>
      <c r="L33" s="29" t="s">
        <v>7</v>
      </c>
    </row>
    <row r="34" spans="1:12" x14ac:dyDescent="0.15">
      <c r="A34" s="66">
        <v>2914</v>
      </c>
      <c r="B34" s="28">
        <v>0.11600000000000001</v>
      </c>
      <c r="C34" s="28">
        <v>18.39</v>
      </c>
      <c r="D34" s="28">
        <v>0</v>
      </c>
      <c r="E34" s="30">
        <f>IF(K34="M",0,1)</f>
        <v>0</v>
      </c>
      <c r="F34">
        <f>IF(K34="A",0,1)</f>
        <v>1</v>
      </c>
      <c r="G34">
        <f>IF(K34="B",0,1)</f>
        <v>1</v>
      </c>
      <c r="H34">
        <f>IF(K34="F",0,1)</f>
        <v>1</v>
      </c>
      <c r="I34">
        <f>IF(K34="O",0,1)</f>
        <v>1</v>
      </c>
      <c r="J34">
        <f>IF(K34="K",0,1)</f>
        <v>1</v>
      </c>
      <c r="K34" s="29" t="s">
        <v>8</v>
      </c>
      <c r="L34" s="29" t="s">
        <v>7</v>
      </c>
    </row>
    <row r="35" spans="1:12" x14ac:dyDescent="0.15">
      <c r="A35" s="66">
        <v>3419</v>
      </c>
      <c r="B35" s="28">
        <v>0.126</v>
      </c>
      <c r="C35" s="28">
        <v>17.559999999999999</v>
      </c>
      <c r="D35" s="28">
        <v>0</v>
      </c>
      <c r="E35" s="30">
        <f>IF(K35="M",0,1)</f>
        <v>0</v>
      </c>
      <c r="F35">
        <f>IF(K35="A",0,1)</f>
        <v>1</v>
      </c>
      <c r="G35">
        <f>IF(K35="B",0,1)</f>
        <v>1</v>
      </c>
      <c r="H35">
        <f>IF(K35="F",0,1)</f>
        <v>1</v>
      </c>
      <c r="I35">
        <f>IF(K35="O",0,1)</f>
        <v>1</v>
      </c>
      <c r="J35">
        <f>IF(K35="K",0,1)</f>
        <v>1</v>
      </c>
      <c r="K35" s="29" t="s">
        <v>8</v>
      </c>
      <c r="L35" s="29" t="s">
        <v>7</v>
      </c>
    </row>
    <row r="36" spans="1:12" x14ac:dyDescent="0.15">
      <c r="A36" s="66">
        <v>3218</v>
      </c>
      <c r="B36" s="28">
        <v>9.8699999999999996E-2</v>
      </c>
      <c r="C36" s="28">
        <v>17.34</v>
      </c>
      <c r="D36" s="28">
        <v>0</v>
      </c>
      <c r="E36" s="30">
        <f>IF(K36="M",0,1)</f>
        <v>0</v>
      </c>
      <c r="F36">
        <f>IF(K36="A",0,1)</f>
        <v>1</v>
      </c>
      <c r="G36">
        <f>IF(K36="B",0,1)</f>
        <v>1</v>
      </c>
      <c r="H36">
        <f>IF(K36="F",0,1)</f>
        <v>1</v>
      </c>
      <c r="I36">
        <f>IF(K36="O",0,1)</f>
        <v>1</v>
      </c>
      <c r="J36">
        <f>IF(K36="K",0,1)</f>
        <v>1</v>
      </c>
      <c r="K36" s="29" t="s">
        <v>8</v>
      </c>
      <c r="L36" s="29" t="s">
        <v>7</v>
      </c>
    </row>
    <row r="37" spans="1:12" x14ac:dyDescent="0.15">
      <c r="A37" s="66">
        <v>3453</v>
      </c>
      <c r="B37" s="28">
        <v>7.7299999999999994E-2</v>
      </c>
      <c r="C37" s="28">
        <v>17.079999999999998</v>
      </c>
      <c r="D37" s="28">
        <v>0</v>
      </c>
      <c r="E37" s="30">
        <f>IF(K37="M",0,1)</f>
        <v>0</v>
      </c>
      <c r="F37">
        <f>IF(K37="A",0,1)</f>
        <v>1</v>
      </c>
      <c r="G37">
        <f>IF(K37="B",0,1)</f>
        <v>1</v>
      </c>
      <c r="H37">
        <f>IF(K37="F",0,1)</f>
        <v>1</v>
      </c>
      <c r="I37">
        <f>IF(K37="O",0,1)</f>
        <v>1</v>
      </c>
      <c r="J37">
        <f>IF(K37="K",0,1)</f>
        <v>1</v>
      </c>
      <c r="K37" s="29" t="s">
        <v>8</v>
      </c>
      <c r="L37" s="29" t="s">
        <v>7</v>
      </c>
    </row>
    <row r="38" spans="1:12" x14ac:dyDescent="0.15">
      <c r="A38" s="66">
        <v>2889</v>
      </c>
      <c r="B38" s="28">
        <v>9.7299999999999998E-2</v>
      </c>
      <c r="C38" s="28">
        <v>16.93</v>
      </c>
      <c r="D38" s="28">
        <v>0</v>
      </c>
      <c r="E38" s="30">
        <f>IF(K38="M",0,1)</f>
        <v>0</v>
      </c>
      <c r="F38">
        <f>IF(K38="A",0,1)</f>
        <v>1</v>
      </c>
      <c r="G38">
        <f>IF(K38="B",0,1)</f>
        <v>1</v>
      </c>
      <c r="H38">
        <f>IF(K38="F",0,1)</f>
        <v>1</v>
      </c>
      <c r="I38">
        <f>IF(K38="O",0,1)</f>
        <v>1</v>
      </c>
      <c r="J38">
        <f>IF(K38="K",0,1)</f>
        <v>1</v>
      </c>
      <c r="K38" s="29" t="s">
        <v>8</v>
      </c>
      <c r="L38" s="29" t="s">
        <v>7</v>
      </c>
    </row>
    <row r="39" spans="1:12" x14ac:dyDescent="0.15">
      <c r="A39" s="66">
        <v>2968</v>
      </c>
      <c r="B39" s="28">
        <v>0.11899999999999999</v>
      </c>
      <c r="C39" s="28">
        <v>17.45</v>
      </c>
      <c r="D39" s="28">
        <v>0</v>
      </c>
      <c r="E39" s="30">
        <f>IF(K39="M",0,1)</f>
        <v>0</v>
      </c>
      <c r="F39">
        <f>IF(K39="A",0,1)</f>
        <v>1</v>
      </c>
      <c r="G39">
        <f>IF(K39="B",0,1)</f>
        <v>1</v>
      </c>
      <c r="H39">
        <f>IF(K39="F",0,1)</f>
        <v>1</v>
      </c>
      <c r="I39">
        <f>IF(K39="O",0,1)</f>
        <v>1</v>
      </c>
      <c r="J39">
        <f>IF(K39="K",0,1)</f>
        <v>1</v>
      </c>
      <c r="K39" s="29" t="s">
        <v>8</v>
      </c>
      <c r="L39" s="29" t="s">
        <v>7</v>
      </c>
    </row>
    <row r="40" spans="1:12" x14ac:dyDescent="0.15">
      <c r="A40" s="66">
        <v>3484</v>
      </c>
      <c r="B40" s="28">
        <v>9.98E-2</v>
      </c>
      <c r="C40" s="28">
        <v>16.670000000000002</v>
      </c>
      <c r="D40" s="28">
        <v>0</v>
      </c>
      <c r="E40" s="30">
        <f>IF(K40="M",0,1)</f>
        <v>0</v>
      </c>
      <c r="F40">
        <f>IF(K40="A",0,1)</f>
        <v>1</v>
      </c>
      <c r="G40">
        <f>IF(K40="B",0,1)</f>
        <v>1</v>
      </c>
      <c r="H40">
        <f>IF(K40="F",0,1)</f>
        <v>1</v>
      </c>
      <c r="I40">
        <f>IF(K40="O",0,1)</f>
        <v>1</v>
      </c>
      <c r="J40">
        <f>IF(K40="K",0,1)</f>
        <v>1</v>
      </c>
      <c r="K40" s="29" t="s">
        <v>8</v>
      </c>
      <c r="L40" s="29" t="s">
        <v>7</v>
      </c>
    </row>
    <row r="41" spans="1:12" x14ac:dyDescent="0.15">
      <c r="A41" s="66">
        <v>2778</v>
      </c>
      <c r="B41" s="28">
        <v>0.112</v>
      </c>
      <c r="C41" s="28">
        <v>19.45</v>
      </c>
      <c r="D41" s="28">
        <v>0</v>
      </c>
      <c r="E41" s="30">
        <f>IF(K41="M",0,1)</f>
        <v>0</v>
      </c>
      <c r="F41">
        <f>IF(K41="A",0,1)</f>
        <v>1</v>
      </c>
      <c r="G41">
        <f>IF(K41="B",0,1)</f>
        <v>1</v>
      </c>
      <c r="H41">
        <f>IF(K41="F",0,1)</f>
        <v>1</v>
      </c>
      <c r="I41">
        <f>IF(K41="O",0,1)</f>
        <v>1</v>
      </c>
      <c r="J41">
        <f>IF(K41="K",0,1)</f>
        <v>1</v>
      </c>
      <c r="K41" s="29" t="s">
        <v>8</v>
      </c>
      <c r="L41" s="29" t="s">
        <v>7</v>
      </c>
    </row>
    <row r="42" spans="1:12" x14ac:dyDescent="0.15">
      <c r="A42" s="66">
        <v>3523</v>
      </c>
      <c r="B42" s="28">
        <v>0.129</v>
      </c>
      <c r="C42" s="28">
        <v>16.350000000000001</v>
      </c>
      <c r="D42" s="28">
        <v>0</v>
      </c>
      <c r="E42" s="30">
        <f>IF(K42="M",0,1)</f>
        <v>0</v>
      </c>
      <c r="F42">
        <f>IF(K42="A",0,1)</f>
        <v>1</v>
      </c>
      <c r="G42">
        <f>IF(K42="B",0,1)</f>
        <v>1</v>
      </c>
      <c r="H42">
        <f>IF(K42="F",0,1)</f>
        <v>1</v>
      </c>
      <c r="I42">
        <f>IF(K42="O",0,1)</f>
        <v>1</v>
      </c>
      <c r="J42">
        <f>IF(K42="K",0,1)</f>
        <v>1</v>
      </c>
      <c r="K42" s="29" t="s">
        <v>8</v>
      </c>
      <c r="L42" s="29" t="s">
        <v>7</v>
      </c>
    </row>
    <row r="43" spans="1:12" x14ac:dyDescent="0.15">
      <c r="A43" s="66">
        <v>3600</v>
      </c>
      <c r="B43" s="28">
        <v>0.51</v>
      </c>
      <c r="C43" s="28">
        <v>10.69</v>
      </c>
      <c r="D43" s="28">
        <v>1</v>
      </c>
      <c r="E43" s="30">
        <f>IF(K43="M",0,1)</f>
        <v>0</v>
      </c>
      <c r="F43">
        <f>IF(K43="A",0,1)</f>
        <v>1</v>
      </c>
      <c r="G43">
        <f>IF(K43="B",0,1)</f>
        <v>1</v>
      </c>
      <c r="H43">
        <f>IF(K43="F",0,1)</f>
        <v>1</v>
      </c>
      <c r="I43">
        <f>IF(K43="O",0,1)</f>
        <v>1</v>
      </c>
      <c r="J43">
        <f>IF(K43="K",0,1)</f>
        <v>1</v>
      </c>
      <c r="K43" s="29" t="s">
        <v>8</v>
      </c>
      <c r="L43" s="29" t="s">
        <v>7</v>
      </c>
    </row>
    <row r="44" spans="1:12" x14ac:dyDescent="0.15">
      <c r="A44" s="66">
        <v>3129</v>
      </c>
      <c r="B44" s="28">
        <v>0.37609999999999999</v>
      </c>
      <c r="C44" s="28">
        <v>11.79</v>
      </c>
      <c r="D44" s="28">
        <v>1</v>
      </c>
      <c r="E44" s="30">
        <f>IF(K44="M",0,1)</f>
        <v>0</v>
      </c>
      <c r="F44">
        <f>IF(K44="A",0,1)</f>
        <v>1</v>
      </c>
      <c r="G44">
        <f>IF(K44="B",0,1)</f>
        <v>1</v>
      </c>
      <c r="H44">
        <f>IF(K44="F",0,1)</f>
        <v>1</v>
      </c>
      <c r="I44">
        <f>IF(K44="O",0,1)</f>
        <v>1</v>
      </c>
      <c r="J44">
        <f>IF(K44="K",0,1)</f>
        <v>1</v>
      </c>
      <c r="K44" s="29" t="s">
        <v>8</v>
      </c>
      <c r="L44" s="29" t="s">
        <v>7</v>
      </c>
    </row>
    <row r="45" spans="1:12" x14ac:dyDescent="0.15">
      <c r="A45" s="66">
        <v>3134</v>
      </c>
      <c r="B45" s="28">
        <v>0.19600000000000001</v>
      </c>
      <c r="C45" s="28">
        <v>13.21</v>
      </c>
      <c r="D45" s="28">
        <v>1</v>
      </c>
      <c r="E45" s="30">
        <f>IF(K45="M",0,1)</f>
        <v>0</v>
      </c>
      <c r="F45">
        <f>IF(K45="A",0,1)</f>
        <v>1</v>
      </c>
      <c r="G45">
        <f>IF(K45="B",0,1)</f>
        <v>1</v>
      </c>
      <c r="H45">
        <f>IF(K45="F",0,1)</f>
        <v>1</v>
      </c>
      <c r="I45">
        <f>IF(K45="O",0,1)</f>
        <v>1</v>
      </c>
      <c r="J45">
        <f>IF(K45="K",0,1)</f>
        <v>1</v>
      </c>
      <c r="K45" s="29" t="s">
        <v>8</v>
      </c>
      <c r="L45" s="29" t="s">
        <v>7</v>
      </c>
    </row>
    <row r="46" spans="1:12" x14ac:dyDescent="0.15">
      <c r="A46" s="66">
        <v>3628</v>
      </c>
      <c r="B46" s="28">
        <v>0.39300000000000002</v>
      </c>
      <c r="C46" s="28">
        <v>10.48</v>
      </c>
      <c r="D46" s="28">
        <v>1</v>
      </c>
      <c r="E46" s="30">
        <f>IF(K46="M",0,1)</f>
        <v>0</v>
      </c>
      <c r="F46">
        <f>IF(K46="A",0,1)</f>
        <v>1</v>
      </c>
      <c r="G46">
        <f>IF(K46="B",0,1)</f>
        <v>1</v>
      </c>
      <c r="H46">
        <f>IF(K46="F",0,1)</f>
        <v>1</v>
      </c>
      <c r="I46">
        <f>IF(K46="O",0,1)</f>
        <v>1</v>
      </c>
      <c r="J46">
        <f>IF(K46="K",0,1)</f>
        <v>1</v>
      </c>
      <c r="K46" s="29" t="s">
        <v>8</v>
      </c>
      <c r="L46" s="29" t="s">
        <v>7</v>
      </c>
    </row>
    <row r="47" spans="1:12" x14ac:dyDescent="0.15">
      <c r="A47" s="66">
        <v>2650</v>
      </c>
      <c r="B47" s="28">
        <v>0.14000000000000001</v>
      </c>
      <c r="C47" s="28">
        <v>11.782</v>
      </c>
      <c r="D47" s="28">
        <v>1</v>
      </c>
      <c r="E47" s="30">
        <f>IF(K47="M",0,1)</f>
        <v>0</v>
      </c>
      <c r="F47">
        <f>IF(K47="A",0,1)</f>
        <v>1</v>
      </c>
      <c r="G47">
        <f>IF(K47="B",0,1)</f>
        <v>1</v>
      </c>
      <c r="H47">
        <f>IF(K47="F",0,1)</f>
        <v>1</v>
      </c>
      <c r="I47">
        <f>IF(K47="O",0,1)</f>
        <v>1</v>
      </c>
      <c r="J47">
        <f>IF(K47="K",0,1)</f>
        <v>1</v>
      </c>
      <c r="K47" s="29" t="s">
        <v>8</v>
      </c>
      <c r="L47" s="29" t="s">
        <v>7</v>
      </c>
    </row>
    <row r="48" spans="1:12" x14ac:dyDescent="0.15">
      <c r="A48" s="66">
        <v>3340</v>
      </c>
      <c r="B48" s="28">
        <v>0.24</v>
      </c>
      <c r="C48" s="28">
        <v>13.07</v>
      </c>
      <c r="D48" s="28">
        <v>1</v>
      </c>
      <c r="E48" s="30">
        <f>IF(K48="M",0,1)</f>
        <v>0</v>
      </c>
      <c r="F48">
        <f>IF(K48="A",0,1)</f>
        <v>1</v>
      </c>
      <c r="G48">
        <f>IF(K48="B",0,1)</f>
        <v>1</v>
      </c>
      <c r="H48">
        <f>IF(K48="F",0,1)</f>
        <v>1</v>
      </c>
      <c r="I48">
        <f>IF(K48="O",0,1)</f>
        <v>1</v>
      </c>
      <c r="J48">
        <f>IF(K48="K",0,1)</f>
        <v>1</v>
      </c>
      <c r="K48" s="29" t="s">
        <v>8</v>
      </c>
      <c r="L48" s="29" t="s">
        <v>7</v>
      </c>
    </row>
    <row r="49" spans="1:12" x14ac:dyDescent="0.15">
      <c r="A49" s="66">
        <v>2799</v>
      </c>
      <c r="B49" s="28">
        <v>0.16</v>
      </c>
      <c r="C49" s="28">
        <v>14.79</v>
      </c>
      <c r="D49" s="28">
        <v>1</v>
      </c>
      <c r="E49" s="30">
        <f>IF(K49="M",0,1)</f>
        <v>0</v>
      </c>
      <c r="F49">
        <f>IF(K49="A",0,1)</f>
        <v>1</v>
      </c>
      <c r="G49">
        <f>IF(K49="B",0,1)</f>
        <v>1</v>
      </c>
      <c r="H49">
        <f>IF(K49="F",0,1)</f>
        <v>1</v>
      </c>
      <c r="I49">
        <f>IF(K49="O",0,1)</f>
        <v>1</v>
      </c>
      <c r="J49">
        <f>IF(K49="K",0,1)</f>
        <v>1</v>
      </c>
      <c r="K49" s="29" t="s">
        <v>8</v>
      </c>
      <c r="L49" s="29" t="s">
        <v>7</v>
      </c>
    </row>
    <row r="50" spans="1:12" x14ac:dyDescent="0.15">
      <c r="A50" s="66">
        <v>3692</v>
      </c>
      <c r="B50" s="28">
        <v>0.47</v>
      </c>
      <c r="C50" s="28">
        <v>10.8</v>
      </c>
      <c r="D50" s="28">
        <v>1</v>
      </c>
      <c r="E50" s="30">
        <f>IF(K50="M",0,1)</f>
        <v>0</v>
      </c>
      <c r="F50">
        <f>IF(K50="A",0,1)</f>
        <v>1</v>
      </c>
      <c r="G50">
        <f>IF(K50="B",0,1)</f>
        <v>1</v>
      </c>
      <c r="H50">
        <f>IF(K50="F",0,1)</f>
        <v>1</v>
      </c>
      <c r="I50">
        <f>IF(K50="O",0,1)</f>
        <v>1</v>
      </c>
      <c r="J50">
        <f>IF(K50="K",0,1)</f>
        <v>1</v>
      </c>
      <c r="K50" s="29" t="s">
        <v>8</v>
      </c>
      <c r="L50" s="29" t="s">
        <v>7</v>
      </c>
    </row>
    <row r="51" spans="1:12" x14ac:dyDescent="0.15">
      <c r="A51" s="66">
        <v>3192</v>
      </c>
      <c r="B51" s="28">
        <v>0.19670000000000001</v>
      </c>
      <c r="C51" s="28">
        <v>13.53</v>
      </c>
      <c r="D51" s="28">
        <v>1</v>
      </c>
      <c r="E51" s="30">
        <f>IF(K51="M",0,1)</f>
        <v>0</v>
      </c>
      <c r="F51">
        <f>IF(K51="A",0,1)</f>
        <v>1</v>
      </c>
      <c r="G51">
        <f>IF(K51="B",0,1)</f>
        <v>1</v>
      </c>
      <c r="H51">
        <f>IF(K51="F",0,1)</f>
        <v>1</v>
      </c>
      <c r="I51">
        <f>IF(K51="O",0,1)</f>
        <v>1</v>
      </c>
      <c r="J51">
        <f>IF(K51="K",0,1)</f>
        <v>1</v>
      </c>
      <c r="K51" s="29" t="s">
        <v>8</v>
      </c>
      <c r="L51" s="29" t="s">
        <v>7</v>
      </c>
    </row>
    <row r="52" spans="1:12" x14ac:dyDescent="0.15">
      <c r="A52" s="66">
        <v>3441</v>
      </c>
      <c r="B52" s="28">
        <v>0.35099999999999998</v>
      </c>
      <c r="C52" s="28">
        <v>11.18</v>
      </c>
      <c r="D52" s="28">
        <v>1</v>
      </c>
      <c r="E52" s="30">
        <f>IF(K52="M",0,1)</f>
        <v>0</v>
      </c>
      <c r="F52">
        <f>IF(K52="A",0,1)</f>
        <v>1</v>
      </c>
      <c r="G52">
        <f>IF(K52="B",0,1)</f>
        <v>1</v>
      </c>
      <c r="H52">
        <f>IF(K52="F",0,1)</f>
        <v>1</v>
      </c>
      <c r="I52">
        <f>IF(K52="O",0,1)</f>
        <v>1</v>
      </c>
      <c r="J52">
        <f>IF(K52="K",0,1)</f>
        <v>1</v>
      </c>
      <c r="K52" s="29" t="s">
        <v>8</v>
      </c>
      <c r="L52" s="29" t="s">
        <v>7</v>
      </c>
    </row>
    <row r="53" spans="1:12" x14ac:dyDescent="0.15">
      <c r="A53" s="66">
        <v>3345</v>
      </c>
      <c r="B53" s="28">
        <v>0.27300000000000002</v>
      </c>
      <c r="C53" s="28">
        <v>12.3</v>
      </c>
      <c r="D53" s="28">
        <v>1</v>
      </c>
      <c r="E53" s="30">
        <f>IF(K53="M",0,1)</f>
        <v>0</v>
      </c>
      <c r="F53">
        <f>IF(K53="A",0,1)</f>
        <v>1</v>
      </c>
      <c r="G53">
        <f>IF(K53="B",0,1)</f>
        <v>1</v>
      </c>
      <c r="H53">
        <f>IF(K53="F",0,1)</f>
        <v>1</v>
      </c>
      <c r="I53">
        <f>IF(K53="O",0,1)</f>
        <v>1</v>
      </c>
      <c r="J53">
        <f>IF(K53="K",0,1)</f>
        <v>1</v>
      </c>
      <c r="K53" s="29" t="s">
        <v>8</v>
      </c>
      <c r="L53" s="29" t="s">
        <v>7</v>
      </c>
    </row>
    <row r="54" spans="1:12" x14ac:dyDescent="0.15">
      <c r="A54" s="66">
        <v>3607</v>
      </c>
      <c r="B54" s="28">
        <v>0.38</v>
      </c>
      <c r="C54" s="28">
        <v>10.119999999999999</v>
      </c>
      <c r="D54" s="28">
        <v>1</v>
      </c>
      <c r="E54" s="30">
        <f>IF(K54="M",0,1)</f>
        <v>0</v>
      </c>
      <c r="F54">
        <f>IF(K54="A",0,1)</f>
        <v>1</v>
      </c>
      <c r="G54">
        <f>IF(K54="B",0,1)</f>
        <v>1</v>
      </c>
      <c r="H54">
        <f>IF(K54="F",0,1)</f>
        <v>1</v>
      </c>
      <c r="I54">
        <f>IF(K54="O",0,1)</f>
        <v>1</v>
      </c>
      <c r="J54">
        <f>IF(K54="K",0,1)</f>
        <v>1</v>
      </c>
      <c r="K54" s="29" t="s">
        <v>8</v>
      </c>
      <c r="L54" s="29" t="s">
        <v>7</v>
      </c>
    </row>
    <row r="55" spans="1:12" x14ac:dyDescent="0.15">
      <c r="A55" s="66">
        <v>3304</v>
      </c>
      <c r="B55" s="28">
        <v>0.18</v>
      </c>
      <c r="C55" s="28">
        <v>13.2</v>
      </c>
      <c r="D55" s="28">
        <v>1</v>
      </c>
      <c r="E55" s="30">
        <f>IF(K55="M",0,1)</f>
        <v>0</v>
      </c>
      <c r="F55">
        <f>IF(K55="A",0,1)</f>
        <v>1</v>
      </c>
      <c r="G55">
        <f>IF(K55="B",0,1)</f>
        <v>1</v>
      </c>
      <c r="H55">
        <f>IF(K55="F",0,1)</f>
        <v>1</v>
      </c>
      <c r="I55">
        <f>IF(K55="O",0,1)</f>
        <v>1</v>
      </c>
      <c r="J55">
        <f>IF(K55="K",0,1)</f>
        <v>1</v>
      </c>
      <c r="K55" s="29" t="s">
        <v>8</v>
      </c>
      <c r="L55" s="29" t="s">
        <v>7</v>
      </c>
    </row>
    <row r="56" spans="1:12" x14ac:dyDescent="0.15">
      <c r="A56" s="66">
        <v>3150</v>
      </c>
      <c r="B56" s="28">
        <v>0.35</v>
      </c>
      <c r="C56" s="28">
        <v>11.94</v>
      </c>
      <c r="D56" s="28">
        <v>1</v>
      </c>
      <c r="E56" s="30">
        <f>IF(K56="M",0,1)</f>
        <v>0</v>
      </c>
      <c r="F56">
        <f>IF(K56="A",0,1)</f>
        <v>1</v>
      </c>
      <c r="G56">
        <f>IF(K56="B",0,1)</f>
        <v>1</v>
      </c>
      <c r="H56">
        <f>IF(K56="F",0,1)</f>
        <v>1</v>
      </c>
      <c r="I56">
        <f>IF(K56="O",0,1)</f>
        <v>1</v>
      </c>
      <c r="J56">
        <f>IF(K56="K",0,1)</f>
        <v>1</v>
      </c>
      <c r="K56" s="29" t="s">
        <v>8</v>
      </c>
      <c r="L56" s="29" t="s">
        <v>7</v>
      </c>
    </row>
    <row r="57" spans="1:12" x14ac:dyDescent="0.15">
      <c r="A57" s="66">
        <v>3550</v>
      </c>
      <c r="B57" s="28">
        <v>0.29099999999999998</v>
      </c>
      <c r="C57" s="28">
        <v>10.89</v>
      </c>
      <c r="D57" s="28">
        <v>1</v>
      </c>
      <c r="E57" s="30">
        <f>IF(K57="M",0,1)</f>
        <v>0</v>
      </c>
      <c r="F57">
        <f>IF(K57="A",0,1)</f>
        <v>1</v>
      </c>
      <c r="G57">
        <f>IF(K57="B",0,1)</f>
        <v>1</v>
      </c>
      <c r="H57">
        <f>IF(K57="F",0,1)</f>
        <v>1</v>
      </c>
      <c r="I57">
        <f>IF(K57="O",0,1)</f>
        <v>1</v>
      </c>
      <c r="J57">
        <f>IF(K57="K",0,1)</f>
        <v>1</v>
      </c>
      <c r="K57" s="29" t="s">
        <v>8</v>
      </c>
      <c r="L57" s="29" t="s">
        <v>7</v>
      </c>
    </row>
    <row r="58" spans="1:12" x14ac:dyDescent="0.15">
      <c r="A58" s="66">
        <v>3180</v>
      </c>
      <c r="B58" s="28">
        <v>0.35</v>
      </c>
      <c r="C58" s="28">
        <v>11.76</v>
      </c>
      <c r="D58" s="28">
        <v>1</v>
      </c>
      <c r="E58" s="30">
        <f>IF(K58="M",0,1)</f>
        <v>0</v>
      </c>
      <c r="F58">
        <f>IF(K58="A",0,1)</f>
        <v>1</v>
      </c>
      <c r="G58">
        <f>IF(K58="B",0,1)</f>
        <v>1</v>
      </c>
      <c r="H58">
        <f>IF(K58="F",0,1)</f>
        <v>1</v>
      </c>
      <c r="I58">
        <f>IF(K58="O",0,1)</f>
        <v>1</v>
      </c>
      <c r="J58">
        <f>IF(K58="K",0,1)</f>
        <v>1</v>
      </c>
      <c r="K58" s="29" t="s">
        <v>8</v>
      </c>
      <c r="L58" s="29" t="s">
        <v>7</v>
      </c>
    </row>
    <row r="59" spans="1:12" x14ac:dyDescent="0.15">
      <c r="A59" s="66">
        <v>2890</v>
      </c>
      <c r="B59" s="28">
        <v>0.24</v>
      </c>
      <c r="C59" s="28">
        <v>13.46</v>
      </c>
      <c r="D59" s="28">
        <v>1</v>
      </c>
      <c r="E59" s="30">
        <f>IF(K59="M",0,1)</f>
        <v>0</v>
      </c>
      <c r="F59">
        <f>IF(K59="A",0,1)</f>
        <v>1</v>
      </c>
      <c r="G59">
        <f>IF(K59="B",0,1)</f>
        <v>1</v>
      </c>
      <c r="H59">
        <f>IF(K59="F",0,1)</f>
        <v>1</v>
      </c>
      <c r="I59">
        <f>IF(K59="O",0,1)</f>
        <v>1</v>
      </c>
      <c r="J59">
        <f>IF(K59="K",0,1)</f>
        <v>1</v>
      </c>
      <c r="K59" s="29" t="s">
        <v>8</v>
      </c>
      <c r="L59" s="29" t="s">
        <v>7</v>
      </c>
    </row>
    <row r="60" spans="1:12" x14ac:dyDescent="0.15">
      <c r="A60" s="66">
        <v>3342</v>
      </c>
      <c r="B60" s="28">
        <v>0.307</v>
      </c>
      <c r="C60" s="28">
        <v>11.87</v>
      </c>
      <c r="D60" s="28">
        <v>1</v>
      </c>
      <c r="E60" s="30">
        <f>IF(K60="M",0,1)</f>
        <v>0</v>
      </c>
      <c r="F60">
        <f>IF(K60="A",0,1)</f>
        <v>1</v>
      </c>
      <c r="G60">
        <f>IF(K60="B",0,1)</f>
        <v>1</v>
      </c>
      <c r="H60">
        <f>IF(K60="F",0,1)</f>
        <v>1</v>
      </c>
      <c r="I60">
        <f>IF(K60="O",0,1)</f>
        <v>1</v>
      </c>
      <c r="J60">
        <f>IF(K60="K",0,1)</f>
        <v>1</v>
      </c>
      <c r="K60" s="29" t="s">
        <v>8</v>
      </c>
      <c r="L60" s="29" t="s">
        <v>7</v>
      </c>
    </row>
    <row r="61" spans="1:12" x14ac:dyDescent="0.15">
      <c r="A61" s="66">
        <v>2621</v>
      </c>
      <c r="B61" s="28">
        <v>9.8000000000000004E-2</v>
      </c>
      <c r="C61" s="28">
        <v>12.81</v>
      </c>
      <c r="D61" s="28">
        <v>1</v>
      </c>
      <c r="E61" s="30">
        <f>IF(K61="M",0,1)</f>
        <v>0</v>
      </c>
      <c r="F61">
        <f>IF(K61="A",0,1)</f>
        <v>1</v>
      </c>
      <c r="G61">
        <f>IF(K61="B",0,1)</f>
        <v>1</v>
      </c>
      <c r="H61">
        <f>IF(K61="F",0,1)</f>
        <v>1</v>
      </c>
      <c r="I61">
        <f>IF(K61="O",0,1)</f>
        <v>1</v>
      </c>
      <c r="J61">
        <f>IF(K61="K",0,1)</f>
        <v>1</v>
      </c>
      <c r="K61" s="29" t="s">
        <v>8</v>
      </c>
      <c r="L61" s="29" t="s">
        <v>7</v>
      </c>
    </row>
    <row r="62" spans="1:12" x14ac:dyDescent="0.15">
      <c r="A62" s="66">
        <v>3158</v>
      </c>
      <c r="B62" s="28">
        <v>0.161</v>
      </c>
      <c r="C62" s="28">
        <v>13.98</v>
      </c>
      <c r="D62" s="28">
        <v>1</v>
      </c>
      <c r="E62" s="30">
        <f>IF(K62="M",0,1)</f>
        <v>0</v>
      </c>
      <c r="F62">
        <f>IF(K62="A",0,1)</f>
        <v>1</v>
      </c>
      <c r="G62">
        <f>IF(K62="B",0,1)</f>
        <v>1</v>
      </c>
      <c r="H62">
        <f>IF(K62="F",0,1)</f>
        <v>1</v>
      </c>
      <c r="I62">
        <f>IF(K62="O",0,1)</f>
        <v>1</v>
      </c>
      <c r="J62">
        <f>IF(K62="K",0,1)</f>
        <v>1</v>
      </c>
      <c r="K62" s="29" t="s">
        <v>8</v>
      </c>
      <c r="L62" s="29" t="s">
        <v>7</v>
      </c>
    </row>
    <row r="63" spans="1:12" x14ac:dyDescent="0.15">
      <c r="A63" s="66">
        <v>3095</v>
      </c>
      <c r="B63" s="28">
        <v>0.49199999999999999</v>
      </c>
      <c r="C63" s="28">
        <v>10.87</v>
      </c>
      <c r="D63" s="28">
        <v>1</v>
      </c>
      <c r="E63" s="30">
        <f>IF(K63="M",0,1)</f>
        <v>0</v>
      </c>
      <c r="F63">
        <f>IF(K63="A",0,1)</f>
        <v>1</v>
      </c>
      <c r="G63">
        <f>IF(K63="B",0,1)</f>
        <v>1</v>
      </c>
      <c r="H63">
        <f>IF(K63="F",0,1)</f>
        <v>1</v>
      </c>
      <c r="I63">
        <f>IF(K63="O",0,1)</f>
        <v>1</v>
      </c>
      <c r="J63">
        <f>IF(K63="K",0,1)</f>
        <v>1</v>
      </c>
      <c r="K63" s="29" t="s">
        <v>8</v>
      </c>
      <c r="L63" s="29" t="s">
        <v>7</v>
      </c>
    </row>
    <row r="64" spans="1:12" x14ac:dyDescent="0.15">
      <c r="A64" s="66">
        <v>3607</v>
      </c>
      <c r="B64" s="28">
        <v>0.38</v>
      </c>
      <c r="C64" s="28">
        <v>10.34</v>
      </c>
      <c r="D64" s="28">
        <v>1</v>
      </c>
      <c r="E64" s="30">
        <f>IF(K64="M",0,1)</f>
        <v>0</v>
      </c>
      <c r="F64">
        <f>IF(K64="A",0,1)</f>
        <v>1</v>
      </c>
      <c r="G64">
        <f>IF(K64="B",0,1)</f>
        <v>1</v>
      </c>
      <c r="H64">
        <f>IF(K64="F",0,1)</f>
        <v>1</v>
      </c>
      <c r="I64">
        <f>IF(K64="O",0,1)</f>
        <v>1</v>
      </c>
      <c r="J64">
        <f>IF(K64="K",0,1)</f>
        <v>1</v>
      </c>
      <c r="K64" s="29" t="s">
        <v>8</v>
      </c>
      <c r="L64" s="29" t="s">
        <v>7</v>
      </c>
    </row>
    <row r="65" spans="1:12" x14ac:dyDescent="0.15">
      <c r="A65" s="66">
        <v>3100</v>
      </c>
      <c r="B65" s="28">
        <v>0.31</v>
      </c>
      <c r="C65" s="28">
        <v>11.17</v>
      </c>
      <c r="D65" s="28">
        <v>1</v>
      </c>
      <c r="E65" s="30">
        <f>IF(K65="M",0,1)</f>
        <v>0</v>
      </c>
      <c r="F65">
        <f>IF(K65="A",0,1)</f>
        <v>1</v>
      </c>
      <c r="G65">
        <f>IF(K65="B",0,1)</f>
        <v>1</v>
      </c>
      <c r="H65">
        <f>IF(K65="F",0,1)</f>
        <v>1</v>
      </c>
      <c r="I65">
        <f>IF(K65="O",0,1)</f>
        <v>1</v>
      </c>
      <c r="J65">
        <f>IF(K65="K",0,1)</f>
        <v>1</v>
      </c>
      <c r="K65" s="29" t="s">
        <v>8</v>
      </c>
      <c r="L65" s="29" t="s">
        <v>7</v>
      </c>
    </row>
    <row r="66" spans="1:12" x14ac:dyDescent="0.15">
      <c r="A66" s="66">
        <v>2989</v>
      </c>
      <c r="B66" s="28">
        <v>0.34</v>
      </c>
      <c r="C66" s="28">
        <v>13.12</v>
      </c>
      <c r="D66" s="28">
        <v>1</v>
      </c>
      <c r="E66" s="30">
        <f>IF(K66="M",0,1)</f>
        <v>0</v>
      </c>
      <c r="F66">
        <f>IF(K66="A",0,1)</f>
        <v>1</v>
      </c>
      <c r="G66">
        <f>IF(K66="B",0,1)</f>
        <v>1</v>
      </c>
      <c r="H66">
        <f>IF(K66="F",0,1)</f>
        <v>1</v>
      </c>
      <c r="I66">
        <f>IF(K66="O",0,1)</f>
        <v>1</v>
      </c>
      <c r="J66">
        <f>IF(K66="K",0,1)</f>
        <v>1</v>
      </c>
      <c r="K66" s="29" t="s">
        <v>8</v>
      </c>
      <c r="L66" s="29" t="s">
        <v>7</v>
      </c>
    </row>
    <row r="67" spans="1:12" x14ac:dyDescent="0.15">
      <c r="A67" s="66">
        <v>3542</v>
      </c>
      <c r="B67" s="28">
        <v>0.62</v>
      </c>
      <c r="C67" s="28">
        <v>14.23</v>
      </c>
      <c r="D67" s="28">
        <v>1</v>
      </c>
      <c r="E67" s="30">
        <f>IF(K67="M",0,1)</f>
        <v>0</v>
      </c>
      <c r="F67">
        <f>IF(K67="A",0,1)</f>
        <v>1</v>
      </c>
      <c r="G67">
        <f>IF(K67="B",0,1)</f>
        <v>1</v>
      </c>
      <c r="H67">
        <f>IF(K67="F",0,1)</f>
        <v>1</v>
      </c>
      <c r="I67">
        <f>IF(K67="O",0,1)</f>
        <v>1</v>
      </c>
      <c r="J67">
        <f>IF(K67="K",0,1)</f>
        <v>1</v>
      </c>
      <c r="K67" s="29" t="s">
        <v>8</v>
      </c>
      <c r="L67" s="29" t="s">
        <v>7</v>
      </c>
    </row>
    <row r="68" spans="1:12" x14ac:dyDescent="0.15">
      <c r="A68" s="66">
        <v>3243</v>
      </c>
      <c r="B68" s="28">
        <v>0.73</v>
      </c>
      <c r="C68" s="28">
        <v>14.75</v>
      </c>
      <c r="D68" s="28">
        <v>1</v>
      </c>
      <c r="E68" s="30">
        <f>IF(K68="M",0,1)</f>
        <v>0</v>
      </c>
      <c r="F68">
        <f>IF(K68="A",0,1)</f>
        <v>1</v>
      </c>
      <c r="G68">
        <f>IF(K68="B",0,1)</f>
        <v>1</v>
      </c>
      <c r="H68">
        <f>IF(K68="F",0,1)</f>
        <v>1</v>
      </c>
      <c r="I68">
        <f>IF(K68="O",0,1)</f>
        <v>1</v>
      </c>
      <c r="J68">
        <f>IF(K68="K",0,1)</f>
        <v>1</v>
      </c>
      <c r="K68" s="29" t="s">
        <v>8</v>
      </c>
      <c r="L68" s="29" t="s">
        <v>7</v>
      </c>
    </row>
    <row r="69" spans="1:12" x14ac:dyDescent="0.15">
      <c r="A69" s="66">
        <v>3091</v>
      </c>
      <c r="B69" s="28">
        <v>0.24</v>
      </c>
      <c r="C69" s="28">
        <v>11.43</v>
      </c>
      <c r="D69" s="28">
        <v>1</v>
      </c>
      <c r="E69" s="30">
        <f>IF(K69="M",0,1)</f>
        <v>0</v>
      </c>
      <c r="F69">
        <f>IF(K69="A",0,1)</f>
        <v>1</v>
      </c>
      <c r="G69">
        <f>IF(K69="B",0,1)</f>
        <v>1</v>
      </c>
      <c r="H69">
        <f>IF(K69="F",0,1)</f>
        <v>1</v>
      </c>
      <c r="I69">
        <f>IF(K69="O",0,1)</f>
        <v>1</v>
      </c>
      <c r="J69">
        <f>IF(K69="K",0,1)</f>
        <v>1</v>
      </c>
      <c r="K69" s="29" t="s">
        <v>8</v>
      </c>
      <c r="L69" s="29" t="s">
        <v>7</v>
      </c>
    </row>
    <row r="70" spans="1:12" x14ac:dyDescent="0.15">
      <c r="A70" s="66">
        <v>3598</v>
      </c>
      <c r="B70" s="28">
        <v>0.56000000000000005</v>
      </c>
      <c r="C70" s="28">
        <v>14.26</v>
      </c>
      <c r="D70" s="28">
        <v>1</v>
      </c>
      <c r="E70" s="30">
        <f>IF(K70="M",0,1)</f>
        <v>0</v>
      </c>
      <c r="F70">
        <f>IF(K70="A",0,1)</f>
        <v>1</v>
      </c>
      <c r="G70">
        <f>IF(K70="B",0,1)</f>
        <v>1</v>
      </c>
      <c r="H70">
        <f>IF(K70="F",0,1)</f>
        <v>1</v>
      </c>
      <c r="I70">
        <f>IF(K70="O",0,1)</f>
        <v>1</v>
      </c>
      <c r="J70">
        <f>IF(K70="K",0,1)</f>
        <v>1</v>
      </c>
      <c r="K70" s="29" t="s">
        <v>8</v>
      </c>
      <c r="L70" s="29" t="s">
        <v>7</v>
      </c>
    </row>
    <row r="71" spans="1:12" x14ac:dyDescent="0.15">
      <c r="A71" s="66">
        <v>3324</v>
      </c>
      <c r="B71" s="28">
        <v>0.34</v>
      </c>
      <c r="C71" s="28">
        <v>12.23</v>
      </c>
      <c r="D71" s="28">
        <v>1</v>
      </c>
      <c r="E71" s="30">
        <f>IF(K71="M",0,1)</f>
        <v>0</v>
      </c>
      <c r="F71">
        <f>IF(K71="A",0,1)</f>
        <v>1</v>
      </c>
      <c r="G71">
        <f>IF(K71="B",0,1)</f>
        <v>1</v>
      </c>
      <c r="H71">
        <f>IF(K71="F",0,1)</f>
        <v>1</v>
      </c>
      <c r="I71">
        <f>IF(K71="O",0,1)</f>
        <v>1</v>
      </c>
      <c r="J71">
        <f>IF(K71="K",0,1)</f>
        <v>1</v>
      </c>
      <c r="K71" s="29" t="s">
        <v>8</v>
      </c>
      <c r="L71" s="29" t="s">
        <v>7</v>
      </c>
    </row>
    <row r="72" spans="1:12" x14ac:dyDescent="0.15">
      <c r="A72" s="66">
        <v>3541</v>
      </c>
      <c r="B72" s="28">
        <v>0.25600000000000001</v>
      </c>
      <c r="C72" s="28">
        <v>14.33</v>
      </c>
      <c r="D72" s="28">
        <v>1</v>
      </c>
      <c r="E72" s="30">
        <f>IF(K72="M",0,1)</f>
        <v>0</v>
      </c>
      <c r="F72">
        <f>IF(K72="A",0,1)</f>
        <v>1</v>
      </c>
      <c r="G72">
        <f>IF(K72="B",0,1)</f>
        <v>1</v>
      </c>
      <c r="H72">
        <f>IF(K72="F",0,1)</f>
        <v>1</v>
      </c>
      <c r="I72">
        <f>IF(K72="O",0,1)</f>
        <v>1</v>
      </c>
      <c r="J72">
        <f>IF(K72="K",0,1)</f>
        <v>1</v>
      </c>
      <c r="K72" s="29" t="s">
        <v>8</v>
      </c>
      <c r="L72" s="29" t="s">
        <v>7</v>
      </c>
    </row>
    <row r="73" spans="1:12" x14ac:dyDescent="0.15">
      <c r="A73" s="66">
        <v>3462</v>
      </c>
      <c r="B73" s="28">
        <v>0.14799999999999999</v>
      </c>
      <c r="C73" s="28">
        <v>11.47</v>
      </c>
      <c r="D73" s="28">
        <v>1</v>
      </c>
      <c r="E73" s="30">
        <f>IF(K73="M",0,1)</f>
        <v>0</v>
      </c>
      <c r="F73">
        <f>IF(K73="A",0,1)</f>
        <v>1</v>
      </c>
      <c r="G73">
        <f>IF(K73="B",0,1)</f>
        <v>1</v>
      </c>
      <c r="H73">
        <f>IF(K73="F",0,1)</f>
        <v>1</v>
      </c>
      <c r="I73">
        <f>IF(K73="O",0,1)</f>
        <v>1</v>
      </c>
      <c r="J73">
        <f>IF(K73="K",0,1)</f>
        <v>1</v>
      </c>
      <c r="K73" s="29" t="s">
        <v>8</v>
      </c>
      <c r="L73" s="29" t="s">
        <v>7</v>
      </c>
    </row>
    <row r="74" spans="1:12" x14ac:dyDescent="0.15">
      <c r="A74" s="66">
        <v>3257</v>
      </c>
      <c r="B74" s="28">
        <v>0.46</v>
      </c>
      <c r="C74" s="28">
        <v>10.73</v>
      </c>
      <c r="D74" s="28">
        <v>1</v>
      </c>
      <c r="E74" s="30">
        <f>IF(K74="M",0,1)</f>
        <v>0</v>
      </c>
      <c r="F74">
        <f>IF(K74="A",0,1)</f>
        <v>1</v>
      </c>
      <c r="G74">
        <f>IF(K74="B",0,1)</f>
        <v>1</v>
      </c>
      <c r="H74">
        <f>IF(K74="F",0,1)</f>
        <v>1</v>
      </c>
      <c r="I74">
        <f>IF(K74="O",0,1)</f>
        <v>1</v>
      </c>
      <c r="J74">
        <f>IF(K74="K",0,1)</f>
        <v>1</v>
      </c>
      <c r="K74" s="29" t="s">
        <v>8</v>
      </c>
      <c r="L74" s="29" t="s">
        <v>7</v>
      </c>
    </row>
    <row r="75" spans="1:12" x14ac:dyDescent="0.15">
      <c r="A75" s="66">
        <v>2994</v>
      </c>
      <c r="B75" s="28">
        <v>0.28000000000000003</v>
      </c>
      <c r="C75" s="28">
        <v>13.45</v>
      </c>
      <c r="D75" s="28">
        <v>1</v>
      </c>
      <c r="E75" s="30">
        <f>IF(K75="M",0,1)</f>
        <v>0</v>
      </c>
      <c r="F75">
        <f>IF(K75="A",0,1)</f>
        <v>1</v>
      </c>
      <c r="G75">
        <f>IF(K75="B",0,1)</f>
        <v>1</v>
      </c>
      <c r="H75">
        <f>IF(K75="F",0,1)</f>
        <v>1</v>
      </c>
      <c r="I75">
        <f>IF(K75="O",0,1)</f>
        <v>1</v>
      </c>
      <c r="J75">
        <f>IF(K75="K",0,1)</f>
        <v>1</v>
      </c>
      <c r="K75" s="29" t="s">
        <v>8</v>
      </c>
      <c r="L75" s="29" t="s">
        <v>7</v>
      </c>
    </row>
    <row r="76" spans="1:12" x14ac:dyDescent="0.15">
      <c r="A76" s="66">
        <v>3212</v>
      </c>
      <c r="B76" s="28">
        <v>0.378</v>
      </c>
      <c r="C76" s="28">
        <v>12.853999999999999</v>
      </c>
      <c r="D76" s="28">
        <v>1</v>
      </c>
      <c r="E76" s="30">
        <f>IF(K76="M",0,1)</f>
        <v>0</v>
      </c>
      <c r="F76">
        <f>IF(K76="A",0,1)</f>
        <v>1</v>
      </c>
      <c r="G76">
        <f>IF(K76="B",0,1)</f>
        <v>1</v>
      </c>
      <c r="H76">
        <f>IF(K76="F",0,1)</f>
        <v>1</v>
      </c>
      <c r="I76">
        <f>IF(K76="O",0,1)</f>
        <v>1</v>
      </c>
      <c r="J76">
        <f>IF(K76="K",0,1)</f>
        <v>1</v>
      </c>
      <c r="K76" s="29" t="s">
        <v>8</v>
      </c>
      <c r="L76" s="29" t="s">
        <v>7</v>
      </c>
    </row>
    <row r="77" spans="1:12" x14ac:dyDescent="0.15">
      <c r="A77" s="66">
        <v>3523</v>
      </c>
      <c r="B77" s="28">
        <v>0.31900000000000001</v>
      </c>
      <c r="C77" s="28">
        <v>12.43</v>
      </c>
      <c r="D77" s="28">
        <v>1</v>
      </c>
      <c r="E77" s="30">
        <f>IF(K77="M",0,1)</f>
        <v>0</v>
      </c>
      <c r="F77">
        <f>IF(K77="A",0,1)</f>
        <v>1</v>
      </c>
      <c r="G77">
        <f>IF(K77="B",0,1)</f>
        <v>1</v>
      </c>
      <c r="H77">
        <f>IF(K77="F",0,1)</f>
        <v>1</v>
      </c>
      <c r="I77">
        <f>IF(K77="O",0,1)</f>
        <v>1</v>
      </c>
      <c r="J77">
        <f>IF(K77="K",0,1)</f>
        <v>1</v>
      </c>
      <c r="K77" s="29" t="s">
        <v>8</v>
      </c>
      <c r="L77" s="29" t="s">
        <v>7</v>
      </c>
    </row>
    <row r="78" spans="1:12" x14ac:dyDescent="0.15">
      <c r="A78" s="66">
        <v>3598</v>
      </c>
      <c r="B78" s="28">
        <v>0.67</v>
      </c>
      <c r="C78" s="28">
        <v>13.667</v>
      </c>
      <c r="D78" s="28">
        <v>1</v>
      </c>
      <c r="E78" s="30">
        <f>IF(K78="M",0,1)</f>
        <v>0</v>
      </c>
      <c r="F78">
        <f>IF(K78="A",0,1)</f>
        <v>1</v>
      </c>
      <c r="G78">
        <f>IF(K78="B",0,1)</f>
        <v>1</v>
      </c>
      <c r="H78">
        <f>IF(K78="F",0,1)</f>
        <v>1</v>
      </c>
      <c r="I78">
        <f>IF(K78="O",0,1)</f>
        <v>1</v>
      </c>
      <c r="J78">
        <f>IF(K78="K",0,1)</f>
        <v>1</v>
      </c>
      <c r="K78" s="29" t="s">
        <v>8</v>
      </c>
      <c r="L78" s="29" t="s">
        <v>7</v>
      </c>
    </row>
    <row r="79" spans="1:12" x14ac:dyDescent="0.15">
      <c r="A79" s="66">
        <v>3142</v>
      </c>
      <c r="B79" s="28">
        <v>0.25800000000000001</v>
      </c>
      <c r="C79" s="28">
        <v>14.12</v>
      </c>
      <c r="D79" s="28">
        <v>1</v>
      </c>
      <c r="E79" s="30">
        <f>IF(K79="M",0,1)</f>
        <v>0</v>
      </c>
      <c r="F79">
        <f>IF(K79="A",0,1)</f>
        <v>1</v>
      </c>
      <c r="G79">
        <f>IF(K79="B",0,1)</f>
        <v>1</v>
      </c>
      <c r="H79">
        <f>IF(K79="F",0,1)</f>
        <v>1</v>
      </c>
      <c r="I79">
        <f>IF(K79="O",0,1)</f>
        <v>1</v>
      </c>
      <c r="J79">
        <f>IF(K79="K",0,1)</f>
        <v>1</v>
      </c>
      <c r="K79" s="29" t="s">
        <v>8</v>
      </c>
      <c r="L79" s="29" t="s">
        <v>7</v>
      </c>
    </row>
    <row r="80" spans="1:12" x14ac:dyDescent="0.15">
      <c r="A80" s="66">
        <v>3496</v>
      </c>
      <c r="B80" s="28">
        <v>0.33600000000000002</v>
      </c>
      <c r="C80" s="28">
        <v>14.94</v>
      </c>
      <c r="D80" s="28">
        <v>1</v>
      </c>
      <c r="E80" s="30">
        <f>IF(K80="M",0,1)</f>
        <v>0</v>
      </c>
      <c r="F80">
        <f>IF(K80="A",0,1)</f>
        <v>1</v>
      </c>
      <c r="G80">
        <f>IF(K80="B",0,1)</f>
        <v>1</v>
      </c>
      <c r="H80">
        <f>IF(K80="F",0,1)</f>
        <v>1</v>
      </c>
      <c r="I80">
        <f>IF(K80="O",0,1)</f>
        <v>1</v>
      </c>
      <c r="J80">
        <f>IF(K80="K",0,1)</f>
        <v>1</v>
      </c>
      <c r="K80" s="29" t="s">
        <v>8</v>
      </c>
      <c r="L80" s="29" t="s">
        <v>7</v>
      </c>
    </row>
    <row r="81" spans="1:12" x14ac:dyDescent="0.15">
      <c r="A81" s="66">
        <v>3324</v>
      </c>
      <c r="B81" s="28">
        <v>0.47099999999999997</v>
      </c>
      <c r="C81" s="28">
        <v>12.78</v>
      </c>
      <c r="D81" s="28">
        <v>1</v>
      </c>
      <c r="E81" s="30">
        <f>IF(K81="M",0,1)</f>
        <v>0</v>
      </c>
      <c r="F81">
        <f>IF(K81="A",0,1)</f>
        <v>1</v>
      </c>
      <c r="G81">
        <f>IF(K81="B",0,1)</f>
        <v>1</v>
      </c>
      <c r="H81">
        <f>IF(K81="F",0,1)</f>
        <v>1</v>
      </c>
      <c r="I81">
        <f>IF(K81="O",0,1)</f>
        <v>1</v>
      </c>
      <c r="J81">
        <f>IF(K81="K",0,1)</f>
        <v>1</v>
      </c>
      <c r="K81" s="29" t="s">
        <v>8</v>
      </c>
      <c r="L81" s="29" t="s">
        <v>7</v>
      </c>
    </row>
    <row r="82" spans="1:12" x14ac:dyDescent="0.15">
      <c r="A82" s="66">
        <v>3463</v>
      </c>
      <c r="B82" s="28">
        <v>0.67500000000000004</v>
      </c>
      <c r="C82" s="28">
        <v>14.776</v>
      </c>
      <c r="D82" s="28">
        <v>1</v>
      </c>
      <c r="E82" s="30">
        <f>IF(K82="M",0,1)</f>
        <v>0</v>
      </c>
      <c r="F82">
        <f>IF(K82="A",0,1)</f>
        <v>1</v>
      </c>
      <c r="G82">
        <f>IF(K82="B",0,1)</f>
        <v>1</v>
      </c>
      <c r="H82">
        <f>IF(K82="F",0,1)</f>
        <v>1</v>
      </c>
      <c r="I82">
        <f>IF(K82="O",0,1)</f>
        <v>1</v>
      </c>
      <c r="J82">
        <f>IF(K82="K",0,1)</f>
        <v>1</v>
      </c>
      <c r="K82" s="29" t="s">
        <v>8</v>
      </c>
      <c r="L82" s="29" t="s">
        <v>7</v>
      </c>
    </row>
    <row r="83" spans="1:12" x14ac:dyDescent="0.15">
      <c r="A83" s="66">
        <v>7740</v>
      </c>
      <c r="B83" s="28">
        <v>1.234E-2</v>
      </c>
      <c r="C83" s="28">
        <v>14.02</v>
      </c>
      <c r="D83" s="28">
        <v>2</v>
      </c>
      <c r="E83" s="30">
        <f>IF(K83="M",0,1)</f>
        <v>1</v>
      </c>
      <c r="F83">
        <f>IF(K83="A",0,1)</f>
        <v>0</v>
      </c>
      <c r="G83">
        <f>IF(K83="B",0,1)</f>
        <v>1</v>
      </c>
      <c r="H83">
        <f>IF(K83="F",0,1)</f>
        <v>1</v>
      </c>
      <c r="I83">
        <f>IF(K83="O",0,1)</f>
        <v>1</v>
      </c>
      <c r="J83">
        <f>IF(K83="K",0,1)</f>
        <v>1</v>
      </c>
      <c r="K83" s="29" t="s">
        <v>12</v>
      </c>
      <c r="L83" s="29" t="s">
        <v>11</v>
      </c>
    </row>
    <row r="84" spans="1:12" x14ac:dyDescent="0.15">
      <c r="A84" s="66">
        <v>8500</v>
      </c>
      <c r="B84" s="28">
        <v>0.01</v>
      </c>
      <c r="C84" s="28">
        <v>14.5</v>
      </c>
      <c r="D84" s="28">
        <v>2</v>
      </c>
      <c r="E84" s="30">
        <f>IF(K84="M",0,1)</f>
        <v>1</v>
      </c>
      <c r="F84">
        <f>IF(K84="A",0,1)</f>
        <v>0</v>
      </c>
      <c r="G84">
        <f>IF(K84="B",0,1)</f>
        <v>1</v>
      </c>
      <c r="H84">
        <f>IF(K84="F",0,1)</f>
        <v>1</v>
      </c>
      <c r="I84">
        <f>IF(K84="O",0,1)</f>
        <v>1</v>
      </c>
      <c r="J84">
        <f>IF(K84="K",0,1)</f>
        <v>1</v>
      </c>
      <c r="K84" s="29" t="s">
        <v>12</v>
      </c>
      <c r="L84" s="29" t="s">
        <v>11</v>
      </c>
    </row>
    <row r="85" spans="1:12" x14ac:dyDescent="0.15">
      <c r="A85" s="66">
        <v>8570</v>
      </c>
      <c r="B85" s="28">
        <v>9.7000000000000003E-3</v>
      </c>
      <c r="C85" s="28">
        <v>14.2</v>
      </c>
      <c r="D85" s="28">
        <v>2</v>
      </c>
      <c r="E85" s="30">
        <f>IF(K85="M",0,1)</f>
        <v>1</v>
      </c>
      <c r="F85">
        <f>IF(K85="A",0,1)</f>
        <v>0</v>
      </c>
      <c r="G85">
        <f>IF(K85="B",0,1)</f>
        <v>1</v>
      </c>
      <c r="H85">
        <f>IF(K85="F",0,1)</f>
        <v>1</v>
      </c>
      <c r="I85">
        <f>IF(K85="O",0,1)</f>
        <v>1</v>
      </c>
      <c r="J85">
        <f>IF(K85="K",0,1)</f>
        <v>1</v>
      </c>
      <c r="K85" s="29" t="s">
        <v>12</v>
      </c>
      <c r="L85" s="29" t="s">
        <v>15</v>
      </c>
    </row>
    <row r="86" spans="1:12" x14ac:dyDescent="0.15">
      <c r="A86" s="66">
        <v>8930</v>
      </c>
      <c r="B86" s="28">
        <v>9.4999999999999998E-3</v>
      </c>
      <c r="C86" s="28">
        <v>13.78</v>
      </c>
      <c r="D86" s="28">
        <v>2</v>
      </c>
      <c r="E86" s="30">
        <f>IF(K86="M",0,1)</f>
        <v>1</v>
      </c>
      <c r="F86">
        <f>IF(K86="A",0,1)</f>
        <v>0</v>
      </c>
      <c r="G86">
        <f>IF(K86="B",0,1)</f>
        <v>1</v>
      </c>
      <c r="H86">
        <f>IF(K86="F",0,1)</f>
        <v>1</v>
      </c>
      <c r="I86">
        <f>IF(K86="O",0,1)</f>
        <v>1</v>
      </c>
      <c r="J86">
        <f>IF(K86="K",0,1)</f>
        <v>1</v>
      </c>
      <c r="K86" s="29" t="s">
        <v>12</v>
      </c>
      <c r="L86" s="29" t="s">
        <v>24</v>
      </c>
    </row>
    <row r="87" spans="1:12" x14ac:dyDescent="0.15">
      <c r="A87" s="66">
        <v>9675</v>
      </c>
      <c r="B87" s="28">
        <v>1.09E-2</v>
      </c>
      <c r="C87" s="28">
        <v>13.98</v>
      </c>
      <c r="D87" s="28">
        <v>2</v>
      </c>
      <c r="E87" s="30">
        <f>IF(K87="M",0,1)</f>
        <v>1</v>
      </c>
      <c r="F87">
        <f>IF(K87="A",0,1)</f>
        <v>0</v>
      </c>
      <c r="G87">
        <f>IF(K87="B",0,1)</f>
        <v>1</v>
      </c>
      <c r="H87">
        <f>IF(K87="F",0,1)</f>
        <v>1</v>
      </c>
      <c r="I87">
        <f>IF(K87="O",0,1)</f>
        <v>1</v>
      </c>
      <c r="J87">
        <f>IF(K87="K",0,1)</f>
        <v>1</v>
      </c>
      <c r="K87" s="29" t="s">
        <v>12</v>
      </c>
      <c r="L87" s="29" t="s">
        <v>9</v>
      </c>
    </row>
    <row r="88" spans="1:12" x14ac:dyDescent="0.15">
      <c r="A88" s="66">
        <v>8924</v>
      </c>
      <c r="B88" s="28">
        <v>8.7899999999999992E-3</v>
      </c>
      <c r="C88" s="28">
        <v>14.87</v>
      </c>
      <c r="D88" s="28">
        <v>2</v>
      </c>
      <c r="E88" s="30">
        <f>IF(K88="M",0,1)</f>
        <v>1</v>
      </c>
      <c r="F88">
        <f>IF(K88="A",0,1)</f>
        <v>0</v>
      </c>
      <c r="G88">
        <f>IF(K88="B",0,1)</f>
        <v>1</v>
      </c>
      <c r="H88">
        <f>IF(K88="F",0,1)</f>
        <v>1</v>
      </c>
      <c r="I88">
        <f>IF(K88="O",0,1)</f>
        <v>1</v>
      </c>
      <c r="J88">
        <f>IF(K88="K",0,1)</f>
        <v>1</v>
      </c>
      <c r="K88" s="29" t="s">
        <v>12</v>
      </c>
      <c r="L88" s="29" t="s">
        <v>15</v>
      </c>
    </row>
    <row r="89" spans="1:12" x14ac:dyDescent="0.15">
      <c r="A89" s="66">
        <v>7723</v>
      </c>
      <c r="B89" s="28">
        <v>8.7799999999999996E-3</v>
      </c>
      <c r="C89" s="28">
        <v>14.81</v>
      </c>
      <c r="D89" s="28">
        <v>2</v>
      </c>
      <c r="E89" s="30">
        <f>IF(K89="M",0,1)</f>
        <v>1</v>
      </c>
      <c r="F89">
        <f>IF(K89="A",0,1)</f>
        <v>0</v>
      </c>
      <c r="G89">
        <f>IF(K89="B",0,1)</f>
        <v>1</v>
      </c>
      <c r="H89">
        <f>IF(K89="F",0,1)</f>
        <v>1</v>
      </c>
      <c r="I89">
        <f>IF(K89="O",0,1)</f>
        <v>1</v>
      </c>
      <c r="J89">
        <f>IF(K89="K",0,1)</f>
        <v>1</v>
      </c>
      <c r="K89" s="29" t="s">
        <v>12</v>
      </c>
      <c r="L89" s="29" t="s">
        <v>11</v>
      </c>
    </row>
    <row r="90" spans="1:12" x14ac:dyDescent="0.15">
      <c r="A90" s="66">
        <v>25000</v>
      </c>
      <c r="B90" s="28">
        <v>8.3999999999999995E-3</v>
      </c>
      <c r="C90" s="28">
        <v>10.58</v>
      </c>
      <c r="D90" s="28">
        <v>2</v>
      </c>
      <c r="E90" s="30">
        <f>IF(K90="M",0,1)</f>
        <v>1</v>
      </c>
      <c r="F90">
        <f>IF(K90="A",0,1)</f>
        <v>1</v>
      </c>
      <c r="G90">
        <f>IF(K90="B",0,1)</f>
        <v>0</v>
      </c>
      <c r="H90">
        <f>IF(K90="F",0,1)</f>
        <v>1</v>
      </c>
      <c r="I90">
        <f>IF(K90="O",0,1)</f>
        <v>1</v>
      </c>
      <c r="J90">
        <f>IF(K90="K",0,1)</f>
        <v>1</v>
      </c>
      <c r="K90" s="29" t="s">
        <v>10</v>
      </c>
      <c r="L90" s="29" t="s">
        <v>9</v>
      </c>
    </row>
    <row r="91" spans="1:12" x14ac:dyDescent="0.15">
      <c r="A91" s="66">
        <v>16500</v>
      </c>
      <c r="B91" s="28">
        <v>1.4E-2</v>
      </c>
      <c r="C91" s="28">
        <v>11.89</v>
      </c>
      <c r="D91" s="28">
        <v>2</v>
      </c>
      <c r="E91" s="30">
        <f>IF(K91="M",0,1)</f>
        <v>1</v>
      </c>
      <c r="F91">
        <f>IF(K91="A",0,1)</f>
        <v>1</v>
      </c>
      <c r="G91">
        <f>IF(K91="B",0,1)</f>
        <v>0</v>
      </c>
      <c r="H91">
        <f>IF(K91="F",0,1)</f>
        <v>1</v>
      </c>
      <c r="I91">
        <f>IF(K91="O",0,1)</f>
        <v>1</v>
      </c>
      <c r="J91">
        <f>IF(K91="K",0,1)</f>
        <v>1</v>
      </c>
      <c r="K91" s="29" t="s">
        <v>10</v>
      </c>
      <c r="L91" s="29" t="s">
        <v>9</v>
      </c>
    </row>
    <row r="92" spans="1:12" x14ac:dyDescent="0.15">
      <c r="A92" s="66">
        <v>17200</v>
      </c>
      <c r="B92" s="28">
        <v>1.4999999999999999E-2</v>
      </c>
      <c r="C92" s="28">
        <v>12.45</v>
      </c>
      <c r="D92" s="28">
        <v>2</v>
      </c>
      <c r="E92" s="30">
        <f>IF(K92="M",0,1)</f>
        <v>1</v>
      </c>
      <c r="F92">
        <f>IF(K92="A",0,1)</f>
        <v>1</v>
      </c>
      <c r="G92">
        <f>IF(K92="B",0,1)</f>
        <v>0</v>
      </c>
      <c r="H92">
        <f>IF(K92="F",0,1)</f>
        <v>1</v>
      </c>
      <c r="I92">
        <f>IF(K92="O",0,1)</f>
        <v>1</v>
      </c>
      <c r="J92">
        <f>IF(K92="K",0,1)</f>
        <v>1</v>
      </c>
      <c r="K92" s="29" t="s">
        <v>10</v>
      </c>
      <c r="L92" s="29" t="s">
        <v>9</v>
      </c>
    </row>
    <row r="93" spans="1:12" x14ac:dyDescent="0.15">
      <c r="A93" s="66">
        <v>14100</v>
      </c>
      <c r="B93" s="28">
        <v>8.8999999999999999E-3</v>
      </c>
      <c r="C93" s="28">
        <v>12.17</v>
      </c>
      <c r="D93" s="28">
        <v>2</v>
      </c>
      <c r="E93" s="30">
        <f>IF(K93="M",0,1)</f>
        <v>1</v>
      </c>
      <c r="F93">
        <f>IF(K93="A",0,1)</f>
        <v>1</v>
      </c>
      <c r="G93">
        <f>IF(K93="B",0,1)</f>
        <v>0</v>
      </c>
      <c r="H93">
        <f>IF(K93="F",0,1)</f>
        <v>1</v>
      </c>
      <c r="I93">
        <f>IF(K93="O",0,1)</f>
        <v>1</v>
      </c>
      <c r="J93">
        <f>IF(K93="K",0,1)</f>
        <v>1</v>
      </c>
      <c r="K93" s="29" t="s">
        <v>10</v>
      </c>
      <c r="L93" s="29" t="s">
        <v>9</v>
      </c>
    </row>
    <row r="94" spans="1:12" x14ac:dyDescent="0.15">
      <c r="A94" s="66">
        <v>12010</v>
      </c>
      <c r="B94" s="28">
        <v>9.1999999999999998E-3</v>
      </c>
      <c r="C94" s="28">
        <v>12.13</v>
      </c>
      <c r="D94" s="28">
        <v>2</v>
      </c>
      <c r="E94" s="30">
        <f>IF(K94="M",0,1)</f>
        <v>1</v>
      </c>
      <c r="F94">
        <f>IF(K94="A",0,1)</f>
        <v>1</v>
      </c>
      <c r="G94">
        <f>IF(K94="B",0,1)</f>
        <v>0</v>
      </c>
      <c r="H94">
        <f>IF(K94="F",0,1)</f>
        <v>1</v>
      </c>
      <c r="I94">
        <f>IF(K94="O",0,1)</f>
        <v>1</v>
      </c>
      <c r="J94">
        <f>IF(K94="K",0,1)</f>
        <v>1</v>
      </c>
      <c r="K94" s="29" t="s">
        <v>10</v>
      </c>
      <c r="L94" s="29" t="s">
        <v>9</v>
      </c>
    </row>
    <row r="95" spans="1:12" x14ac:dyDescent="0.15">
      <c r="A95" s="66">
        <v>10980</v>
      </c>
      <c r="B95" s="28">
        <v>8.6999999999999994E-3</v>
      </c>
      <c r="C95" s="28">
        <v>11.19</v>
      </c>
      <c r="D95" s="28">
        <v>2</v>
      </c>
      <c r="E95" s="30">
        <f>IF(K95="M",0,1)</f>
        <v>1</v>
      </c>
      <c r="F95">
        <f>IF(K95="A",0,1)</f>
        <v>1</v>
      </c>
      <c r="G95">
        <f>IF(K95="B",0,1)</f>
        <v>0</v>
      </c>
      <c r="H95">
        <f>IF(K95="F",0,1)</f>
        <v>1</v>
      </c>
      <c r="I95">
        <f>IF(K95="O",0,1)</f>
        <v>1</v>
      </c>
      <c r="J95">
        <f>IF(K95="K",0,1)</f>
        <v>1</v>
      </c>
      <c r="K95" s="29" t="s">
        <v>10</v>
      </c>
      <c r="L95" s="29" t="s">
        <v>9</v>
      </c>
    </row>
    <row r="96" spans="1:12" x14ac:dyDescent="0.15">
      <c r="A96" s="66">
        <v>19860</v>
      </c>
      <c r="B96" s="28">
        <v>1.3100000000000001E-2</v>
      </c>
      <c r="C96" s="28">
        <v>11.34</v>
      </c>
      <c r="D96" s="28">
        <v>2</v>
      </c>
      <c r="E96" s="30">
        <f>IF(K96="M",0,1)</f>
        <v>1</v>
      </c>
      <c r="F96">
        <f>IF(K96="A",0,1)</f>
        <v>1</v>
      </c>
      <c r="G96">
        <f>IF(K96="B",0,1)</f>
        <v>0</v>
      </c>
      <c r="H96">
        <f>IF(K96="F",0,1)</f>
        <v>1</v>
      </c>
      <c r="I96">
        <f>IF(K96="O",0,1)</f>
        <v>1</v>
      </c>
      <c r="J96">
        <f>IF(K96="K",0,1)</f>
        <v>1</v>
      </c>
      <c r="K96" s="29" t="s">
        <v>10</v>
      </c>
      <c r="L96" s="29" t="s">
        <v>25</v>
      </c>
    </row>
    <row r="97" spans="1:12" x14ac:dyDescent="0.15">
      <c r="A97" s="66">
        <v>13420</v>
      </c>
      <c r="B97" s="28">
        <v>9.8099999999999993E-3</v>
      </c>
      <c r="C97" s="28">
        <v>13.67</v>
      </c>
      <c r="D97" s="28">
        <v>2</v>
      </c>
      <c r="E97" s="30">
        <f>IF(K97="M",0,1)</f>
        <v>1</v>
      </c>
      <c r="F97">
        <f>IF(K97="A",0,1)</f>
        <v>1</v>
      </c>
      <c r="G97">
        <f>IF(K97="B",0,1)</f>
        <v>0</v>
      </c>
      <c r="H97">
        <f>IF(K97="F",0,1)</f>
        <v>1</v>
      </c>
      <c r="I97">
        <f>IF(K97="O",0,1)</f>
        <v>1</v>
      </c>
      <c r="J97">
        <f>IF(K97="K",0,1)</f>
        <v>1</v>
      </c>
      <c r="K97" s="29" t="s">
        <v>10</v>
      </c>
      <c r="L97" s="29" t="s">
        <v>9</v>
      </c>
    </row>
    <row r="98" spans="1:12" x14ac:dyDescent="0.15">
      <c r="A98" s="66">
        <v>21020</v>
      </c>
      <c r="B98" s="28">
        <v>1.12E-2</v>
      </c>
      <c r="C98" s="28">
        <v>11.52</v>
      </c>
      <c r="D98" s="28">
        <v>2</v>
      </c>
      <c r="E98" s="30">
        <f>IF(K98="M",0,1)</f>
        <v>1</v>
      </c>
      <c r="F98">
        <f>IF(K98="A",0,1)</f>
        <v>1</v>
      </c>
      <c r="G98">
        <f>IF(K98="B",0,1)</f>
        <v>0</v>
      </c>
      <c r="H98">
        <f>IF(K98="F",0,1)</f>
        <v>1</v>
      </c>
      <c r="I98">
        <f>IF(K98="O",0,1)</f>
        <v>1</v>
      </c>
      <c r="J98">
        <f>IF(K98="K",0,1)</f>
        <v>1</v>
      </c>
      <c r="K98" s="29" t="s">
        <v>10</v>
      </c>
      <c r="L98" s="29" t="s">
        <v>17</v>
      </c>
    </row>
    <row r="99" spans="1:12" x14ac:dyDescent="0.15">
      <c r="A99" s="66">
        <v>18290</v>
      </c>
      <c r="B99" s="28">
        <v>9.3399999999999993E-3</v>
      </c>
      <c r="C99" s="28">
        <v>12.78</v>
      </c>
      <c r="D99" s="28">
        <v>2</v>
      </c>
      <c r="E99" s="30">
        <f>IF(K99="M",0,1)</f>
        <v>1</v>
      </c>
      <c r="F99">
        <f>IF(K99="A",0,1)</f>
        <v>1</v>
      </c>
      <c r="G99">
        <f>IF(K99="B",0,1)</f>
        <v>0</v>
      </c>
      <c r="H99">
        <f>IF(K99="F",0,1)</f>
        <v>1</v>
      </c>
      <c r="I99">
        <f>IF(K99="O",0,1)</f>
        <v>1</v>
      </c>
      <c r="J99">
        <f>IF(K99="K",0,1)</f>
        <v>1</v>
      </c>
      <c r="K99" s="29" t="s">
        <v>10</v>
      </c>
      <c r="L99" s="29" t="s">
        <v>17</v>
      </c>
    </row>
    <row r="100" spans="1:12" x14ac:dyDescent="0.15">
      <c r="A100" s="66">
        <v>14520</v>
      </c>
      <c r="B100" s="28">
        <v>9.7199999999999995E-3</v>
      </c>
      <c r="C100" s="28">
        <v>11.92</v>
      </c>
      <c r="D100" s="28">
        <v>2</v>
      </c>
      <c r="E100" s="30">
        <f>IF(K100="M",0,1)</f>
        <v>1</v>
      </c>
      <c r="F100">
        <f>IF(K100="A",0,1)</f>
        <v>1</v>
      </c>
      <c r="G100">
        <f>IF(K100="B",0,1)</f>
        <v>0</v>
      </c>
      <c r="H100">
        <f>IF(K100="F",0,1)</f>
        <v>1</v>
      </c>
      <c r="I100">
        <f>IF(K100="O",0,1)</f>
        <v>1</v>
      </c>
      <c r="J100">
        <f>IF(K100="K",0,1)</f>
        <v>1</v>
      </c>
      <c r="K100" s="29" t="s">
        <v>10</v>
      </c>
      <c r="L100" s="29" t="s">
        <v>9</v>
      </c>
    </row>
    <row r="101" spans="1:12" x14ac:dyDescent="0.15">
      <c r="A101" s="66">
        <v>11900</v>
      </c>
      <c r="B101" s="28">
        <v>8.9800000000000001E-3</v>
      </c>
      <c r="C101" s="28">
        <v>11.38</v>
      </c>
      <c r="D101" s="28">
        <v>2</v>
      </c>
      <c r="E101" s="30">
        <f>IF(K101="M",0,1)</f>
        <v>1</v>
      </c>
      <c r="F101">
        <f>IF(K101="A",0,1)</f>
        <v>1</v>
      </c>
      <c r="G101">
        <f>IF(K101="B",0,1)</f>
        <v>0</v>
      </c>
      <c r="H101">
        <f>IF(K101="F",0,1)</f>
        <v>1</v>
      </c>
      <c r="I101">
        <f>IF(K101="O",0,1)</f>
        <v>1</v>
      </c>
      <c r="J101">
        <f>IF(K101="K",0,1)</f>
        <v>1</v>
      </c>
      <c r="K101" s="29" t="s">
        <v>10</v>
      </c>
      <c r="L101" s="29" t="s">
        <v>31</v>
      </c>
    </row>
    <row r="102" spans="1:12" x14ac:dyDescent="0.15">
      <c r="A102" s="66">
        <v>12912</v>
      </c>
      <c r="B102" s="28">
        <v>9.4500000000000001E-3</v>
      </c>
      <c r="C102" s="28">
        <v>12.83</v>
      </c>
      <c r="D102" s="28">
        <v>2</v>
      </c>
      <c r="E102" s="30">
        <f>IF(K102="M",0,1)</f>
        <v>1</v>
      </c>
      <c r="F102">
        <f>IF(K102="A",0,1)</f>
        <v>1</v>
      </c>
      <c r="G102">
        <f>IF(K102="B",0,1)</f>
        <v>0</v>
      </c>
      <c r="H102">
        <f>IF(K102="F",0,1)</f>
        <v>1</v>
      </c>
      <c r="I102">
        <f>IF(K102="O",0,1)</f>
        <v>1</v>
      </c>
      <c r="J102">
        <f>IF(K102="K",0,1)</f>
        <v>1</v>
      </c>
      <c r="K102" s="29" t="s">
        <v>10</v>
      </c>
      <c r="L102" s="29" t="s">
        <v>15</v>
      </c>
    </row>
    <row r="103" spans="1:12" x14ac:dyDescent="0.15">
      <c r="A103" s="66">
        <v>12984</v>
      </c>
      <c r="B103" s="28">
        <v>9.9600000000000001E-3</v>
      </c>
      <c r="C103" s="28">
        <v>11.23</v>
      </c>
      <c r="D103" s="28">
        <v>2</v>
      </c>
      <c r="E103" s="30">
        <f>IF(K103="M",0,1)</f>
        <v>1</v>
      </c>
      <c r="F103">
        <f>IF(K103="A",0,1)</f>
        <v>1</v>
      </c>
      <c r="G103">
        <f>IF(K103="B",0,1)</f>
        <v>0</v>
      </c>
      <c r="H103">
        <f>IF(K103="F",0,1)</f>
        <v>1</v>
      </c>
      <c r="I103">
        <f>IF(K103="O",0,1)</f>
        <v>1</v>
      </c>
      <c r="J103">
        <f>IF(K103="K",0,1)</f>
        <v>1</v>
      </c>
      <c r="K103" s="29" t="s">
        <v>10</v>
      </c>
      <c r="L103" s="29" t="s">
        <v>9</v>
      </c>
    </row>
    <row r="104" spans="1:12" x14ac:dyDescent="0.15">
      <c r="A104" s="66">
        <v>16790</v>
      </c>
      <c r="B104" s="28">
        <v>1.21E-2</v>
      </c>
      <c r="C104" s="28">
        <v>12.87</v>
      </c>
      <c r="D104" s="28">
        <v>2</v>
      </c>
      <c r="E104" s="30">
        <f>IF(K104="M",0,1)</f>
        <v>1</v>
      </c>
      <c r="F104">
        <f>IF(K104="A",0,1)</f>
        <v>1</v>
      </c>
      <c r="G104">
        <f>IF(K104="B",0,1)</f>
        <v>0</v>
      </c>
      <c r="H104">
        <f>IF(K104="F",0,1)</f>
        <v>1</v>
      </c>
      <c r="I104">
        <f>IF(K104="O",0,1)</f>
        <v>1</v>
      </c>
      <c r="J104">
        <f>IF(K104="K",0,1)</f>
        <v>1</v>
      </c>
      <c r="K104" s="29" t="s">
        <v>10</v>
      </c>
      <c r="L104" s="29" t="s">
        <v>17</v>
      </c>
    </row>
    <row r="105" spans="1:12" x14ac:dyDescent="0.15">
      <c r="A105" s="66">
        <v>15680</v>
      </c>
      <c r="B105" s="28">
        <v>1.14E-2</v>
      </c>
      <c r="C105" s="28">
        <v>11.92</v>
      </c>
      <c r="D105" s="28">
        <v>2</v>
      </c>
      <c r="E105" s="30">
        <f>IF(K105="M",0,1)</f>
        <v>1</v>
      </c>
      <c r="F105">
        <f>IF(K105="A",0,1)</f>
        <v>1</v>
      </c>
      <c r="G105">
        <f>IF(K105="B",0,1)</f>
        <v>0</v>
      </c>
      <c r="H105">
        <f>IF(K105="F",0,1)</f>
        <v>1</v>
      </c>
      <c r="I105">
        <f>IF(K105="O",0,1)</f>
        <v>1</v>
      </c>
      <c r="J105">
        <f>IF(K105="K",0,1)</f>
        <v>1</v>
      </c>
      <c r="K105" s="29" t="s">
        <v>10</v>
      </c>
      <c r="L105" s="29" t="s">
        <v>17</v>
      </c>
    </row>
    <row r="106" spans="1:12" x14ac:dyDescent="0.15">
      <c r="A106" s="66">
        <v>14982</v>
      </c>
      <c r="B106" s="28">
        <v>1.1299999999999999E-2</v>
      </c>
      <c r="C106" s="28">
        <v>12.23</v>
      </c>
      <c r="D106" s="28">
        <v>2</v>
      </c>
      <c r="E106" s="30">
        <f>IF(K106="M",0,1)</f>
        <v>1</v>
      </c>
      <c r="F106">
        <f>IF(K106="A",0,1)</f>
        <v>1</v>
      </c>
      <c r="G106">
        <f>IF(K106="B",0,1)</f>
        <v>0</v>
      </c>
      <c r="H106">
        <f>IF(K106="F",0,1)</f>
        <v>1</v>
      </c>
      <c r="I106">
        <f>IF(K106="O",0,1)</f>
        <v>1</v>
      </c>
      <c r="J106">
        <f>IF(K106="K",0,1)</f>
        <v>1</v>
      </c>
      <c r="K106" s="29" t="s">
        <v>10</v>
      </c>
      <c r="L106" s="29" t="s">
        <v>17</v>
      </c>
    </row>
    <row r="107" spans="1:12" x14ac:dyDescent="0.15">
      <c r="A107" s="66">
        <v>13340</v>
      </c>
      <c r="B107" s="28">
        <v>1.1599999999999999E-2</v>
      </c>
      <c r="C107" s="28">
        <v>12.9</v>
      </c>
      <c r="D107" s="28">
        <v>2</v>
      </c>
      <c r="E107" s="30">
        <f>IF(K107="M",0,1)</f>
        <v>1</v>
      </c>
      <c r="F107">
        <f>IF(K107="A",0,1)</f>
        <v>1</v>
      </c>
      <c r="G107">
        <f>IF(K107="B",0,1)</f>
        <v>0</v>
      </c>
      <c r="H107">
        <f>IF(K107="F",0,1)</f>
        <v>1</v>
      </c>
      <c r="I107">
        <f>IF(K107="O",0,1)</f>
        <v>1</v>
      </c>
      <c r="J107">
        <f>IF(K107="K",0,1)</f>
        <v>1</v>
      </c>
      <c r="K107" s="29" t="s">
        <v>10</v>
      </c>
      <c r="L107" s="29" t="s">
        <v>17</v>
      </c>
    </row>
    <row r="108" spans="1:12" x14ac:dyDescent="0.15">
      <c r="A108" s="66">
        <v>18340</v>
      </c>
      <c r="B108" s="28">
        <v>1.24E-2</v>
      </c>
      <c r="C108" s="28">
        <v>11.22</v>
      </c>
      <c r="D108" s="28">
        <v>2</v>
      </c>
      <c r="E108" s="30">
        <f>IF(K108="M",0,1)</f>
        <v>1</v>
      </c>
      <c r="F108">
        <f>IF(K108="A",0,1)</f>
        <v>1</v>
      </c>
      <c r="G108">
        <f>IF(K108="B",0,1)</f>
        <v>0</v>
      </c>
      <c r="H108">
        <f>IF(K108="F",0,1)</f>
        <v>1</v>
      </c>
      <c r="I108">
        <f>IF(K108="O",0,1)</f>
        <v>1</v>
      </c>
      <c r="J108">
        <f>IF(K108="K",0,1)</f>
        <v>1</v>
      </c>
      <c r="K108" s="29" t="s">
        <v>10</v>
      </c>
      <c r="L108" s="29" t="s">
        <v>17</v>
      </c>
    </row>
    <row r="109" spans="1:12" x14ac:dyDescent="0.15">
      <c r="A109" s="66">
        <v>19920</v>
      </c>
      <c r="B109" s="28">
        <v>1.4200000000000001E-2</v>
      </c>
      <c r="C109" s="28">
        <v>11.34</v>
      </c>
      <c r="D109" s="28">
        <v>2</v>
      </c>
      <c r="E109" s="30">
        <f>IF(K109="M",0,1)</f>
        <v>1</v>
      </c>
      <c r="F109">
        <f>IF(K109="A",0,1)</f>
        <v>1</v>
      </c>
      <c r="G109">
        <f>IF(K109="B",0,1)</f>
        <v>0</v>
      </c>
      <c r="H109">
        <f>IF(K109="F",0,1)</f>
        <v>1</v>
      </c>
      <c r="I109">
        <f>IF(K109="O",0,1)</f>
        <v>1</v>
      </c>
      <c r="J109">
        <f>IF(K109="K",0,1)</f>
        <v>1</v>
      </c>
      <c r="K109" s="29" t="s">
        <v>10</v>
      </c>
      <c r="L109" s="29" t="s">
        <v>17</v>
      </c>
    </row>
    <row r="110" spans="1:12" x14ac:dyDescent="0.15">
      <c r="A110" s="66">
        <v>24020</v>
      </c>
      <c r="B110" s="28">
        <v>1.2699999999999999E-2</v>
      </c>
      <c r="C110" s="28">
        <v>10.55</v>
      </c>
      <c r="D110" s="28">
        <v>2</v>
      </c>
      <c r="E110" s="30">
        <f>IF(K110="M",0,1)</f>
        <v>1</v>
      </c>
      <c r="F110">
        <f>IF(K110="A",0,1)</f>
        <v>1</v>
      </c>
      <c r="G110">
        <f>IF(K110="B",0,1)</f>
        <v>0</v>
      </c>
      <c r="H110">
        <f>IF(K110="F",0,1)</f>
        <v>1</v>
      </c>
      <c r="I110">
        <f>IF(K110="O",0,1)</f>
        <v>1</v>
      </c>
      <c r="J110">
        <f>IF(K110="K",0,1)</f>
        <v>1</v>
      </c>
      <c r="K110" s="29" t="s">
        <v>10</v>
      </c>
      <c r="L110" s="29" t="s">
        <v>17</v>
      </c>
    </row>
    <row r="111" spans="1:12" x14ac:dyDescent="0.15">
      <c r="A111" s="66">
        <v>23092</v>
      </c>
      <c r="B111" s="28">
        <v>1.04E-2</v>
      </c>
      <c r="C111" s="28">
        <v>10.18</v>
      </c>
      <c r="D111" s="28">
        <v>2</v>
      </c>
      <c r="E111" s="30">
        <f>IF(K111="M",0,1)</f>
        <v>1</v>
      </c>
      <c r="F111">
        <f>IF(K111="A",0,1)</f>
        <v>1</v>
      </c>
      <c r="G111">
        <f>IF(K111="B",0,1)</f>
        <v>0</v>
      </c>
      <c r="H111">
        <f>IF(K111="F",0,1)</f>
        <v>1</v>
      </c>
      <c r="I111">
        <f>IF(K111="O",0,1)</f>
        <v>1</v>
      </c>
      <c r="J111">
        <f>IF(K111="K",0,1)</f>
        <v>1</v>
      </c>
      <c r="K111" s="29" t="s">
        <v>10</v>
      </c>
      <c r="L111" s="29" t="s">
        <v>17</v>
      </c>
    </row>
    <row r="112" spans="1:12" x14ac:dyDescent="0.15">
      <c r="A112" s="66">
        <v>17920</v>
      </c>
      <c r="B112" s="28">
        <v>1.06E-2</v>
      </c>
      <c r="C112" s="28">
        <v>11.66</v>
      </c>
      <c r="D112" s="28">
        <v>2</v>
      </c>
      <c r="E112" s="30">
        <f>IF(K112="M",0,1)</f>
        <v>1</v>
      </c>
      <c r="F112">
        <f>IF(K112="A",0,1)</f>
        <v>1</v>
      </c>
      <c r="G112">
        <f>IF(K112="B",0,1)</f>
        <v>0</v>
      </c>
      <c r="H112">
        <f>IF(K112="F",0,1)</f>
        <v>1</v>
      </c>
      <c r="I112">
        <f>IF(K112="O",0,1)</f>
        <v>1</v>
      </c>
      <c r="J112">
        <f>IF(K112="K",0,1)</f>
        <v>1</v>
      </c>
      <c r="K112" s="29" t="s">
        <v>10</v>
      </c>
      <c r="L112" s="29" t="s">
        <v>17</v>
      </c>
    </row>
    <row r="113" spans="1:12" x14ac:dyDescent="0.15">
      <c r="A113" s="66">
        <v>19360</v>
      </c>
      <c r="B113" s="28">
        <v>9.9799999999999993E-3</v>
      </c>
      <c r="C113" s="28">
        <v>11.62</v>
      </c>
      <c r="D113" s="28">
        <v>2</v>
      </c>
      <c r="E113" s="30">
        <f>IF(K113="M",0,1)</f>
        <v>1</v>
      </c>
      <c r="F113">
        <f>IF(K113="A",0,1)</f>
        <v>1</v>
      </c>
      <c r="G113">
        <f>IF(K113="B",0,1)</f>
        <v>0</v>
      </c>
      <c r="H113">
        <f>IF(K113="F",0,1)</f>
        <v>1</v>
      </c>
      <c r="I113">
        <f>IF(K113="O",0,1)</f>
        <v>1</v>
      </c>
      <c r="J113">
        <f>IF(K113="K",0,1)</f>
        <v>1</v>
      </c>
      <c r="K113" s="29" t="s">
        <v>10</v>
      </c>
      <c r="L113" s="29" t="s">
        <v>17</v>
      </c>
    </row>
    <row r="114" spans="1:12" x14ac:dyDescent="0.15">
      <c r="A114" s="66">
        <v>7220</v>
      </c>
      <c r="B114" s="28">
        <v>1.0999999999999999E-2</v>
      </c>
      <c r="C114" s="28">
        <v>14.23</v>
      </c>
      <c r="D114" s="28">
        <v>2</v>
      </c>
      <c r="E114" s="30">
        <f>IF(K114="M",0,1)</f>
        <v>1</v>
      </c>
      <c r="F114">
        <f>IF(K114="A",0,1)</f>
        <v>1</v>
      </c>
      <c r="G114">
        <f>IF(K114="B",0,1)</f>
        <v>1</v>
      </c>
      <c r="H114">
        <f>IF(K114="F",0,1)</f>
        <v>0</v>
      </c>
      <c r="I114">
        <f>IF(K114="O",0,1)</f>
        <v>1</v>
      </c>
      <c r="J114">
        <f>IF(K114="K",0,1)</f>
        <v>1</v>
      </c>
      <c r="K114" s="29" t="s">
        <v>13</v>
      </c>
      <c r="L114" s="29" t="s">
        <v>11</v>
      </c>
    </row>
    <row r="115" spans="1:12" x14ac:dyDescent="0.15">
      <c r="A115" s="66">
        <v>12990</v>
      </c>
      <c r="B115" s="28">
        <v>9.8399999999999998E-3</v>
      </c>
      <c r="C115" s="28">
        <v>12.23</v>
      </c>
      <c r="D115" s="28">
        <v>2</v>
      </c>
      <c r="E115" s="30">
        <f>IF(K115="M",0,1)</f>
        <v>1</v>
      </c>
      <c r="F115">
        <f>IF(K115="A",0,1)</f>
        <v>1</v>
      </c>
      <c r="G115">
        <f>IF(K115="B",0,1)</f>
        <v>1</v>
      </c>
      <c r="H115">
        <f>IF(K115="F",0,1)</f>
        <v>0</v>
      </c>
      <c r="I115">
        <f>IF(K115="O",0,1)</f>
        <v>1</v>
      </c>
      <c r="J115">
        <f>IF(K115="K",0,1)</f>
        <v>1</v>
      </c>
      <c r="K115" s="29" t="s">
        <v>13</v>
      </c>
      <c r="L115" s="29" t="s">
        <v>14</v>
      </c>
    </row>
    <row r="116" spans="1:12" x14ac:dyDescent="0.15">
      <c r="A116" s="66">
        <v>7700</v>
      </c>
      <c r="B116" s="28">
        <v>1.2800000000000001E-2</v>
      </c>
      <c r="C116" s="28">
        <v>14.47</v>
      </c>
      <c r="D116" s="28">
        <v>2</v>
      </c>
      <c r="E116" s="30">
        <f>IF(K116="M",0,1)</f>
        <v>1</v>
      </c>
      <c r="F116">
        <f>IF(K116="A",0,1)</f>
        <v>1</v>
      </c>
      <c r="G116">
        <f>IF(K116="B",0,1)</f>
        <v>1</v>
      </c>
      <c r="H116">
        <f>IF(K116="F",0,1)</f>
        <v>0</v>
      </c>
      <c r="I116">
        <f>IF(K116="O",0,1)</f>
        <v>1</v>
      </c>
      <c r="J116">
        <f>IF(K116="K",0,1)</f>
        <v>1</v>
      </c>
      <c r="K116" s="29" t="s">
        <v>13</v>
      </c>
      <c r="L116" s="29" t="s">
        <v>14</v>
      </c>
    </row>
    <row r="117" spans="1:12" x14ac:dyDescent="0.15">
      <c r="A117" s="66">
        <v>11790</v>
      </c>
      <c r="B117" s="28">
        <v>1.0999999999999999E-2</v>
      </c>
      <c r="C117" s="28">
        <v>12.59</v>
      </c>
      <c r="D117" s="28">
        <v>2</v>
      </c>
      <c r="E117" s="30">
        <f>IF(K117="M",0,1)</f>
        <v>1</v>
      </c>
      <c r="F117">
        <f>IF(K117="A",0,1)</f>
        <v>1</v>
      </c>
      <c r="G117">
        <f>IF(K117="B",0,1)</f>
        <v>1</v>
      </c>
      <c r="H117">
        <f>IF(K117="F",0,1)</f>
        <v>0</v>
      </c>
      <c r="I117">
        <f>IF(K117="O",0,1)</f>
        <v>1</v>
      </c>
      <c r="J117">
        <f>IF(K117="K",0,1)</f>
        <v>1</v>
      </c>
      <c r="K117" s="29" t="s">
        <v>13</v>
      </c>
      <c r="L117" s="29" t="s">
        <v>14</v>
      </c>
    </row>
    <row r="118" spans="1:12" x14ac:dyDescent="0.15">
      <c r="A118" s="66">
        <v>7230</v>
      </c>
      <c r="B118" s="28">
        <v>1.2999999999999999E-2</v>
      </c>
      <c r="C118" s="28">
        <v>14.08</v>
      </c>
      <c r="D118" s="28">
        <v>2</v>
      </c>
      <c r="E118" s="30">
        <f>IF(K118="M",0,1)</f>
        <v>1</v>
      </c>
      <c r="F118">
        <f>IF(K118="A",0,1)</f>
        <v>1</v>
      </c>
      <c r="G118">
        <f>IF(K118="B",0,1)</f>
        <v>1</v>
      </c>
      <c r="H118">
        <f>IF(K118="F",0,1)</f>
        <v>0</v>
      </c>
      <c r="I118">
        <f>IF(K118="O",0,1)</f>
        <v>1</v>
      </c>
      <c r="J118">
        <f>IF(K118="K",0,1)</f>
        <v>1</v>
      </c>
      <c r="K118" s="29" t="s">
        <v>13</v>
      </c>
      <c r="L118" s="29" t="s">
        <v>16</v>
      </c>
    </row>
    <row r="119" spans="1:12" x14ac:dyDescent="0.15">
      <c r="A119" s="66">
        <v>7100</v>
      </c>
      <c r="B119" s="28">
        <v>1.2E-2</v>
      </c>
      <c r="C119" s="28">
        <v>14.09</v>
      </c>
      <c r="D119" s="28">
        <v>2</v>
      </c>
      <c r="E119" s="30">
        <f>IF(K119="M",0,1)</f>
        <v>1</v>
      </c>
      <c r="F119">
        <f>IF(K119="A",0,1)</f>
        <v>1</v>
      </c>
      <c r="G119">
        <f>IF(K119="B",0,1)</f>
        <v>1</v>
      </c>
      <c r="H119">
        <f>IF(K119="F",0,1)</f>
        <v>0</v>
      </c>
      <c r="I119">
        <f>IF(K119="O",0,1)</f>
        <v>1</v>
      </c>
      <c r="J119">
        <f>IF(K119="K",0,1)</f>
        <v>1</v>
      </c>
      <c r="K119" s="29" t="s">
        <v>13</v>
      </c>
      <c r="L119" s="29" t="s">
        <v>23</v>
      </c>
    </row>
    <row r="120" spans="1:12" x14ac:dyDescent="0.15">
      <c r="A120" s="66">
        <v>10574</v>
      </c>
      <c r="B120" s="28">
        <v>9.1999999999999998E-3</v>
      </c>
      <c r="C120" s="28">
        <v>12.02</v>
      </c>
      <c r="D120" s="28">
        <v>2</v>
      </c>
      <c r="E120" s="30">
        <f>IF(K120="M",0,1)</f>
        <v>1</v>
      </c>
      <c r="F120">
        <f>IF(K120="A",0,1)</f>
        <v>1</v>
      </c>
      <c r="G120">
        <f>IF(K120="B",0,1)</f>
        <v>1</v>
      </c>
      <c r="H120">
        <f>IF(K120="F",0,1)</f>
        <v>0</v>
      </c>
      <c r="I120">
        <f>IF(K120="O",0,1)</f>
        <v>1</v>
      </c>
      <c r="J120">
        <f>IF(K120="K",0,1)</f>
        <v>1</v>
      </c>
      <c r="K120" s="29" t="s">
        <v>13</v>
      </c>
      <c r="L120" s="29" t="s">
        <v>11</v>
      </c>
    </row>
    <row r="121" spans="1:12" x14ac:dyDescent="0.15">
      <c r="A121" s="66">
        <v>13720</v>
      </c>
      <c r="B121" s="28">
        <v>8.9200000000000008E-3</v>
      </c>
      <c r="C121" s="28">
        <v>12.97</v>
      </c>
      <c r="D121" s="28">
        <v>2</v>
      </c>
      <c r="E121" s="30">
        <f>IF(K121="M",0,1)</f>
        <v>1</v>
      </c>
      <c r="F121">
        <f>IF(K121="A",0,1)</f>
        <v>1</v>
      </c>
      <c r="G121">
        <f>IF(K121="B",0,1)</f>
        <v>1</v>
      </c>
      <c r="H121">
        <f>IF(K121="F",0,1)</f>
        <v>0</v>
      </c>
      <c r="I121">
        <f>IF(K121="O",0,1)</f>
        <v>1</v>
      </c>
      <c r="J121">
        <f>IF(K121="K",0,1)</f>
        <v>1</v>
      </c>
      <c r="K121" s="29" t="s">
        <v>13</v>
      </c>
      <c r="L121" s="29" t="s">
        <v>24</v>
      </c>
    </row>
    <row r="122" spans="1:12" x14ac:dyDescent="0.15">
      <c r="A122" s="66">
        <v>14732</v>
      </c>
      <c r="B122" s="28">
        <v>8.9200000000000008E-3</v>
      </c>
      <c r="C122" s="28">
        <v>12.89</v>
      </c>
      <c r="D122" s="28">
        <v>2</v>
      </c>
      <c r="E122" s="30">
        <f>IF(K122="M",0,1)</f>
        <v>1</v>
      </c>
      <c r="F122">
        <f>IF(K122="A",0,1)</f>
        <v>1</v>
      </c>
      <c r="G122">
        <f>IF(K122="B",0,1)</f>
        <v>1</v>
      </c>
      <c r="H122">
        <f>IF(K122="F",0,1)</f>
        <v>0</v>
      </c>
      <c r="I122">
        <f>IF(K122="O",0,1)</f>
        <v>1</v>
      </c>
      <c r="J122">
        <f>IF(K122="K",0,1)</f>
        <v>1</v>
      </c>
      <c r="K122" s="29" t="s">
        <v>13</v>
      </c>
      <c r="L122" s="29" t="s">
        <v>24</v>
      </c>
    </row>
    <row r="123" spans="1:12" x14ac:dyDescent="0.15">
      <c r="A123" s="66">
        <v>8052</v>
      </c>
      <c r="B123" s="28">
        <v>1.8</v>
      </c>
      <c r="C123" s="28">
        <v>2.42</v>
      </c>
      <c r="D123" s="28">
        <v>3</v>
      </c>
      <c r="E123" s="30">
        <f>IF(K123="M",0,1)</f>
        <v>1</v>
      </c>
      <c r="F123">
        <f>IF(K123="A",0,1)</f>
        <v>0</v>
      </c>
      <c r="G123">
        <f>IF(K123="B",0,1)</f>
        <v>1</v>
      </c>
      <c r="H123">
        <f>IF(K123="F",0,1)</f>
        <v>1</v>
      </c>
      <c r="I123">
        <f>IF(K123="O",0,1)</f>
        <v>1</v>
      </c>
      <c r="J123">
        <f>IF(K123="K",0,1)</f>
        <v>1</v>
      </c>
      <c r="K123" s="29" t="s">
        <v>12</v>
      </c>
      <c r="L123" s="29" t="s">
        <v>20</v>
      </c>
    </row>
    <row r="124" spans="1:12" x14ac:dyDescent="0.15">
      <c r="A124" s="66">
        <v>9030</v>
      </c>
      <c r="B124" s="28">
        <v>2.63</v>
      </c>
      <c r="C124" s="28">
        <v>1.45</v>
      </c>
      <c r="D124" s="28">
        <v>3</v>
      </c>
      <c r="E124" s="30">
        <f>IF(K124="M",0,1)</f>
        <v>1</v>
      </c>
      <c r="F124">
        <f>IF(K124="A",0,1)</f>
        <v>0</v>
      </c>
      <c r="G124">
        <f>IF(K124="B",0,1)</f>
        <v>1</v>
      </c>
      <c r="H124">
        <f>IF(K124="F",0,1)</f>
        <v>1</v>
      </c>
      <c r="I124">
        <f>IF(K124="O",0,1)</f>
        <v>1</v>
      </c>
      <c r="J124">
        <f>IF(K124="K",0,1)</f>
        <v>1</v>
      </c>
      <c r="K124" s="29" t="s">
        <v>12</v>
      </c>
      <c r="L124" s="29" t="s">
        <v>19</v>
      </c>
    </row>
    <row r="125" spans="1:12" x14ac:dyDescent="0.15">
      <c r="A125" s="66">
        <v>11250</v>
      </c>
      <c r="B125" s="28">
        <v>6.98</v>
      </c>
      <c r="C125" s="28">
        <v>-2.2999999999999998</v>
      </c>
      <c r="D125" s="28">
        <v>3</v>
      </c>
      <c r="E125" s="30">
        <f>IF(K125="M",0,1)</f>
        <v>1</v>
      </c>
      <c r="F125">
        <f>IF(K125="A",0,1)</f>
        <v>0</v>
      </c>
      <c r="G125">
        <f>IF(K125="B",0,1)</f>
        <v>1</v>
      </c>
      <c r="H125">
        <f>IF(K125="F",0,1)</f>
        <v>1</v>
      </c>
      <c r="I125">
        <f>IF(K125="O",0,1)</f>
        <v>1</v>
      </c>
      <c r="J125">
        <f>IF(K125="K",0,1)</f>
        <v>1</v>
      </c>
      <c r="K125" s="29" t="s">
        <v>12</v>
      </c>
      <c r="L125" s="29" t="s">
        <v>19</v>
      </c>
    </row>
    <row r="126" spans="1:12" x14ac:dyDescent="0.15">
      <c r="A126" s="66">
        <v>12098</v>
      </c>
      <c r="B126" s="28">
        <v>7.01</v>
      </c>
      <c r="C126" s="28">
        <v>0.02</v>
      </c>
      <c r="D126" s="28">
        <v>3</v>
      </c>
      <c r="E126" s="30">
        <f>IF(K126="M",0,1)</f>
        <v>1</v>
      </c>
      <c r="F126">
        <f>IF(K126="A",0,1)</f>
        <v>0</v>
      </c>
      <c r="G126">
        <f>IF(K126="B",0,1)</f>
        <v>1</v>
      </c>
      <c r="H126">
        <f>IF(K126="F",0,1)</f>
        <v>1</v>
      </c>
      <c r="I126">
        <f>IF(K126="O",0,1)</f>
        <v>1</v>
      </c>
      <c r="J126">
        <f>IF(K126="K",0,1)</f>
        <v>1</v>
      </c>
      <c r="K126" s="29" t="s">
        <v>12</v>
      </c>
      <c r="L126" s="29" t="s">
        <v>19</v>
      </c>
    </row>
    <row r="127" spans="1:12" x14ac:dyDescent="0.15">
      <c r="A127" s="66">
        <v>8945</v>
      </c>
      <c r="B127" s="28">
        <v>2.4870000000000001</v>
      </c>
      <c r="C127" s="28">
        <v>0.12</v>
      </c>
      <c r="D127" s="28">
        <v>3</v>
      </c>
      <c r="E127" s="30">
        <f>IF(K127="M",0,1)</f>
        <v>1</v>
      </c>
      <c r="F127">
        <f>IF(K127="A",0,1)</f>
        <v>0</v>
      </c>
      <c r="G127">
        <f>IF(K127="B",0,1)</f>
        <v>1</v>
      </c>
      <c r="H127">
        <f>IF(K127="F",0,1)</f>
        <v>1</v>
      </c>
      <c r="I127">
        <f>IF(K127="O",0,1)</f>
        <v>1</v>
      </c>
      <c r="J127">
        <f>IF(K127="K",0,1)</f>
        <v>1</v>
      </c>
      <c r="K127" s="29" t="s">
        <v>12</v>
      </c>
      <c r="L127" s="29" t="s">
        <v>32</v>
      </c>
    </row>
    <row r="128" spans="1:12" x14ac:dyDescent="0.15">
      <c r="A128" s="66">
        <v>14060</v>
      </c>
      <c r="B128" s="28">
        <v>5.7450000000000001</v>
      </c>
      <c r="C128" s="28">
        <v>-2.04</v>
      </c>
      <c r="D128" s="28">
        <v>3</v>
      </c>
      <c r="E128" s="30">
        <f>IF(K128="M",0,1)</f>
        <v>1</v>
      </c>
      <c r="F128">
        <f>IF(K128="A",0,1)</f>
        <v>0</v>
      </c>
      <c r="G128">
        <f>IF(K128="B",0,1)</f>
        <v>1</v>
      </c>
      <c r="H128">
        <f>IF(K128="F",0,1)</f>
        <v>1</v>
      </c>
      <c r="I128">
        <f>IF(K128="O",0,1)</f>
        <v>1</v>
      </c>
      <c r="J128">
        <f>IF(K128="K",0,1)</f>
        <v>1</v>
      </c>
      <c r="K128" s="29" t="s">
        <v>12</v>
      </c>
      <c r="L128" s="29" t="s">
        <v>19</v>
      </c>
    </row>
    <row r="129" spans="1:12" x14ac:dyDescent="0.15">
      <c r="A129" s="66">
        <v>13023</v>
      </c>
      <c r="B129" s="28">
        <v>6.21</v>
      </c>
      <c r="C129" s="28">
        <v>-1.38</v>
      </c>
      <c r="D129" s="28">
        <v>3</v>
      </c>
      <c r="E129" s="30">
        <f>IF(K129="M",0,1)</f>
        <v>1</v>
      </c>
      <c r="F129">
        <f>IF(K129="A",0,1)</f>
        <v>0</v>
      </c>
      <c r="G129">
        <f>IF(K129="B",0,1)</f>
        <v>1</v>
      </c>
      <c r="H129">
        <f>IF(K129="F",0,1)</f>
        <v>1</v>
      </c>
      <c r="I129">
        <f>IF(K129="O",0,1)</f>
        <v>1</v>
      </c>
      <c r="J129">
        <f>IF(K129="K",0,1)</f>
        <v>1</v>
      </c>
      <c r="K129" s="29" t="s">
        <v>12</v>
      </c>
      <c r="L129" s="29" t="s">
        <v>19</v>
      </c>
    </row>
    <row r="130" spans="1:12" x14ac:dyDescent="0.15">
      <c r="A130" s="66">
        <v>10012</v>
      </c>
      <c r="B130" s="28">
        <v>5.8559999999999999</v>
      </c>
      <c r="C130" s="28">
        <v>1.2999999999999999E-2</v>
      </c>
      <c r="D130" s="28">
        <v>3</v>
      </c>
      <c r="E130" s="30">
        <f>IF(K130="M",0,1)</f>
        <v>1</v>
      </c>
      <c r="F130">
        <f>IF(K130="A",0,1)</f>
        <v>0</v>
      </c>
      <c r="G130">
        <f>IF(K130="B",0,1)</f>
        <v>1</v>
      </c>
      <c r="H130">
        <f>IF(K130="F",0,1)</f>
        <v>1</v>
      </c>
      <c r="I130">
        <f>IF(K130="O",0,1)</f>
        <v>1</v>
      </c>
      <c r="J130">
        <f>IF(K130="K",0,1)</f>
        <v>1</v>
      </c>
      <c r="K130" s="29" t="s">
        <v>12</v>
      </c>
      <c r="L130" s="29" t="s">
        <v>19</v>
      </c>
    </row>
    <row r="131" spans="1:12" x14ac:dyDescent="0.15">
      <c r="A131" s="66">
        <v>13089</v>
      </c>
      <c r="B131" s="28">
        <v>5.992</v>
      </c>
      <c r="C131" s="28">
        <v>-0.12</v>
      </c>
      <c r="D131" s="28">
        <v>3</v>
      </c>
      <c r="E131" s="30">
        <f>IF(K131="M",0,1)</f>
        <v>1</v>
      </c>
      <c r="F131">
        <f>IF(K131="A",0,1)</f>
        <v>0</v>
      </c>
      <c r="G131">
        <f>IF(K131="B",0,1)</f>
        <v>1</v>
      </c>
      <c r="H131">
        <f>IF(K131="F",0,1)</f>
        <v>1</v>
      </c>
      <c r="I131">
        <f>IF(K131="O",0,1)</f>
        <v>1</v>
      </c>
      <c r="J131">
        <f>IF(K131="K",0,1)</f>
        <v>1</v>
      </c>
      <c r="K131" s="29" t="s">
        <v>12</v>
      </c>
      <c r="L131" s="29" t="s">
        <v>19</v>
      </c>
    </row>
    <row r="132" spans="1:12" x14ac:dyDescent="0.15">
      <c r="A132" s="66">
        <v>9320</v>
      </c>
      <c r="B132" s="28">
        <v>1.91</v>
      </c>
      <c r="C132" s="28">
        <v>1.236</v>
      </c>
      <c r="D132" s="28">
        <v>3</v>
      </c>
      <c r="E132" s="30">
        <f>IF(K132="M",0,1)</f>
        <v>1</v>
      </c>
      <c r="F132">
        <f>IF(K132="A",0,1)</f>
        <v>0</v>
      </c>
      <c r="G132">
        <f>IF(K132="B",0,1)</f>
        <v>1</v>
      </c>
      <c r="H132">
        <f>IF(K132="F",0,1)</f>
        <v>1</v>
      </c>
      <c r="I132">
        <f>IF(K132="O",0,1)</f>
        <v>1</v>
      </c>
      <c r="J132">
        <f>IF(K132="K",0,1)</f>
        <v>1</v>
      </c>
      <c r="K132" s="29" t="s">
        <v>12</v>
      </c>
      <c r="L132" s="29" t="s">
        <v>19</v>
      </c>
    </row>
    <row r="133" spans="1:12" x14ac:dyDescent="0.15">
      <c r="A133" s="66">
        <v>30000</v>
      </c>
      <c r="B133" s="28">
        <v>6.3</v>
      </c>
      <c r="C133" s="28">
        <v>-4.2</v>
      </c>
      <c r="D133" s="28">
        <v>3</v>
      </c>
      <c r="E133" s="30">
        <f>IF(K133="M",0,1)</f>
        <v>1</v>
      </c>
      <c r="F133">
        <f>IF(K133="A",0,1)</f>
        <v>1</v>
      </c>
      <c r="G133">
        <f>IF(K133="B",0,1)</f>
        <v>0</v>
      </c>
      <c r="H133">
        <f>IF(K133="F",0,1)</f>
        <v>1</v>
      </c>
      <c r="I133">
        <f>IF(K133="O",0,1)</f>
        <v>1</v>
      </c>
      <c r="J133">
        <f>IF(K133="K",0,1)</f>
        <v>1</v>
      </c>
      <c r="K133" s="29" t="s">
        <v>10</v>
      </c>
      <c r="L133" s="29" t="s">
        <v>19</v>
      </c>
    </row>
    <row r="134" spans="1:12" x14ac:dyDescent="0.15">
      <c r="A134" s="66">
        <v>15276</v>
      </c>
      <c r="B134" s="28">
        <v>7.2</v>
      </c>
      <c r="C134" s="28">
        <v>-1.97</v>
      </c>
      <c r="D134" s="28">
        <v>3</v>
      </c>
      <c r="E134" s="30">
        <f>IF(K134="M",0,1)</f>
        <v>1</v>
      </c>
      <c r="F134">
        <f>IF(K134="A",0,1)</f>
        <v>1</v>
      </c>
      <c r="G134">
        <f>IF(K134="B",0,1)</f>
        <v>0</v>
      </c>
      <c r="H134">
        <f>IF(K134="F",0,1)</f>
        <v>1</v>
      </c>
      <c r="I134">
        <f>IF(K134="O",0,1)</f>
        <v>1</v>
      </c>
      <c r="J134">
        <f>IF(K134="K",0,1)</f>
        <v>1</v>
      </c>
      <c r="K134" s="29" t="s">
        <v>10</v>
      </c>
      <c r="L134" s="29" t="s">
        <v>19</v>
      </c>
    </row>
    <row r="135" spans="1:12" x14ac:dyDescent="0.15">
      <c r="A135" s="66">
        <v>9700</v>
      </c>
      <c r="B135" s="28">
        <v>2.89</v>
      </c>
      <c r="C135" s="28">
        <v>0.16</v>
      </c>
      <c r="D135" s="28">
        <v>3</v>
      </c>
      <c r="E135" s="30">
        <f>IF(K135="M",0,1)</f>
        <v>1</v>
      </c>
      <c r="F135">
        <f>IF(K135="A",0,1)</f>
        <v>1</v>
      </c>
      <c r="G135">
        <f>IF(K135="B",0,1)</f>
        <v>0</v>
      </c>
      <c r="H135">
        <f>IF(K135="F",0,1)</f>
        <v>1</v>
      </c>
      <c r="I135">
        <f>IF(K135="O",0,1)</f>
        <v>1</v>
      </c>
      <c r="J135">
        <f>IF(K135="K",0,1)</f>
        <v>1</v>
      </c>
      <c r="K135" s="29" t="s">
        <v>10</v>
      </c>
      <c r="L135" s="29" t="s">
        <v>20</v>
      </c>
    </row>
    <row r="136" spans="1:12" x14ac:dyDescent="0.15">
      <c r="A136" s="66">
        <v>29560</v>
      </c>
      <c r="B136" s="28">
        <v>6.02</v>
      </c>
      <c r="C136" s="28">
        <v>-4.01</v>
      </c>
      <c r="D136" s="28">
        <v>3</v>
      </c>
      <c r="E136" s="30">
        <f>IF(K136="M",0,1)</f>
        <v>1</v>
      </c>
      <c r="F136">
        <f>IF(K136="A",0,1)</f>
        <v>1</v>
      </c>
      <c r="G136">
        <f>IF(K136="B",0,1)</f>
        <v>0</v>
      </c>
      <c r="H136">
        <f>IF(K136="F",0,1)</f>
        <v>1</v>
      </c>
      <c r="I136">
        <f>IF(K136="O",0,1)</f>
        <v>1</v>
      </c>
      <c r="J136">
        <f>IF(K136="K",0,1)</f>
        <v>1</v>
      </c>
      <c r="K136" s="29" t="s">
        <v>10</v>
      </c>
      <c r="L136" s="29" t="s">
        <v>19</v>
      </c>
    </row>
    <row r="137" spans="1:12" x14ac:dyDescent="0.15">
      <c r="A137" s="66">
        <v>16390</v>
      </c>
      <c r="B137" s="28">
        <v>5.68</v>
      </c>
      <c r="C137" s="28">
        <v>-3.32</v>
      </c>
      <c r="D137" s="28">
        <v>3</v>
      </c>
      <c r="E137" s="30">
        <f>IF(K137="M",0,1)</f>
        <v>1</v>
      </c>
      <c r="F137">
        <f>IF(K137="A",0,1)</f>
        <v>1</v>
      </c>
      <c r="G137">
        <f>IF(K137="B",0,1)</f>
        <v>0</v>
      </c>
      <c r="H137">
        <f>IF(K137="F",0,1)</f>
        <v>1</v>
      </c>
      <c r="I137">
        <f>IF(K137="O",0,1)</f>
        <v>1</v>
      </c>
      <c r="J137">
        <f>IF(K137="K",0,1)</f>
        <v>1</v>
      </c>
      <c r="K137" s="29" t="s">
        <v>10</v>
      </c>
      <c r="L137" s="29" t="s">
        <v>19</v>
      </c>
    </row>
    <row r="138" spans="1:12" x14ac:dyDescent="0.15">
      <c r="A138" s="66">
        <v>25070</v>
      </c>
      <c r="B138" s="28">
        <v>5.92</v>
      </c>
      <c r="C138" s="28">
        <v>-3.98</v>
      </c>
      <c r="D138" s="28">
        <v>3</v>
      </c>
      <c r="E138" s="30">
        <f>IF(K138="M",0,1)</f>
        <v>1</v>
      </c>
      <c r="F138">
        <f>IF(K138="A",0,1)</f>
        <v>1</v>
      </c>
      <c r="G138">
        <f>IF(K138="B",0,1)</f>
        <v>0</v>
      </c>
      <c r="H138">
        <f>IF(K138="F",0,1)</f>
        <v>1</v>
      </c>
      <c r="I138">
        <f>IF(K138="O",0,1)</f>
        <v>1</v>
      </c>
      <c r="J138">
        <f>IF(K138="K",0,1)</f>
        <v>1</v>
      </c>
      <c r="K138" s="29" t="s">
        <v>10</v>
      </c>
      <c r="L138" s="29" t="s">
        <v>19</v>
      </c>
    </row>
    <row r="139" spans="1:12" x14ac:dyDescent="0.15">
      <c r="A139" s="66">
        <v>28700</v>
      </c>
      <c r="B139" s="28">
        <v>6.4</v>
      </c>
      <c r="C139" s="28">
        <v>-4.09</v>
      </c>
      <c r="D139" s="28">
        <v>3</v>
      </c>
      <c r="E139" s="30">
        <f>IF(K139="M",0,1)</f>
        <v>1</v>
      </c>
      <c r="F139">
        <f>IF(K139="A",0,1)</f>
        <v>1</v>
      </c>
      <c r="G139">
        <f>IF(K139="B",0,1)</f>
        <v>0</v>
      </c>
      <c r="H139">
        <f>IF(K139="F",0,1)</f>
        <v>1</v>
      </c>
      <c r="I139">
        <f>IF(K139="O",0,1)</f>
        <v>1</v>
      </c>
      <c r="J139">
        <f>IF(K139="K",0,1)</f>
        <v>1</v>
      </c>
      <c r="K139" s="29" t="s">
        <v>10</v>
      </c>
      <c r="L139" s="29" t="s">
        <v>19</v>
      </c>
    </row>
    <row r="140" spans="1:12" x14ac:dyDescent="0.15">
      <c r="A140" s="66">
        <v>26140</v>
      </c>
      <c r="B140" s="28">
        <v>5.49</v>
      </c>
      <c r="C140" s="28">
        <v>-3.8</v>
      </c>
      <c r="D140" s="28">
        <v>3</v>
      </c>
      <c r="E140" s="30">
        <f>IF(K140="M",0,1)</f>
        <v>1</v>
      </c>
      <c r="F140">
        <f>IF(K140="A",0,1)</f>
        <v>1</v>
      </c>
      <c r="G140">
        <f>IF(K140="B",0,1)</f>
        <v>0</v>
      </c>
      <c r="H140">
        <f>IF(K140="F",0,1)</f>
        <v>1</v>
      </c>
      <c r="I140">
        <f>IF(K140="O",0,1)</f>
        <v>1</v>
      </c>
      <c r="J140">
        <f>IF(K140="K",0,1)</f>
        <v>1</v>
      </c>
      <c r="K140" s="29" t="s">
        <v>10</v>
      </c>
      <c r="L140" s="29" t="s">
        <v>19</v>
      </c>
    </row>
    <row r="141" spans="1:12" x14ac:dyDescent="0.15">
      <c r="A141" s="66">
        <v>20120</v>
      </c>
      <c r="B141" s="28">
        <v>6.78</v>
      </c>
      <c r="C141" s="28">
        <v>-3.4</v>
      </c>
      <c r="D141" s="28">
        <v>3</v>
      </c>
      <c r="E141" s="30">
        <f>IF(K141="M",0,1)</f>
        <v>1</v>
      </c>
      <c r="F141">
        <f>IF(K141="A",0,1)</f>
        <v>1</v>
      </c>
      <c r="G141">
        <f>IF(K141="B",0,1)</f>
        <v>0</v>
      </c>
      <c r="H141">
        <f>IF(K141="F",0,1)</f>
        <v>1</v>
      </c>
      <c r="I141">
        <f>IF(K141="O",0,1)</f>
        <v>1</v>
      </c>
      <c r="J141">
        <f>IF(K141="K",0,1)</f>
        <v>1</v>
      </c>
      <c r="K141" s="29" t="s">
        <v>10</v>
      </c>
      <c r="L141" s="29" t="s">
        <v>19</v>
      </c>
    </row>
    <row r="142" spans="1:12" x14ac:dyDescent="0.15">
      <c r="A142" s="66">
        <v>22350</v>
      </c>
      <c r="B142" s="28">
        <v>6.36</v>
      </c>
      <c r="C142" s="28">
        <v>-3.67</v>
      </c>
      <c r="D142" s="28">
        <v>3</v>
      </c>
      <c r="E142" s="30">
        <f>IF(K142="M",0,1)</f>
        <v>1</v>
      </c>
      <c r="F142">
        <f>IF(K142="A",0,1)</f>
        <v>1</v>
      </c>
      <c r="G142">
        <f>IF(K142="B",0,1)</f>
        <v>0</v>
      </c>
      <c r="H142">
        <f>IF(K142="F",0,1)</f>
        <v>1</v>
      </c>
      <c r="I142">
        <f>IF(K142="O",0,1)</f>
        <v>1</v>
      </c>
      <c r="J142">
        <f>IF(K142="K",0,1)</f>
        <v>1</v>
      </c>
      <c r="K142" s="29" t="s">
        <v>10</v>
      </c>
      <c r="L142" s="29" t="s">
        <v>19</v>
      </c>
    </row>
    <row r="143" spans="1:12" x14ac:dyDescent="0.15">
      <c r="A143" s="66">
        <v>22012</v>
      </c>
      <c r="B143" s="28">
        <v>6.64</v>
      </c>
      <c r="C143" s="28">
        <v>-2.5499999999999998</v>
      </c>
      <c r="D143" s="28">
        <v>3</v>
      </c>
      <c r="E143" s="30">
        <f>IF(K143="M",0,1)</f>
        <v>1</v>
      </c>
      <c r="F143">
        <f>IF(K143="A",0,1)</f>
        <v>1</v>
      </c>
      <c r="G143">
        <f>IF(K143="B",0,1)</f>
        <v>0</v>
      </c>
      <c r="H143">
        <f>IF(K143="F",0,1)</f>
        <v>1</v>
      </c>
      <c r="I143">
        <f>IF(K143="O",0,1)</f>
        <v>1</v>
      </c>
      <c r="J143">
        <f>IF(K143="K",0,1)</f>
        <v>1</v>
      </c>
      <c r="K143" s="29" t="s">
        <v>10</v>
      </c>
      <c r="L143" s="29" t="s">
        <v>19</v>
      </c>
    </row>
    <row r="144" spans="1:12" x14ac:dyDescent="0.15">
      <c r="A144" s="66">
        <v>19400</v>
      </c>
      <c r="B144" s="28">
        <v>6.03</v>
      </c>
      <c r="C144" s="28">
        <v>-3.08</v>
      </c>
      <c r="D144" s="28">
        <v>3</v>
      </c>
      <c r="E144" s="30">
        <f>IF(K144="M",0,1)</f>
        <v>1</v>
      </c>
      <c r="F144">
        <f>IF(K144="A",0,1)</f>
        <v>1</v>
      </c>
      <c r="G144">
        <f>IF(K144="B",0,1)</f>
        <v>0</v>
      </c>
      <c r="H144">
        <f>IF(K144="F",0,1)</f>
        <v>1</v>
      </c>
      <c r="I144">
        <f>IF(K144="O",0,1)</f>
        <v>1</v>
      </c>
      <c r="J144">
        <f>IF(K144="K",0,1)</f>
        <v>1</v>
      </c>
      <c r="K144" s="29" t="s">
        <v>10</v>
      </c>
      <c r="L144" s="29" t="s">
        <v>19</v>
      </c>
    </row>
    <row r="145" spans="1:12" x14ac:dyDescent="0.15">
      <c r="A145" s="66">
        <v>17140</v>
      </c>
      <c r="B145" s="28">
        <v>5.6529999999999996</v>
      </c>
      <c r="C145" s="28">
        <v>-2.64</v>
      </c>
      <c r="D145" s="28">
        <v>3</v>
      </c>
      <c r="E145" s="30">
        <f>IF(K145="M",0,1)</f>
        <v>1</v>
      </c>
      <c r="F145">
        <f>IF(K145="A",0,1)</f>
        <v>1</v>
      </c>
      <c r="G145">
        <f>IF(K145="B",0,1)</f>
        <v>0</v>
      </c>
      <c r="H145">
        <f>IF(K145="F",0,1)</f>
        <v>1</v>
      </c>
      <c r="I145">
        <f>IF(K145="O",0,1)</f>
        <v>1</v>
      </c>
      <c r="J145">
        <f>IF(K145="K",0,1)</f>
        <v>1</v>
      </c>
      <c r="K145" s="29" t="s">
        <v>10</v>
      </c>
      <c r="L145" s="29" t="s">
        <v>19</v>
      </c>
    </row>
    <row r="146" spans="1:12" x14ac:dyDescent="0.15">
      <c r="A146" s="66">
        <v>5800</v>
      </c>
      <c r="B146" s="28">
        <v>0.9</v>
      </c>
      <c r="C146" s="28">
        <v>5.05</v>
      </c>
      <c r="D146" s="28">
        <v>3</v>
      </c>
      <c r="E146" s="30">
        <f>IF(K146="M",0,1)</f>
        <v>1</v>
      </c>
      <c r="F146">
        <f>IF(K146="A",0,1)</f>
        <v>1</v>
      </c>
      <c r="G146">
        <f>IF(K146="B",0,1)</f>
        <v>1</v>
      </c>
      <c r="H146">
        <f>IF(K146="F",0,1)</f>
        <v>0</v>
      </c>
      <c r="I146">
        <f>IF(K146="O",0,1)</f>
        <v>1</v>
      </c>
      <c r="J146">
        <f>IF(K146="K",0,1)</f>
        <v>1</v>
      </c>
      <c r="K146" s="29" t="s">
        <v>13</v>
      </c>
      <c r="L146" s="29" t="s">
        <v>21</v>
      </c>
    </row>
    <row r="147" spans="1:12" x14ac:dyDescent="0.15">
      <c r="A147" s="66">
        <v>6757</v>
      </c>
      <c r="B147" s="28">
        <v>1.1200000000000001</v>
      </c>
      <c r="C147" s="28">
        <v>2.41</v>
      </c>
      <c r="D147" s="28">
        <v>3</v>
      </c>
      <c r="E147" s="30">
        <f>IF(K147="M",0,1)</f>
        <v>1</v>
      </c>
      <c r="F147">
        <f>IF(K147="A",0,1)</f>
        <v>1</v>
      </c>
      <c r="G147">
        <f>IF(K147="B",0,1)</f>
        <v>1</v>
      </c>
      <c r="H147">
        <f>IF(K147="F",0,1)</f>
        <v>0</v>
      </c>
      <c r="I147">
        <f>IF(K147="O",0,1)</f>
        <v>1</v>
      </c>
      <c r="J147">
        <f>IF(K147="K",0,1)</f>
        <v>1</v>
      </c>
      <c r="K147" s="29" t="s">
        <v>13</v>
      </c>
      <c r="L147" s="29" t="s">
        <v>21</v>
      </c>
    </row>
    <row r="148" spans="1:12" x14ac:dyDescent="0.15">
      <c r="A148" s="66">
        <v>6380</v>
      </c>
      <c r="B148" s="28">
        <v>0.98</v>
      </c>
      <c r="C148" s="28">
        <v>2.93</v>
      </c>
      <c r="D148" s="28">
        <v>3</v>
      </c>
      <c r="E148" s="30">
        <f>IF(K148="M",0,1)</f>
        <v>1</v>
      </c>
      <c r="F148">
        <f>IF(K148="A",0,1)</f>
        <v>1</v>
      </c>
      <c r="G148">
        <f>IF(K148="B",0,1)</f>
        <v>1</v>
      </c>
      <c r="H148">
        <f>IF(K148="F",0,1)</f>
        <v>0</v>
      </c>
      <c r="I148">
        <f>IF(K148="O",0,1)</f>
        <v>1</v>
      </c>
      <c r="J148">
        <f>IF(K148="K",0,1)</f>
        <v>1</v>
      </c>
      <c r="K148" s="29" t="s">
        <v>13</v>
      </c>
      <c r="L148" s="29" t="s">
        <v>21</v>
      </c>
    </row>
    <row r="149" spans="1:12" x14ac:dyDescent="0.15">
      <c r="A149" s="66">
        <v>5936</v>
      </c>
      <c r="B149" s="28">
        <v>1.1060000000000001</v>
      </c>
      <c r="C149" s="28">
        <v>4.46</v>
      </c>
      <c r="D149" s="28">
        <v>3</v>
      </c>
      <c r="E149" s="30">
        <f>IF(K149="M",0,1)</f>
        <v>1</v>
      </c>
      <c r="F149">
        <f>IF(K149="A",0,1)</f>
        <v>1</v>
      </c>
      <c r="G149">
        <f>IF(K149="B",0,1)</f>
        <v>1</v>
      </c>
      <c r="H149">
        <f>IF(K149="F",0,1)</f>
        <v>0</v>
      </c>
      <c r="I149">
        <f>IF(K149="O",0,1)</f>
        <v>1</v>
      </c>
      <c r="J149">
        <f>IF(K149="K",0,1)</f>
        <v>1</v>
      </c>
      <c r="K149" s="29" t="s">
        <v>13</v>
      </c>
      <c r="L149" s="29" t="s">
        <v>21</v>
      </c>
    </row>
    <row r="150" spans="1:12" x14ac:dyDescent="0.15">
      <c r="A150" s="66">
        <v>5587</v>
      </c>
      <c r="B150" s="28">
        <v>0.99</v>
      </c>
      <c r="C150" s="28">
        <v>5.03</v>
      </c>
      <c r="D150" s="28">
        <v>3</v>
      </c>
      <c r="E150" s="30">
        <f>IF(K150="M",0,1)</f>
        <v>1</v>
      </c>
      <c r="F150">
        <f>IF(K150="A",0,1)</f>
        <v>1</v>
      </c>
      <c r="G150">
        <f>IF(K150="B",0,1)</f>
        <v>1</v>
      </c>
      <c r="H150">
        <f>IF(K150="F",0,1)</f>
        <v>0</v>
      </c>
      <c r="I150">
        <f>IF(K150="O",0,1)</f>
        <v>1</v>
      </c>
      <c r="J150">
        <f>IF(K150="K",0,1)</f>
        <v>1</v>
      </c>
      <c r="K150" s="29" t="s">
        <v>13</v>
      </c>
      <c r="L150" s="29" t="s">
        <v>21</v>
      </c>
    </row>
    <row r="151" spans="1:12" x14ac:dyDescent="0.15">
      <c r="A151" s="66">
        <v>5300</v>
      </c>
      <c r="B151" s="28">
        <v>0.91</v>
      </c>
      <c r="C151" s="28">
        <v>5.49</v>
      </c>
      <c r="D151" s="28">
        <v>3</v>
      </c>
      <c r="E151" s="30">
        <f>IF(K151="M",0,1)</f>
        <v>1</v>
      </c>
      <c r="F151">
        <f>IF(K151="A",0,1)</f>
        <v>1</v>
      </c>
      <c r="G151">
        <f>IF(K151="B",0,1)</f>
        <v>1</v>
      </c>
      <c r="H151">
        <f>IF(K151="F",0,1)</f>
        <v>0</v>
      </c>
      <c r="I151">
        <f>IF(K151="O",0,1)</f>
        <v>1</v>
      </c>
      <c r="J151">
        <f>IF(K151="K",0,1)</f>
        <v>1</v>
      </c>
      <c r="K151" s="29" t="s">
        <v>13</v>
      </c>
      <c r="L151" s="29" t="s">
        <v>21</v>
      </c>
    </row>
    <row r="152" spans="1:12" x14ac:dyDescent="0.15">
      <c r="A152" s="66">
        <v>7720</v>
      </c>
      <c r="B152" s="28">
        <v>1.34</v>
      </c>
      <c r="C152" s="28">
        <v>2.44</v>
      </c>
      <c r="D152" s="28">
        <v>3</v>
      </c>
      <c r="E152" s="30">
        <f>IF(K152="M",0,1)</f>
        <v>1</v>
      </c>
      <c r="F152">
        <f>IF(K152="A",0,1)</f>
        <v>1</v>
      </c>
      <c r="G152">
        <f>IF(K152="B",0,1)</f>
        <v>1</v>
      </c>
      <c r="H152">
        <f>IF(K152="F",0,1)</f>
        <v>0</v>
      </c>
      <c r="I152">
        <f>IF(K152="O",0,1)</f>
        <v>1</v>
      </c>
      <c r="J152">
        <f>IF(K152="K",0,1)</f>
        <v>1</v>
      </c>
      <c r="K152" s="29" t="s">
        <v>13</v>
      </c>
      <c r="L152" s="29" t="s">
        <v>21</v>
      </c>
    </row>
    <row r="153" spans="1:12" x14ac:dyDescent="0.15">
      <c r="A153" s="66">
        <v>8250</v>
      </c>
      <c r="B153" s="28">
        <v>1.93</v>
      </c>
      <c r="C153" s="28">
        <v>-0.98</v>
      </c>
      <c r="D153" s="28">
        <v>3</v>
      </c>
      <c r="E153" s="30">
        <f>IF(K153="M",0,1)</f>
        <v>1</v>
      </c>
      <c r="F153">
        <f>IF(K153="A",0,1)</f>
        <v>1</v>
      </c>
      <c r="G153">
        <f>IF(K153="B",0,1)</f>
        <v>1</v>
      </c>
      <c r="H153">
        <f>IF(K153="F",0,1)</f>
        <v>0</v>
      </c>
      <c r="I153">
        <f>IF(K153="O",0,1)</f>
        <v>1</v>
      </c>
      <c r="J153">
        <f>IF(K153="K",0,1)</f>
        <v>1</v>
      </c>
      <c r="K153" s="29" t="s">
        <v>13</v>
      </c>
      <c r="L153" s="29" t="s">
        <v>21</v>
      </c>
    </row>
    <row r="154" spans="1:12" x14ac:dyDescent="0.15">
      <c r="A154" s="66">
        <v>4526</v>
      </c>
      <c r="B154" s="28">
        <v>0.86499999999999999</v>
      </c>
      <c r="C154" s="28">
        <v>6.5060000000000002</v>
      </c>
      <c r="D154" s="28">
        <v>3</v>
      </c>
      <c r="E154" s="30">
        <f>IF(K154="M",0,1)</f>
        <v>1</v>
      </c>
      <c r="F154">
        <f>IF(K154="A",0,1)</f>
        <v>1</v>
      </c>
      <c r="G154">
        <f>IF(K154="B",0,1)</f>
        <v>1</v>
      </c>
      <c r="H154">
        <f>IF(K154="F",0,1)</f>
        <v>1</v>
      </c>
      <c r="I154">
        <f>IF(K154="O",0,1)</f>
        <v>1</v>
      </c>
      <c r="J154">
        <f>IF(K154="K",0,1)</f>
        <v>0</v>
      </c>
      <c r="K154" s="29" t="s">
        <v>27</v>
      </c>
      <c r="L154" s="29" t="s">
        <v>26</v>
      </c>
    </row>
    <row r="155" spans="1:12" x14ac:dyDescent="0.15">
      <c r="A155" s="66">
        <v>4077</v>
      </c>
      <c r="B155" s="28">
        <v>0.79500000000000004</v>
      </c>
      <c r="C155" s="28">
        <v>6.2279999999999998</v>
      </c>
      <c r="D155" s="28">
        <v>3</v>
      </c>
      <c r="E155" s="30">
        <f>IF(K155="M",0,1)</f>
        <v>1</v>
      </c>
      <c r="F155">
        <f>IF(K155="A",0,1)</f>
        <v>1</v>
      </c>
      <c r="G155">
        <f>IF(K155="B",0,1)</f>
        <v>1</v>
      </c>
      <c r="H155">
        <f>IF(K155="F",0,1)</f>
        <v>1</v>
      </c>
      <c r="I155">
        <f>IF(K155="O",0,1)</f>
        <v>1</v>
      </c>
      <c r="J155">
        <f>IF(K155="K",0,1)</f>
        <v>0</v>
      </c>
      <c r="K155" s="29" t="s">
        <v>27</v>
      </c>
      <c r="L155" s="29" t="s">
        <v>26</v>
      </c>
    </row>
    <row r="156" spans="1:12" x14ac:dyDescent="0.15">
      <c r="A156" s="66">
        <v>4980</v>
      </c>
      <c r="B156" s="28">
        <v>1.1299999999999999</v>
      </c>
      <c r="C156" s="28">
        <v>4.78</v>
      </c>
      <c r="D156" s="28">
        <v>3</v>
      </c>
      <c r="E156" s="30">
        <f>IF(K156="M",0,1)</f>
        <v>1</v>
      </c>
      <c r="F156">
        <f>IF(K156="A",0,1)</f>
        <v>1</v>
      </c>
      <c r="G156">
        <f>IF(K156="B",0,1)</f>
        <v>1</v>
      </c>
      <c r="H156">
        <f>IF(K156="F",0,1)</f>
        <v>1</v>
      </c>
      <c r="I156">
        <f>IF(K156="O",0,1)</f>
        <v>1</v>
      </c>
      <c r="J156">
        <f>IF(K156="K",0,1)</f>
        <v>0</v>
      </c>
      <c r="K156" s="29" t="s">
        <v>27</v>
      </c>
      <c r="L156" s="29" t="s">
        <v>28</v>
      </c>
    </row>
    <row r="157" spans="1:12" x14ac:dyDescent="0.15">
      <c r="A157" s="66">
        <v>5112</v>
      </c>
      <c r="B157" s="28">
        <v>0.876</v>
      </c>
      <c r="C157" s="28">
        <v>4.68</v>
      </c>
      <c r="D157" s="28">
        <v>3</v>
      </c>
      <c r="E157" s="30">
        <f>IF(K157="M",0,1)</f>
        <v>1</v>
      </c>
      <c r="F157">
        <f>IF(K157="A",0,1)</f>
        <v>1</v>
      </c>
      <c r="G157">
        <f>IF(K157="B",0,1)</f>
        <v>1</v>
      </c>
      <c r="H157">
        <f>IF(K157="F",0,1)</f>
        <v>1</v>
      </c>
      <c r="I157">
        <f>IF(K157="O",0,1)</f>
        <v>1</v>
      </c>
      <c r="J157">
        <f>IF(K157="K",0,1)</f>
        <v>0</v>
      </c>
      <c r="K157" s="29" t="s">
        <v>27</v>
      </c>
      <c r="L157" s="29" t="s">
        <v>29</v>
      </c>
    </row>
    <row r="158" spans="1:12" x14ac:dyDescent="0.15">
      <c r="A158" s="66">
        <v>39000</v>
      </c>
      <c r="B158" s="28">
        <v>10.6</v>
      </c>
      <c r="C158" s="28">
        <v>-4.7</v>
      </c>
      <c r="D158" s="28">
        <v>3</v>
      </c>
      <c r="E158" s="30">
        <f>IF(K158="M",0,1)</f>
        <v>1</v>
      </c>
      <c r="F158">
        <f>IF(K158="A",0,1)</f>
        <v>1</v>
      </c>
      <c r="G158">
        <f>IF(K158="B",0,1)</f>
        <v>1</v>
      </c>
      <c r="H158">
        <f>IF(K158="F",0,1)</f>
        <v>1</v>
      </c>
      <c r="I158">
        <f>IF(K158="O",0,1)</f>
        <v>0</v>
      </c>
      <c r="J158">
        <f>IF(K158="K",0,1)</f>
        <v>1</v>
      </c>
      <c r="K158" s="29" t="s">
        <v>18</v>
      </c>
      <c r="L158" s="29" t="s">
        <v>17</v>
      </c>
    </row>
    <row r="159" spans="1:12" x14ac:dyDescent="0.15">
      <c r="A159" s="66">
        <v>36108</v>
      </c>
      <c r="B159" s="28">
        <v>10.199999999999999</v>
      </c>
      <c r="C159" s="28">
        <v>-4.4000000000000004</v>
      </c>
      <c r="D159" s="28">
        <v>3</v>
      </c>
      <c r="E159" s="30">
        <f>IF(K159="M",0,1)</f>
        <v>1</v>
      </c>
      <c r="F159">
        <f>IF(K159="A",0,1)</f>
        <v>1</v>
      </c>
      <c r="G159">
        <f>IF(K159="B",0,1)</f>
        <v>1</v>
      </c>
      <c r="H159">
        <f>IF(K159="F",0,1)</f>
        <v>1</v>
      </c>
      <c r="I159">
        <f>IF(K159="O",0,1)</f>
        <v>0</v>
      </c>
      <c r="J159">
        <f>IF(K159="K",0,1)</f>
        <v>1</v>
      </c>
      <c r="K159" s="29" t="s">
        <v>18</v>
      </c>
      <c r="L159" s="29" t="s">
        <v>17</v>
      </c>
    </row>
    <row r="160" spans="1:12" x14ac:dyDescent="0.15">
      <c r="A160" s="66">
        <v>37800</v>
      </c>
      <c r="B160" s="28">
        <v>6.86</v>
      </c>
      <c r="C160" s="28">
        <v>-4.5599999999999996</v>
      </c>
      <c r="D160" s="28">
        <v>3</v>
      </c>
      <c r="E160" s="30">
        <f>IF(K160="M",0,1)</f>
        <v>1</v>
      </c>
      <c r="F160">
        <f>IF(K160="A",0,1)</f>
        <v>1</v>
      </c>
      <c r="G160">
        <f>IF(K160="B",0,1)</f>
        <v>1</v>
      </c>
      <c r="H160">
        <f>IF(K160="F",0,1)</f>
        <v>1</v>
      </c>
      <c r="I160">
        <f>IF(K160="O",0,1)</f>
        <v>0</v>
      </c>
      <c r="J160">
        <f>IF(K160="K",0,1)</f>
        <v>1</v>
      </c>
      <c r="K160" s="29" t="s">
        <v>18</v>
      </c>
      <c r="L160" s="29" t="s">
        <v>17</v>
      </c>
    </row>
    <row r="161" spans="1:12" x14ac:dyDescent="0.15">
      <c r="A161" s="66">
        <v>34190</v>
      </c>
      <c r="B161" s="28">
        <v>6.39</v>
      </c>
      <c r="C161" s="28">
        <v>-4.57</v>
      </c>
      <c r="D161" s="28">
        <v>3</v>
      </c>
      <c r="E161" s="30">
        <f>IF(K161="M",0,1)</f>
        <v>1</v>
      </c>
      <c r="F161">
        <f>IF(K161="A",0,1)</f>
        <v>1</v>
      </c>
      <c r="G161">
        <f>IF(K161="B",0,1)</f>
        <v>1</v>
      </c>
      <c r="H161">
        <f>IF(K161="F",0,1)</f>
        <v>1</v>
      </c>
      <c r="I161">
        <f>IF(K161="O",0,1)</f>
        <v>0</v>
      </c>
      <c r="J161">
        <f>IF(K161="K",0,1)</f>
        <v>1</v>
      </c>
      <c r="K161" s="29" t="s">
        <v>18</v>
      </c>
      <c r="L161" s="29" t="s">
        <v>17</v>
      </c>
    </row>
    <row r="162" spans="1:12" x14ac:dyDescent="0.15">
      <c r="A162" s="66">
        <v>32460</v>
      </c>
      <c r="B162" s="28">
        <v>6.2370000000000001</v>
      </c>
      <c r="C162" s="28">
        <v>-4.3600000000000003</v>
      </c>
      <c r="D162" s="28">
        <v>3</v>
      </c>
      <c r="E162" s="30">
        <f>IF(K162="M",0,1)</f>
        <v>1</v>
      </c>
      <c r="F162">
        <f>IF(K162="A",0,1)</f>
        <v>1</v>
      </c>
      <c r="G162">
        <f>IF(K162="B",0,1)</f>
        <v>1</v>
      </c>
      <c r="H162">
        <f>IF(K162="F",0,1)</f>
        <v>1</v>
      </c>
      <c r="I162">
        <f>IF(K162="O",0,1)</f>
        <v>0</v>
      </c>
      <c r="J162">
        <f>IF(K162="K",0,1)</f>
        <v>1</v>
      </c>
      <c r="K162" s="29" t="s">
        <v>18</v>
      </c>
      <c r="L162" s="29" t="s">
        <v>17</v>
      </c>
    </row>
    <row r="163" spans="1:12" x14ac:dyDescent="0.15">
      <c r="A163" s="66">
        <v>33750</v>
      </c>
      <c r="B163" s="28">
        <v>26</v>
      </c>
      <c r="C163" s="28">
        <v>-6.1</v>
      </c>
      <c r="D163" s="28">
        <v>4</v>
      </c>
      <c r="E163" s="30">
        <f>IF(K163="M",0,1)</f>
        <v>1</v>
      </c>
      <c r="F163">
        <f>IF(K163="A",0,1)</f>
        <v>1</v>
      </c>
      <c r="G163">
        <f>IF(K163="B",0,1)</f>
        <v>0</v>
      </c>
      <c r="H163">
        <f>IF(K163="F",0,1)</f>
        <v>1</v>
      </c>
      <c r="I163">
        <f>IF(K163="O",0,1)</f>
        <v>1</v>
      </c>
      <c r="J163">
        <f>IF(K163="K",0,1)</f>
        <v>1</v>
      </c>
      <c r="K163" s="29" t="s">
        <v>10</v>
      </c>
      <c r="L163" s="29" t="s">
        <v>17</v>
      </c>
    </row>
    <row r="164" spans="1:12" x14ac:dyDescent="0.15">
      <c r="A164" s="66">
        <v>33300</v>
      </c>
      <c r="B164" s="28">
        <v>12</v>
      </c>
      <c r="C164" s="28">
        <v>-6.5</v>
      </c>
      <c r="D164" s="28">
        <v>4</v>
      </c>
      <c r="E164" s="30">
        <f>IF(K164="M",0,1)</f>
        <v>1</v>
      </c>
      <c r="F164">
        <f>IF(K164="A",0,1)</f>
        <v>1</v>
      </c>
      <c r="G164">
        <f>IF(K164="B",0,1)</f>
        <v>0</v>
      </c>
      <c r="H164">
        <f>IF(K164="F",0,1)</f>
        <v>1</v>
      </c>
      <c r="I164">
        <f>IF(K164="O",0,1)</f>
        <v>1</v>
      </c>
      <c r="J164">
        <f>IF(K164="K",0,1)</f>
        <v>1</v>
      </c>
      <c r="K164" s="29" t="s">
        <v>10</v>
      </c>
      <c r="L164" s="29" t="s">
        <v>17</v>
      </c>
    </row>
    <row r="165" spans="1:12" x14ac:dyDescent="0.15">
      <c r="A165" s="66">
        <v>3826</v>
      </c>
      <c r="B165" s="28">
        <v>19</v>
      </c>
      <c r="C165" s="28">
        <v>-6.93</v>
      </c>
      <c r="D165" s="28">
        <v>4</v>
      </c>
      <c r="E165" s="30">
        <f>IF(K165="M",0,1)</f>
        <v>0</v>
      </c>
      <c r="F165">
        <f>IF(K165="A",0,1)</f>
        <v>1</v>
      </c>
      <c r="G165">
        <f>IF(K165="B",0,1)</f>
        <v>1</v>
      </c>
      <c r="H165">
        <f>IF(K165="F",0,1)</f>
        <v>1</v>
      </c>
      <c r="I165">
        <f>IF(K165="O",0,1)</f>
        <v>1</v>
      </c>
      <c r="J165">
        <f>IF(K165="K",0,1)</f>
        <v>1</v>
      </c>
      <c r="K165" s="29" t="s">
        <v>8</v>
      </c>
      <c r="L165" s="29" t="s">
        <v>7</v>
      </c>
    </row>
    <row r="166" spans="1:12" x14ac:dyDescent="0.15">
      <c r="A166" s="66">
        <v>3365</v>
      </c>
      <c r="B166" s="28">
        <v>23</v>
      </c>
      <c r="C166" s="28">
        <v>-6.2</v>
      </c>
      <c r="D166" s="28">
        <v>4</v>
      </c>
      <c r="E166" s="30">
        <f>IF(K166="M",0,1)</f>
        <v>0</v>
      </c>
      <c r="F166">
        <f>IF(K166="A",0,1)</f>
        <v>1</v>
      </c>
      <c r="G166">
        <f>IF(K166="B",0,1)</f>
        <v>1</v>
      </c>
      <c r="H166">
        <f>IF(K166="F",0,1)</f>
        <v>1</v>
      </c>
      <c r="I166">
        <f>IF(K166="O",0,1)</f>
        <v>1</v>
      </c>
      <c r="J166">
        <f>IF(K166="K",0,1)</f>
        <v>1</v>
      </c>
      <c r="K166" s="29" t="s">
        <v>8</v>
      </c>
      <c r="L166" s="29" t="s">
        <v>7</v>
      </c>
    </row>
    <row r="167" spans="1:12" x14ac:dyDescent="0.15">
      <c r="A167" s="66">
        <v>3270</v>
      </c>
      <c r="B167" s="28">
        <v>88</v>
      </c>
      <c r="C167" s="28">
        <v>-6.02</v>
      </c>
      <c r="D167" s="28">
        <v>4</v>
      </c>
      <c r="E167" s="30">
        <f>IF(K167="M",0,1)</f>
        <v>0</v>
      </c>
      <c r="F167">
        <f>IF(K167="A",0,1)</f>
        <v>1</v>
      </c>
      <c r="G167">
        <f>IF(K167="B",0,1)</f>
        <v>1</v>
      </c>
      <c r="H167">
        <f>IF(K167="F",0,1)</f>
        <v>1</v>
      </c>
      <c r="I167">
        <f>IF(K167="O",0,1)</f>
        <v>1</v>
      </c>
      <c r="J167">
        <f>IF(K167="K",0,1)</f>
        <v>1</v>
      </c>
      <c r="K167" s="29" t="s">
        <v>8</v>
      </c>
      <c r="L167" s="29" t="s">
        <v>7</v>
      </c>
    </row>
    <row r="168" spans="1:12" x14ac:dyDescent="0.15">
      <c r="A168" s="66">
        <v>3200</v>
      </c>
      <c r="B168" s="28">
        <v>17</v>
      </c>
      <c r="C168" s="28">
        <v>-7.22</v>
      </c>
      <c r="D168" s="28">
        <v>4</v>
      </c>
      <c r="E168" s="30">
        <f>IF(K168="M",0,1)</f>
        <v>0</v>
      </c>
      <c r="F168">
        <f>IF(K168="A",0,1)</f>
        <v>1</v>
      </c>
      <c r="G168">
        <f>IF(K168="B",0,1)</f>
        <v>1</v>
      </c>
      <c r="H168">
        <f>IF(K168="F",0,1)</f>
        <v>1</v>
      </c>
      <c r="I168">
        <f>IF(K168="O",0,1)</f>
        <v>1</v>
      </c>
      <c r="J168">
        <f>IF(K168="K",0,1)</f>
        <v>1</v>
      </c>
      <c r="K168" s="29" t="s">
        <v>8</v>
      </c>
      <c r="L168" s="29" t="s">
        <v>7</v>
      </c>
    </row>
    <row r="169" spans="1:12" x14ac:dyDescent="0.15">
      <c r="A169" s="66">
        <v>3008</v>
      </c>
      <c r="B169" s="28">
        <v>25</v>
      </c>
      <c r="C169" s="28">
        <v>-6</v>
      </c>
      <c r="D169" s="28">
        <v>4</v>
      </c>
      <c r="E169" s="30">
        <f>IF(K169="M",0,1)</f>
        <v>0</v>
      </c>
      <c r="F169">
        <f>IF(K169="A",0,1)</f>
        <v>1</v>
      </c>
      <c r="G169">
        <f>IF(K169="B",0,1)</f>
        <v>1</v>
      </c>
      <c r="H169">
        <f>IF(K169="F",0,1)</f>
        <v>1</v>
      </c>
      <c r="I169">
        <f>IF(K169="O",0,1)</f>
        <v>1</v>
      </c>
      <c r="J169">
        <f>IF(K169="K",0,1)</f>
        <v>1</v>
      </c>
      <c r="K169" s="29" t="s">
        <v>8</v>
      </c>
      <c r="L169" s="29" t="s">
        <v>7</v>
      </c>
    </row>
    <row r="170" spans="1:12" x14ac:dyDescent="0.15">
      <c r="A170" s="66">
        <v>3600</v>
      </c>
      <c r="B170" s="28">
        <v>29</v>
      </c>
      <c r="C170" s="28">
        <v>-6.6</v>
      </c>
      <c r="D170" s="28">
        <v>4</v>
      </c>
      <c r="E170" s="30">
        <f>IF(K170="M",0,1)</f>
        <v>0</v>
      </c>
      <c r="F170">
        <f>IF(K170="A",0,1)</f>
        <v>1</v>
      </c>
      <c r="G170">
        <f>IF(K170="B",0,1)</f>
        <v>1</v>
      </c>
      <c r="H170">
        <f>IF(K170="F",0,1)</f>
        <v>1</v>
      </c>
      <c r="I170">
        <f>IF(K170="O",0,1)</f>
        <v>1</v>
      </c>
      <c r="J170">
        <f>IF(K170="K",0,1)</f>
        <v>1</v>
      </c>
      <c r="K170" s="29" t="s">
        <v>8</v>
      </c>
      <c r="L170" s="29" t="s">
        <v>7</v>
      </c>
    </row>
    <row r="171" spans="1:12" x14ac:dyDescent="0.15">
      <c r="A171" s="66">
        <v>3575</v>
      </c>
      <c r="B171" s="28">
        <v>45</v>
      </c>
      <c r="C171" s="28">
        <v>-6.78</v>
      </c>
      <c r="D171" s="28">
        <v>4</v>
      </c>
      <c r="E171" s="30">
        <f>IF(K171="M",0,1)</f>
        <v>0</v>
      </c>
      <c r="F171">
        <f>IF(K171="A",0,1)</f>
        <v>1</v>
      </c>
      <c r="G171">
        <f>IF(K171="B",0,1)</f>
        <v>1</v>
      </c>
      <c r="H171">
        <f>IF(K171="F",0,1)</f>
        <v>1</v>
      </c>
      <c r="I171">
        <f>IF(K171="O",0,1)</f>
        <v>1</v>
      </c>
      <c r="J171">
        <f>IF(K171="K",0,1)</f>
        <v>1</v>
      </c>
      <c r="K171" s="29" t="s">
        <v>8</v>
      </c>
      <c r="L171" s="29" t="s">
        <v>7</v>
      </c>
    </row>
    <row r="172" spans="1:12" x14ac:dyDescent="0.15">
      <c r="A172" s="66">
        <v>3574</v>
      </c>
      <c r="B172" s="28">
        <v>89</v>
      </c>
      <c r="C172" s="28">
        <v>-5.24</v>
      </c>
      <c r="D172" s="28">
        <v>4</v>
      </c>
      <c r="E172" s="30">
        <f>IF(K172="M",0,1)</f>
        <v>0</v>
      </c>
      <c r="F172">
        <f>IF(K172="A",0,1)</f>
        <v>1</v>
      </c>
      <c r="G172">
        <f>IF(K172="B",0,1)</f>
        <v>1</v>
      </c>
      <c r="H172">
        <f>IF(K172="F",0,1)</f>
        <v>1</v>
      </c>
      <c r="I172">
        <f>IF(K172="O",0,1)</f>
        <v>1</v>
      </c>
      <c r="J172">
        <f>IF(K172="K",0,1)</f>
        <v>1</v>
      </c>
      <c r="K172" s="29" t="s">
        <v>8</v>
      </c>
      <c r="L172" s="29" t="s">
        <v>7</v>
      </c>
    </row>
    <row r="173" spans="1:12" x14ac:dyDescent="0.15">
      <c r="A173" s="66">
        <v>3625</v>
      </c>
      <c r="B173" s="28">
        <v>84</v>
      </c>
      <c r="C173" s="28">
        <v>-6.74</v>
      </c>
      <c r="D173" s="28">
        <v>4</v>
      </c>
      <c r="E173" s="30">
        <f>IF(K173="M",0,1)</f>
        <v>0</v>
      </c>
      <c r="F173">
        <f>IF(K173="A",0,1)</f>
        <v>1</v>
      </c>
      <c r="G173">
        <f>IF(K173="B",0,1)</f>
        <v>1</v>
      </c>
      <c r="H173">
        <f>IF(K173="F",0,1)</f>
        <v>1</v>
      </c>
      <c r="I173">
        <f>IF(K173="O",0,1)</f>
        <v>1</v>
      </c>
      <c r="J173">
        <f>IF(K173="K",0,1)</f>
        <v>1</v>
      </c>
      <c r="K173" s="29" t="s">
        <v>8</v>
      </c>
      <c r="L173" s="29" t="s">
        <v>7</v>
      </c>
    </row>
    <row r="174" spans="1:12" x14ac:dyDescent="0.15">
      <c r="A174" s="66">
        <v>40000</v>
      </c>
      <c r="B174" s="28">
        <v>14</v>
      </c>
      <c r="C174" s="28">
        <v>-6.23</v>
      </c>
      <c r="D174" s="28">
        <v>4</v>
      </c>
      <c r="E174" s="30">
        <f>IF(K174="M",0,1)</f>
        <v>1</v>
      </c>
      <c r="F174">
        <f>IF(K174="A",0,1)</f>
        <v>1</v>
      </c>
      <c r="G174">
        <f>IF(K174="B",0,1)</f>
        <v>1</v>
      </c>
      <c r="H174">
        <f>IF(K174="F",0,1)</f>
        <v>1</v>
      </c>
      <c r="I174">
        <f>IF(K174="O",0,1)</f>
        <v>0</v>
      </c>
      <c r="J174">
        <f>IF(K174="K",0,1)</f>
        <v>1</v>
      </c>
      <c r="K174" s="29" t="s">
        <v>18</v>
      </c>
      <c r="L174" s="29" t="s">
        <v>17</v>
      </c>
    </row>
    <row r="175" spans="1:12" x14ac:dyDescent="0.15">
      <c r="A175" s="66">
        <v>23000</v>
      </c>
      <c r="B175" s="28">
        <v>36</v>
      </c>
      <c r="C175" s="28">
        <v>-5.76</v>
      </c>
      <c r="D175" s="28">
        <v>4</v>
      </c>
      <c r="E175" s="30">
        <f>IF(K175="M",0,1)</f>
        <v>1</v>
      </c>
      <c r="F175">
        <f>IF(K175="A",0,1)</f>
        <v>1</v>
      </c>
      <c r="G175">
        <f>IF(K175="B",0,1)</f>
        <v>1</v>
      </c>
      <c r="H175">
        <f>IF(K175="F",0,1)</f>
        <v>1</v>
      </c>
      <c r="I175">
        <f>IF(K175="O",0,1)</f>
        <v>0</v>
      </c>
      <c r="J175">
        <f>IF(K175="K",0,1)</f>
        <v>1</v>
      </c>
      <c r="K175" s="29" t="s">
        <v>18</v>
      </c>
      <c r="L175" s="29" t="s">
        <v>17</v>
      </c>
    </row>
    <row r="176" spans="1:12" x14ac:dyDescent="0.15">
      <c r="A176" s="66">
        <v>17120</v>
      </c>
      <c r="B176" s="28">
        <v>83</v>
      </c>
      <c r="C176" s="28">
        <v>-6.89</v>
      </c>
      <c r="D176" s="28">
        <v>4</v>
      </c>
      <c r="E176" s="30">
        <f>IF(K176="M",0,1)</f>
        <v>1</v>
      </c>
      <c r="F176">
        <f>IF(K176="A",0,1)</f>
        <v>1</v>
      </c>
      <c r="G176">
        <f>IF(K176="B",0,1)</f>
        <v>1</v>
      </c>
      <c r="H176">
        <f>IF(K176="F",0,1)</f>
        <v>1</v>
      </c>
      <c r="I176">
        <f>IF(K176="O",0,1)</f>
        <v>0</v>
      </c>
      <c r="J176">
        <f>IF(K176="K",0,1)</f>
        <v>1</v>
      </c>
      <c r="K176" s="29" t="s">
        <v>18</v>
      </c>
      <c r="L176" s="29" t="s">
        <v>17</v>
      </c>
    </row>
    <row r="177" spans="1:12" x14ac:dyDescent="0.15">
      <c r="A177" s="66">
        <v>11096</v>
      </c>
      <c r="B177" s="28">
        <v>12</v>
      </c>
      <c r="C177" s="28">
        <v>-5.91</v>
      </c>
      <c r="D177" s="28">
        <v>4</v>
      </c>
      <c r="E177" s="30">
        <f>IF(K177="M",0,1)</f>
        <v>1</v>
      </c>
      <c r="F177">
        <f>IF(K177="A",0,1)</f>
        <v>1</v>
      </c>
      <c r="G177">
        <f>IF(K177="B",0,1)</f>
        <v>1</v>
      </c>
      <c r="H177">
        <f>IF(K177="F",0,1)</f>
        <v>1</v>
      </c>
      <c r="I177">
        <f>IF(K177="O",0,1)</f>
        <v>0</v>
      </c>
      <c r="J177">
        <f>IF(K177="K",0,1)</f>
        <v>1</v>
      </c>
      <c r="K177" s="29" t="s">
        <v>18</v>
      </c>
      <c r="L177" s="29" t="s">
        <v>17</v>
      </c>
    </row>
    <row r="178" spans="1:12" x14ac:dyDescent="0.15">
      <c r="A178" s="66">
        <v>14245</v>
      </c>
      <c r="B178" s="28">
        <v>42</v>
      </c>
      <c r="C178" s="28">
        <v>-6.12</v>
      </c>
      <c r="D178" s="28">
        <v>4</v>
      </c>
      <c r="E178" s="30">
        <f>IF(K178="M",0,1)</f>
        <v>1</v>
      </c>
      <c r="F178">
        <f>IF(K178="A",0,1)</f>
        <v>1</v>
      </c>
      <c r="G178">
        <f>IF(K178="B",0,1)</f>
        <v>1</v>
      </c>
      <c r="H178">
        <f>IF(K178="F",0,1)</f>
        <v>1</v>
      </c>
      <c r="I178">
        <f>IF(K178="O",0,1)</f>
        <v>0</v>
      </c>
      <c r="J178">
        <f>IF(K178="K",0,1)</f>
        <v>1</v>
      </c>
      <c r="K178" s="29" t="s">
        <v>18</v>
      </c>
      <c r="L178" s="29" t="s">
        <v>17</v>
      </c>
    </row>
    <row r="179" spans="1:12" x14ac:dyDescent="0.15">
      <c r="A179" s="66">
        <v>24630</v>
      </c>
      <c r="B179" s="28">
        <v>63</v>
      </c>
      <c r="C179" s="28">
        <v>-5.83</v>
      </c>
      <c r="D179" s="28">
        <v>4</v>
      </c>
      <c r="E179" s="30">
        <f>IF(K179="M",0,1)</f>
        <v>1</v>
      </c>
      <c r="F179">
        <f>IF(K179="A",0,1)</f>
        <v>1</v>
      </c>
      <c r="G179">
        <f>IF(K179="B",0,1)</f>
        <v>1</v>
      </c>
      <c r="H179">
        <f>IF(K179="F",0,1)</f>
        <v>1</v>
      </c>
      <c r="I179">
        <f>IF(K179="O",0,1)</f>
        <v>0</v>
      </c>
      <c r="J179">
        <f>IF(K179="K",0,1)</f>
        <v>1</v>
      </c>
      <c r="K179" s="29" t="s">
        <v>18</v>
      </c>
      <c r="L179" s="29" t="s">
        <v>17</v>
      </c>
    </row>
    <row r="180" spans="1:12" x14ac:dyDescent="0.15">
      <c r="A180" s="66">
        <v>12893</v>
      </c>
      <c r="B180" s="28">
        <v>36</v>
      </c>
      <c r="C180" s="28">
        <v>-6.34</v>
      </c>
      <c r="D180" s="28">
        <v>4</v>
      </c>
      <c r="E180" s="30">
        <f>IF(K180="M",0,1)</f>
        <v>1</v>
      </c>
      <c r="F180">
        <f>IF(K180="A",0,1)</f>
        <v>1</v>
      </c>
      <c r="G180">
        <f>IF(K180="B",0,1)</f>
        <v>1</v>
      </c>
      <c r="H180">
        <f>IF(K180="F",0,1)</f>
        <v>1</v>
      </c>
      <c r="I180">
        <f>IF(K180="O",0,1)</f>
        <v>0</v>
      </c>
      <c r="J180">
        <f>IF(K180="K",0,1)</f>
        <v>1</v>
      </c>
      <c r="K180" s="29" t="s">
        <v>18</v>
      </c>
      <c r="L180" s="29" t="s">
        <v>17</v>
      </c>
    </row>
    <row r="181" spans="1:12" x14ac:dyDescent="0.15">
      <c r="A181" s="66">
        <v>24345</v>
      </c>
      <c r="B181" s="28">
        <v>57</v>
      </c>
      <c r="C181" s="28">
        <v>-6.24</v>
      </c>
      <c r="D181" s="28">
        <v>4</v>
      </c>
      <c r="E181" s="30">
        <f>IF(K181="M",0,1)</f>
        <v>1</v>
      </c>
      <c r="F181">
        <f>IF(K181="A",0,1)</f>
        <v>1</v>
      </c>
      <c r="G181">
        <f>IF(K181="B",0,1)</f>
        <v>1</v>
      </c>
      <c r="H181">
        <f>IF(K181="F",0,1)</f>
        <v>1</v>
      </c>
      <c r="I181">
        <f>IF(K181="O",0,1)</f>
        <v>0</v>
      </c>
      <c r="J181">
        <f>IF(K181="K",0,1)</f>
        <v>1</v>
      </c>
      <c r="K181" s="29" t="s">
        <v>18</v>
      </c>
      <c r="L181" s="29" t="s">
        <v>17</v>
      </c>
    </row>
    <row r="182" spans="1:12" x14ac:dyDescent="0.15">
      <c r="A182" s="66">
        <v>33421</v>
      </c>
      <c r="B182" s="28">
        <v>67</v>
      </c>
      <c r="C182" s="28">
        <v>-5.79</v>
      </c>
      <c r="D182" s="28">
        <v>4</v>
      </c>
      <c r="E182" s="30">
        <f>IF(K182="M",0,1)</f>
        <v>1</v>
      </c>
      <c r="F182">
        <f>IF(K182="A",0,1)</f>
        <v>1</v>
      </c>
      <c r="G182">
        <f>IF(K182="B",0,1)</f>
        <v>1</v>
      </c>
      <c r="H182">
        <f>IF(K182="F",0,1)</f>
        <v>1</v>
      </c>
      <c r="I182">
        <f>IF(K182="O",0,1)</f>
        <v>0</v>
      </c>
      <c r="J182">
        <f>IF(K182="K",0,1)</f>
        <v>1</v>
      </c>
      <c r="K182" s="29" t="s">
        <v>18</v>
      </c>
      <c r="L182" s="29" t="s">
        <v>17</v>
      </c>
    </row>
    <row r="183" spans="1:12" x14ac:dyDescent="0.15">
      <c r="A183" s="66">
        <v>25390</v>
      </c>
      <c r="B183" s="28">
        <v>57</v>
      </c>
      <c r="C183" s="28">
        <v>-5.92</v>
      </c>
      <c r="D183" s="28">
        <v>4</v>
      </c>
      <c r="E183" s="30">
        <f>IF(K183="M",0,1)</f>
        <v>1</v>
      </c>
      <c r="F183">
        <f>IF(K183="A",0,1)</f>
        <v>1</v>
      </c>
      <c r="G183">
        <f>IF(K183="B",0,1)</f>
        <v>1</v>
      </c>
      <c r="H183">
        <f>IF(K183="F",0,1)</f>
        <v>1</v>
      </c>
      <c r="I183">
        <f>IF(K183="O",0,1)</f>
        <v>0</v>
      </c>
      <c r="J183">
        <f>IF(K183="K",0,1)</f>
        <v>1</v>
      </c>
      <c r="K183" s="29" t="s">
        <v>18</v>
      </c>
      <c r="L183" s="29" t="s">
        <v>17</v>
      </c>
    </row>
    <row r="184" spans="1:12" x14ac:dyDescent="0.15">
      <c r="A184" s="66">
        <v>11567</v>
      </c>
      <c r="B184" s="28">
        <v>36</v>
      </c>
      <c r="C184" s="28">
        <v>-6.2450000000000001</v>
      </c>
      <c r="D184" s="28">
        <v>4</v>
      </c>
      <c r="E184" s="30">
        <f>IF(K184="M",0,1)</f>
        <v>1</v>
      </c>
      <c r="F184">
        <f>IF(K184="A",0,1)</f>
        <v>1</v>
      </c>
      <c r="G184">
        <f>IF(K184="B",0,1)</f>
        <v>1</v>
      </c>
      <c r="H184">
        <f>IF(K184="F",0,1)</f>
        <v>1</v>
      </c>
      <c r="I184">
        <f>IF(K184="O",0,1)</f>
        <v>0</v>
      </c>
      <c r="J184">
        <f>IF(K184="K",0,1)</f>
        <v>1</v>
      </c>
      <c r="K184" s="29" t="s">
        <v>18</v>
      </c>
      <c r="L184" s="29" t="s">
        <v>17</v>
      </c>
    </row>
    <row r="185" spans="1:12" x14ac:dyDescent="0.15">
      <c r="A185" s="66">
        <v>12675</v>
      </c>
      <c r="B185" s="28">
        <v>83</v>
      </c>
      <c r="C185" s="28">
        <v>-5.62</v>
      </c>
      <c r="D185" s="28">
        <v>4</v>
      </c>
      <c r="E185" s="30">
        <f>IF(K185="M",0,1)</f>
        <v>1</v>
      </c>
      <c r="F185">
        <f>IF(K185="A",0,1)</f>
        <v>1</v>
      </c>
      <c r="G185">
        <f>IF(K185="B",0,1)</f>
        <v>1</v>
      </c>
      <c r="H185">
        <f>IF(K185="F",0,1)</f>
        <v>1</v>
      </c>
      <c r="I185">
        <f>IF(K185="O",0,1)</f>
        <v>0</v>
      </c>
      <c r="J185">
        <f>IF(K185="K",0,1)</f>
        <v>1</v>
      </c>
      <c r="K185" s="29" t="s">
        <v>18</v>
      </c>
      <c r="L185" s="29" t="s">
        <v>17</v>
      </c>
    </row>
    <row r="186" spans="1:12" x14ac:dyDescent="0.15">
      <c r="A186" s="66">
        <v>5752</v>
      </c>
      <c r="B186" s="28">
        <v>97</v>
      </c>
      <c r="C186" s="28">
        <v>-6.63</v>
      </c>
      <c r="D186" s="28">
        <v>4</v>
      </c>
      <c r="E186" s="30">
        <f>IF(K186="M",0,1)</f>
        <v>1</v>
      </c>
      <c r="F186">
        <f>IF(K186="A",0,1)</f>
        <v>1</v>
      </c>
      <c r="G186">
        <f>IF(K186="B",0,1)</f>
        <v>1</v>
      </c>
      <c r="H186">
        <f>IF(K186="F",0,1)</f>
        <v>1</v>
      </c>
      <c r="I186">
        <f>IF(K186="O",0,1)</f>
        <v>0</v>
      </c>
      <c r="J186">
        <f>IF(K186="K",0,1)</f>
        <v>1</v>
      </c>
      <c r="K186" s="29" t="s">
        <v>18</v>
      </c>
      <c r="L186" s="29" t="s">
        <v>17</v>
      </c>
    </row>
    <row r="187" spans="1:12" x14ac:dyDescent="0.15">
      <c r="A187" s="66">
        <v>8927</v>
      </c>
      <c r="B187" s="28">
        <v>35</v>
      </c>
      <c r="C187" s="28">
        <v>-7.34</v>
      </c>
      <c r="D187" s="28">
        <v>4</v>
      </c>
      <c r="E187" s="30">
        <f>IF(K187="M",0,1)</f>
        <v>1</v>
      </c>
      <c r="F187">
        <f>IF(K187="A",0,1)</f>
        <v>1</v>
      </c>
      <c r="G187">
        <f>IF(K187="B",0,1)</f>
        <v>1</v>
      </c>
      <c r="H187">
        <f>IF(K187="F",0,1)</f>
        <v>1</v>
      </c>
      <c r="I187">
        <f>IF(K187="O",0,1)</f>
        <v>0</v>
      </c>
      <c r="J187">
        <f>IF(K187="K",0,1)</f>
        <v>1</v>
      </c>
      <c r="K187" s="29" t="s">
        <v>18</v>
      </c>
      <c r="L187" s="29" t="s">
        <v>17</v>
      </c>
    </row>
    <row r="188" spans="1:12" x14ac:dyDescent="0.15">
      <c r="A188" s="66">
        <v>7282</v>
      </c>
      <c r="B188" s="28">
        <v>24</v>
      </c>
      <c r="C188" s="28">
        <v>-7.22</v>
      </c>
      <c r="D188" s="28">
        <v>4</v>
      </c>
      <c r="E188" s="30">
        <f>IF(K188="M",0,1)</f>
        <v>1</v>
      </c>
      <c r="F188">
        <f>IF(K188="A",0,1)</f>
        <v>1</v>
      </c>
      <c r="G188">
        <f>IF(K188="B",0,1)</f>
        <v>1</v>
      </c>
      <c r="H188">
        <f>IF(K188="F",0,1)</f>
        <v>1</v>
      </c>
      <c r="I188">
        <f>IF(K188="O",0,1)</f>
        <v>0</v>
      </c>
      <c r="J188">
        <f>IF(K188="K",0,1)</f>
        <v>1</v>
      </c>
      <c r="K188" s="29" t="s">
        <v>18</v>
      </c>
      <c r="L188" s="29" t="s">
        <v>17</v>
      </c>
    </row>
    <row r="189" spans="1:12" x14ac:dyDescent="0.15">
      <c r="A189" s="66">
        <v>19923</v>
      </c>
      <c r="B189" s="28">
        <v>73</v>
      </c>
      <c r="C189" s="28">
        <v>-5.69</v>
      </c>
      <c r="D189" s="28">
        <v>4</v>
      </c>
      <c r="E189" s="30">
        <f>IF(K189="M",0,1)</f>
        <v>1</v>
      </c>
      <c r="F189">
        <f>IF(K189="A",0,1)</f>
        <v>1</v>
      </c>
      <c r="G189">
        <f>IF(K189="B",0,1)</f>
        <v>1</v>
      </c>
      <c r="H189">
        <f>IF(K189="F",0,1)</f>
        <v>1</v>
      </c>
      <c r="I189">
        <f>IF(K189="O",0,1)</f>
        <v>0</v>
      </c>
      <c r="J189">
        <f>IF(K189="K",0,1)</f>
        <v>1</v>
      </c>
      <c r="K189" s="29" t="s">
        <v>18</v>
      </c>
      <c r="L189" s="29" t="s">
        <v>17</v>
      </c>
    </row>
    <row r="190" spans="1:12" x14ac:dyDescent="0.15">
      <c r="A190" s="66">
        <v>26373</v>
      </c>
      <c r="B190" s="28">
        <v>39</v>
      </c>
      <c r="C190" s="28">
        <v>-5.83</v>
      </c>
      <c r="D190" s="28">
        <v>4</v>
      </c>
      <c r="E190" s="30">
        <f>IF(K190="M",0,1)</f>
        <v>1</v>
      </c>
      <c r="F190">
        <f>IF(K190="A",0,1)</f>
        <v>1</v>
      </c>
      <c r="G190">
        <f>IF(K190="B",0,1)</f>
        <v>1</v>
      </c>
      <c r="H190">
        <f>IF(K190="F",0,1)</f>
        <v>1</v>
      </c>
      <c r="I190">
        <f>IF(K190="O",0,1)</f>
        <v>0</v>
      </c>
      <c r="J190">
        <f>IF(K190="K",0,1)</f>
        <v>1</v>
      </c>
      <c r="K190" s="29" t="s">
        <v>18</v>
      </c>
      <c r="L190" s="29" t="s">
        <v>17</v>
      </c>
    </row>
    <row r="191" spans="1:12" x14ac:dyDescent="0.15">
      <c r="A191" s="66">
        <v>17383</v>
      </c>
      <c r="B191" s="28">
        <v>30</v>
      </c>
      <c r="C191" s="28">
        <v>-6.09</v>
      </c>
      <c r="D191" s="28">
        <v>4</v>
      </c>
      <c r="E191" s="30">
        <f>IF(K191="M",0,1)</f>
        <v>1</v>
      </c>
      <c r="F191">
        <f>IF(K191="A",0,1)</f>
        <v>1</v>
      </c>
      <c r="G191">
        <f>IF(K191="B",0,1)</f>
        <v>1</v>
      </c>
      <c r="H191">
        <f>IF(K191="F",0,1)</f>
        <v>1</v>
      </c>
      <c r="I191">
        <f>IF(K191="O",0,1)</f>
        <v>0</v>
      </c>
      <c r="J191">
        <f>IF(K191="K",0,1)</f>
        <v>1</v>
      </c>
      <c r="K191" s="29" t="s">
        <v>18</v>
      </c>
      <c r="L191" s="29" t="s">
        <v>17</v>
      </c>
    </row>
    <row r="192" spans="1:12" x14ac:dyDescent="0.15">
      <c r="A192" s="66">
        <v>9373</v>
      </c>
      <c r="B192" s="28">
        <v>24</v>
      </c>
      <c r="C192" s="28">
        <v>-5.99</v>
      </c>
      <c r="D192" s="28">
        <v>4</v>
      </c>
      <c r="E192" s="30">
        <f>IF(K192="M",0,1)</f>
        <v>1</v>
      </c>
      <c r="F192">
        <f>IF(K192="A",0,1)</f>
        <v>1</v>
      </c>
      <c r="G192">
        <f>IF(K192="B",0,1)</f>
        <v>1</v>
      </c>
      <c r="H192">
        <f>IF(K192="F",0,1)</f>
        <v>1</v>
      </c>
      <c r="I192">
        <f>IF(K192="O",0,1)</f>
        <v>0</v>
      </c>
      <c r="J192">
        <f>IF(K192="K",0,1)</f>
        <v>1</v>
      </c>
      <c r="K192" s="29" t="s">
        <v>18</v>
      </c>
      <c r="L192" s="29" t="s">
        <v>17</v>
      </c>
    </row>
    <row r="193" spans="1:12" x14ac:dyDescent="0.15">
      <c r="A193" s="66">
        <v>23678</v>
      </c>
      <c r="B193" s="28">
        <v>35</v>
      </c>
      <c r="C193" s="28">
        <v>-6.27</v>
      </c>
      <c r="D193" s="28">
        <v>4</v>
      </c>
      <c r="E193" s="30">
        <f>IF(K193="M",0,1)</f>
        <v>1</v>
      </c>
      <c r="F193">
        <f>IF(K193="A",0,1)</f>
        <v>1</v>
      </c>
      <c r="G193">
        <f>IF(K193="B",0,1)</f>
        <v>1</v>
      </c>
      <c r="H193">
        <f>IF(K193="F",0,1)</f>
        <v>1</v>
      </c>
      <c r="I193">
        <f>IF(K193="O",0,1)</f>
        <v>0</v>
      </c>
      <c r="J193">
        <f>IF(K193="K",0,1)</f>
        <v>1</v>
      </c>
      <c r="K193" s="29" t="s">
        <v>18</v>
      </c>
      <c r="L193" s="29" t="s">
        <v>17</v>
      </c>
    </row>
    <row r="194" spans="1:12" x14ac:dyDescent="0.15">
      <c r="A194" s="66">
        <v>12749</v>
      </c>
      <c r="B194" s="28">
        <v>76</v>
      </c>
      <c r="C194" s="28">
        <v>-7.02</v>
      </c>
      <c r="D194" s="28">
        <v>4</v>
      </c>
      <c r="E194" s="30">
        <f>IF(K194="M",0,1)</f>
        <v>1</v>
      </c>
      <c r="F194">
        <f>IF(K194="A",0,1)</f>
        <v>1</v>
      </c>
      <c r="G194">
        <f>IF(K194="B",0,1)</f>
        <v>1</v>
      </c>
      <c r="H194">
        <f>IF(K194="F",0,1)</f>
        <v>1</v>
      </c>
      <c r="I194">
        <f>IF(K194="O",0,1)</f>
        <v>0</v>
      </c>
      <c r="J194">
        <f>IF(K194="K",0,1)</f>
        <v>1</v>
      </c>
      <c r="K194" s="29" t="s">
        <v>18</v>
      </c>
      <c r="L194" s="29" t="s">
        <v>17</v>
      </c>
    </row>
    <row r="195" spans="1:12" x14ac:dyDescent="0.15">
      <c r="A195" s="66">
        <v>9383</v>
      </c>
      <c r="B195" s="28">
        <v>98</v>
      </c>
      <c r="C195" s="28">
        <v>-6.98</v>
      </c>
      <c r="D195" s="28">
        <v>4</v>
      </c>
      <c r="E195" s="30">
        <f>IF(K195="M",0,1)</f>
        <v>1</v>
      </c>
      <c r="F195">
        <f>IF(K195="A",0,1)</f>
        <v>1</v>
      </c>
      <c r="G195">
        <f>IF(K195="B",0,1)</f>
        <v>1</v>
      </c>
      <c r="H195">
        <f>IF(K195="F",0,1)</f>
        <v>1</v>
      </c>
      <c r="I195">
        <f>IF(K195="O",0,1)</f>
        <v>0</v>
      </c>
      <c r="J195">
        <f>IF(K195="K",0,1)</f>
        <v>1</v>
      </c>
      <c r="K195" s="29" t="s">
        <v>18</v>
      </c>
      <c r="L195" s="29" t="s">
        <v>17</v>
      </c>
    </row>
    <row r="196" spans="1:12" x14ac:dyDescent="0.15">
      <c r="A196" s="66">
        <v>23440</v>
      </c>
      <c r="B196" s="28">
        <v>81</v>
      </c>
      <c r="C196" s="28">
        <v>-5.9749999999999996</v>
      </c>
      <c r="D196" s="28">
        <v>4</v>
      </c>
      <c r="E196" s="30">
        <f>IF(K196="M",0,1)</f>
        <v>1</v>
      </c>
      <c r="F196">
        <f>IF(K196="A",0,1)</f>
        <v>1</v>
      </c>
      <c r="G196">
        <f>IF(K196="B",0,1)</f>
        <v>1</v>
      </c>
      <c r="H196">
        <f>IF(K196="F",0,1)</f>
        <v>1</v>
      </c>
      <c r="I196">
        <f>IF(K196="O",0,1)</f>
        <v>0</v>
      </c>
      <c r="J196">
        <f>IF(K196="K",0,1)</f>
        <v>1</v>
      </c>
      <c r="K196" s="29" t="s">
        <v>18</v>
      </c>
      <c r="L196" s="29" t="s">
        <v>17</v>
      </c>
    </row>
    <row r="197" spans="1:12" x14ac:dyDescent="0.15">
      <c r="A197" s="66">
        <v>16787</v>
      </c>
      <c r="B197" s="28">
        <v>62</v>
      </c>
      <c r="C197" s="28">
        <v>-6.35</v>
      </c>
      <c r="D197" s="28">
        <v>4</v>
      </c>
      <c r="E197" s="30">
        <f>IF(K197="M",0,1)</f>
        <v>1</v>
      </c>
      <c r="F197">
        <f>IF(K197="A",0,1)</f>
        <v>1</v>
      </c>
      <c r="G197">
        <f>IF(K197="B",0,1)</f>
        <v>1</v>
      </c>
      <c r="H197">
        <f>IF(K197="F",0,1)</f>
        <v>1</v>
      </c>
      <c r="I197">
        <f>IF(K197="O",0,1)</f>
        <v>0</v>
      </c>
      <c r="J197">
        <f>IF(K197="K",0,1)</f>
        <v>1</v>
      </c>
      <c r="K197" s="29" t="s">
        <v>18</v>
      </c>
      <c r="L197" s="29" t="s">
        <v>17</v>
      </c>
    </row>
    <row r="198" spans="1:12" x14ac:dyDescent="0.15">
      <c r="A198" s="66">
        <v>18734</v>
      </c>
      <c r="B198" s="28">
        <v>46</v>
      </c>
      <c r="C198" s="28">
        <v>-7.45</v>
      </c>
      <c r="D198" s="28">
        <v>4</v>
      </c>
      <c r="E198" s="30">
        <f>IF(K198="M",0,1)</f>
        <v>1</v>
      </c>
      <c r="F198">
        <f>IF(K198="A",0,1)</f>
        <v>1</v>
      </c>
      <c r="G198">
        <f>IF(K198="B",0,1)</f>
        <v>1</v>
      </c>
      <c r="H198">
        <f>IF(K198="F",0,1)</f>
        <v>1</v>
      </c>
      <c r="I198">
        <f>IF(K198="O",0,1)</f>
        <v>0</v>
      </c>
      <c r="J198">
        <f>IF(K198="K",0,1)</f>
        <v>1</v>
      </c>
      <c r="K198" s="29" t="s">
        <v>18</v>
      </c>
      <c r="L198" s="29" t="s">
        <v>17</v>
      </c>
    </row>
    <row r="199" spans="1:12" x14ac:dyDescent="0.15">
      <c r="A199" s="66">
        <v>9892</v>
      </c>
      <c r="B199" s="28">
        <v>80</v>
      </c>
      <c r="C199" s="28">
        <v>-7.2619999999999996</v>
      </c>
      <c r="D199" s="28">
        <v>4</v>
      </c>
      <c r="E199" s="30">
        <f>IF(K199="M",0,1)</f>
        <v>1</v>
      </c>
      <c r="F199">
        <f>IF(K199="A",0,1)</f>
        <v>1</v>
      </c>
      <c r="G199">
        <f>IF(K199="B",0,1)</f>
        <v>1</v>
      </c>
      <c r="H199">
        <f>IF(K199="F",0,1)</f>
        <v>1</v>
      </c>
      <c r="I199">
        <f>IF(K199="O",0,1)</f>
        <v>0</v>
      </c>
      <c r="J199">
        <f>IF(K199="K",0,1)</f>
        <v>1</v>
      </c>
      <c r="K199" s="29" t="s">
        <v>18</v>
      </c>
      <c r="L199" s="29" t="s">
        <v>17</v>
      </c>
    </row>
    <row r="200" spans="1:12" x14ac:dyDescent="0.15">
      <c r="A200" s="66">
        <v>10930</v>
      </c>
      <c r="B200" s="28">
        <v>25</v>
      </c>
      <c r="C200" s="28">
        <v>-6.2240000000000002</v>
      </c>
      <c r="D200" s="28">
        <v>4</v>
      </c>
      <c r="E200" s="30">
        <f>IF(K200="M",0,1)</f>
        <v>1</v>
      </c>
      <c r="F200">
        <f>IF(K200="A",0,1)</f>
        <v>1</v>
      </c>
      <c r="G200">
        <f>IF(K200="B",0,1)</f>
        <v>1</v>
      </c>
      <c r="H200">
        <f>IF(K200="F",0,1)</f>
        <v>1</v>
      </c>
      <c r="I200">
        <f>IF(K200="O",0,1)</f>
        <v>0</v>
      </c>
      <c r="J200">
        <f>IF(K200="K",0,1)</f>
        <v>1</v>
      </c>
      <c r="K200" s="29" t="s">
        <v>18</v>
      </c>
      <c r="L200" s="29" t="s">
        <v>17</v>
      </c>
    </row>
    <row r="201" spans="1:12" x14ac:dyDescent="0.15">
      <c r="A201" s="66">
        <v>23095</v>
      </c>
      <c r="B201" s="28">
        <v>86</v>
      </c>
      <c r="C201" s="28">
        <v>-5.9050000000000002</v>
      </c>
      <c r="D201" s="28">
        <v>4</v>
      </c>
      <c r="E201" s="30">
        <f>IF(K201="M",0,1)</f>
        <v>1</v>
      </c>
      <c r="F201">
        <f>IF(K201="A",0,1)</f>
        <v>1</v>
      </c>
      <c r="G201">
        <f>IF(K201="B",0,1)</f>
        <v>1</v>
      </c>
      <c r="H201">
        <f>IF(K201="F",0,1)</f>
        <v>1</v>
      </c>
      <c r="I201">
        <f>IF(K201="O",0,1)</f>
        <v>0</v>
      </c>
      <c r="J201">
        <f>IF(K201="K",0,1)</f>
        <v>1</v>
      </c>
      <c r="K201" s="29" t="s">
        <v>18</v>
      </c>
      <c r="L201" s="29" t="s">
        <v>17</v>
      </c>
    </row>
    <row r="202" spans="1:12" x14ac:dyDescent="0.15">
      <c r="A202" s="66">
        <v>21738</v>
      </c>
      <c r="B202" s="28">
        <v>92</v>
      </c>
      <c r="C202" s="28">
        <v>-7.3460000000000001</v>
      </c>
      <c r="D202" s="28">
        <v>4</v>
      </c>
      <c r="E202" s="30">
        <f>IF(K202="M",0,1)</f>
        <v>1</v>
      </c>
      <c r="F202">
        <f>IF(K202="A",0,1)</f>
        <v>1</v>
      </c>
      <c r="G202">
        <f>IF(K202="B",0,1)</f>
        <v>1</v>
      </c>
      <c r="H202">
        <f>IF(K202="F",0,1)</f>
        <v>1</v>
      </c>
      <c r="I202">
        <f>IF(K202="O",0,1)</f>
        <v>0</v>
      </c>
      <c r="J202">
        <f>IF(K202="K",0,1)</f>
        <v>1</v>
      </c>
      <c r="K202" s="29" t="s">
        <v>18</v>
      </c>
      <c r="L202" s="29" t="s">
        <v>17</v>
      </c>
    </row>
    <row r="203" spans="1:12" x14ac:dyDescent="0.15">
      <c r="A203" s="66">
        <v>8829</v>
      </c>
      <c r="B203" s="28">
        <v>1423</v>
      </c>
      <c r="C203" s="28">
        <v>-10.73</v>
      </c>
      <c r="D203" s="28">
        <v>5</v>
      </c>
      <c r="E203" s="30">
        <f>IF(K203="M",0,1)</f>
        <v>1</v>
      </c>
      <c r="F203">
        <f>IF(K203="A",0,1)</f>
        <v>0</v>
      </c>
      <c r="G203">
        <f>IF(K203="B",0,1)</f>
        <v>1</v>
      </c>
      <c r="H203">
        <f>IF(K203="F",0,1)</f>
        <v>1</v>
      </c>
      <c r="I203">
        <f>IF(K203="O",0,1)</f>
        <v>1</v>
      </c>
      <c r="J203">
        <f>IF(K203="K",0,1)</f>
        <v>1</v>
      </c>
      <c r="K203" s="29" t="s">
        <v>12</v>
      </c>
      <c r="L203" s="29" t="s">
        <v>11</v>
      </c>
    </row>
    <row r="204" spans="1:12" x14ac:dyDescent="0.15">
      <c r="A204" s="66">
        <v>9235</v>
      </c>
      <c r="B204" s="28">
        <v>1112</v>
      </c>
      <c r="C204" s="28">
        <v>-11.23</v>
      </c>
      <c r="D204" s="28">
        <v>5</v>
      </c>
      <c r="E204" s="30">
        <f>IF(K204="M",0,1)</f>
        <v>1</v>
      </c>
      <c r="F204">
        <f>IF(K204="A",0,1)</f>
        <v>0</v>
      </c>
      <c r="G204">
        <f>IF(K204="B",0,1)</f>
        <v>1</v>
      </c>
      <c r="H204">
        <f>IF(K204="F",0,1)</f>
        <v>1</v>
      </c>
      <c r="I204">
        <f>IF(K204="O",0,1)</f>
        <v>1</v>
      </c>
      <c r="J204">
        <f>IF(K204="K",0,1)</f>
        <v>1</v>
      </c>
      <c r="K204" s="29" t="s">
        <v>12</v>
      </c>
      <c r="L204" s="29" t="s">
        <v>11</v>
      </c>
    </row>
    <row r="205" spans="1:12" x14ac:dyDescent="0.15">
      <c r="A205" s="66">
        <v>26000</v>
      </c>
      <c r="B205" s="28">
        <v>1679</v>
      </c>
      <c r="C205" s="28">
        <v>-9.1</v>
      </c>
      <c r="D205" s="28">
        <v>5</v>
      </c>
      <c r="E205" s="30">
        <f>IF(K205="M",0,1)</f>
        <v>1</v>
      </c>
      <c r="F205">
        <f>IF(K205="A",0,1)</f>
        <v>1</v>
      </c>
      <c r="G205">
        <f>IF(K205="B",0,1)</f>
        <v>0</v>
      </c>
      <c r="H205">
        <f>IF(K205="F",0,1)</f>
        <v>1</v>
      </c>
      <c r="I205">
        <f>IF(K205="O",0,1)</f>
        <v>1</v>
      </c>
      <c r="J205">
        <f>IF(K205="K",0,1)</f>
        <v>1</v>
      </c>
      <c r="K205" s="29" t="s">
        <v>10</v>
      </c>
      <c r="L205" s="29" t="s">
        <v>17</v>
      </c>
    </row>
    <row r="206" spans="1:12" x14ac:dyDescent="0.15">
      <c r="A206" s="66">
        <v>11000</v>
      </c>
      <c r="B206" s="28">
        <v>1779</v>
      </c>
      <c r="C206" s="28">
        <v>-9.9</v>
      </c>
      <c r="D206" s="28">
        <v>5</v>
      </c>
      <c r="E206" s="30">
        <f>IF(K206="M",0,1)</f>
        <v>1</v>
      </c>
      <c r="F206">
        <f>IF(K206="A",0,1)</f>
        <v>1</v>
      </c>
      <c r="G206">
        <f>IF(K206="B",0,1)</f>
        <v>0</v>
      </c>
      <c r="H206">
        <f>IF(K206="F",0,1)</f>
        <v>1</v>
      </c>
      <c r="I206">
        <f>IF(K206="O",0,1)</f>
        <v>1</v>
      </c>
      <c r="J206">
        <f>IF(K206="K",0,1)</f>
        <v>1</v>
      </c>
      <c r="K206" s="29" t="s">
        <v>10</v>
      </c>
      <c r="L206" s="29" t="s">
        <v>19</v>
      </c>
    </row>
    <row r="207" spans="1:12" x14ac:dyDescent="0.15">
      <c r="A207" s="66">
        <v>12100</v>
      </c>
      <c r="B207" s="28">
        <v>708.9</v>
      </c>
      <c r="C207" s="28">
        <v>-7.84</v>
      </c>
      <c r="D207" s="28">
        <v>5</v>
      </c>
      <c r="E207" s="30">
        <f>IF(K207="M",0,1)</f>
        <v>1</v>
      </c>
      <c r="F207">
        <f>IF(K207="A",0,1)</f>
        <v>1</v>
      </c>
      <c r="G207">
        <f>IF(K207="B",0,1)</f>
        <v>0</v>
      </c>
      <c r="H207">
        <f>IF(K207="F",0,1)</f>
        <v>1</v>
      </c>
      <c r="I207">
        <f>IF(K207="O",0,1)</f>
        <v>1</v>
      </c>
      <c r="J207">
        <f>IF(K207="K",0,1)</f>
        <v>1</v>
      </c>
      <c r="K207" s="29" t="s">
        <v>10</v>
      </c>
      <c r="L207" s="29" t="s">
        <v>19</v>
      </c>
    </row>
    <row r="208" spans="1:12" x14ac:dyDescent="0.15">
      <c r="A208" s="66">
        <v>24490</v>
      </c>
      <c r="B208" s="28">
        <v>1134.5</v>
      </c>
      <c r="C208" s="28">
        <v>-8.24</v>
      </c>
      <c r="D208" s="28">
        <v>5</v>
      </c>
      <c r="E208" s="30">
        <f>IF(K208="M",0,1)</f>
        <v>1</v>
      </c>
      <c r="F208">
        <f>IF(K208="A",0,1)</f>
        <v>1</v>
      </c>
      <c r="G208">
        <f>IF(K208="B",0,1)</f>
        <v>0</v>
      </c>
      <c r="H208">
        <f>IF(K208="F",0,1)</f>
        <v>1</v>
      </c>
      <c r="I208">
        <f>IF(K208="O",0,1)</f>
        <v>1</v>
      </c>
      <c r="J208">
        <f>IF(K208="K",0,1)</f>
        <v>1</v>
      </c>
      <c r="K208" s="29" t="s">
        <v>10</v>
      </c>
      <c r="L208" s="29" t="s">
        <v>19</v>
      </c>
    </row>
    <row r="209" spans="1:12" x14ac:dyDescent="0.15">
      <c r="A209" s="66">
        <v>24145</v>
      </c>
      <c r="B209" s="28">
        <v>1494</v>
      </c>
      <c r="C209" s="28">
        <v>-8.84</v>
      </c>
      <c r="D209" s="28">
        <v>5</v>
      </c>
      <c r="E209" s="30">
        <f>IF(K209="M",0,1)</f>
        <v>1</v>
      </c>
      <c r="F209">
        <f>IF(K209="A",0,1)</f>
        <v>1</v>
      </c>
      <c r="G209">
        <f>IF(K209="B",0,1)</f>
        <v>0</v>
      </c>
      <c r="H209">
        <f>IF(K209="F",0,1)</f>
        <v>1</v>
      </c>
      <c r="I209">
        <f>IF(K209="O",0,1)</f>
        <v>1</v>
      </c>
      <c r="J209">
        <f>IF(K209="K",0,1)</f>
        <v>1</v>
      </c>
      <c r="K209" s="29" t="s">
        <v>10</v>
      </c>
      <c r="L209" s="29" t="s">
        <v>19</v>
      </c>
    </row>
    <row r="210" spans="1:12" x14ac:dyDescent="0.15">
      <c r="A210" s="66">
        <v>27739</v>
      </c>
      <c r="B210" s="28">
        <v>1252</v>
      </c>
      <c r="C210" s="28">
        <v>-7.59</v>
      </c>
      <c r="D210" s="28">
        <v>5</v>
      </c>
      <c r="E210" s="30">
        <f>IF(K210="M",0,1)</f>
        <v>1</v>
      </c>
      <c r="F210">
        <f>IF(K210="A",0,1)</f>
        <v>1</v>
      </c>
      <c r="G210">
        <f>IF(K210="B",0,1)</f>
        <v>0</v>
      </c>
      <c r="H210">
        <f>IF(K210="F",0,1)</f>
        <v>1</v>
      </c>
      <c r="I210">
        <f>IF(K210="O",0,1)</f>
        <v>1</v>
      </c>
      <c r="J210">
        <f>IF(K210="K",0,1)</f>
        <v>1</v>
      </c>
      <c r="K210" s="29" t="s">
        <v>10</v>
      </c>
      <c r="L210" s="29" t="s">
        <v>19</v>
      </c>
    </row>
    <row r="211" spans="1:12" x14ac:dyDescent="0.15">
      <c r="A211" s="66">
        <v>21904</v>
      </c>
      <c r="B211" s="28">
        <v>1130</v>
      </c>
      <c r="C211" s="28">
        <v>-7.67</v>
      </c>
      <c r="D211" s="28">
        <v>5</v>
      </c>
      <c r="E211" s="30">
        <f>IF(K211="M",0,1)</f>
        <v>1</v>
      </c>
      <c r="F211">
        <f>IF(K211="A",0,1)</f>
        <v>1</v>
      </c>
      <c r="G211">
        <f>IF(K211="B",0,1)</f>
        <v>0</v>
      </c>
      <c r="H211">
        <f>IF(K211="F",0,1)</f>
        <v>1</v>
      </c>
      <c r="I211">
        <f>IF(K211="O",0,1)</f>
        <v>1</v>
      </c>
      <c r="J211">
        <f>IF(K211="K",0,1)</f>
        <v>1</v>
      </c>
      <c r="K211" s="29" t="s">
        <v>10</v>
      </c>
      <c r="L211" s="29" t="s">
        <v>19</v>
      </c>
    </row>
    <row r="212" spans="1:12" x14ac:dyDescent="0.15">
      <c r="A212" s="66">
        <v>6850</v>
      </c>
      <c r="B212" s="28">
        <v>1467</v>
      </c>
      <c r="C212" s="28">
        <v>-10.07</v>
      </c>
      <c r="D212" s="28">
        <v>5</v>
      </c>
      <c r="E212" s="30">
        <f>IF(K212="M",0,1)</f>
        <v>1</v>
      </c>
      <c r="F212">
        <f>IF(K212="A",0,1)</f>
        <v>1</v>
      </c>
      <c r="G212">
        <f>IF(K212="B",0,1)</f>
        <v>1</v>
      </c>
      <c r="H212">
        <f>IF(K212="F",0,1)</f>
        <v>1</v>
      </c>
      <c r="I212">
        <f>IF(K212="O",0,1)</f>
        <v>1</v>
      </c>
      <c r="J212">
        <f>IF(K212="K",0,1)</f>
        <v>1</v>
      </c>
      <c r="K212" s="29" t="s">
        <v>30</v>
      </c>
      <c r="L212" s="29" t="s">
        <v>7</v>
      </c>
    </row>
    <row r="213" spans="1:12" x14ac:dyDescent="0.15">
      <c r="A213" s="66">
        <v>4015</v>
      </c>
      <c r="B213" s="28">
        <v>1534</v>
      </c>
      <c r="C213" s="28">
        <v>-11.39</v>
      </c>
      <c r="D213" s="28">
        <v>5</v>
      </c>
      <c r="E213" s="30">
        <f>IF(K213="M",0,1)</f>
        <v>1</v>
      </c>
      <c r="F213">
        <f>IF(K213="A",0,1)</f>
        <v>1</v>
      </c>
      <c r="G213">
        <f>IF(K213="B",0,1)</f>
        <v>1</v>
      </c>
      <c r="H213">
        <f>IF(K213="F",0,1)</f>
        <v>1</v>
      </c>
      <c r="I213">
        <f>IF(K213="O",0,1)</f>
        <v>1</v>
      </c>
      <c r="J213">
        <f>IF(K213="K",0,1)</f>
        <v>0</v>
      </c>
      <c r="K213" s="29" t="s">
        <v>27</v>
      </c>
      <c r="L213" s="29" t="s">
        <v>7</v>
      </c>
    </row>
    <row r="214" spans="1:12" x14ac:dyDescent="0.15">
      <c r="A214" s="66">
        <v>4287</v>
      </c>
      <c r="B214" s="28">
        <v>1315</v>
      </c>
      <c r="C214" s="28">
        <v>-9.1999999999999993</v>
      </c>
      <c r="D214" s="28">
        <v>5</v>
      </c>
      <c r="E214" s="30">
        <f>IF(K214="M",0,1)</f>
        <v>1</v>
      </c>
      <c r="F214">
        <f>IF(K214="A",0,1)</f>
        <v>1</v>
      </c>
      <c r="G214">
        <f>IF(K214="B",0,1)</f>
        <v>1</v>
      </c>
      <c r="H214">
        <f>IF(K214="F",0,1)</f>
        <v>1</v>
      </c>
      <c r="I214">
        <f>IF(K214="O",0,1)</f>
        <v>1</v>
      </c>
      <c r="J214">
        <f>IF(K214="K",0,1)</f>
        <v>0</v>
      </c>
      <c r="K214" s="29" t="s">
        <v>27</v>
      </c>
      <c r="L214" s="29" t="s">
        <v>22</v>
      </c>
    </row>
    <row r="215" spans="1:12" x14ac:dyDescent="0.15">
      <c r="A215" s="66">
        <v>3490</v>
      </c>
      <c r="B215" s="28">
        <v>1520</v>
      </c>
      <c r="C215" s="28">
        <v>-9.4</v>
      </c>
      <c r="D215" s="28">
        <v>5</v>
      </c>
      <c r="E215" s="30">
        <f>IF(K215="M",0,1)</f>
        <v>0</v>
      </c>
      <c r="F215">
        <f>IF(K215="A",0,1)</f>
        <v>1</v>
      </c>
      <c r="G215">
        <f>IF(K215="B",0,1)</f>
        <v>1</v>
      </c>
      <c r="H215">
        <f>IF(K215="F",0,1)</f>
        <v>1</v>
      </c>
      <c r="I215">
        <f>IF(K215="O",0,1)</f>
        <v>1</v>
      </c>
      <c r="J215">
        <f>IF(K215="K",0,1)</f>
        <v>1</v>
      </c>
      <c r="K215" s="29" t="s">
        <v>8</v>
      </c>
      <c r="L215" s="29" t="s">
        <v>7</v>
      </c>
    </row>
    <row r="216" spans="1:12" x14ac:dyDescent="0.15">
      <c r="A216" s="66">
        <v>3750</v>
      </c>
      <c r="B216" s="28">
        <v>1260</v>
      </c>
      <c r="C216" s="28">
        <v>-7.63</v>
      </c>
      <c r="D216" s="28">
        <v>5</v>
      </c>
      <c r="E216" s="30">
        <f>IF(K216="M",0,1)</f>
        <v>0</v>
      </c>
      <c r="F216">
        <f>IF(K216="A",0,1)</f>
        <v>1</v>
      </c>
      <c r="G216">
        <f>IF(K216="B",0,1)</f>
        <v>1</v>
      </c>
      <c r="H216">
        <f>IF(K216="F",0,1)</f>
        <v>1</v>
      </c>
      <c r="I216">
        <f>IF(K216="O",0,1)</f>
        <v>1</v>
      </c>
      <c r="J216">
        <f>IF(K216="K",0,1)</f>
        <v>1</v>
      </c>
      <c r="K216" s="29" t="s">
        <v>8</v>
      </c>
      <c r="L216" s="29" t="s">
        <v>7</v>
      </c>
    </row>
    <row r="217" spans="1:12" x14ac:dyDescent="0.15">
      <c r="A217" s="66">
        <v>3834</v>
      </c>
      <c r="B217" s="28">
        <v>1183</v>
      </c>
      <c r="C217" s="28">
        <v>-9.1999999999999993</v>
      </c>
      <c r="D217" s="28">
        <v>5</v>
      </c>
      <c r="E217" s="30">
        <f>IF(K217="M",0,1)</f>
        <v>0</v>
      </c>
      <c r="F217">
        <f>IF(K217="A",0,1)</f>
        <v>1</v>
      </c>
      <c r="G217">
        <f>IF(K217="B",0,1)</f>
        <v>1</v>
      </c>
      <c r="H217">
        <f>IF(K217="F",0,1)</f>
        <v>1</v>
      </c>
      <c r="I217">
        <f>IF(K217="O",0,1)</f>
        <v>1</v>
      </c>
      <c r="J217">
        <f>IF(K217="K",0,1)</f>
        <v>1</v>
      </c>
      <c r="K217" s="29" t="s">
        <v>8</v>
      </c>
      <c r="L217" s="29" t="s">
        <v>7</v>
      </c>
    </row>
    <row r="218" spans="1:12" x14ac:dyDescent="0.15">
      <c r="A218" s="66">
        <v>3749</v>
      </c>
      <c r="B218" s="28">
        <v>1648</v>
      </c>
      <c r="C218" s="28">
        <v>-8.0500000000000007</v>
      </c>
      <c r="D218" s="28">
        <v>5</v>
      </c>
      <c r="E218" s="30">
        <f>IF(K218="M",0,1)</f>
        <v>0</v>
      </c>
      <c r="F218">
        <f>IF(K218="A",0,1)</f>
        <v>1</v>
      </c>
      <c r="G218">
        <f>IF(K218="B",0,1)</f>
        <v>1</v>
      </c>
      <c r="H218">
        <f>IF(K218="F",0,1)</f>
        <v>1</v>
      </c>
      <c r="I218">
        <f>IF(K218="O",0,1)</f>
        <v>1</v>
      </c>
      <c r="J218">
        <f>IF(K218="K",0,1)</f>
        <v>1</v>
      </c>
      <c r="K218" s="29" t="s">
        <v>8</v>
      </c>
      <c r="L218" s="29" t="s">
        <v>22</v>
      </c>
    </row>
    <row r="219" spans="1:12" x14ac:dyDescent="0.15">
      <c r="A219" s="66">
        <v>3650</v>
      </c>
      <c r="B219" s="28">
        <v>1324</v>
      </c>
      <c r="C219" s="28">
        <v>-7.79</v>
      </c>
      <c r="D219" s="28">
        <v>5</v>
      </c>
      <c r="E219" s="30">
        <f>IF(K219="M",0,1)</f>
        <v>0</v>
      </c>
      <c r="F219">
        <f>IF(K219="A",0,1)</f>
        <v>1</v>
      </c>
      <c r="G219">
        <f>IF(K219="B",0,1)</f>
        <v>1</v>
      </c>
      <c r="H219">
        <f>IF(K219="F",0,1)</f>
        <v>1</v>
      </c>
      <c r="I219">
        <f>IF(K219="O",0,1)</f>
        <v>1</v>
      </c>
      <c r="J219">
        <f>IF(K219="K",0,1)</f>
        <v>1</v>
      </c>
      <c r="K219" s="29" t="s">
        <v>8</v>
      </c>
      <c r="L219" s="29" t="s">
        <v>7</v>
      </c>
    </row>
    <row r="220" spans="1:12" x14ac:dyDescent="0.15">
      <c r="A220" s="66">
        <v>3450</v>
      </c>
      <c r="B220" s="28">
        <v>1349</v>
      </c>
      <c r="C220" s="28">
        <v>-11.75</v>
      </c>
      <c r="D220" s="28">
        <v>5</v>
      </c>
      <c r="E220" s="30">
        <f>IF(K220="M",0,1)</f>
        <v>0</v>
      </c>
      <c r="F220">
        <f>IF(K220="A",0,1)</f>
        <v>1</v>
      </c>
      <c r="G220">
        <f>IF(K220="B",0,1)</f>
        <v>1</v>
      </c>
      <c r="H220">
        <f>IF(K220="F",0,1)</f>
        <v>1</v>
      </c>
      <c r="I220">
        <f>IF(K220="O",0,1)</f>
        <v>1</v>
      </c>
      <c r="J220">
        <f>IF(K220="K",0,1)</f>
        <v>1</v>
      </c>
      <c r="K220" s="29" t="s">
        <v>8</v>
      </c>
      <c r="L220" s="29" t="s">
        <v>7</v>
      </c>
    </row>
    <row r="221" spans="1:12" x14ac:dyDescent="0.15">
      <c r="A221" s="66">
        <v>3660</v>
      </c>
      <c r="B221" s="28">
        <v>1673</v>
      </c>
      <c r="C221" s="28">
        <v>-11.92</v>
      </c>
      <c r="D221" s="28">
        <v>5</v>
      </c>
      <c r="E221" s="30">
        <f>IF(K221="M",0,1)</f>
        <v>0</v>
      </c>
      <c r="F221">
        <f>IF(K221="A",0,1)</f>
        <v>1</v>
      </c>
      <c r="G221">
        <f>IF(K221="B",0,1)</f>
        <v>1</v>
      </c>
      <c r="H221">
        <f>IF(K221="F",0,1)</f>
        <v>1</v>
      </c>
      <c r="I221">
        <f>IF(K221="O",0,1)</f>
        <v>1</v>
      </c>
      <c r="J221">
        <f>IF(K221="K",0,1)</f>
        <v>1</v>
      </c>
      <c r="K221" s="29" t="s">
        <v>8</v>
      </c>
      <c r="L221" s="29" t="s">
        <v>7</v>
      </c>
    </row>
    <row r="222" spans="1:12" x14ac:dyDescent="0.15">
      <c r="A222" s="66">
        <v>3450</v>
      </c>
      <c r="B222" s="28">
        <v>1284</v>
      </c>
      <c r="C222" s="28">
        <v>-11.28</v>
      </c>
      <c r="D222" s="28">
        <v>5</v>
      </c>
      <c r="E222" s="30">
        <f>IF(K222="M",0,1)</f>
        <v>0</v>
      </c>
      <c r="F222">
        <f>IF(K222="A",0,1)</f>
        <v>1</v>
      </c>
      <c r="G222">
        <f>IF(K222="B",0,1)</f>
        <v>1</v>
      </c>
      <c r="H222">
        <f>IF(K222="F",0,1)</f>
        <v>1</v>
      </c>
      <c r="I222">
        <f>IF(K222="O",0,1)</f>
        <v>1</v>
      </c>
      <c r="J222">
        <f>IF(K222="K",0,1)</f>
        <v>1</v>
      </c>
      <c r="K222" s="29" t="s">
        <v>8</v>
      </c>
      <c r="L222" s="29" t="s">
        <v>7</v>
      </c>
    </row>
    <row r="223" spans="1:12" x14ac:dyDescent="0.15">
      <c r="A223" s="66">
        <v>3752</v>
      </c>
      <c r="B223" s="28">
        <v>955</v>
      </c>
      <c r="C223" s="28">
        <v>-11.24</v>
      </c>
      <c r="D223" s="28">
        <v>5</v>
      </c>
      <c r="E223" s="30">
        <f>IF(K223="M",0,1)</f>
        <v>0</v>
      </c>
      <c r="F223">
        <f>IF(K223="A",0,1)</f>
        <v>1</v>
      </c>
      <c r="G223">
        <f>IF(K223="B",0,1)</f>
        <v>1</v>
      </c>
      <c r="H223">
        <f>IF(K223="F",0,1)</f>
        <v>1</v>
      </c>
      <c r="I223">
        <f>IF(K223="O",0,1)</f>
        <v>1</v>
      </c>
      <c r="J223">
        <f>IF(K223="K",0,1)</f>
        <v>1</v>
      </c>
      <c r="K223" s="29" t="s">
        <v>8</v>
      </c>
      <c r="L223" s="29" t="s">
        <v>7</v>
      </c>
    </row>
    <row r="224" spans="1:12" x14ac:dyDescent="0.15">
      <c r="A224" s="66">
        <v>3535</v>
      </c>
      <c r="B224" s="28">
        <v>1546</v>
      </c>
      <c r="C224" s="28">
        <v>-11.36</v>
      </c>
      <c r="D224" s="28">
        <v>5</v>
      </c>
      <c r="E224" s="30">
        <f>IF(K224="M",0,1)</f>
        <v>0</v>
      </c>
      <c r="F224">
        <f>IF(K224="A",0,1)</f>
        <v>1</v>
      </c>
      <c r="G224">
        <f>IF(K224="B",0,1)</f>
        <v>1</v>
      </c>
      <c r="H224">
        <f>IF(K224="F",0,1)</f>
        <v>1</v>
      </c>
      <c r="I224">
        <f>IF(K224="O",0,1)</f>
        <v>1</v>
      </c>
      <c r="J224">
        <f>IF(K224="K",0,1)</f>
        <v>1</v>
      </c>
      <c r="K224" s="29" t="s">
        <v>8</v>
      </c>
      <c r="L224" s="29" t="s">
        <v>7</v>
      </c>
    </row>
    <row r="225" spans="1:12" x14ac:dyDescent="0.15">
      <c r="A225" s="66">
        <v>3459</v>
      </c>
      <c r="B225" s="28">
        <v>1289</v>
      </c>
      <c r="C225" s="28">
        <v>-10.7</v>
      </c>
      <c r="D225" s="28">
        <v>5</v>
      </c>
      <c r="E225" s="30">
        <f>IF(K225="M",0,1)</f>
        <v>0</v>
      </c>
      <c r="F225">
        <f>IF(K225="A",0,1)</f>
        <v>1</v>
      </c>
      <c r="G225">
        <f>IF(K225="B",0,1)</f>
        <v>1</v>
      </c>
      <c r="H225">
        <f>IF(K225="F",0,1)</f>
        <v>1</v>
      </c>
      <c r="I225">
        <f>IF(K225="O",0,1)</f>
        <v>1</v>
      </c>
      <c r="J225">
        <f>IF(K225="K",0,1)</f>
        <v>1</v>
      </c>
      <c r="K225" s="29" t="s">
        <v>8</v>
      </c>
      <c r="L225" s="29" t="s">
        <v>7</v>
      </c>
    </row>
    <row r="226" spans="1:12" x14ac:dyDescent="0.15">
      <c r="A226" s="66">
        <v>3605</v>
      </c>
      <c r="B226" s="28">
        <v>1124</v>
      </c>
      <c r="C226" s="28">
        <v>-10.81</v>
      </c>
      <c r="D226" s="28">
        <v>5</v>
      </c>
      <c r="E226" s="30">
        <f>IF(K226="M",0,1)</f>
        <v>0</v>
      </c>
      <c r="F226">
        <f>IF(K226="A",0,1)</f>
        <v>1</v>
      </c>
      <c r="G226">
        <f>IF(K226="B",0,1)</f>
        <v>1</v>
      </c>
      <c r="H226">
        <f>IF(K226="F",0,1)</f>
        <v>1</v>
      </c>
      <c r="I226">
        <f>IF(K226="O",0,1)</f>
        <v>1</v>
      </c>
      <c r="J226">
        <f>IF(K226="K",0,1)</f>
        <v>1</v>
      </c>
      <c r="K226" s="29" t="s">
        <v>8</v>
      </c>
      <c r="L226" s="29" t="s">
        <v>7</v>
      </c>
    </row>
    <row r="227" spans="1:12" x14ac:dyDescent="0.15">
      <c r="A227" s="66">
        <v>3615</v>
      </c>
      <c r="B227" s="28">
        <v>1635</v>
      </c>
      <c r="C227" s="28">
        <v>-11.33</v>
      </c>
      <c r="D227" s="28">
        <v>5</v>
      </c>
      <c r="E227" s="30">
        <f>IF(K227="M",0,1)</f>
        <v>0</v>
      </c>
      <c r="F227">
        <f>IF(K227="A",0,1)</f>
        <v>1</v>
      </c>
      <c r="G227">
        <f>IF(K227="B",0,1)</f>
        <v>1</v>
      </c>
      <c r="H227">
        <f>IF(K227="F",0,1)</f>
        <v>1</v>
      </c>
      <c r="I227">
        <f>IF(K227="O",0,1)</f>
        <v>1</v>
      </c>
      <c r="J227">
        <f>IF(K227="K",0,1)</f>
        <v>1</v>
      </c>
      <c r="K227" s="29" t="s">
        <v>8</v>
      </c>
      <c r="L227" s="29" t="s">
        <v>7</v>
      </c>
    </row>
    <row r="228" spans="1:12" x14ac:dyDescent="0.15">
      <c r="A228" s="66">
        <v>3399</v>
      </c>
      <c r="B228" s="28">
        <v>1486</v>
      </c>
      <c r="C228" s="28">
        <v>-10.92</v>
      </c>
      <c r="D228" s="28">
        <v>5</v>
      </c>
      <c r="E228" s="30">
        <f>IF(K228="M",0,1)</f>
        <v>0</v>
      </c>
      <c r="F228">
        <f>IF(K228="A",0,1)</f>
        <v>1</v>
      </c>
      <c r="G228">
        <f>IF(K228="B",0,1)</f>
        <v>1</v>
      </c>
      <c r="H228">
        <f>IF(K228="F",0,1)</f>
        <v>1</v>
      </c>
      <c r="I228">
        <f>IF(K228="O",0,1)</f>
        <v>1</v>
      </c>
      <c r="J228">
        <f>IF(K228="K",0,1)</f>
        <v>1</v>
      </c>
      <c r="K228" s="29" t="s">
        <v>8</v>
      </c>
      <c r="L228" s="29" t="s">
        <v>7</v>
      </c>
    </row>
    <row r="229" spans="1:12" x14ac:dyDescent="0.15">
      <c r="A229" s="66">
        <v>3610</v>
      </c>
      <c r="B229" s="28">
        <v>1522</v>
      </c>
      <c r="C229" s="28">
        <v>-10.86</v>
      </c>
      <c r="D229" s="28">
        <v>5</v>
      </c>
      <c r="E229" s="30">
        <f>IF(K229="M",0,1)</f>
        <v>0</v>
      </c>
      <c r="F229">
        <f>IF(K229="A",0,1)</f>
        <v>1</v>
      </c>
      <c r="G229">
        <f>IF(K229="B",0,1)</f>
        <v>1</v>
      </c>
      <c r="H229">
        <f>IF(K229="F",0,1)</f>
        <v>1</v>
      </c>
      <c r="I229">
        <f>IF(K229="O",0,1)</f>
        <v>1</v>
      </c>
      <c r="J229">
        <f>IF(K229="K",0,1)</f>
        <v>1</v>
      </c>
      <c r="K229" s="29" t="s">
        <v>8</v>
      </c>
      <c r="L229" s="29" t="s">
        <v>7</v>
      </c>
    </row>
    <row r="230" spans="1:12" x14ac:dyDescent="0.15">
      <c r="A230" s="66">
        <v>3553</v>
      </c>
      <c r="B230" s="28">
        <v>1324</v>
      </c>
      <c r="C230" s="28">
        <v>-11.03</v>
      </c>
      <c r="D230" s="28">
        <v>5</v>
      </c>
      <c r="E230" s="30">
        <f>IF(K230="M",0,1)</f>
        <v>0</v>
      </c>
      <c r="F230">
        <f>IF(K230="A",0,1)</f>
        <v>1</v>
      </c>
      <c r="G230">
        <f>IF(K230="B",0,1)</f>
        <v>1</v>
      </c>
      <c r="H230">
        <f>IF(K230="F",0,1)</f>
        <v>1</v>
      </c>
      <c r="I230">
        <f>IF(K230="O",0,1)</f>
        <v>1</v>
      </c>
      <c r="J230">
        <f>IF(K230="K",0,1)</f>
        <v>1</v>
      </c>
      <c r="K230" s="29" t="s">
        <v>8</v>
      </c>
      <c r="L230" s="29" t="s">
        <v>7</v>
      </c>
    </row>
    <row r="231" spans="1:12" x14ac:dyDescent="0.15">
      <c r="A231" s="66">
        <v>3625</v>
      </c>
      <c r="B231" s="28">
        <v>876</v>
      </c>
      <c r="C231" s="28">
        <v>-10.25</v>
      </c>
      <c r="D231" s="28">
        <v>5</v>
      </c>
      <c r="E231" s="30">
        <f>IF(K231="M",0,1)</f>
        <v>0</v>
      </c>
      <c r="F231">
        <f>IF(K231="A",0,1)</f>
        <v>1</v>
      </c>
      <c r="G231">
        <f>IF(K231="B",0,1)</f>
        <v>1</v>
      </c>
      <c r="H231">
        <f>IF(K231="F",0,1)</f>
        <v>1</v>
      </c>
      <c r="I231">
        <f>IF(K231="O",0,1)</f>
        <v>1</v>
      </c>
      <c r="J231">
        <f>IF(K231="K",0,1)</f>
        <v>1</v>
      </c>
      <c r="K231" s="29" t="s">
        <v>8</v>
      </c>
      <c r="L231" s="29" t="s">
        <v>7</v>
      </c>
    </row>
    <row r="232" spans="1:12" x14ac:dyDescent="0.15">
      <c r="A232" s="66">
        <v>3780</v>
      </c>
      <c r="B232" s="28">
        <v>1324</v>
      </c>
      <c r="C232" s="28">
        <v>-10.7</v>
      </c>
      <c r="D232" s="28">
        <v>5</v>
      </c>
      <c r="E232" s="30">
        <f>IF(K232="M",0,1)</f>
        <v>0</v>
      </c>
      <c r="F232">
        <f>IF(K232="A",0,1)</f>
        <v>1</v>
      </c>
      <c r="G232">
        <f>IF(K232="B",0,1)</f>
        <v>1</v>
      </c>
      <c r="H232">
        <f>IF(K232="F",0,1)</f>
        <v>1</v>
      </c>
      <c r="I232">
        <f>IF(K232="O",0,1)</f>
        <v>1</v>
      </c>
      <c r="J232">
        <f>IF(K232="K",0,1)</f>
        <v>1</v>
      </c>
      <c r="K232" s="29" t="s">
        <v>8</v>
      </c>
      <c r="L232" s="29" t="s">
        <v>7</v>
      </c>
    </row>
    <row r="233" spans="1:12" x14ac:dyDescent="0.15">
      <c r="A233" s="66">
        <v>3570</v>
      </c>
      <c r="B233" s="28">
        <v>1480</v>
      </c>
      <c r="C233" s="28">
        <v>-7.58</v>
      </c>
      <c r="D233" s="28">
        <v>5</v>
      </c>
      <c r="E233" s="30">
        <f>IF(K233="M",0,1)</f>
        <v>0</v>
      </c>
      <c r="F233">
        <f>IF(K233="A",0,1)</f>
        <v>1</v>
      </c>
      <c r="G233">
        <f>IF(K233="B",0,1)</f>
        <v>1</v>
      </c>
      <c r="H233">
        <f>IF(K233="F",0,1)</f>
        <v>1</v>
      </c>
      <c r="I233">
        <f>IF(K233="O",0,1)</f>
        <v>1</v>
      </c>
      <c r="J233">
        <f>IF(K233="K",0,1)</f>
        <v>1</v>
      </c>
      <c r="K233" s="29" t="s">
        <v>8</v>
      </c>
      <c r="L233" s="29" t="s">
        <v>7</v>
      </c>
    </row>
    <row r="234" spans="1:12" x14ac:dyDescent="0.15">
      <c r="A234" s="66">
        <v>3500</v>
      </c>
      <c r="B234" s="28">
        <v>1420</v>
      </c>
      <c r="C234" s="28">
        <v>-8.18</v>
      </c>
      <c r="D234" s="28">
        <v>5</v>
      </c>
      <c r="E234" s="30">
        <f>IF(K234="M",0,1)</f>
        <v>0</v>
      </c>
      <c r="F234">
        <f>IF(K234="A",0,1)</f>
        <v>1</v>
      </c>
      <c r="G234">
        <f>IF(K234="B",0,1)</f>
        <v>1</v>
      </c>
      <c r="H234">
        <f>IF(K234="F",0,1)</f>
        <v>1</v>
      </c>
      <c r="I234">
        <f>IF(K234="O",0,1)</f>
        <v>1</v>
      </c>
      <c r="J234">
        <f>IF(K234="K",0,1)</f>
        <v>1</v>
      </c>
      <c r="K234" s="29" t="s">
        <v>8</v>
      </c>
      <c r="L234" s="29" t="s">
        <v>7</v>
      </c>
    </row>
    <row r="235" spans="1:12" x14ac:dyDescent="0.15">
      <c r="A235" s="66">
        <v>3600</v>
      </c>
      <c r="B235" s="28">
        <v>1190</v>
      </c>
      <c r="C235" s="28">
        <v>-7.89</v>
      </c>
      <c r="D235" s="28">
        <v>5</v>
      </c>
      <c r="E235" s="30">
        <f>IF(K235="M",0,1)</f>
        <v>0</v>
      </c>
      <c r="F235">
        <f>IF(K235="A",0,1)</f>
        <v>1</v>
      </c>
      <c r="G235">
        <f>IF(K235="B",0,1)</f>
        <v>1</v>
      </c>
      <c r="H235">
        <f>IF(K235="F",0,1)</f>
        <v>1</v>
      </c>
      <c r="I235">
        <f>IF(K235="O",0,1)</f>
        <v>1</v>
      </c>
      <c r="J235">
        <f>IF(K235="K",0,1)</f>
        <v>1</v>
      </c>
      <c r="K235" s="29" t="s">
        <v>8</v>
      </c>
      <c r="L235" s="29" t="s">
        <v>7</v>
      </c>
    </row>
    <row r="236" spans="1:12" x14ac:dyDescent="0.15">
      <c r="A236" s="66">
        <v>3614</v>
      </c>
      <c r="B236" s="28">
        <v>1553</v>
      </c>
      <c r="C236" s="28">
        <v>-7.71</v>
      </c>
      <c r="D236" s="28">
        <v>5</v>
      </c>
      <c r="E236" s="30">
        <f>IF(K236="M",0,1)</f>
        <v>0</v>
      </c>
      <c r="F236">
        <f>IF(K236="A",0,1)</f>
        <v>1</v>
      </c>
      <c r="G236">
        <f>IF(K236="B",0,1)</f>
        <v>1</v>
      </c>
      <c r="H236">
        <f>IF(K236="F",0,1)</f>
        <v>1</v>
      </c>
      <c r="I236">
        <f>IF(K236="O",0,1)</f>
        <v>1</v>
      </c>
      <c r="J236">
        <f>IF(K236="K",0,1)</f>
        <v>1</v>
      </c>
      <c r="K236" s="29" t="s">
        <v>8</v>
      </c>
      <c r="L236" s="29" t="s">
        <v>7</v>
      </c>
    </row>
    <row r="237" spans="1:12" x14ac:dyDescent="0.15">
      <c r="A237" s="66">
        <v>18000</v>
      </c>
      <c r="B237" s="28">
        <v>1045</v>
      </c>
      <c r="C237" s="28">
        <v>-8.3000000000000007</v>
      </c>
      <c r="D237" s="28">
        <v>5</v>
      </c>
      <c r="E237" s="30">
        <f>IF(K237="M",0,1)</f>
        <v>1</v>
      </c>
      <c r="F237">
        <f>IF(K237="A",0,1)</f>
        <v>1</v>
      </c>
      <c r="G237">
        <f>IF(K237="B",0,1)</f>
        <v>1</v>
      </c>
      <c r="H237">
        <f>IF(K237="F",0,1)</f>
        <v>1</v>
      </c>
      <c r="I237">
        <f>IF(K237="O",0,1)</f>
        <v>0</v>
      </c>
      <c r="J237">
        <f>IF(K237="K",0,1)</f>
        <v>1</v>
      </c>
      <c r="K237" s="29" t="s">
        <v>18</v>
      </c>
      <c r="L237" s="29" t="s">
        <v>17</v>
      </c>
    </row>
    <row r="238" spans="1:12" x14ac:dyDescent="0.15">
      <c r="A238" s="66">
        <v>38234</v>
      </c>
      <c r="B238" s="28">
        <v>1356</v>
      </c>
      <c r="C238" s="28">
        <v>-9.2899999999999991</v>
      </c>
      <c r="D238" s="28">
        <v>5</v>
      </c>
      <c r="E238" s="30">
        <f>IF(K238="M",0,1)</f>
        <v>1</v>
      </c>
      <c r="F238">
        <f>IF(K238="A",0,1)</f>
        <v>1</v>
      </c>
      <c r="G238">
        <f>IF(K238="B",0,1)</f>
        <v>1</v>
      </c>
      <c r="H238">
        <f>IF(K238="F",0,1)</f>
        <v>1</v>
      </c>
      <c r="I238">
        <f>IF(K238="O",0,1)</f>
        <v>0</v>
      </c>
      <c r="J238">
        <f>IF(K238="K",0,1)</f>
        <v>1</v>
      </c>
      <c r="K238" s="29" t="s">
        <v>18</v>
      </c>
      <c r="L238" s="29" t="s">
        <v>17</v>
      </c>
    </row>
    <row r="239" spans="1:12" x14ac:dyDescent="0.15">
      <c r="A239" s="66">
        <v>32489</v>
      </c>
      <c r="B239" s="28">
        <v>1948.5</v>
      </c>
      <c r="C239" s="28">
        <v>-10.84</v>
      </c>
      <c r="D239" s="28">
        <v>5</v>
      </c>
      <c r="E239" s="30">
        <f>IF(K239="M",0,1)</f>
        <v>1</v>
      </c>
      <c r="F239">
        <f>IF(K239="A",0,1)</f>
        <v>1</v>
      </c>
      <c r="G239">
        <f>IF(K239="B",0,1)</f>
        <v>1</v>
      </c>
      <c r="H239">
        <f>IF(K239="F",0,1)</f>
        <v>1</v>
      </c>
      <c r="I239">
        <f>IF(K239="O",0,1)</f>
        <v>0</v>
      </c>
      <c r="J239">
        <f>IF(K239="K",0,1)</f>
        <v>1</v>
      </c>
      <c r="K239" s="29" t="s">
        <v>18</v>
      </c>
      <c r="L239" s="29" t="s">
        <v>17</v>
      </c>
    </row>
    <row r="240" spans="1:12" x14ac:dyDescent="0.15">
      <c r="A240" s="66">
        <v>38940</v>
      </c>
      <c r="B240" s="28">
        <v>1356</v>
      </c>
      <c r="C240" s="28">
        <v>-9.93</v>
      </c>
      <c r="D240" s="28">
        <v>5</v>
      </c>
      <c r="E240" s="30">
        <f>IF(K240="M",0,1)</f>
        <v>1</v>
      </c>
      <c r="F240">
        <f>IF(K240="A",0,1)</f>
        <v>1</v>
      </c>
      <c r="G240">
        <f>IF(K240="B",0,1)</f>
        <v>1</v>
      </c>
      <c r="H240">
        <f>IF(K240="F",0,1)</f>
        <v>1</v>
      </c>
      <c r="I240">
        <f>IF(K240="O",0,1)</f>
        <v>0</v>
      </c>
      <c r="J240">
        <f>IF(K240="K",0,1)</f>
        <v>1</v>
      </c>
      <c r="K240" s="29" t="s">
        <v>18</v>
      </c>
      <c r="L240" s="29" t="s">
        <v>17</v>
      </c>
    </row>
    <row r="241" spans="1:12" x14ac:dyDescent="0.15">
      <c r="A241" s="66">
        <v>30839</v>
      </c>
      <c r="B241" s="28">
        <v>1194</v>
      </c>
      <c r="C241" s="28">
        <v>-10.63</v>
      </c>
      <c r="D241" s="28">
        <v>5</v>
      </c>
      <c r="E241" s="30">
        <f>IF(K241="M",0,1)</f>
        <v>1</v>
      </c>
      <c r="F241">
        <f>IF(K241="A",0,1)</f>
        <v>1</v>
      </c>
      <c r="G241">
        <f>IF(K241="B",0,1)</f>
        <v>1</v>
      </c>
      <c r="H241">
        <f>IF(K241="F",0,1)</f>
        <v>1</v>
      </c>
      <c r="I241">
        <f>IF(K241="O",0,1)</f>
        <v>0</v>
      </c>
      <c r="J241">
        <f>IF(K241="K",0,1)</f>
        <v>1</v>
      </c>
      <c r="K241" s="29" t="s">
        <v>18</v>
      </c>
      <c r="L241" s="29" t="s">
        <v>17</v>
      </c>
    </row>
    <row r="242" spans="1:12" x14ac:dyDescent="0.15">
      <c r="A242" s="66">
        <v>37882</v>
      </c>
      <c r="B242" s="28">
        <v>1783</v>
      </c>
      <c r="C242" s="28">
        <v>-7.8</v>
      </c>
      <c r="D242" s="28">
        <v>5</v>
      </c>
      <c r="E242" s="30">
        <f>IF(K242="M",0,1)</f>
        <v>1</v>
      </c>
      <c r="F242">
        <f>IF(K242="A",0,1)</f>
        <v>1</v>
      </c>
      <c r="G242">
        <f>IF(K242="B",0,1)</f>
        <v>1</v>
      </c>
      <c r="H242">
        <f>IF(K242="F",0,1)</f>
        <v>1</v>
      </c>
      <c r="I242">
        <f>IF(K242="O",0,1)</f>
        <v>0</v>
      </c>
      <c r="J242">
        <f>IF(K242="K",0,1)</f>
        <v>1</v>
      </c>
      <c r="K242" s="29" t="s">
        <v>18</v>
      </c>
      <c r="L242" s="29" t="s">
        <v>17</v>
      </c>
    </row>
    <row r="244" spans="1:12" ht="14" x14ac:dyDescent="0.15">
      <c r="K244" s="44" t="s">
        <v>137</v>
      </c>
    </row>
    <row r="245" spans="1:12" ht="14" x14ac:dyDescent="0.15">
      <c r="K245" t="str" cm="1">
        <f t="array" ref="K245:K251">_xlfn.UNIQUE(K3:K242)</f>
        <v>M</v>
      </c>
    </row>
    <row r="246" spans="1:12" ht="14" x14ac:dyDescent="0.15">
      <c r="K246" t="str">
        <v>A</v>
      </c>
    </row>
    <row r="247" spans="1:12" ht="14" x14ac:dyDescent="0.15">
      <c r="K247" t="str">
        <v>B</v>
      </c>
    </row>
    <row r="248" spans="1:12" ht="14" x14ac:dyDescent="0.15">
      <c r="K248" t="str">
        <v>F</v>
      </c>
    </row>
    <row r="249" spans="1:12" ht="14" x14ac:dyDescent="0.15">
      <c r="K249" t="str">
        <v>K</v>
      </c>
    </row>
    <row r="250" spans="1:12" ht="14" x14ac:dyDescent="0.15">
      <c r="K250" t="str">
        <v>O</v>
      </c>
    </row>
    <row r="251" spans="1:12" ht="14" x14ac:dyDescent="0.15">
      <c r="K251" t="str">
        <v>G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C7E3-998D-AC41-A160-3E218551BDDE}">
  <dimension ref="A1:I27"/>
  <sheetViews>
    <sheetView workbookViewId="0">
      <selection activeCell="J10" sqref="J10"/>
    </sheetView>
  </sheetViews>
  <sheetFormatPr baseColWidth="10" defaultRowHeight="13" x14ac:dyDescent="0.15"/>
  <sheetData>
    <row r="1" spans="1:9" ht="28" x14ac:dyDescent="0.15">
      <c r="A1" t="s">
        <v>65</v>
      </c>
    </row>
    <row r="2" spans="1:9" ht="14" thickBot="1" x14ac:dyDescent="0.2"/>
    <row r="3" spans="1:9" ht="14" x14ac:dyDescent="0.15">
      <c r="A3" s="43" t="s">
        <v>66</v>
      </c>
      <c r="B3" s="43"/>
    </row>
    <row r="4" spans="1:9" ht="14" x14ac:dyDescent="0.15">
      <c r="A4" s="40" t="s">
        <v>67</v>
      </c>
      <c r="B4" s="40">
        <v>0.86402651439822475</v>
      </c>
    </row>
    <row r="5" spans="1:9" ht="14" x14ac:dyDescent="0.15">
      <c r="A5" s="40" t="s">
        <v>68</v>
      </c>
      <c r="B5" s="40">
        <v>0.74654181758314564</v>
      </c>
    </row>
    <row r="6" spans="1:9" ht="28" x14ac:dyDescent="0.15">
      <c r="A6" s="40" t="s">
        <v>69</v>
      </c>
      <c r="B6" s="40">
        <v>0.73547377468284625</v>
      </c>
    </row>
    <row r="7" spans="1:9" ht="28" x14ac:dyDescent="0.15">
      <c r="A7" s="40" t="s">
        <v>70</v>
      </c>
      <c r="B7" s="40">
        <v>4913.0140444868948</v>
      </c>
    </row>
    <row r="8" spans="1:9" ht="29" thickBot="1" x14ac:dyDescent="0.2">
      <c r="A8" s="41" t="s">
        <v>71</v>
      </c>
      <c r="B8" s="41">
        <v>240</v>
      </c>
    </row>
    <row r="10" spans="1:9" ht="15" thickBot="1" x14ac:dyDescent="0.2">
      <c r="A10" t="s">
        <v>72</v>
      </c>
    </row>
    <row r="11" spans="1:9" ht="28" x14ac:dyDescent="0.15">
      <c r="A11" s="42"/>
      <c r="B11" s="42" t="s">
        <v>77</v>
      </c>
      <c r="C11" s="42" t="s">
        <v>78</v>
      </c>
      <c r="D11" s="42" t="s">
        <v>79</v>
      </c>
      <c r="E11" s="42" t="s">
        <v>13</v>
      </c>
      <c r="F11" s="42" t="s">
        <v>80</v>
      </c>
    </row>
    <row r="12" spans="1:9" ht="14" x14ac:dyDescent="0.15">
      <c r="A12" s="40" t="s">
        <v>73</v>
      </c>
      <c r="B12" s="40">
        <v>10</v>
      </c>
      <c r="C12" s="40">
        <v>16280934054.358994</v>
      </c>
      <c r="D12" s="40">
        <v>1628093405.4358993</v>
      </c>
      <c r="E12" s="40">
        <v>67.450209970089347</v>
      </c>
      <c r="F12" s="40">
        <v>1.3710826390956977E-62</v>
      </c>
    </row>
    <row r="13" spans="1:9" ht="14" x14ac:dyDescent="0.15">
      <c r="A13" s="40" t="s">
        <v>74</v>
      </c>
      <c r="B13" s="40">
        <v>229</v>
      </c>
      <c r="C13" s="40">
        <v>5527534903.3035345</v>
      </c>
      <c r="D13" s="40">
        <v>24137707.001325477</v>
      </c>
      <c r="E13" s="40"/>
      <c r="F13" s="40"/>
    </row>
    <row r="14" spans="1:9" ht="15" thickBot="1" x14ac:dyDescent="0.2">
      <c r="A14" s="41" t="s">
        <v>75</v>
      </c>
      <c r="B14" s="41">
        <v>239</v>
      </c>
      <c r="C14" s="41">
        <v>21808468957.662529</v>
      </c>
      <c r="D14" s="41"/>
      <c r="E14" s="41"/>
      <c r="F14" s="41"/>
    </row>
    <row r="15" spans="1:9" ht="14" thickBot="1" x14ac:dyDescent="0.2"/>
    <row r="16" spans="1:9" ht="28" x14ac:dyDescent="0.15">
      <c r="A16" s="42"/>
      <c r="B16" s="42" t="s">
        <v>81</v>
      </c>
      <c r="C16" s="42" t="s">
        <v>70</v>
      </c>
      <c r="D16" s="42" t="s">
        <v>82</v>
      </c>
      <c r="E16" s="42" t="s">
        <v>83</v>
      </c>
      <c r="F16" s="42" t="s">
        <v>84</v>
      </c>
      <c r="G16" s="42" t="s">
        <v>85</v>
      </c>
      <c r="H16" s="42" t="s">
        <v>86</v>
      </c>
      <c r="I16" s="42" t="s">
        <v>87</v>
      </c>
    </row>
    <row r="17" spans="1:9" ht="14" x14ac:dyDescent="0.15">
      <c r="A17" s="40" t="s">
        <v>76</v>
      </c>
      <c r="B17" s="40">
        <v>73526.891825611063</v>
      </c>
      <c r="C17" s="40">
        <v>18469.975247825241</v>
      </c>
      <c r="D17" s="40">
        <v>3.9808874045063236</v>
      </c>
      <c r="E17" s="40">
        <v>9.2206286394318692E-5</v>
      </c>
      <c r="F17" s="40">
        <v>37134.072173699962</v>
      </c>
      <c r="G17" s="40">
        <v>109919.71147752216</v>
      </c>
      <c r="H17" s="40">
        <v>37134.072173699962</v>
      </c>
      <c r="I17" s="40">
        <v>109919.71147752216</v>
      </c>
    </row>
    <row r="18" spans="1:9" ht="28" x14ac:dyDescent="0.15">
      <c r="A18" s="40" t="s">
        <v>1</v>
      </c>
      <c r="B18" s="40">
        <v>3.9578578914522943E-3</v>
      </c>
      <c r="C18" s="40">
        <v>2.871171189201369E-3</v>
      </c>
      <c r="D18" s="40">
        <v>1.3784820307260024</v>
      </c>
      <c r="E18" s="40">
        <v>0.16939969164576338</v>
      </c>
      <c r="F18" s="40">
        <v>-1.6994325962906062E-3</v>
      </c>
      <c r="G18" s="40">
        <v>9.6151483791951948E-3</v>
      </c>
      <c r="H18" s="40">
        <v>-1.6994325962906062E-3</v>
      </c>
      <c r="I18" s="40">
        <v>9.6151483791951948E-3</v>
      </c>
    </row>
    <row r="19" spans="1:9" ht="28" x14ac:dyDescent="0.15">
      <c r="A19" s="40" t="s">
        <v>2</v>
      </c>
      <c r="B19" s="40">
        <v>4.1635122327842602</v>
      </c>
      <c r="C19" s="40">
        <v>1.096293181482987</v>
      </c>
      <c r="D19" s="40">
        <v>3.7978091108367185</v>
      </c>
      <c r="E19" s="40">
        <v>1.8704023486074028E-4</v>
      </c>
      <c r="F19" s="40">
        <v>2.0034010521248322</v>
      </c>
      <c r="G19" s="40">
        <v>6.3236234134436877</v>
      </c>
      <c r="H19" s="40">
        <v>2.0034010521248322</v>
      </c>
      <c r="I19" s="40">
        <v>6.3236234134436877</v>
      </c>
    </row>
    <row r="20" spans="1:9" ht="42" x14ac:dyDescent="0.15">
      <c r="A20" s="40" t="s">
        <v>3</v>
      </c>
      <c r="B20" s="40">
        <v>-557.65869195477023</v>
      </c>
      <c r="C20" s="40">
        <v>127.00831237905257</v>
      </c>
      <c r="D20" s="40">
        <v>-4.3907259415466786</v>
      </c>
      <c r="E20" s="40">
        <v>1.7262335630431266E-5</v>
      </c>
      <c r="F20" s="40">
        <v>-807.91298546004668</v>
      </c>
      <c r="G20" s="40">
        <v>-307.40439844949378</v>
      </c>
      <c r="H20" s="40">
        <v>-807.91298546004668</v>
      </c>
      <c r="I20" s="40">
        <v>-307.40439844949378</v>
      </c>
    </row>
    <row r="21" spans="1:9" ht="14" x14ac:dyDescent="0.15">
      <c r="A21" s="40" t="s">
        <v>4</v>
      </c>
      <c r="B21" s="40">
        <v>-4368.1729745060056</v>
      </c>
      <c r="C21" s="40">
        <v>901.16255021460552</v>
      </c>
      <c r="D21" s="40">
        <v>-4.8472642071796654</v>
      </c>
      <c r="E21" s="40">
        <v>2.3093504338843591E-6</v>
      </c>
      <c r="F21" s="40">
        <v>-6143.8031920331241</v>
      </c>
      <c r="G21" s="40">
        <v>-2592.5427569788872</v>
      </c>
      <c r="H21" s="40">
        <v>-6143.8031920331241</v>
      </c>
      <c r="I21" s="40">
        <v>-2592.5427569788872</v>
      </c>
    </row>
    <row r="22" spans="1:9" ht="14" x14ac:dyDescent="0.15">
      <c r="A22" s="40" t="s">
        <v>88</v>
      </c>
      <c r="B22" s="40">
        <v>726.53586657579092</v>
      </c>
      <c r="C22" s="40">
        <v>3520.6346584797325</v>
      </c>
      <c r="D22" s="40">
        <v>0.20636502706291057</v>
      </c>
      <c r="E22" s="40">
        <v>0.83668914503875103</v>
      </c>
      <c r="F22" s="40">
        <v>-6210.4426873833863</v>
      </c>
      <c r="G22" s="40">
        <v>7663.5144205349688</v>
      </c>
      <c r="H22" s="40">
        <v>-6210.4426873833863</v>
      </c>
      <c r="I22" s="40">
        <v>7663.5144205349688</v>
      </c>
    </row>
    <row r="23" spans="1:9" ht="14" x14ac:dyDescent="0.15">
      <c r="A23" s="40" t="s">
        <v>89</v>
      </c>
      <c r="B23" s="40">
        <v>-9179.1455060328244</v>
      </c>
      <c r="C23" s="40">
        <v>3736.1834164408133</v>
      </c>
      <c r="D23" s="40">
        <v>-2.4568241124460428</v>
      </c>
      <c r="E23" s="40">
        <v>1.4760419971317643E-2</v>
      </c>
      <c r="F23" s="40">
        <v>-16540.836436127684</v>
      </c>
      <c r="G23" s="40">
        <v>-1817.4545759379671</v>
      </c>
      <c r="H23" s="40">
        <v>-16540.836436127684</v>
      </c>
      <c r="I23" s="40">
        <v>-1817.4545759379671</v>
      </c>
    </row>
    <row r="24" spans="1:9" ht="14" x14ac:dyDescent="0.15">
      <c r="A24" s="40" t="s">
        <v>90</v>
      </c>
      <c r="B24" s="40">
        <v>-18251.602580152536</v>
      </c>
      <c r="C24" s="40">
        <v>3614.8667558572906</v>
      </c>
      <c r="D24" s="40">
        <v>-5.0490388201940908</v>
      </c>
      <c r="E24" s="40">
        <v>9.0571064803190397E-7</v>
      </c>
      <c r="F24" s="40">
        <v>-25374.25391814463</v>
      </c>
      <c r="G24" s="40">
        <v>-11128.951242160441</v>
      </c>
      <c r="H24" s="40">
        <v>-25374.25391814463</v>
      </c>
      <c r="I24" s="40">
        <v>-11128.951242160441</v>
      </c>
    </row>
    <row r="25" spans="1:9" ht="14" x14ac:dyDescent="0.15">
      <c r="A25" s="40" t="s">
        <v>91</v>
      </c>
      <c r="B25" s="40">
        <v>-9515.7925372941554</v>
      </c>
      <c r="C25" s="40">
        <v>3803.3803713129191</v>
      </c>
      <c r="D25" s="40">
        <v>-2.5019302852449972</v>
      </c>
      <c r="E25" s="40">
        <v>1.3050944950376413E-2</v>
      </c>
      <c r="F25" s="40">
        <v>-17009.886820777701</v>
      </c>
      <c r="G25" s="40">
        <v>-2021.6982538106085</v>
      </c>
      <c r="H25" s="40">
        <v>-17009.886820777701</v>
      </c>
      <c r="I25" s="40">
        <v>-2021.6982538106085</v>
      </c>
    </row>
    <row r="26" spans="1:9" ht="14" x14ac:dyDescent="0.15">
      <c r="A26" s="40" t="s">
        <v>92</v>
      </c>
      <c r="B26" s="40">
        <v>-19222.785577274099</v>
      </c>
      <c r="C26" s="40">
        <v>3735.7084604610068</v>
      </c>
      <c r="D26" s="40">
        <v>-5.1456867634959664</v>
      </c>
      <c r="E26" s="40">
        <v>5.7276582122752697E-7</v>
      </c>
      <c r="F26" s="40">
        <v>-26583.540664895765</v>
      </c>
      <c r="G26" s="40">
        <v>-11862.030489652432</v>
      </c>
      <c r="H26" s="40">
        <v>-26583.540664895765</v>
      </c>
      <c r="I26" s="40">
        <v>-11862.030489652432</v>
      </c>
    </row>
    <row r="27" spans="1:9" ht="15" thickBot="1" x14ac:dyDescent="0.2">
      <c r="A27" s="41" t="s">
        <v>93</v>
      </c>
      <c r="B27" s="41">
        <v>-3490.9892613257807</v>
      </c>
      <c r="C27" s="41">
        <v>4086.0406620606659</v>
      </c>
      <c r="D27" s="41">
        <v>-0.85436968205921138</v>
      </c>
      <c r="E27" s="41">
        <v>0.39379307421490495</v>
      </c>
      <c r="F27" s="41">
        <v>-11542.030960597052</v>
      </c>
      <c r="G27" s="41">
        <v>4560.052437945491</v>
      </c>
      <c r="H27" s="41">
        <v>-11542.030960597052</v>
      </c>
      <c r="I27" s="41">
        <v>4560.052437945491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A4F1-6DD3-734E-9AF2-E8B22D4ACAF6}">
  <dimension ref="A1:C12"/>
  <sheetViews>
    <sheetView topLeftCell="A2" zoomScale="130" zoomScaleNormal="130" workbookViewId="0">
      <selection activeCell="B10" sqref="B10"/>
    </sheetView>
  </sheetViews>
  <sheetFormatPr baseColWidth="10" defaultRowHeight="22" customHeight="1" x14ac:dyDescent="0.15"/>
  <cols>
    <col min="1" max="1" width="18.6640625" customWidth="1"/>
    <col min="2" max="2" width="14.6640625" customWidth="1"/>
  </cols>
  <sheetData>
    <row r="1" spans="1:3" ht="22" customHeight="1" x14ac:dyDescent="0.15">
      <c r="A1" t="s">
        <v>94</v>
      </c>
    </row>
    <row r="2" spans="1:3" ht="22" customHeight="1" thickBot="1" x14ac:dyDescent="0.2"/>
    <row r="3" spans="1:3" ht="22" customHeight="1" x14ac:dyDescent="0.15">
      <c r="A3" s="42"/>
      <c r="B3" s="42" t="s">
        <v>116</v>
      </c>
      <c r="C3" s="42" t="s">
        <v>117</v>
      </c>
    </row>
    <row r="4" spans="1:3" ht="22" customHeight="1" x14ac:dyDescent="0.15">
      <c r="A4" s="40" t="s">
        <v>95</v>
      </c>
      <c r="B4" s="40">
        <v>12529.277777777777</v>
      </c>
      <c r="C4" s="40">
        <v>0</v>
      </c>
    </row>
    <row r="5" spans="1:3" ht="22" customHeight="1" x14ac:dyDescent="0.15">
      <c r="A5" s="40" t="s">
        <v>96</v>
      </c>
      <c r="B5" s="40">
        <v>9532.5</v>
      </c>
      <c r="C5" s="40">
        <v>1E-4</v>
      </c>
    </row>
    <row r="6" spans="1:3" ht="22" customHeight="1" x14ac:dyDescent="0.15">
      <c r="A6" s="40" t="s">
        <v>71</v>
      </c>
      <c r="B6" s="40">
        <v>144</v>
      </c>
      <c r="C6" s="40">
        <v>8</v>
      </c>
    </row>
    <row r="7" spans="1:3" ht="22" customHeight="1" x14ac:dyDescent="0.15">
      <c r="A7" s="40" t="s">
        <v>97</v>
      </c>
      <c r="B7" s="40">
        <v>10000</v>
      </c>
      <c r="C7" s="40"/>
    </row>
    <row r="8" spans="1:3" ht="22" customHeight="1" x14ac:dyDescent="0.15">
      <c r="A8" s="40" t="s">
        <v>98</v>
      </c>
      <c r="B8" s="40">
        <v>310.86678835308584</v>
      </c>
      <c r="C8" s="40"/>
    </row>
    <row r="9" spans="1:3" ht="22" customHeight="1" x14ac:dyDescent="0.15">
      <c r="A9" s="40" t="s">
        <v>99</v>
      </c>
      <c r="B9" s="40">
        <v>0</v>
      </c>
      <c r="C9" s="40"/>
    </row>
    <row r="10" spans="1:3" ht="22" customHeight="1" x14ac:dyDescent="0.15">
      <c r="A10" s="40" t="s">
        <v>100</v>
      </c>
      <c r="B10" s="40">
        <v>1.6448536269514715</v>
      </c>
      <c r="C10" s="40"/>
    </row>
    <row r="11" spans="1:3" ht="22" customHeight="1" x14ac:dyDescent="0.15">
      <c r="A11" s="40" t="s">
        <v>101</v>
      </c>
      <c r="B11" s="40">
        <v>0</v>
      </c>
      <c r="C11" s="40"/>
    </row>
    <row r="12" spans="1:3" ht="22" customHeight="1" thickBot="1" x14ac:dyDescent="0.2">
      <c r="A12" s="41" t="s">
        <v>102</v>
      </c>
      <c r="B12" s="41">
        <v>1.9599639845400536</v>
      </c>
      <c r="C12" s="4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Aggregates</vt:lpstr>
      <vt:lpstr>Star_wise aggregates</vt:lpstr>
      <vt:lpstr>Hypo_sample_data</vt:lpstr>
      <vt:lpstr>Regression_final</vt:lpstr>
      <vt:lpstr>Regression_data_dummy</vt:lpstr>
      <vt:lpstr>Regression_with_Luminosity</vt:lpstr>
      <vt:lpstr>Hypo_144sample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Donetra Lanjewar</cp:lastModifiedBy>
  <dcterms:created xsi:type="dcterms:W3CDTF">2022-11-18T04:54:01Z</dcterms:created>
  <dcterms:modified xsi:type="dcterms:W3CDTF">2022-12-09T05:04:25Z</dcterms:modified>
</cp:coreProperties>
</file>