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5600" windowHeight="11580" tabRatio="940"/>
  </bookViews>
  <sheets>
    <sheet name="주류장부" sheetId="1" r:id="rId1"/>
    <sheet name="회의용비교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일일시재 원본" sheetId="34" r:id="rId34"/>
    <sheet name="주류장부 원본" sheetId="35" r:id="rId35"/>
  </sheets>
  <calcPr calcId="144525"/>
</workbook>
</file>

<file path=xl/calcChain.xml><?xml version="1.0" encoding="utf-8"?>
<calcChain xmlns="http://schemas.openxmlformats.org/spreadsheetml/2006/main">
  <c r="H33" i="1" l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J35" i="1" l="1"/>
  <c r="G3" i="1"/>
  <c r="H3" i="1"/>
  <c r="F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3" i="1"/>
  <c r="D35" i="1"/>
  <c r="E35" i="1"/>
  <c r="L35" i="1"/>
  <c r="M35" i="1"/>
  <c r="N35" i="1"/>
  <c r="P35" i="1"/>
  <c r="Q35" i="1"/>
  <c r="R35" i="1"/>
  <c r="S35" i="1"/>
  <c r="T35" i="1"/>
  <c r="J36" i="1"/>
  <c r="G4" i="2"/>
  <c r="G10" i="2" s="1"/>
  <c r="G24" i="2" s="1"/>
  <c r="H4" i="2"/>
  <c r="G5" i="2"/>
  <c r="H5" i="2"/>
  <c r="G6" i="2"/>
  <c r="H6" i="2"/>
  <c r="G7" i="2"/>
  <c r="H7" i="2"/>
  <c r="G8" i="2"/>
  <c r="H8" i="2"/>
  <c r="G9" i="2"/>
  <c r="H9" i="2"/>
  <c r="C10" i="2"/>
  <c r="D10" i="2"/>
  <c r="E10" i="2"/>
  <c r="F10" i="2"/>
  <c r="F11" i="2" s="1"/>
  <c r="I10" i="2"/>
  <c r="J10" i="2"/>
  <c r="H10" i="2"/>
  <c r="G13" i="2"/>
  <c r="H13" i="2"/>
  <c r="G14" i="2"/>
  <c r="H14" i="2"/>
  <c r="G15" i="2"/>
  <c r="H15" i="2"/>
  <c r="G16" i="2"/>
  <c r="H16" i="2"/>
  <c r="G17" i="2"/>
  <c r="H17" i="2"/>
  <c r="G18" i="2"/>
  <c r="H18" i="2"/>
  <c r="C21" i="2"/>
  <c r="C24" i="2" s="1"/>
  <c r="D21" i="2"/>
  <c r="E21" i="2"/>
  <c r="E24" i="2" s="1"/>
  <c r="F21" i="2"/>
  <c r="F22" i="2"/>
  <c r="G21" i="2"/>
  <c r="I21" i="2"/>
  <c r="I24" i="2" s="1"/>
  <c r="J21" i="2"/>
  <c r="H21" i="2"/>
  <c r="H24" i="2" s="1"/>
  <c r="D24" i="2"/>
  <c r="C22" i="3"/>
  <c r="E10" i="3" s="1"/>
  <c r="E11" i="3" s="1"/>
  <c r="E13" i="3" s="1"/>
  <c r="C40" i="3"/>
  <c r="D40" i="3"/>
  <c r="C22" i="4"/>
  <c r="E10" i="4" s="1"/>
  <c r="E11" i="4" s="1"/>
  <c r="E13" i="4" s="1"/>
  <c r="C40" i="4"/>
  <c r="D40" i="4"/>
  <c r="C22" i="5"/>
  <c r="E10" i="5" s="1"/>
  <c r="E11" i="5" s="1"/>
  <c r="E13" i="5" s="1"/>
  <c r="C40" i="5"/>
  <c r="D40" i="5"/>
  <c r="C22" i="6"/>
  <c r="E10" i="6" s="1"/>
  <c r="E11" i="6" s="1"/>
  <c r="E13" i="6" s="1"/>
  <c r="C40" i="6"/>
  <c r="D40" i="6"/>
  <c r="C22" i="7"/>
  <c r="E10" i="7" s="1"/>
  <c r="E11" i="7" s="1"/>
  <c r="E13" i="7" s="1"/>
  <c r="C40" i="7"/>
  <c r="D40" i="7"/>
  <c r="C22" i="8"/>
  <c r="E10" i="8" s="1"/>
  <c r="E11" i="8" s="1"/>
  <c r="E13" i="8" s="1"/>
  <c r="C40" i="8"/>
  <c r="D40" i="8"/>
  <c r="C22" i="9"/>
  <c r="E10" i="9" s="1"/>
  <c r="E11" i="9" s="1"/>
  <c r="E13" i="9" s="1"/>
  <c r="C40" i="9"/>
  <c r="D40" i="9"/>
  <c r="C22" i="10"/>
  <c r="E10" i="10" s="1"/>
  <c r="E11" i="10" s="1"/>
  <c r="E13" i="10" s="1"/>
  <c r="C40" i="10"/>
  <c r="D40" i="10"/>
  <c r="C22" i="11"/>
  <c r="E10" i="11" s="1"/>
  <c r="E11" i="11" s="1"/>
  <c r="E13" i="11" s="1"/>
  <c r="C40" i="11"/>
  <c r="D40" i="11"/>
  <c r="C22" i="12"/>
  <c r="E10" i="12" s="1"/>
  <c r="E11" i="12" s="1"/>
  <c r="E13" i="12" s="1"/>
  <c r="C40" i="12"/>
  <c r="D40" i="12"/>
  <c r="C22" i="13"/>
  <c r="E10" i="13" s="1"/>
  <c r="E11" i="13" s="1"/>
  <c r="E13" i="13" s="1"/>
  <c r="C40" i="13"/>
  <c r="D40" i="13"/>
  <c r="C22" i="14"/>
  <c r="E10" i="14" s="1"/>
  <c r="E11" i="14" s="1"/>
  <c r="E13" i="14" s="1"/>
  <c r="C40" i="14"/>
  <c r="D40" i="14"/>
  <c r="C22" i="15"/>
  <c r="E10" i="15" s="1"/>
  <c r="E11" i="15" s="1"/>
  <c r="E13" i="15" s="1"/>
  <c r="C40" i="15"/>
  <c r="D40" i="15"/>
  <c r="C22" i="16"/>
  <c r="E10" i="16" s="1"/>
  <c r="E11" i="16" s="1"/>
  <c r="E13" i="16" s="1"/>
  <c r="C40" i="16"/>
  <c r="D40" i="16"/>
  <c r="C22" i="17"/>
  <c r="E10" i="17" s="1"/>
  <c r="E11" i="17" s="1"/>
  <c r="E13" i="17" s="1"/>
  <c r="C40" i="17"/>
  <c r="D40" i="17"/>
  <c r="C22" i="18"/>
  <c r="E10" i="18" s="1"/>
  <c r="E11" i="18" s="1"/>
  <c r="E13" i="18" s="1"/>
  <c r="C40" i="18"/>
  <c r="D40" i="18"/>
  <c r="C22" i="19"/>
  <c r="E10" i="19" s="1"/>
  <c r="E11" i="19" s="1"/>
  <c r="E13" i="19" s="1"/>
  <c r="C40" i="19"/>
  <c r="D40" i="19"/>
  <c r="C22" i="20"/>
  <c r="E10" i="20" s="1"/>
  <c r="E11" i="20" s="1"/>
  <c r="E13" i="20" s="1"/>
  <c r="C40" i="20"/>
  <c r="D40" i="20"/>
  <c r="C22" i="21"/>
  <c r="E10" i="21" s="1"/>
  <c r="E11" i="21" s="1"/>
  <c r="E13" i="21" s="1"/>
  <c r="C40" i="21"/>
  <c r="D40" i="21"/>
  <c r="C22" i="22"/>
  <c r="E10" i="22" s="1"/>
  <c r="E11" i="22" s="1"/>
  <c r="E13" i="22" s="1"/>
  <c r="C40" i="22"/>
  <c r="D40" i="22"/>
  <c r="C22" i="23"/>
  <c r="E10" i="23" s="1"/>
  <c r="E11" i="23" s="1"/>
  <c r="E13" i="23" s="1"/>
  <c r="C40" i="23"/>
  <c r="D40" i="23"/>
  <c r="C22" i="24"/>
  <c r="E10" i="24" s="1"/>
  <c r="E11" i="24" s="1"/>
  <c r="E13" i="24" s="1"/>
  <c r="C40" i="24"/>
  <c r="D40" i="24"/>
  <c r="C22" i="25"/>
  <c r="E10" i="25" s="1"/>
  <c r="E11" i="25" s="1"/>
  <c r="E13" i="25" s="1"/>
  <c r="C40" i="25"/>
  <c r="D40" i="25"/>
  <c r="C22" i="26"/>
  <c r="E10" i="26" s="1"/>
  <c r="E11" i="26" s="1"/>
  <c r="E13" i="26" s="1"/>
  <c r="C40" i="26"/>
  <c r="D40" i="26"/>
  <c r="C22" i="27"/>
  <c r="E10" i="27" s="1"/>
  <c r="E11" i="27" s="1"/>
  <c r="E13" i="27" s="1"/>
  <c r="C40" i="27"/>
  <c r="D40" i="27"/>
  <c r="C22" i="28"/>
  <c r="E10" i="28" s="1"/>
  <c r="E11" i="28" s="1"/>
  <c r="E13" i="28" s="1"/>
  <c r="C40" i="28"/>
  <c r="D40" i="28"/>
  <c r="C22" i="29"/>
  <c r="E10" i="29" s="1"/>
  <c r="E11" i="29" s="1"/>
  <c r="E13" i="29" s="1"/>
  <c r="C40" i="29"/>
  <c r="D40" i="29"/>
  <c r="C22" i="30"/>
  <c r="E10" i="30" s="1"/>
  <c r="E11" i="30" s="1"/>
  <c r="E13" i="30" s="1"/>
  <c r="C40" i="30"/>
  <c r="D40" i="30"/>
  <c r="C22" i="31"/>
  <c r="E10" i="31" s="1"/>
  <c r="E11" i="31" s="1"/>
  <c r="E13" i="31" s="1"/>
  <c r="C40" i="31"/>
  <c r="D40" i="31"/>
  <c r="C22" i="32"/>
  <c r="E10" i="32" s="1"/>
  <c r="E11" i="32" s="1"/>
  <c r="E13" i="32" s="1"/>
  <c r="C40" i="32"/>
  <c r="D40" i="32"/>
  <c r="C22" i="33"/>
  <c r="E10" i="33" s="1"/>
  <c r="E11" i="33" s="1"/>
  <c r="E13" i="33" s="1"/>
  <c r="C40" i="33"/>
  <c r="D40" i="33"/>
  <c r="C22" i="34"/>
  <c r="E10" i="34" s="1"/>
  <c r="E11" i="34" s="1"/>
  <c r="E13" i="34" s="1"/>
  <c r="C40" i="34"/>
  <c r="D40" i="34"/>
  <c r="G3" i="35"/>
  <c r="G34" i="35" s="1"/>
  <c r="H3" i="35"/>
  <c r="K3" i="35"/>
  <c r="P3" i="35"/>
  <c r="G4" i="35"/>
  <c r="H4" i="35"/>
  <c r="K4" i="35"/>
  <c r="P4" i="35"/>
  <c r="G5" i="35"/>
  <c r="H5" i="35"/>
  <c r="K5" i="35"/>
  <c r="P5" i="35"/>
  <c r="G6" i="35"/>
  <c r="H6" i="35"/>
  <c r="K6" i="35"/>
  <c r="P6" i="35"/>
  <c r="G7" i="35"/>
  <c r="H7" i="35"/>
  <c r="K7" i="35"/>
  <c r="P7" i="35"/>
  <c r="G8" i="35"/>
  <c r="H8" i="35"/>
  <c r="K8" i="35"/>
  <c r="P8" i="35"/>
  <c r="G9" i="35"/>
  <c r="H9" i="35"/>
  <c r="K9" i="35"/>
  <c r="P9" i="35"/>
  <c r="G10" i="35"/>
  <c r="H10" i="35"/>
  <c r="K10" i="35"/>
  <c r="P10" i="35"/>
  <c r="G11" i="35"/>
  <c r="H11" i="35"/>
  <c r="K11" i="35"/>
  <c r="P11" i="35"/>
  <c r="G12" i="35"/>
  <c r="H12" i="35"/>
  <c r="K12" i="35"/>
  <c r="P12" i="35"/>
  <c r="G13" i="35"/>
  <c r="H13" i="35"/>
  <c r="K13" i="35"/>
  <c r="P13" i="35"/>
  <c r="G14" i="35"/>
  <c r="H14" i="35"/>
  <c r="K14" i="35"/>
  <c r="P14" i="35"/>
  <c r="G15" i="35"/>
  <c r="H15" i="35"/>
  <c r="K15" i="35"/>
  <c r="P15" i="35"/>
  <c r="G16" i="35"/>
  <c r="H16" i="35"/>
  <c r="K16" i="35"/>
  <c r="P16" i="35"/>
  <c r="G17" i="35"/>
  <c r="H17" i="35"/>
  <c r="K17" i="35"/>
  <c r="P17" i="35"/>
  <c r="G18" i="35"/>
  <c r="H18" i="35"/>
  <c r="K18" i="35"/>
  <c r="P18" i="35"/>
  <c r="G19" i="35"/>
  <c r="H19" i="35"/>
  <c r="K19" i="35"/>
  <c r="P19" i="35"/>
  <c r="G20" i="35"/>
  <c r="H20" i="35"/>
  <c r="K20" i="35"/>
  <c r="P20" i="35"/>
  <c r="G21" i="35"/>
  <c r="H21" i="35"/>
  <c r="K21" i="35"/>
  <c r="P21" i="35"/>
  <c r="G22" i="35"/>
  <c r="H22" i="35"/>
  <c r="K22" i="35"/>
  <c r="P22" i="35"/>
  <c r="G23" i="35"/>
  <c r="H23" i="35"/>
  <c r="K23" i="35"/>
  <c r="P23" i="35"/>
  <c r="G24" i="35"/>
  <c r="H24" i="35"/>
  <c r="K24" i="35"/>
  <c r="P24" i="35"/>
  <c r="G25" i="35"/>
  <c r="H25" i="35"/>
  <c r="K25" i="35"/>
  <c r="P25" i="35"/>
  <c r="G26" i="35"/>
  <c r="H26" i="35"/>
  <c r="K26" i="35"/>
  <c r="P26" i="35"/>
  <c r="G27" i="35"/>
  <c r="H27" i="35"/>
  <c r="K27" i="35"/>
  <c r="P27" i="35"/>
  <c r="G28" i="35"/>
  <c r="H28" i="35"/>
  <c r="K28" i="35"/>
  <c r="P28" i="35"/>
  <c r="G29" i="35"/>
  <c r="H29" i="35"/>
  <c r="K29" i="35"/>
  <c r="P29" i="35"/>
  <c r="G30" i="35"/>
  <c r="H30" i="35"/>
  <c r="H34" i="35" s="1"/>
  <c r="K30" i="35"/>
  <c r="P30" i="35"/>
  <c r="G31" i="35"/>
  <c r="H31" i="35"/>
  <c r="K31" i="35"/>
  <c r="P31" i="35"/>
  <c r="G32" i="35"/>
  <c r="H32" i="35"/>
  <c r="K32" i="35"/>
  <c r="P32" i="35"/>
  <c r="G33" i="35"/>
  <c r="H33" i="35"/>
  <c r="K33" i="35"/>
  <c r="P33" i="35"/>
  <c r="C34" i="35"/>
  <c r="E35" i="35" s="1"/>
  <c r="D34" i="35"/>
  <c r="D35" i="35" s="1"/>
  <c r="E34" i="35"/>
  <c r="F34" i="35"/>
  <c r="F35" i="35" s="1"/>
  <c r="I34" i="35"/>
  <c r="J34" i="35"/>
  <c r="L34" i="35"/>
  <c r="M34" i="35"/>
  <c r="N34" i="35"/>
  <c r="K34" i="35" s="1"/>
  <c r="K36" i="35" s="1"/>
  <c r="O34" i="35"/>
  <c r="O36" i="35"/>
  <c r="P34" i="35"/>
  <c r="U34" i="35" s="1"/>
  <c r="U36" i="35" s="1"/>
  <c r="Q34" i="35"/>
  <c r="Q36" i="35" s="1"/>
  <c r="R34" i="35"/>
  <c r="S34" i="35"/>
  <c r="S36" i="35" s="1"/>
  <c r="T34" i="35"/>
  <c r="T36" i="35" s="1"/>
  <c r="J35" i="35"/>
  <c r="P36" i="35"/>
  <c r="R36" i="35"/>
  <c r="C35" i="1"/>
  <c r="J24" i="2"/>
  <c r="O35" i="1" l="1"/>
  <c r="N37" i="1"/>
  <c r="L37" i="1"/>
  <c r="E36" i="1"/>
  <c r="D36" i="1"/>
  <c r="F36" i="1"/>
  <c r="H35" i="1"/>
  <c r="G35" i="1"/>
  <c r="S37" i="1"/>
  <c r="Q37" i="1"/>
  <c r="O37" i="1"/>
  <c r="P37" i="1"/>
  <c r="T37" i="1"/>
  <c r="R37" i="1"/>
  <c r="F24" i="2"/>
</calcChain>
</file>

<file path=xl/comments1.xml><?xml version="1.0" encoding="utf-8"?>
<comments xmlns="http://schemas.openxmlformats.org/spreadsheetml/2006/main">
  <authors>
    <author>Infraware Corporation</author>
  </authors>
  <commentList>
    <comment ref="N2" authorId="0">
      <text>
        <r>
          <rPr>
            <sz val="12"/>
            <color indexed="8"/>
            <rFont val="돋움"/>
            <family val="3"/>
            <charset val="129"/>
          </rPr>
          <t>날자별 일일시재 기입해서
관리할것.</t>
        </r>
      </text>
    </comment>
    <comment ref="O2" authorId="0">
      <text>
        <r>
          <rPr>
            <sz val="9"/>
            <color indexed="8"/>
            <rFont val="돋움"/>
            <family val="3"/>
            <charset val="129"/>
          </rPr>
          <t>주방사입도 일일기입할것.</t>
        </r>
      </text>
    </comment>
    <comment ref="M37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comments10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1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2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3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4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  <comment ref="I17" authorId="0">
      <text>
        <r>
          <rPr>
            <b/>
            <sz val="9"/>
            <color indexed="8"/>
            <rFont val="돋움"/>
            <family val="3"/>
            <charset val="129"/>
          </rPr>
          <t>만든 이:</t>
        </r>
        <r>
          <rPr>
            <sz val="9"/>
            <color indexed="8"/>
            <rFont val="돋움"/>
            <family val="3"/>
            <charset val="129"/>
          </rPr>
          <t xml:space="preserve">
채원이가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전화로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땡기고
당장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출근은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안했음</t>
        </r>
        <r>
          <rPr>
            <sz val="9"/>
            <color indexed="8"/>
            <rFont val="Tahoma"/>
            <family val="2"/>
          </rPr>
          <t xml:space="preserve">.
</t>
        </r>
        <r>
          <rPr>
            <sz val="9"/>
            <color indexed="8"/>
            <rFont val="돋움"/>
            <family val="3"/>
            <charset val="129"/>
          </rPr>
          <t>주희로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커버쳤으나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주희가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지명이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오면서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나가자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진상을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부림</t>
        </r>
        <r>
          <rPr>
            <sz val="9"/>
            <color indexed="8"/>
            <rFont val="Tahoma"/>
            <family val="2"/>
          </rPr>
          <t xml:space="preserve">.
</t>
        </r>
        <r>
          <rPr>
            <sz val="9"/>
            <color indexed="8"/>
            <rFont val="돋움"/>
            <family val="3"/>
            <charset val="129"/>
          </rPr>
          <t>결국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마지막에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술값말고는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못내겠다며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안주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및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음료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전체를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취소시킴</t>
        </r>
      </text>
    </comment>
  </commentList>
</comments>
</file>

<file path=xl/comments15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6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C7" authorId="0">
      <text>
        <r>
          <rPr>
            <b/>
            <sz val="9"/>
            <color indexed="8"/>
            <rFont val="돋움"/>
            <family val="3"/>
            <charset val="129"/>
          </rPr>
          <t>만든 이:</t>
        </r>
        <r>
          <rPr>
            <sz val="9"/>
            <color indexed="8"/>
            <rFont val="돋움"/>
            <family val="3"/>
            <charset val="129"/>
          </rPr>
          <t xml:space="preserve">
세금</t>
        </r>
        <r>
          <rPr>
            <sz val="9"/>
            <color indexed="8"/>
            <rFont val="Tahoma"/>
            <family val="2"/>
          </rPr>
          <t xml:space="preserve"> 5</t>
        </r>
        <r>
          <rPr>
            <sz val="9"/>
            <color indexed="8"/>
            <rFont val="돋움"/>
            <family val="3"/>
            <charset val="129"/>
          </rPr>
          <t>천원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공제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7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  <comment ref="I17" authorId="0">
      <text>
        <r>
          <rPr>
            <b/>
            <sz val="9"/>
            <color indexed="8"/>
            <rFont val="돋움"/>
            <family val="3"/>
            <charset val="129"/>
          </rPr>
          <t>만든 이:</t>
        </r>
        <r>
          <rPr>
            <sz val="9"/>
            <color indexed="8"/>
            <rFont val="돋움"/>
            <family val="3"/>
            <charset val="129"/>
          </rPr>
          <t xml:space="preserve">
클래식에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오랜만에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왔으니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한병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공짜로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달라고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진상을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부려서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최대한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막았으나</t>
        </r>
        <r>
          <rPr>
            <sz val="9"/>
            <color indexed="8"/>
            <rFont val="Tahoma"/>
            <family val="2"/>
          </rPr>
          <t xml:space="preserve">, </t>
        </r>
        <r>
          <rPr>
            <sz val="9"/>
            <color indexed="8"/>
            <rFont val="돋움"/>
            <family val="3"/>
            <charset val="129"/>
          </rPr>
          <t>차라리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자주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오는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손님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처음에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좋게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보내는게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나을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것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같아서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한병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값만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받았습니다</t>
        </r>
        <r>
          <rPr>
            <sz val="9"/>
            <color indexed="8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19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0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1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2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3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4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5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6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7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8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29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0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1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2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3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34.xml><?xml version="1.0" encoding="utf-8"?>
<comments xmlns="http://schemas.openxmlformats.org/spreadsheetml/2006/main">
  <authors>
    <author>Infraware Corporation</author>
  </authors>
  <commentList>
    <comment ref="O2" authorId="0">
      <text>
        <r>
          <rPr>
            <sz val="12"/>
            <color indexed="8"/>
            <rFont val="돋움"/>
            <family val="3"/>
            <charset val="129"/>
          </rPr>
          <t>날자별 일일시재 기입해서
관리할것.</t>
        </r>
      </text>
    </comment>
    <comment ref="P2" authorId="0">
      <text>
        <r>
          <rPr>
            <sz val="9"/>
            <color indexed="8"/>
            <rFont val="돋움"/>
            <family val="3"/>
            <charset val="129"/>
          </rPr>
          <t>주방사입도 일일기입할것.</t>
        </r>
      </text>
    </comment>
    <comment ref="N36" authorId="0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comments4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5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6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7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8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comments9.xml><?xml version="1.0" encoding="utf-8"?>
<comments xmlns="http://schemas.openxmlformats.org/spreadsheetml/2006/main">
  <authors>
    <author>Infraware Corporation</author>
  </authors>
  <commentList>
    <comment ref="B5" authorId="0">
      <text>
        <r>
          <rPr>
            <b/>
            <sz val="9"/>
            <color indexed="8"/>
            <rFont val="굴림"/>
            <family val="3"/>
            <charset val="129"/>
          </rPr>
          <t>만든 이:
당일
출금 목록 기입하세요</t>
        </r>
      </text>
    </comment>
    <comment ref="D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현금부족시 추가입금</t>
        </r>
      </text>
    </comment>
    <comment ref="I7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pr장소 및 거리현황:</t>
        </r>
      </text>
    </comment>
    <comment ref="D9" authorId="0">
      <text>
        <r>
          <rPr>
            <b/>
            <sz val="9"/>
            <color indexed="8"/>
            <rFont val="굴림"/>
            <family val="3"/>
            <charset val="129"/>
          </rPr>
          <t>만든 이:</t>
        </r>
        <r>
          <rPr>
            <sz val="9"/>
            <color indexed="8"/>
            <rFont val="굴림"/>
            <family val="3"/>
            <charset val="129"/>
          </rPr>
          <t xml:space="preserve">
은행에 입금하는 경우</t>
        </r>
      </text>
    </comment>
  </commentList>
</comments>
</file>

<file path=xl/sharedStrings.xml><?xml version="1.0" encoding="utf-8"?>
<sst xmlns="http://schemas.openxmlformats.org/spreadsheetml/2006/main" count="1186" uniqueCount="153">
  <si>
    <t>주방사입</t>
    <phoneticPr fontId="1" type="noConversion"/>
  </si>
  <si>
    <t>날짜</t>
    <phoneticPr fontId="1" type="noConversion"/>
  </si>
  <si>
    <t>요일</t>
    <phoneticPr fontId="1" type="noConversion"/>
  </si>
  <si>
    <t>T단가</t>
    <phoneticPr fontId="1" type="noConversion"/>
  </si>
  <si>
    <t>일매출</t>
    <phoneticPr fontId="1" type="noConversion"/>
  </si>
  <si>
    <t>반품</t>
    <phoneticPr fontId="1" type="noConversion"/>
  </si>
  <si>
    <t>일일시재</t>
    <phoneticPr fontId="1" type="noConversion"/>
  </si>
  <si>
    <t>캔음료</t>
    <phoneticPr fontId="1" type="noConversion"/>
  </si>
  <si>
    <t>부식</t>
    <phoneticPr fontId="1" type="noConversion"/>
  </si>
  <si>
    <t>공산품</t>
    <phoneticPr fontId="1" type="noConversion"/>
  </si>
  <si>
    <t>과일외 안주</t>
    <phoneticPr fontId="1" type="noConversion"/>
  </si>
  <si>
    <t xml:space="preserve">과일 </t>
    <phoneticPr fontId="1" type="noConversion"/>
  </si>
  <si>
    <t>일일시재비율</t>
    <phoneticPr fontId="1" type="noConversion"/>
  </si>
  <si>
    <t xml:space="preserve">  사입비비율</t>
    <phoneticPr fontId="1" type="noConversion"/>
  </si>
  <si>
    <t>주류비율</t>
    <phoneticPr fontId="1" type="noConversion"/>
  </si>
  <si>
    <t xml:space="preserve"> --------&gt;</t>
  </si>
  <si>
    <t>비지명</t>
    <phoneticPr fontId="1" type="noConversion"/>
  </si>
  <si>
    <t>지명</t>
    <phoneticPr fontId="1" type="noConversion"/>
  </si>
  <si>
    <t>영업준비금</t>
    <phoneticPr fontId="1" type="noConversion"/>
  </si>
  <si>
    <t>도우미PR행사</t>
    <phoneticPr fontId="1" type="noConversion"/>
  </si>
  <si>
    <t>이름</t>
    <phoneticPr fontId="1" type="noConversion"/>
  </si>
  <si>
    <t>시간</t>
    <phoneticPr fontId="1" type="noConversion"/>
  </si>
  <si>
    <t>장소</t>
    <phoneticPr fontId="1" type="noConversion"/>
  </si>
  <si>
    <t>배포량</t>
    <phoneticPr fontId="1" type="noConversion"/>
  </si>
  <si>
    <t>시재입금</t>
    <phoneticPr fontId="1" type="noConversion"/>
  </si>
  <si>
    <t>미수금 입금액</t>
    <phoneticPr fontId="1" type="noConversion"/>
  </si>
  <si>
    <t>은행입금</t>
    <phoneticPr fontId="1" type="noConversion"/>
  </si>
  <si>
    <t>비용</t>
    <phoneticPr fontId="1" type="noConversion"/>
  </si>
  <si>
    <t>기말잔액</t>
    <phoneticPr fontId="1" type="noConversion"/>
  </si>
  <si>
    <t>실제잔액</t>
    <phoneticPr fontId="1" type="noConversion"/>
  </si>
  <si>
    <t>차액</t>
    <phoneticPr fontId="1" type="noConversion"/>
  </si>
  <si>
    <t>주문취소 및 서비스 &amp; 할인</t>
    <phoneticPr fontId="1" type="noConversion"/>
  </si>
  <si>
    <t>테이블</t>
    <phoneticPr fontId="1" type="noConversion"/>
  </si>
  <si>
    <t>술이름</t>
    <phoneticPr fontId="1" type="noConversion"/>
  </si>
  <si>
    <t>사유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</si>
  <si>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</si>
  <si>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</si>
  <si>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</si>
  <si>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</si>
  <si>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</si>
  <si>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</si>
  <si>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</si>
  <si>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주류총액</t>
    <phoneticPr fontId="1" type="noConversion"/>
  </si>
  <si>
    <t>가온입금액</t>
    <phoneticPr fontId="1" type="noConversion"/>
  </si>
  <si>
    <t>일일 시재 현황</t>
    <phoneticPr fontId="1" type="noConversion"/>
  </si>
  <si>
    <t>작성자:              실장</t>
    <phoneticPr fontId="1" type="noConversion"/>
  </si>
  <si>
    <t>적요</t>
    <phoneticPr fontId="1" type="noConversion"/>
  </si>
  <si>
    <t>금액</t>
    <phoneticPr fontId="1" type="noConversion"/>
  </si>
  <si>
    <t>영업준비금</t>
    <phoneticPr fontId="1" type="noConversion"/>
  </si>
  <si>
    <t>도우미PR행사</t>
    <phoneticPr fontId="1" type="noConversion"/>
  </si>
  <si>
    <t>현금매출</t>
    <phoneticPr fontId="1" type="noConversion"/>
  </si>
  <si>
    <t>이름</t>
    <phoneticPr fontId="1" type="noConversion"/>
  </si>
  <si>
    <t>시간</t>
    <phoneticPr fontId="1" type="noConversion"/>
  </si>
  <si>
    <t>장소</t>
    <phoneticPr fontId="1" type="noConversion"/>
  </si>
  <si>
    <t>배포량</t>
    <phoneticPr fontId="1" type="noConversion"/>
  </si>
  <si>
    <t>시재입금</t>
    <phoneticPr fontId="1" type="noConversion"/>
  </si>
  <si>
    <t>미수금 입금액</t>
    <phoneticPr fontId="1" type="noConversion"/>
  </si>
  <si>
    <t>은행입금</t>
    <phoneticPr fontId="1" type="noConversion"/>
  </si>
  <si>
    <t>비용</t>
    <phoneticPr fontId="1" type="noConversion"/>
  </si>
  <si>
    <t>기말잔액</t>
    <phoneticPr fontId="1" type="noConversion"/>
  </si>
  <si>
    <t>실제잔액</t>
    <phoneticPr fontId="1" type="noConversion"/>
  </si>
  <si>
    <t>차액</t>
    <phoneticPr fontId="1" type="noConversion"/>
  </si>
  <si>
    <t>주문취소 및 서비스 &amp; 할인</t>
    <phoneticPr fontId="1" type="noConversion"/>
  </si>
  <si>
    <t>테이블</t>
    <phoneticPr fontId="1" type="noConversion"/>
  </si>
  <si>
    <t>술이름</t>
    <phoneticPr fontId="1" type="noConversion"/>
  </si>
  <si>
    <t>사유</t>
    <phoneticPr fontId="1" type="noConversion"/>
  </si>
  <si>
    <t>교통비</t>
    <phoneticPr fontId="1" type="noConversion"/>
  </si>
  <si>
    <t>기타</t>
    <phoneticPr fontId="1" type="noConversion"/>
  </si>
  <si>
    <t>Total</t>
  </si>
  <si>
    <t>서린입금액</t>
    <phoneticPr fontId="1" type="noConversion"/>
  </si>
  <si>
    <t>인당생산성</t>
    <phoneticPr fontId="1" type="noConversion"/>
  </si>
  <si>
    <t>출근</t>
    <phoneticPr fontId="1" type="noConversion"/>
  </si>
  <si>
    <t>일 ()</t>
    <phoneticPr fontId="1" type="noConversion"/>
  </si>
  <si>
    <t>클래식</t>
    <phoneticPr fontId="1" type="noConversion"/>
  </si>
  <si>
    <t>추가</t>
    <phoneticPr fontId="1" type="noConversion"/>
  </si>
  <si>
    <t>12월</t>
    <phoneticPr fontId="1" type="noConversion"/>
  </si>
  <si>
    <t xml:space="preserve"> </t>
  </si>
  <si>
    <t>2017년</t>
    <phoneticPr fontId="1" type="noConversion"/>
  </si>
  <si>
    <t>총팀수</t>
    <phoneticPr fontId="1" type="noConversion"/>
  </si>
  <si>
    <t>추가팀수</t>
    <phoneticPr fontId="1" type="noConversion"/>
  </si>
  <si>
    <t>테이블단가</t>
    <phoneticPr fontId="1" type="noConversion"/>
  </si>
  <si>
    <t>인당생산성</t>
    <phoneticPr fontId="1" type="noConversion"/>
  </si>
  <si>
    <t>매출</t>
    <phoneticPr fontId="1" type="noConversion"/>
  </si>
  <si>
    <t>인원</t>
    <phoneticPr fontId="1" type="noConversion"/>
  </si>
  <si>
    <t>비지명</t>
    <phoneticPr fontId="1" type="noConversion"/>
  </si>
  <si>
    <t>지명</t>
    <phoneticPr fontId="1" type="noConversion"/>
  </si>
  <si>
    <t>총팀수</t>
    <phoneticPr fontId="1" type="noConversion"/>
  </si>
  <si>
    <t>10월</t>
    <phoneticPr fontId="1" type="noConversion"/>
  </si>
  <si>
    <t>일</t>
    <phoneticPr fontId="1" type="noConversion"/>
  </si>
  <si>
    <t>월</t>
    <phoneticPr fontId="1" type="noConversion"/>
  </si>
  <si>
    <t>2일 (월)</t>
    <phoneticPr fontId="1" type="noConversion"/>
  </si>
  <si>
    <t>3일 (화)</t>
    <phoneticPr fontId="1" type="noConversion"/>
  </si>
  <si>
    <t>직원 식비</t>
    <phoneticPr fontId="1" type="noConversion"/>
  </si>
  <si>
    <t>5일 (목)</t>
    <phoneticPr fontId="1" type="noConversion"/>
  </si>
  <si>
    <t>직원식비</t>
    <phoneticPr fontId="1" type="noConversion"/>
  </si>
  <si>
    <t>6일 (금)</t>
    <phoneticPr fontId="1" type="noConversion"/>
  </si>
  <si>
    <t>7일 (토)</t>
    <phoneticPr fontId="1" type="noConversion"/>
  </si>
  <si>
    <t>직원식사</t>
    <phoneticPr fontId="1" type="noConversion"/>
  </si>
  <si>
    <t>9일 (월)</t>
    <phoneticPr fontId="1" type="noConversion"/>
  </si>
  <si>
    <t>10일 (화)</t>
    <phoneticPr fontId="1" type="noConversion"/>
  </si>
  <si>
    <t>9월 파트1등 시상(주희)</t>
    <phoneticPr fontId="1" type="noConversion"/>
  </si>
  <si>
    <t>주차비</t>
    <phoneticPr fontId="1" type="noConversion"/>
  </si>
  <si>
    <t>손님음료</t>
    <phoneticPr fontId="1" type="noConversion"/>
  </si>
  <si>
    <t>종량제봉투</t>
    <phoneticPr fontId="1" type="noConversion"/>
  </si>
  <si>
    <t>11일 (수)</t>
    <phoneticPr fontId="1" type="noConversion"/>
  </si>
  <si>
    <t>비상약</t>
    <phoneticPr fontId="1" type="noConversion"/>
  </si>
  <si>
    <t>이벤트 간판</t>
    <phoneticPr fontId="1" type="noConversion"/>
  </si>
  <si>
    <t>12일 (목)</t>
    <phoneticPr fontId="1" type="noConversion"/>
  </si>
  <si>
    <t>손님안주</t>
    <phoneticPr fontId="1" type="noConversion"/>
  </si>
  <si>
    <t>프라이팬,대걸레</t>
    <phoneticPr fontId="1" type="noConversion"/>
  </si>
  <si>
    <t>물수건</t>
    <phoneticPr fontId="1" type="noConversion"/>
  </si>
  <si>
    <t>13일 (금)</t>
    <phoneticPr fontId="1" type="noConversion"/>
  </si>
  <si>
    <t>T5</t>
  </si>
  <si>
    <t>시트론</t>
    <phoneticPr fontId="1" type="noConversion"/>
  </si>
  <si>
    <t>진상</t>
    <phoneticPr fontId="1" type="noConversion"/>
  </si>
  <si>
    <t>손님탕수육</t>
    <phoneticPr fontId="1" type="noConversion"/>
  </si>
  <si>
    <t>손님담배</t>
    <phoneticPr fontId="1" type="noConversion"/>
  </si>
  <si>
    <t>손님우유</t>
    <phoneticPr fontId="1" type="noConversion"/>
  </si>
  <si>
    <t>분리수거</t>
    <phoneticPr fontId="1" type="noConversion"/>
  </si>
  <si>
    <t>손님치킨</t>
    <phoneticPr fontId="1" type="noConversion"/>
  </si>
  <si>
    <t>손님피자</t>
    <phoneticPr fontId="1" type="noConversion"/>
  </si>
  <si>
    <t>14일 (토)</t>
    <phoneticPr fontId="1" type="noConversion"/>
  </si>
  <si>
    <t>직원식비</t>
    <phoneticPr fontId="1" type="noConversion"/>
  </si>
  <si>
    <t>바텐 택시비</t>
    <phoneticPr fontId="1" type="noConversion"/>
  </si>
  <si>
    <t>16일 (월)</t>
    <phoneticPr fontId="1" type="noConversion"/>
  </si>
  <si>
    <t>직원회식비</t>
    <phoneticPr fontId="1" type="noConversion"/>
  </si>
  <si>
    <t>17일 (화)</t>
    <phoneticPr fontId="1" type="noConversion"/>
  </si>
  <si>
    <t>카펫트</t>
    <phoneticPr fontId="1" type="noConversion"/>
  </si>
  <si>
    <t>18일 (수)</t>
    <phoneticPr fontId="1" type="noConversion"/>
  </si>
  <si>
    <t>바텐택시비지원(소유)</t>
    <phoneticPr fontId="1" type="noConversion"/>
  </si>
  <si>
    <t>19일 (목)</t>
    <phoneticPr fontId="1" type="noConversion"/>
  </si>
  <si>
    <t>20일 (금)</t>
    <phoneticPr fontId="1" type="noConversion"/>
  </si>
  <si>
    <t>21일 (토)</t>
    <phoneticPr fontId="1" type="noConversion"/>
  </si>
  <si>
    <t>23일 (월)</t>
    <phoneticPr fontId="1" type="noConversion"/>
  </si>
  <si>
    <t>바텐팁(1T손님카드결재)</t>
    <phoneticPr fontId="1" type="noConversion"/>
  </si>
  <si>
    <t>손님담배</t>
    <phoneticPr fontId="1" type="noConversion"/>
  </si>
  <si>
    <t>24일 (화)</t>
    <phoneticPr fontId="1" type="noConversion"/>
  </si>
  <si>
    <t>회식비</t>
    <phoneticPr fontId="1" type="noConversion"/>
  </si>
  <si>
    <t>손님 콜대기</t>
    <phoneticPr fontId="1" type="noConversion"/>
  </si>
  <si>
    <t>손님족발</t>
    <phoneticPr fontId="1" type="noConversion"/>
  </si>
  <si>
    <t>美人 주간 비교 현황</t>
    <phoneticPr fontId="1" type="noConversion"/>
  </si>
  <si>
    <t>주간합계</t>
    <phoneticPr fontId="1" type="noConversion"/>
  </si>
  <si>
    <t>수</t>
  </si>
  <si>
    <t>목</t>
  </si>
  <si>
    <t>금</t>
  </si>
  <si>
    <t>토</t>
  </si>
  <si>
    <t>일</t>
  </si>
  <si>
    <t>월</t>
  </si>
  <si>
    <t>화</t>
  </si>
  <si>
    <t>FACE</t>
    <phoneticPr fontId="1" type="noConversion"/>
  </si>
  <si>
    <t>일매출</t>
    <phoneticPr fontId="1" type="noConversion"/>
  </si>
  <si>
    <t>지명</t>
    <phoneticPr fontId="1" type="noConversion"/>
  </si>
  <si>
    <t>목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</si>
</sst>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mm&quot;월&quot;\ dd&quot;일&quot;"/>
    <numFmt numFmtId="178" formatCode="#,##0_ "/>
    <numFmt numFmtId="179" formatCode="#,##0;[Red]#,##0"/>
    <numFmt numFmtId="180" formatCode="0.0%"/>
  </numFmts>
  <fonts count="47" x14ac:knownFonts="1">
    <font>
      <sz val="11"/>
      <color indexed="8"/>
      <name val="맑은 고딕"/>
      <family val="3"/>
      <charset val="129"/>
    </font>
    <font>
      <b/>
      <sz val="14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4"/>
      <color indexed="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b/>
      <sz val="12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10"/>
      <name val="돋움"/>
      <family val="3"/>
      <charset val="129"/>
    </font>
    <font>
      <sz val="11"/>
      <color indexed="4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sz val="12"/>
      <color indexed="8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b/>
      <sz val="20"/>
      <color indexed="8"/>
      <name val="돋움"/>
      <family val="3"/>
      <charset val="129"/>
    </font>
    <font>
      <sz val="11"/>
      <color indexed="8"/>
      <name val="굴림"/>
      <family val="3"/>
      <charset val="129"/>
    </font>
    <font>
      <b/>
      <sz val="16"/>
      <color indexed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color indexed="8"/>
      <name val="Tahoma"/>
      <family val="2"/>
    </font>
    <font>
      <b/>
      <sz val="9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돋움"/>
      <family val="3"/>
      <charset val="129"/>
    </font>
    <font>
      <sz val="12"/>
      <color indexed="8"/>
      <name val="맑은 고딕"/>
      <family val="3"/>
      <charset val="129"/>
    </font>
    <font>
      <b/>
      <sz val="14"/>
      <color indexed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2"/>
      <color indexed="10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18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4"/>
      <color theme="1"/>
      <name val="돋움"/>
      <family val="3"/>
      <charset val="129"/>
    </font>
    <font>
      <u/>
      <sz val="11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10"/>
      </right>
      <top style="medium">
        <color indexed="64"/>
      </top>
      <bottom/>
      <diagonal/>
    </border>
    <border>
      <left style="double">
        <color indexed="1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/>
      <bottom/>
      <diagonal/>
    </border>
    <border>
      <left style="double">
        <color indexed="10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/>
      <diagonal/>
    </border>
    <border>
      <left style="double">
        <color indexed="10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10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10"/>
      </right>
      <top style="medium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1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/>
    <xf numFmtId="9" fontId="13" fillId="0" borderId="3" xfId="0" applyNumberFormat="1" applyFont="1" applyFill="1" applyBorder="1" applyAlignment="1">
      <alignment horizontal="center" vertical="center"/>
    </xf>
    <xf numFmtId="9" fontId="14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0" fontId="22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/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1" xfId="0" applyFont="1" applyBorder="1" applyAlignment="1"/>
    <xf numFmtId="179" fontId="0" fillId="0" borderId="9" xfId="0" applyNumberFormat="1" applyFill="1" applyBorder="1" applyAlignment="1">
      <alignment horizontal="righ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179" fontId="0" fillId="0" borderId="13" xfId="0" applyNumberFormat="1" applyFill="1" applyBorder="1" applyAlignment="1"/>
    <xf numFmtId="179" fontId="0" fillId="0" borderId="10" xfId="0" applyNumberFormat="1" applyBorder="1" applyAlignment="1"/>
    <xf numFmtId="0" fontId="0" fillId="0" borderId="1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/>
    </xf>
    <xf numFmtId="179" fontId="2" fillId="0" borderId="16" xfId="0" applyNumberFormat="1" applyFont="1" applyFill="1" applyBorder="1" applyAlignment="1">
      <alignment horizontal="center"/>
    </xf>
    <xf numFmtId="0" fontId="0" fillId="0" borderId="17" xfId="0" applyBorder="1" applyAlignment="1"/>
    <xf numFmtId="179" fontId="0" fillId="0" borderId="16" xfId="0" applyNumberFormat="1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>
      <alignment horizontal="center"/>
    </xf>
    <xf numFmtId="179" fontId="0" fillId="0" borderId="0" xfId="0" applyNumberFormat="1" applyBorder="1" applyAlignment="1">
      <alignment horizontal="right"/>
    </xf>
    <xf numFmtId="0" fontId="11" fillId="0" borderId="1" xfId="0" applyFont="1" applyBorder="1" applyAlignment="1">
      <alignment horizontal="left"/>
    </xf>
    <xf numFmtId="179" fontId="11" fillId="4" borderId="9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179" fontId="2" fillId="0" borderId="20" xfId="0" applyNumberFormat="1" applyFont="1" applyFill="1" applyBorder="1" applyAlignment="1">
      <alignment horizontal="center"/>
    </xf>
    <xf numFmtId="0" fontId="0" fillId="0" borderId="21" xfId="0" applyFill="1" applyBorder="1" applyAlignment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left"/>
    </xf>
    <xf numFmtId="179" fontId="8" fillId="4" borderId="9" xfId="0" applyNumberFormat="1" applyFont="1" applyFill="1" applyBorder="1" applyAlignment="1">
      <alignment horizontal="righ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24" xfId="0" applyBorder="1" applyAlignment="1">
      <alignment horizontal="left"/>
    </xf>
    <xf numFmtId="179" fontId="0" fillId="0" borderId="25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26" xfId="0" applyFill="1" applyBorder="1" applyAlignment="1"/>
    <xf numFmtId="0" fontId="0" fillId="0" borderId="26" xfId="0" applyFill="1" applyBorder="1" applyAlignment="1">
      <alignment horizontal="center"/>
    </xf>
    <xf numFmtId="179" fontId="2" fillId="0" borderId="20" xfId="0" applyNumberFormat="1" applyFont="1" applyBorder="1" applyAlignment="1">
      <alignment horizontal="center"/>
    </xf>
    <xf numFmtId="0" fontId="0" fillId="0" borderId="10" xfId="0" applyBorder="1" applyAlignme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left"/>
    </xf>
    <xf numFmtId="179" fontId="0" fillId="0" borderId="10" xfId="0" applyNumberForma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79" fontId="11" fillId="4" borderId="9" xfId="0" applyNumberFormat="1" applyFont="1" applyFill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0" fontId="0" fillId="0" borderId="21" xfId="0" applyBorder="1" applyAlignment="1"/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/>
    </xf>
    <xf numFmtId="179" fontId="23" fillId="0" borderId="0" xfId="0" applyNumberFormat="1" applyFont="1" applyBorder="1" applyAlignment="1">
      <alignment horizontal="right"/>
    </xf>
    <xf numFmtId="0" fontId="22" fillId="0" borderId="4" xfId="0" applyFont="1" applyFill="1" applyBorder="1" applyAlignment="1">
      <alignment horizontal="center"/>
    </xf>
    <xf numFmtId="179" fontId="22" fillId="0" borderId="32" xfId="0" applyNumberFormat="1" applyFont="1" applyFill="1" applyBorder="1" applyAlignment="1">
      <alignment horizontal="center"/>
    </xf>
    <xf numFmtId="20" fontId="0" fillId="0" borderId="0" xfId="0" applyNumberFormat="1" applyBorder="1" applyAlignment="1"/>
    <xf numFmtId="0" fontId="3" fillId="0" borderId="33" xfId="0" applyFont="1" applyFill="1" applyBorder="1" applyAlignment="1">
      <alignment horizontal="center" vertical="center"/>
    </xf>
    <xf numFmtId="179" fontId="24" fillId="0" borderId="34" xfId="0" applyNumberFormat="1" applyFont="1" applyBorder="1" applyAlignment="1">
      <alignment horizontal="right"/>
    </xf>
    <xf numFmtId="20" fontId="0" fillId="0" borderId="0" xfId="0" applyNumberFormat="1" applyBorder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3" fillId="0" borderId="34" xfId="0" applyFont="1" applyFill="1" applyBorder="1" applyAlignment="1">
      <alignment horizontal="center" vertical="center"/>
    </xf>
    <xf numFmtId="177" fontId="3" fillId="0" borderId="34" xfId="0" applyNumberFormat="1" applyFont="1" applyFill="1" applyBorder="1" applyAlignment="1">
      <alignment horizontal="center" vertical="center"/>
    </xf>
    <xf numFmtId="179" fontId="11" fillId="0" borderId="0" xfId="0" applyNumberFormat="1" applyFont="1" applyFill="1" applyBorder="1" applyAlignment="1"/>
    <xf numFmtId="179" fontId="11" fillId="0" borderId="0" xfId="0" applyNumberFormat="1" applyFont="1" applyFill="1" applyBorder="1" applyAlignment="1">
      <alignment horizontal="right"/>
    </xf>
    <xf numFmtId="179" fontId="24" fillId="0" borderId="34" xfId="0" applyNumberFormat="1" applyFont="1" applyFill="1" applyBorder="1" applyAlignment="1">
      <alignment horizontal="right"/>
    </xf>
    <xf numFmtId="179" fontId="11" fillId="0" borderId="0" xfId="0" applyNumberFormat="1" applyFont="1" applyBorder="1" applyAlignment="1"/>
    <xf numFmtId="0" fontId="25" fillId="0" borderId="0" xfId="0" applyFont="1" applyBorder="1" applyAlignment="1" applyProtection="1">
      <alignment horizontal="center"/>
    </xf>
    <xf numFmtId="177" fontId="3" fillId="0" borderId="35" xfId="0" applyNumberFormat="1" applyFont="1" applyFill="1" applyBorder="1" applyAlignment="1">
      <alignment horizontal="center" vertical="center"/>
    </xf>
    <xf numFmtId="179" fontId="24" fillId="0" borderId="34" xfId="0" applyNumberFormat="1" applyFont="1" applyFill="1" applyBorder="1" applyAlignment="1"/>
    <xf numFmtId="41" fontId="0" fillId="0" borderId="0" xfId="0" applyNumberFormat="1" applyBorder="1" applyAlignment="1">
      <alignment horizontal="center"/>
    </xf>
    <xf numFmtId="0" fontId="22" fillId="0" borderId="36" xfId="0" applyFont="1" applyFill="1" applyBorder="1" applyAlignment="1">
      <alignment horizontal="center"/>
    </xf>
    <xf numFmtId="179" fontId="22" fillId="4" borderId="37" xfId="0" applyNumberFormat="1" applyFont="1" applyFill="1" applyBorder="1" applyAlignment="1"/>
    <xf numFmtId="0" fontId="0" fillId="0" borderId="0" xfId="0" applyFill="1" applyBorder="1" applyAlignment="1"/>
    <xf numFmtId="10" fontId="16" fillId="2" borderId="0" xfId="0" applyNumberFormat="1" applyFont="1" applyFill="1" applyBorder="1" applyAlignment="1">
      <alignment horizontal="center" vertical="center"/>
    </xf>
    <xf numFmtId="10" fontId="16" fillId="2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2" fontId="13" fillId="0" borderId="38" xfId="0" applyNumberFormat="1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41" fontId="6" fillId="5" borderId="39" xfId="0" applyNumberFormat="1" applyFont="1" applyFill="1" applyBorder="1" applyAlignment="1">
      <alignment horizontal="center" vertical="center"/>
    </xf>
    <xf numFmtId="41" fontId="4" fillId="5" borderId="24" xfId="0" applyNumberFormat="1" applyFont="1" applyFill="1" applyBorder="1" applyAlignment="1">
      <alignment horizontal="center" vertical="center"/>
    </xf>
    <xf numFmtId="41" fontId="4" fillId="5" borderId="40" xfId="0" applyNumberFormat="1" applyFont="1" applyFill="1" applyBorder="1" applyAlignment="1">
      <alignment horizontal="center" vertical="center"/>
    </xf>
    <xf numFmtId="41" fontId="4" fillId="5" borderId="41" xfId="0" applyNumberFormat="1" applyFont="1" applyFill="1" applyBorder="1" applyAlignment="1">
      <alignment horizontal="center" vertical="center"/>
    </xf>
    <xf numFmtId="41" fontId="4" fillId="5" borderId="25" xfId="0" applyNumberFormat="1" applyFont="1" applyFill="1" applyBorder="1" applyAlignment="1">
      <alignment horizontal="center" vertical="center"/>
    </xf>
    <xf numFmtId="41" fontId="4" fillId="5" borderId="42" xfId="0" applyNumberFormat="1" applyFont="1" applyFill="1" applyBorder="1" applyAlignment="1">
      <alignment horizontal="center" vertical="center"/>
    </xf>
    <xf numFmtId="41" fontId="4" fillId="5" borderId="39" xfId="0" applyNumberFormat="1" applyFont="1" applyFill="1" applyBorder="1" applyAlignment="1">
      <alignment horizontal="center" vertical="center"/>
    </xf>
    <xf numFmtId="41" fontId="5" fillId="5" borderId="39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42" fontId="13" fillId="0" borderId="43" xfId="0" applyNumberFormat="1" applyFont="1" applyFill="1" applyBorder="1" applyAlignment="1">
      <alignment horizontal="center" vertical="center"/>
    </xf>
    <xf numFmtId="42" fontId="14" fillId="0" borderId="44" xfId="0" applyNumberFormat="1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/>
    </xf>
    <xf numFmtId="0" fontId="14" fillId="0" borderId="46" xfId="0" applyFont="1" applyFill="1" applyBorder="1" applyAlignment="1">
      <alignment horizontal="center"/>
    </xf>
    <xf numFmtId="41" fontId="30" fillId="0" borderId="0" xfId="0" applyNumberFormat="1" applyFont="1">
      <alignment vertical="center"/>
    </xf>
    <xf numFmtId="41" fontId="30" fillId="0" borderId="0" xfId="0" applyNumberFormat="1" applyFont="1" applyFill="1">
      <alignment vertical="center"/>
    </xf>
    <xf numFmtId="41" fontId="2" fillId="0" borderId="0" xfId="0" applyNumberFormat="1" applyFont="1" applyFill="1" applyBorder="1" applyAlignment="1">
      <alignment horizontal="right"/>
    </xf>
    <xf numFmtId="41" fontId="30" fillId="0" borderId="0" xfId="0" applyNumberFormat="1" applyFont="1" applyFill="1" applyBorder="1">
      <alignment vertical="center"/>
    </xf>
    <xf numFmtId="42" fontId="13" fillId="0" borderId="47" xfId="0" applyNumberFormat="1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10" fontId="17" fillId="2" borderId="0" xfId="0" applyNumberFormat="1" applyFont="1" applyFill="1" applyBorder="1" applyAlignment="1">
      <alignment horizontal="center" vertical="center"/>
    </xf>
    <xf numFmtId="10" fontId="17" fillId="2" borderId="22" xfId="0" applyNumberFormat="1" applyFont="1" applyFill="1" applyBorder="1" applyAlignment="1">
      <alignment horizontal="center" vertical="center"/>
    </xf>
    <xf numFmtId="10" fontId="16" fillId="2" borderId="14" xfId="0" applyNumberFormat="1" applyFont="1" applyFill="1" applyBorder="1" applyAlignment="1">
      <alignment horizontal="center" vertical="center"/>
    </xf>
    <xf numFmtId="10" fontId="16" fillId="2" borderId="23" xfId="0" applyNumberFormat="1" applyFont="1" applyFill="1" applyBorder="1" applyAlignment="1">
      <alignment horizontal="center" vertical="center"/>
    </xf>
    <xf numFmtId="10" fontId="16" fillId="2" borderId="48" xfId="0" applyNumberFormat="1" applyFont="1" applyFill="1" applyBorder="1" applyAlignment="1">
      <alignment horizontal="center" vertical="center"/>
    </xf>
    <xf numFmtId="10" fontId="16" fillId="2" borderId="49" xfId="0" applyNumberFormat="1" applyFont="1" applyFill="1" applyBorder="1" applyAlignment="1">
      <alignment horizontal="center" vertical="center"/>
    </xf>
    <xf numFmtId="10" fontId="16" fillId="2" borderId="50" xfId="0" applyNumberFormat="1" applyFont="1" applyFill="1" applyBorder="1" applyAlignment="1">
      <alignment horizontal="center" vertical="center"/>
    </xf>
    <xf numFmtId="10" fontId="16" fillId="2" borderId="51" xfId="0" applyNumberFormat="1" applyFont="1" applyFill="1" applyBorder="1" applyAlignment="1">
      <alignment horizontal="center" vertical="center"/>
    </xf>
    <xf numFmtId="10" fontId="16" fillId="2" borderId="52" xfId="0" applyNumberFormat="1" applyFont="1" applyFill="1" applyBorder="1" applyAlignment="1">
      <alignment horizontal="center" vertical="center"/>
    </xf>
    <xf numFmtId="10" fontId="16" fillId="2" borderId="53" xfId="0" applyNumberFormat="1" applyFont="1" applyFill="1" applyBorder="1" applyAlignment="1">
      <alignment horizontal="center" vertical="center"/>
    </xf>
    <xf numFmtId="10" fontId="16" fillId="2" borderId="54" xfId="0" applyNumberFormat="1" applyFont="1" applyFill="1" applyBorder="1" applyAlignment="1">
      <alignment horizontal="center" vertical="center"/>
    </xf>
    <xf numFmtId="10" fontId="16" fillId="2" borderId="55" xfId="0" applyNumberFormat="1" applyFont="1" applyFill="1" applyBorder="1" applyAlignment="1">
      <alignment horizontal="center" vertical="center"/>
    </xf>
    <xf numFmtId="10" fontId="16" fillId="2" borderId="56" xfId="0" applyNumberFormat="1" applyFont="1" applyFill="1" applyBorder="1" applyAlignment="1">
      <alignment horizontal="center" vertical="center"/>
    </xf>
    <xf numFmtId="10" fontId="16" fillId="2" borderId="57" xfId="0" applyNumberFormat="1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176" fontId="9" fillId="0" borderId="58" xfId="0" applyNumberFormat="1" applyFont="1" applyFill="1" applyBorder="1" applyAlignment="1">
      <alignment horizontal="center" vertical="center"/>
    </xf>
    <xf numFmtId="176" fontId="10" fillId="0" borderId="58" xfId="0" applyNumberFormat="1" applyFont="1" applyFill="1" applyBorder="1" applyAlignment="1"/>
    <xf numFmtId="176" fontId="0" fillId="0" borderId="58" xfId="0" applyNumberFormat="1" applyFill="1" applyBorder="1" applyAlignment="1"/>
    <xf numFmtId="176" fontId="2" fillId="0" borderId="59" xfId="0" applyNumberFormat="1" applyFont="1" applyFill="1" applyBorder="1" applyAlignment="1">
      <alignment horizontal="right"/>
    </xf>
    <xf numFmtId="176" fontId="7" fillId="0" borderId="60" xfId="0" applyNumberFormat="1" applyFont="1" applyFill="1" applyBorder="1" applyAlignment="1">
      <alignment horizontal="right"/>
    </xf>
    <xf numFmtId="41" fontId="11" fillId="0" borderId="61" xfId="0" applyNumberFormat="1" applyFont="1" applyFill="1" applyBorder="1" applyAlignment="1">
      <alignment horizontal="center" vertical="center"/>
    </xf>
    <xf numFmtId="41" fontId="11" fillId="0" borderId="62" xfId="0" applyNumberFormat="1" applyFont="1" applyFill="1" applyBorder="1" applyAlignment="1">
      <alignment horizontal="center" vertical="center"/>
    </xf>
    <xf numFmtId="176" fontId="2" fillId="0" borderId="58" xfId="0" applyNumberFormat="1" applyFont="1" applyFill="1" applyBorder="1" applyAlignment="1">
      <alignment horizontal="right"/>
    </xf>
    <xf numFmtId="176" fontId="2" fillId="0" borderId="63" xfId="0" applyNumberFormat="1" applyFont="1" applyFill="1" applyBorder="1" applyAlignment="1">
      <alignment horizontal="right"/>
    </xf>
    <xf numFmtId="176" fontId="2" fillId="0" borderId="64" xfId="0" applyNumberFormat="1" applyFont="1" applyFill="1" applyBorder="1" applyAlignment="1">
      <alignment horizontal="right"/>
    </xf>
    <xf numFmtId="0" fontId="8" fillId="0" borderId="40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176" fontId="9" fillId="0" borderId="40" xfId="0" applyNumberFormat="1" applyFont="1" applyFill="1" applyBorder="1" applyAlignment="1">
      <alignment horizontal="center" vertical="center"/>
    </xf>
    <xf numFmtId="176" fontId="10" fillId="0" borderId="40" xfId="0" applyNumberFormat="1" applyFont="1" applyFill="1" applyBorder="1" applyAlignment="1"/>
    <xf numFmtId="176" fontId="0" fillId="0" borderId="40" xfId="0" applyNumberFormat="1" applyFill="1" applyBorder="1" applyAlignment="1"/>
    <xf numFmtId="41" fontId="11" fillId="0" borderId="65" xfId="0" applyNumberFormat="1" applyFont="1" applyFill="1" applyBorder="1" applyAlignment="1">
      <alignment horizontal="center" vertical="center"/>
    </xf>
    <xf numFmtId="176" fontId="2" fillId="0" borderId="66" xfId="0" applyNumberFormat="1" applyFont="1" applyFill="1" applyBorder="1" applyAlignment="1">
      <alignment horizontal="right"/>
    </xf>
    <xf numFmtId="176" fontId="2" fillId="0" borderId="40" xfId="0" applyNumberFormat="1" applyFont="1" applyFill="1" applyBorder="1" applyAlignment="1">
      <alignment horizontal="right"/>
    </xf>
    <xf numFmtId="179" fontId="11" fillId="0" borderId="67" xfId="0" applyNumberFormat="1" applyFont="1" applyFill="1" applyBorder="1" applyAlignment="1">
      <alignment horizontal="center"/>
    </xf>
    <xf numFmtId="177" fontId="0" fillId="6" borderId="68" xfId="0" applyNumberFormat="1" applyFill="1" applyBorder="1" applyAlignment="1">
      <alignment horizontal="center"/>
    </xf>
    <xf numFmtId="178" fontId="13" fillId="6" borderId="40" xfId="0" applyNumberFormat="1" applyFont="1" applyFill="1" applyBorder="1" applyAlignment="1">
      <alignment horizontal="center" vertical="center"/>
    </xf>
    <xf numFmtId="178" fontId="14" fillId="6" borderId="40" xfId="0" applyNumberFormat="1" applyFont="1" applyFill="1" applyBorder="1" applyAlignment="1">
      <alignment horizontal="center" vertical="center"/>
    </xf>
    <xf numFmtId="42" fontId="13" fillId="6" borderId="40" xfId="0" applyNumberFormat="1" applyFont="1" applyFill="1" applyBorder="1" applyAlignment="1">
      <alignment horizontal="center" vertical="center"/>
    </xf>
    <xf numFmtId="42" fontId="13" fillId="0" borderId="69" xfId="0" applyNumberFormat="1" applyFont="1" applyFill="1" applyBorder="1" applyAlignment="1">
      <alignment horizontal="center" vertical="center"/>
    </xf>
    <xf numFmtId="42" fontId="13" fillId="6" borderId="70" xfId="0" applyNumberFormat="1" applyFont="1" applyFill="1" applyBorder="1" applyAlignment="1">
      <alignment horizontal="center" vertical="center"/>
    </xf>
    <xf numFmtId="42" fontId="13" fillId="6" borderId="71" xfId="0" applyNumberFormat="1" applyFont="1" applyFill="1" applyBorder="1" applyAlignment="1">
      <alignment horizontal="center" vertical="center"/>
    </xf>
    <xf numFmtId="176" fontId="13" fillId="6" borderId="72" xfId="0" applyNumberFormat="1" applyFont="1" applyFill="1" applyBorder="1" applyAlignment="1">
      <alignment horizontal="right" vertical="center"/>
    </xf>
    <xf numFmtId="176" fontId="15" fillId="6" borderId="73" xfId="0" applyNumberFormat="1" applyFont="1" applyFill="1" applyBorder="1" applyAlignment="1">
      <alignment horizontal="right" vertical="center"/>
    </xf>
    <xf numFmtId="176" fontId="15" fillId="6" borderId="74" xfId="0" applyNumberFormat="1" applyFont="1" applyFill="1" applyBorder="1" applyAlignment="1">
      <alignment horizontal="right" vertical="center"/>
    </xf>
    <xf numFmtId="179" fontId="0" fillId="0" borderId="58" xfId="0" applyNumberFormat="1" applyFill="1" applyBorder="1" applyAlignment="1"/>
    <xf numFmtId="179" fontId="0" fillId="0" borderId="40" xfId="0" applyNumberFormat="1" applyFill="1" applyBorder="1" applyAlignment="1"/>
    <xf numFmtId="179" fontId="13" fillId="6" borderId="40" xfId="0" applyNumberFormat="1" applyFont="1" applyFill="1" applyBorder="1" applyAlignment="1">
      <alignment horizontal="center" vertical="center"/>
    </xf>
    <xf numFmtId="176" fontId="9" fillId="6" borderId="69" xfId="0" applyNumberFormat="1" applyFont="1" applyFill="1" applyBorder="1" applyAlignment="1">
      <alignment horizontal="center" vertical="center"/>
    </xf>
    <xf numFmtId="176" fontId="9" fillId="6" borderId="75" xfId="0" applyNumberFormat="1" applyFont="1" applyFill="1" applyBorder="1" applyAlignment="1">
      <alignment horizontal="center" vertical="center"/>
    </xf>
    <xf numFmtId="42" fontId="13" fillId="6" borderId="75" xfId="0" applyNumberFormat="1" applyFont="1" applyFill="1" applyBorder="1" applyAlignment="1">
      <alignment horizontal="center" vertical="center"/>
    </xf>
    <xf numFmtId="176" fontId="14" fillId="0" borderId="47" xfId="0" applyNumberFormat="1" applyFont="1" applyFill="1" applyBorder="1" applyAlignment="1">
      <alignment horizontal="center" vertical="center"/>
    </xf>
    <xf numFmtId="176" fontId="10" fillId="0" borderId="47" xfId="0" applyNumberFormat="1" applyFont="1" applyFill="1" applyBorder="1" applyAlignment="1">
      <alignment vertical="center"/>
    </xf>
    <xf numFmtId="176" fontId="9" fillId="6" borderId="47" xfId="0" applyNumberFormat="1" applyFont="1" applyFill="1" applyBorder="1" applyAlignment="1">
      <alignment horizontal="center" vertical="center"/>
    </xf>
    <xf numFmtId="177" fontId="0" fillId="0" borderId="76" xfId="0" applyNumberFormat="1" applyFill="1" applyBorder="1" applyAlignment="1">
      <alignment horizontal="center"/>
    </xf>
    <xf numFmtId="0" fontId="0" fillId="0" borderId="0" xfId="0" applyFill="1">
      <alignment vertical="center"/>
    </xf>
    <xf numFmtId="0" fontId="32" fillId="5" borderId="39" xfId="0" applyFont="1" applyFill="1" applyBorder="1" applyAlignment="1">
      <alignment horizontal="center" vertical="center"/>
    </xf>
    <xf numFmtId="41" fontId="11" fillId="0" borderId="70" xfId="0" applyNumberFormat="1" applyFont="1" applyFill="1" applyBorder="1" applyAlignment="1">
      <alignment horizontal="center" vertical="center"/>
    </xf>
    <xf numFmtId="176" fontId="7" fillId="0" borderId="77" xfId="0" applyNumberFormat="1" applyFont="1" applyFill="1" applyBorder="1" applyAlignment="1">
      <alignment horizontal="right"/>
    </xf>
    <xf numFmtId="0" fontId="33" fillId="0" borderId="58" xfId="0" applyFont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76" fontId="33" fillId="0" borderId="58" xfId="0" applyNumberFormat="1" applyFont="1" applyFill="1" applyBorder="1" applyAlignment="1">
      <alignment horizontal="center" vertical="center"/>
    </xf>
    <xf numFmtId="3" fontId="33" fillId="0" borderId="58" xfId="0" applyNumberFormat="1" applyFont="1" applyBorder="1" applyAlignment="1">
      <alignment horizontal="center" vertical="center"/>
    </xf>
    <xf numFmtId="176" fontId="33" fillId="0" borderId="58" xfId="0" applyNumberFormat="1" applyFont="1" applyFill="1" applyBorder="1" applyAlignment="1">
      <alignment horizontal="center"/>
    </xf>
    <xf numFmtId="180" fontId="33" fillId="0" borderId="58" xfId="0" applyNumberFormat="1" applyFont="1" applyBorder="1" applyAlignment="1">
      <alignment horizontal="center" vertical="center"/>
    </xf>
    <xf numFmtId="9" fontId="33" fillId="0" borderId="58" xfId="0" applyNumberFormat="1" applyFont="1" applyFill="1" applyBorder="1" applyAlignment="1">
      <alignment horizontal="center" vertical="center"/>
    </xf>
    <xf numFmtId="177" fontId="33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3" fontId="34" fillId="0" borderId="58" xfId="0" applyNumberFormat="1" applyFont="1" applyBorder="1" applyAlignment="1">
      <alignment horizontal="center" vertical="center"/>
    </xf>
    <xf numFmtId="177" fontId="0" fillId="7" borderId="76" xfId="0" applyNumberFormat="1" applyFill="1" applyBorder="1" applyAlignment="1">
      <alignment horizontal="center"/>
    </xf>
    <xf numFmtId="176" fontId="10" fillId="7" borderId="58" xfId="0" applyNumberFormat="1" applyFont="1" applyFill="1" applyBorder="1" applyAlignment="1"/>
    <xf numFmtId="176" fontId="2" fillId="7" borderId="59" xfId="0" applyNumberFormat="1" applyFont="1" applyFill="1" applyBorder="1" applyAlignment="1">
      <alignment horizontal="right"/>
    </xf>
    <xf numFmtId="41" fontId="30" fillId="7" borderId="0" xfId="0" applyNumberFormat="1" applyFont="1" applyFill="1">
      <alignment vertical="center"/>
    </xf>
    <xf numFmtId="0" fontId="0" fillId="7" borderId="0" xfId="0" applyFill="1">
      <alignment vertical="center"/>
    </xf>
    <xf numFmtId="0" fontId="8" fillId="7" borderId="58" xfId="0" applyFont="1" applyFill="1" applyBorder="1" applyAlignment="1">
      <alignment horizontal="center" vertical="center"/>
    </xf>
    <xf numFmtId="0" fontId="9" fillId="7" borderId="58" xfId="0" applyFont="1" applyFill="1" applyBorder="1" applyAlignment="1">
      <alignment horizontal="center" vertical="center"/>
    </xf>
    <xf numFmtId="176" fontId="9" fillId="7" borderId="58" xfId="0" applyNumberFormat="1" applyFont="1" applyFill="1" applyBorder="1" applyAlignment="1">
      <alignment horizontal="center" vertical="center"/>
    </xf>
    <xf numFmtId="176" fontId="0" fillId="7" borderId="58" xfId="0" applyNumberFormat="1" applyFill="1" applyBorder="1" applyAlignment="1"/>
    <xf numFmtId="179" fontId="0" fillId="7" borderId="58" xfId="0" applyNumberFormat="1" applyFill="1" applyBorder="1" applyAlignment="1"/>
    <xf numFmtId="176" fontId="7" fillId="7" borderId="60" xfId="0" applyNumberFormat="1" applyFont="1" applyFill="1" applyBorder="1" applyAlignment="1">
      <alignment horizontal="right"/>
    </xf>
    <xf numFmtId="177" fontId="0" fillId="8" borderId="76" xfId="0" applyNumberFormat="1" applyFill="1" applyBorder="1" applyAlignment="1">
      <alignment horizontal="center"/>
    </xf>
    <xf numFmtId="0" fontId="7" fillId="8" borderId="78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176" fontId="9" fillId="8" borderId="58" xfId="0" applyNumberFormat="1" applyFont="1" applyFill="1" applyBorder="1" applyAlignment="1">
      <alignment horizontal="center" vertical="center"/>
    </xf>
    <xf numFmtId="176" fontId="10" fillId="8" borderId="58" xfId="0" applyNumberFormat="1" applyFont="1" applyFill="1" applyBorder="1" applyAlignment="1"/>
    <xf numFmtId="176" fontId="0" fillId="8" borderId="58" xfId="0" applyNumberFormat="1" applyFill="1" applyBorder="1" applyAlignment="1"/>
    <xf numFmtId="179" fontId="0" fillId="8" borderId="58" xfId="0" applyNumberFormat="1" applyFill="1" applyBorder="1" applyAlignment="1"/>
    <xf numFmtId="41" fontId="11" fillId="8" borderId="61" xfId="0" applyNumberFormat="1" applyFont="1" applyFill="1" applyBorder="1" applyAlignment="1">
      <alignment horizontal="center" vertical="center"/>
    </xf>
    <xf numFmtId="41" fontId="11" fillId="8" borderId="62" xfId="0" applyNumberFormat="1" applyFont="1" applyFill="1" applyBorder="1" applyAlignment="1">
      <alignment horizontal="center" vertical="center"/>
    </xf>
    <xf numFmtId="176" fontId="2" fillId="8" borderId="59" xfId="0" applyNumberFormat="1" applyFont="1" applyFill="1" applyBorder="1" applyAlignment="1">
      <alignment horizontal="right"/>
    </xf>
    <xf numFmtId="176" fontId="7" fillId="8" borderId="60" xfId="0" applyNumberFormat="1" applyFont="1" applyFill="1" applyBorder="1" applyAlignment="1">
      <alignment horizontal="right"/>
    </xf>
    <xf numFmtId="41" fontId="30" fillId="8" borderId="0" xfId="0" applyNumberFormat="1" applyFont="1" applyFill="1">
      <alignment vertical="center"/>
    </xf>
    <xf numFmtId="0" fontId="0" fillId="8" borderId="0" xfId="0" applyFill="1">
      <alignment vertical="center"/>
    </xf>
    <xf numFmtId="176" fontId="2" fillId="0" borderId="58" xfId="0" applyNumberFormat="1" applyFont="1" applyFill="1" applyBorder="1" applyAlignment="1">
      <alignment horizontal="right" vertical="center"/>
    </xf>
    <xf numFmtId="176" fontId="2" fillId="0" borderId="63" xfId="0" applyNumberFormat="1" applyFont="1" applyFill="1" applyBorder="1" applyAlignment="1">
      <alignment horizontal="right" vertical="center"/>
    </xf>
    <xf numFmtId="176" fontId="2" fillId="0" borderId="64" xfId="0" applyNumberFormat="1" applyFont="1" applyFill="1" applyBorder="1" applyAlignment="1">
      <alignment horizontal="right" vertical="center"/>
    </xf>
    <xf numFmtId="41" fontId="2" fillId="0" borderId="0" xfId="0" applyNumberFormat="1" applyFont="1" applyFill="1" applyBorder="1" applyAlignment="1">
      <alignment horizontal="right" vertical="center"/>
    </xf>
    <xf numFmtId="176" fontId="2" fillId="8" borderId="58" xfId="0" applyNumberFormat="1" applyFont="1" applyFill="1" applyBorder="1" applyAlignment="1">
      <alignment horizontal="right"/>
    </xf>
    <xf numFmtId="176" fontId="2" fillId="8" borderId="63" xfId="0" applyNumberFormat="1" applyFont="1" applyFill="1" applyBorder="1" applyAlignment="1">
      <alignment horizontal="right"/>
    </xf>
    <xf numFmtId="176" fontId="2" fillId="8" borderId="64" xfId="0" applyNumberFormat="1" applyFont="1" applyFill="1" applyBorder="1" applyAlignment="1">
      <alignment horizontal="right"/>
    </xf>
    <xf numFmtId="41" fontId="12" fillId="0" borderId="61" xfId="0" applyNumberFormat="1" applyFont="1" applyFill="1" applyBorder="1" applyAlignment="1">
      <alignment horizontal="center" vertical="center"/>
    </xf>
    <xf numFmtId="41" fontId="12" fillId="0" borderId="62" xfId="0" applyNumberFormat="1" applyFont="1" applyFill="1" applyBorder="1" applyAlignment="1">
      <alignment horizontal="center" vertical="center"/>
    </xf>
    <xf numFmtId="176" fontId="7" fillId="0" borderId="58" xfId="0" applyNumberFormat="1" applyFont="1" applyFill="1" applyBorder="1" applyAlignment="1">
      <alignment horizontal="right" vertical="center"/>
    </xf>
    <xf numFmtId="176" fontId="7" fillId="0" borderId="64" xfId="0" applyNumberFormat="1" applyFont="1" applyFill="1" applyBorder="1" applyAlignment="1">
      <alignment horizontal="right" vertical="center"/>
    </xf>
    <xf numFmtId="41" fontId="7" fillId="0" borderId="0" xfId="0" applyNumberFormat="1" applyFont="1" applyFill="1" applyBorder="1" applyAlignment="1">
      <alignment horizontal="right" vertical="center"/>
    </xf>
    <xf numFmtId="41" fontId="11" fillId="7" borderId="61" xfId="0" applyNumberFormat="1" applyFont="1" applyFill="1" applyBorder="1" applyAlignment="1">
      <alignment horizontal="center" vertical="center"/>
    </xf>
    <xf numFmtId="41" fontId="11" fillId="7" borderId="62" xfId="0" applyNumberFormat="1" applyFont="1" applyFill="1" applyBorder="1" applyAlignment="1">
      <alignment horizontal="center" vertical="center"/>
    </xf>
    <xf numFmtId="176" fontId="2" fillId="7" borderId="58" xfId="0" applyNumberFormat="1" applyFont="1" applyFill="1" applyBorder="1" applyAlignment="1">
      <alignment horizontal="right"/>
    </xf>
    <xf numFmtId="176" fontId="2" fillId="7" borderId="63" xfId="0" applyNumberFormat="1" applyFont="1" applyFill="1" applyBorder="1" applyAlignment="1">
      <alignment horizontal="right"/>
    </xf>
    <xf numFmtId="176" fontId="2" fillId="7" borderId="64" xfId="0" applyNumberFormat="1" applyFont="1" applyFill="1" applyBorder="1" applyAlignment="1">
      <alignment horizontal="right"/>
    </xf>
    <xf numFmtId="41" fontId="2" fillId="8" borderId="0" xfId="0" applyNumberFormat="1" applyFont="1" applyFill="1" applyBorder="1" applyAlignment="1">
      <alignment horizontal="right"/>
    </xf>
    <xf numFmtId="0" fontId="2" fillId="0" borderId="58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176" fontId="2" fillId="0" borderId="58" xfId="0" applyNumberFormat="1" applyFont="1" applyFill="1" applyBorder="1" applyAlignment="1">
      <alignment horizontal="center" vertical="center"/>
    </xf>
    <xf numFmtId="176" fontId="35" fillId="0" borderId="58" xfId="0" applyNumberFormat="1" applyFont="1" applyFill="1" applyBorder="1" applyAlignment="1"/>
    <xf numFmtId="179" fontId="35" fillId="0" borderId="58" xfId="0" applyNumberFormat="1" applyFont="1" applyFill="1" applyBorder="1" applyAlignment="1"/>
    <xf numFmtId="176" fontId="2" fillId="0" borderId="60" xfId="0" applyNumberFormat="1" applyFont="1" applyFill="1" applyBorder="1" applyAlignment="1">
      <alignment horizontal="right"/>
    </xf>
    <xf numFmtId="176" fontId="0" fillId="0" borderId="64" xfId="0" applyNumberFormat="1" applyFill="1" applyBorder="1" applyAlignment="1">
      <alignment horizontal="right"/>
    </xf>
    <xf numFmtId="176" fontId="9" fillId="7" borderId="40" xfId="0" applyNumberFormat="1" applyFont="1" applyFill="1" applyBorder="1" applyAlignment="1">
      <alignment horizontal="center" vertical="center"/>
    </xf>
    <xf numFmtId="176" fontId="2" fillId="7" borderId="66" xfId="0" applyNumberFormat="1" applyFont="1" applyFill="1" applyBorder="1" applyAlignment="1">
      <alignment horizontal="right"/>
    </xf>
    <xf numFmtId="176" fontId="9" fillId="8" borderId="40" xfId="0" applyNumberFormat="1" applyFont="1" applyFill="1" applyBorder="1" applyAlignment="1">
      <alignment horizontal="center" vertical="center"/>
    </xf>
    <xf numFmtId="176" fontId="0" fillId="8" borderId="40" xfId="0" applyNumberFormat="1" applyFill="1" applyBorder="1" applyAlignment="1"/>
    <xf numFmtId="41" fontId="11" fillId="8" borderId="79" xfId="0" applyNumberFormat="1" applyFont="1" applyFill="1" applyBorder="1" applyAlignment="1">
      <alignment horizontal="center" vertical="center"/>
    </xf>
    <xf numFmtId="176" fontId="2" fillId="8" borderId="66" xfId="0" applyNumberFormat="1" applyFont="1" applyFill="1" applyBorder="1" applyAlignment="1">
      <alignment horizontal="right"/>
    </xf>
    <xf numFmtId="176" fontId="7" fillId="8" borderId="80" xfId="0" applyNumberFormat="1" applyFont="1" applyFill="1" applyBorder="1" applyAlignment="1">
      <alignment horizontal="right"/>
    </xf>
    <xf numFmtId="0" fontId="8" fillId="8" borderId="81" xfId="0" applyFont="1" applyFill="1" applyBorder="1" applyAlignment="1">
      <alignment horizontal="center" vertical="center"/>
    </xf>
    <xf numFmtId="0" fontId="9" fillId="8" borderId="81" xfId="0" applyFont="1" applyFill="1" applyBorder="1" applyAlignment="1">
      <alignment horizontal="center" vertical="center"/>
    </xf>
    <xf numFmtId="176" fontId="9" fillId="8" borderId="81" xfId="0" applyNumberFormat="1" applyFont="1" applyFill="1" applyBorder="1" applyAlignment="1">
      <alignment horizontal="center" vertical="center"/>
    </xf>
    <xf numFmtId="176" fontId="10" fillId="8" borderId="81" xfId="0" applyNumberFormat="1" applyFont="1" applyFill="1" applyBorder="1" applyAlignment="1"/>
    <xf numFmtId="176" fontId="0" fillId="8" borderId="81" xfId="0" applyNumberFormat="1" applyFill="1" applyBorder="1" applyAlignment="1"/>
    <xf numFmtId="179" fontId="0" fillId="8" borderId="58" xfId="0" applyNumberFormat="1" applyFill="1" applyBorder="1">
      <alignment vertical="center"/>
    </xf>
    <xf numFmtId="41" fontId="11" fillId="8" borderId="82" xfId="0" applyNumberFormat="1" applyFont="1" applyFill="1" applyBorder="1" applyAlignment="1">
      <alignment horizontal="center" vertical="center"/>
    </xf>
    <xf numFmtId="176" fontId="2" fillId="8" borderId="83" xfId="0" applyNumberFormat="1" applyFont="1" applyFill="1" applyBorder="1" applyAlignment="1">
      <alignment horizontal="right"/>
    </xf>
    <xf numFmtId="176" fontId="2" fillId="8" borderId="81" xfId="0" applyNumberFormat="1" applyFont="1" applyFill="1" applyBorder="1" applyAlignment="1">
      <alignment horizontal="right"/>
    </xf>
    <xf numFmtId="176" fontId="2" fillId="8" borderId="84" xfId="0" applyNumberFormat="1" applyFont="1" applyFill="1" applyBorder="1" applyAlignment="1">
      <alignment horizontal="right"/>
    </xf>
    <xf numFmtId="176" fontId="2" fillId="8" borderId="85" xfId="0" applyNumberFormat="1" applyFont="1" applyFill="1" applyBorder="1" applyAlignment="1">
      <alignment horizontal="right"/>
    </xf>
    <xf numFmtId="176" fontId="7" fillId="8" borderId="86" xfId="0" applyNumberFormat="1" applyFont="1" applyFill="1" applyBorder="1" applyAlignment="1">
      <alignment horizontal="right"/>
    </xf>
    <xf numFmtId="176" fontId="7" fillId="7" borderId="58" xfId="0" applyNumberFormat="1" applyFont="1" applyFill="1" applyBorder="1" applyAlignment="1">
      <alignment horizontal="right" vertical="center"/>
    </xf>
    <xf numFmtId="176" fontId="7" fillId="7" borderId="64" xfId="0" applyNumberFormat="1" applyFont="1" applyFill="1" applyBorder="1" applyAlignment="1">
      <alignment horizontal="right" vertical="center"/>
    </xf>
    <xf numFmtId="41" fontId="7" fillId="7" borderId="0" xfId="0" applyNumberFormat="1" applyFont="1" applyFill="1" applyBorder="1" applyAlignment="1">
      <alignment horizontal="right" vertical="center"/>
    </xf>
    <xf numFmtId="0" fontId="8" fillId="7" borderId="40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176" fontId="10" fillId="7" borderId="40" xfId="0" applyNumberFormat="1" applyFont="1" applyFill="1" applyBorder="1" applyAlignment="1"/>
    <xf numFmtId="176" fontId="0" fillId="7" borderId="40" xfId="0" applyNumberFormat="1" applyFill="1" applyBorder="1" applyAlignment="1"/>
    <xf numFmtId="179" fontId="0" fillId="7" borderId="40" xfId="0" applyNumberFormat="1" applyFill="1" applyBorder="1" applyAlignment="1"/>
    <xf numFmtId="41" fontId="11" fillId="7" borderId="65" xfId="0" applyNumberFormat="1" applyFont="1" applyFill="1" applyBorder="1" applyAlignment="1">
      <alignment horizontal="center" vertical="center"/>
    </xf>
    <xf numFmtId="41" fontId="11" fillId="7" borderId="71" xfId="0" applyNumberFormat="1" applyFont="1" applyFill="1" applyBorder="1" applyAlignment="1">
      <alignment horizontal="center" vertical="center"/>
    </xf>
    <xf numFmtId="176" fontId="2" fillId="7" borderId="40" xfId="0" applyNumberFormat="1" applyFont="1" applyFill="1" applyBorder="1" applyAlignment="1">
      <alignment horizontal="right"/>
    </xf>
    <xf numFmtId="176" fontId="2" fillId="7" borderId="87" xfId="0" applyNumberFormat="1" applyFont="1" applyFill="1" applyBorder="1" applyAlignment="1">
      <alignment horizontal="right"/>
    </xf>
    <xf numFmtId="176" fontId="2" fillId="7" borderId="88" xfId="0" applyNumberFormat="1" applyFont="1" applyFill="1" applyBorder="1" applyAlignment="1">
      <alignment horizontal="right"/>
    </xf>
    <xf numFmtId="176" fontId="7" fillId="7" borderId="89" xfId="0" applyNumberFormat="1" applyFont="1" applyFill="1" applyBorder="1" applyAlignment="1">
      <alignment horizontal="right"/>
    </xf>
    <xf numFmtId="0" fontId="7" fillId="8" borderId="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90" xfId="0" applyFont="1" applyFill="1" applyBorder="1" applyAlignment="1">
      <alignment horizontal="center" vertical="center"/>
    </xf>
    <xf numFmtId="0" fontId="7" fillId="7" borderId="9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90" xfId="0" applyFont="1" applyFill="1" applyBorder="1" applyAlignment="1">
      <alignment horizontal="center" vertical="center"/>
    </xf>
    <xf numFmtId="0" fontId="7" fillId="7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 vertical="center"/>
    </xf>
    <xf numFmtId="0" fontId="2" fillId="6" borderId="92" xfId="0" applyFont="1" applyFill="1" applyBorder="1" applyAlignment="1">
      <alignment horizontal="center" vertical="center"/>
    </xf>
    <xf numFmtId="0" fontId="7" fillId="6" borderId="90" xfId="0" applyFont="1" applyFill="1" applyBorder="1" applyAlignment="1">
      <alignment horizontal="center" vertical="center"/>
    </xf>
    <xf numFmtId="176" fontId="10" fillId="6" borderId="58" xfId="0" applyNumberFormat="1" applyFont="1" applyFill="1" applyBorder="1" applyAlignment="1"/>
    <xf numFmtId="0" fontId="8" fillId="6" borderId="58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center" vertical="center"/>
    </xf>
    <xf numFmtId="176" fontId="9" fillId="6" borderId="58" xfId="0" applyNumberFormat="1" applyFont="1" applyFill="1" applyBorder="1" applyAlignment="1">
      <alignment horizontal="center" vertical="center"/>
    </xf>
    <xf numFmtId="41" fontId="30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176" fontId="10" fillId="11" borderId="58" xfId="0" applyNumberFormat="1" applyFont="1" applyFill="1" applyBorder="1" applyAlignment="1"/>
    <xf numFmtId="41" fontId="11" fillId="11" borderId="61" xfId="0" applyNumberFormat="1" applyFont="1" applyFill="1" applyBorder="1" applyAlignment="1">
      <alignment horizontal="center" vertical="center"/>
    </xf>
    <xf numFmtId="41" fontId="11" fillId="11" borderId="62" xfId="0" applyNumberFormat="1" applyFont="1" applyFill="1" applyBorder="1" applyAlignment="1">
      <alignment horizontal="center" vertical="center"/>
    </xf>
    <xf numFmtId="176" fontId="2" fillId="11" borderId="59" xfId="0" applyNumberFormat="1" applyFont="1" applyFill="1" applyBorder="1" applyAlignment="1">
      <alignment horizontal="right"/>
    </xf>
    <xf numFmtId="176" fontId="2" fillId="11" borderId="58" xfId="0" applyNumberFormat="1" applyFont="1" applyFill="1" applyBorder="1" applyAlignment="1">
      <alignment horizontal="right"/>
    </xf>
    <xf numFmtId="176" fontId="2" fillId="11" borderId="63" xfId="0" applyNumberFormat="1" applyFont="1" applyFill="1" applyBorder="1" applyAlignment="1">
      <alignment horizontal="right"/>
    </xf>
    <xf numFmtId="176" fontId="2" fillId="11" borderId="64" xfId="0" applyNumberFormat="1" applyFont="1" applyFill="1" applyBorder="1" applyAlignment="1">
      <alignment horizontal="right"/>
    </xf>
    <xf numFmtId="176" fontId="7" fillId="11" borderId="60" xfId="0" applyNumberFormat="1" applyFont="1" applyFill="1" applyBorder="1" applyAlignment="1">
      <alignment horizontal="right"/>
    </xf>
    <xf numFmtId="176" fontId="0" fillId="11" borderId="58" xfId="0" applyNumberFormat="1" applyFill="1" applyBorder="1" applyAlignment="1"/>
    <xf numFmtId="176" fontId="2" fillId="11" borderId="58" xfId="0" applyNumberFormat="1" applyFont="1" applyFill="1" applyBorder="1" applyAlignment="1">
      <alignment horizontal="right" vertical="center"/>
    </xf>
    <xf numFmtId="176" fontId="2" fillId="11" borderId="63" xfId="0" applyNumberFormat="1" applyFont="1" applyFill="1" applyBorder="1" applyAlignment="1">
      <alignment horizontal="right" vertical="center"/>
    </xf>
    <xf numFmtId="176" fontId="2" fillId="11" borderId="64" xfId="0" applyNumberFormat="1" applyFont="1" applyFill="1" applyBorder="1" applyAlignment="1">
      <alignment horizontal="right" vertical="center"/>
    </xf>
    <xf numFmtId="177" fontId="31" fillId="11" borderId="93" xfId="0" applyNumberFormat="1" applyFont="1" applyFill="1" applyBorder="1" applyAlignment="1">
      <alignment horizontal="center"/>
    </xf>
    <xf numFmtId="176" fontId="37" fillId="11" borderId="40" xfId="0" applyNumberFormat="1" applyFont="1" applyFill="1" applyBorder="1" applyAlignment="1"/>
    <xf numFmtId="176" fontId="31" fillId="11" borderId="69" xfId="0" applyNumberFormat="1" applyFont="1" applyFill="1" applyBorder="1" applyAlignment="1"/>
    <xf numFmtId="41" fontId="32" fillId="11" borderId="71" xfId="0" applyNumberFormat="1" applyFont="1" applyFill="1" applyBorder="1" applyAlignment="1">
      <alignment horizontal="center" vertical="center"/>
    </xf>
    <xf numFmtId="176" fontId="36" fillId="11" borderId="94" xfId="0" applyNumberFormat="1" applyFont="1" applyFill="1" applyBorder="1" applyAlignment="1">
      <alignment horizontal="right"/>
    </xf>
    <xf numFmtId="176" fontId="36" fillId="11" borderId="71" xfId="0" applyNumberFormat="1" applyFont="1" applyFill="1" applyBorder="1" applyAlignment="1">
      <alignment horizontal="right" vertical="center"/>
    </xf>
    <xf numFmtId="176" fontId="36" fillId="11" borderId="95" xfId="0" applyNumberFormat="1" applyFont="1" applyFill="1" applyBorder="1" applyAlignment="1">
      <alignment horizontal="right" vertical="center"/>
    </xf>
    <xf numFmtId="176" fontId="36" fillId="11" borderId="96" xfId="0" applyNumberFormat="1" applyFont="1" applyFill="1" applyBorder="1" applyAlignment="1">
      <alignment horizontal="right" vertical="center"/>
    </xf>
    <xf numFmtId="176" fontId="36" fillId="11" borderId="97" xfId="0" applyNumberFormat="1" applyFont="1" applyFill="1" applyBorder="1" applyAlignment="1">
      <alignment horizontal="right"/>
    </xf>
    <xf numFmtId="177" fontId="0" fillId="11" borderId="76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41" fontId="31" fillId="11" borderId="0" xfId="0" applyNumberFormat="1" applyFont="1" applyFill="1">
      <alignment vertical="center"/>
    </xf>
    <xf numFmtId="0" fontId="31" fillId="11" borderId="0" xfId="0" applyFont="1" applyFill="1">
      <alignment vertical="center"/>
    </xf>
    <xf numFmtId="41" fontId="30" fillId="11" borderId="0" xfId="0" applyNumberFormat="1" applyFont="1" applyFill="1">
      <alignment vertical="center"/>
    </xf>
    <xf numFmtId="0" fontId="0" fillId="11" borderId="0" xfId="0" applyFill="1">
      <alignment vertical="center"/>
    </xf>
    <xf numFmtId="41" fontId="2" fillId="11" borderId="0" xfId="0" applyNumberFormat="1" applyFont="1" applyFill="1" applyBorder="1" applyAlignment="1">
      <alignment horizontal="right"/>
    </xf>
    <xf numFmtId="41" fontId="2" fillId="11" borderId="0" xfId="0" applyNumberFormat="1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7" fontId="0" fillId="11" borderId="68" xfId="0" applyNumberFormat="1" applyFill="1" applyBorder="1" applyAlignment="1">
      <alignment horizontal="center"/>
    </xf>
    <xf numFmtId="0" fontId="2" fillId="11" borderId="92" xfId="0" applyFont="1" applyFill="1" applyBorder="1" applyAlignment="1">
      <alignment horizontal="center" vertical="center"/>
    </xf>
    <xf numFmtId="42" fontId="13" fillId="11" borderId="75" xfId="0" applyNumberFormat="1" applyFont="1" applyFill="1" applyBorder="1" applyAlignment="1">
      <alignment horizontal="center" vertical="center"/>
    </xf>
    <xf numFmtId="42" fontId="13" fillId="11" borderId="69" xfId="0" applyNumberFormat="1" applyFont="1" applyFill="1" applyBorder="1" applyAlignment="1">
      <alignment horizontal="center" vertical="center"/>
    </xf>
    <xf numFmtId="42" fontId="13" fillId="11" borderId="70" xfId="0" applyNumberFormat="1" applyFont="1" applyFill="1" applyBorder="1" applyAlignment="1">
      <alignment horizontal="center" vertical="center"/>
    </xf>
    <xf numFmtId="42" fontId="13" fillId="11" borderId="71" xfId="0" applyNumberFormat="1" applyFont="1" applyFill="1" applyBorder="1" applyAlignment="1">
      <alignment horizontal="center" vertical="center"/>
    </xf>
    <xf numFmtId="176" fontId="13" fillId="11" borderId="72" xfId="0" applyNumberFormat="1" applyFont="1" applyFill="1" applyBorder="1" applyAlignment="1">
      <alignment horizontal="right" vertical="center"/>
    </xf>
    <xf numFmtId="176" fontId="15" fillId="11" borderId="73" xfId="0" applyNumberFormat="1" applyFont="1" applyFill="1" applyBorder="1" applyAlignment="1">
      <alignment horizontal="right" vertical="center"/>
    </xf>
    <xf numFmtId="176" fontId="15" fillId="11" borderId="74" xfId="0" applyNumberFormat="1" applyFont="1" applyFill="1" applyBorder="1" applyAlignment="1">
      <alignment horizontal="right" vertical="center"/>
    </xf>
    <xf numFmtId="177" fontId="2" fillId="11" borderId="2" xfId="0" applyNumberFormat="1" applyFont="1" applyFill="1" applyBorder="1" applyAlignment="1"/>
    <xf numFmtId="0" fontId="2" fillId="11" borderId="7" xfId="0" applyFont="1" applyFill="1" applyBorder="1" applyAlignment="1">
      <alignment horizontal="center" vertical="center"/>
    </xf>
    <xf numFmtId="42" fontId="13" fillId="11" borderId="47" xfId="0" applyNumberFormat="1" applyFont="1" applyFill="1" applyBorder="1" applyAlignment="1">
      <alignment horizontal="center" vertical="center"/>
    </xf>
    <xf numFmtId="176" fontId="10" fillId="11" borderId="47" xfId="0" applyNumberFormat="1" applyFont="1" applyFill="1" applyBorder="1" applyAlignment="1">
      <alignment vertical="center"/>
    </xf>
    <xf numFmtId="42" fontId="13" fillId="11" borderId="38" xfId="0" applyNumberFormat="1" applyFont="1" applyFill="1" applyBorder="1" applyAlignment="1">
      <alignment horizontal="center" vertical="center"/>
    </xf>
    <xf numFmtId="42" fontId="14" fillId="11" borderId="44" xfId="0" applyNumberFormat="1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/>
    </xf>
    <xf numFmtId="0" fontId="14" fillId="11" borderId="46" xfId="0" applyFont="1" applyFill="1" applyBorder="1" applyAlignment="1">
      <alignment horizontal="center"/>
    </xf>
    <xf numFmtId="0" fontId="16" fillId="11" borderId="24" xfId="0" applyFont="1" applyFill="1" applyBorder="1" applyAlignment="1">
      <alignment horizontal="center" vertical="center"/>
    </xf>
    <xf numFmtId="10" fontId="17" fillId="11" borderId="0" xfId="0" applyNumberFormat="1" applyFont="1" applyFill="1" applyBorder="1" applyAlignment="1">
      <alignment horizontal="center" vertical="center"/>
    </xf>
    <xf numFmtId="10" fontId="16" fillId="11" borderId="14" xfId="0" applyNumberFormat="1" applyFont="1" applyFill="1" applyBorder="1" applyAlignment="1">
      <alignment horizontal="center" vertical="center"/>
    </xf>
    <xf numFmtId="10" fontId="16" fillId="11" borderId="48" xfId="0" applyNumberFormat="1" applyFont="1" applyFill="1" applyBorder="1" applyAlignment="1">
      <alignment horizontal="center" vertical="center"/>
    </xf>
    <xf numFmtId="10" fontId="16" fillId="11" borderId="50" xfId="0" applyNumberFormat="1" applyFont="1" applyFill="1" applyBorder="1" applyAlignment="1">
      <alignment horizontal="center" vertical="center"/>
    </xf>
    <xf numFmtId="10" fontId="16" fillId="11" borderId="52" xfId="0" applyNumberFormat="1" applyFont="1" applyFill="1" applyBorder="1" applyAlignment="1">
      <alignment horizontal="center" vertical="center"/>
    </xf>
    <xf numFmtId="10" fontId="16" fillId="11" borderId="54" xfId="0" applyNumberFormat="1" applyFont="1" applyFill="1" applyBorder="1" applyAlignment="1">
      <alignment horizontal="center" vertical="center"/>
    </xf>
    <xf numFmtId="10" fontId="16" fillId="11" borderId="56" xfId="0" applyNumberFormat="1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10" fontId="17" fillId="11" borderId="22" xfId="0" applyNumberFormat="1" applyFont="1" applyFill="1" applyBorder="1" applyAlignment="1">
      <alignment horizontal="center" vertical="center"/>
    </xf>
    <xf numFmtId="10" fontId="16" fillId="11" borderId="23" xfId="0" applyNumberFormat="1" applyFont="1" applyFill="1" applyBorder="1" applyAlignment="1">
      <alignment horizontal="center" vertical="center"/>
    </xf>
    <xf numFmtId="10" fontId="16" fillId="11" borderId="49" xfId="0" applyNumberFormat="1" applyFont="1" applyFill="1" applyBorder="1" applyAlignment="1">
      <alignment horizontal="center" vertical="center"/>
    </xf>
    <xf numFmtId="10" fontId="16" fillId="11" borderId="51" xfId="0" applyNumberFormat="1" applyFont="1" applyFill="1" applyBorder="1" applyAlignment="1">
      <alignment horizontal="center" vertical="center"/>
    </xf>
    <xf numFmtId="10" fontId="16" fillId="11" borderId="53" xfId="0" applyNumberFormat="1" applyFont="1" applyFill="1" applyBorder="1" applyAlignment="1">
      <alignment horizontal="center" vertical="center"/>
    </xf>
    <xf numFmtId="10" fontId="16" fillId="11" borderId="55" xfId="0" applyNumberFormat="1" applyFont="1" applyFill="1" applyBorder="1" applyAlignment="1">
      <alignment horizontal="center" vertical="center"/>
    </xf>
    <xf numFmtId="10" fontId="16" fillId="11" borderId="57" xfId="0" applyNumberFormat="1" applyFont="1" applyFill="1" applyBorder="1" applyAlignment="1">
      <alignment horizontal="center" vertical="center"/>
    </xf>
    <xf numFmtId="41" fontId="30" fillId="11" borderId="0" xfId="0" applyNumberFormat="1" applyFont="1" applyFill="1" applyBorder="1">
      <alignment vertical="center"/>
    </xf>
    <xf numFmtId="0" fontId="42" fillId="11" borderId="58" xfId="0" applyFont="1" applyFill="1" applyBorder="1" applyAlignment="1">
      <alignment horizontal="center" vertical="center"/>
    </xf>
    <xf numFmtId="176" fontId="36" fillId="11" borderId="63" xfId="0" applyNumberFormat="1" applyFont="1" applyFill="1" applyBorder="1" applyAlignment="1">
      <alignment horizontal="right" vertical="center"/>
    </xf>
    <xf numFmtId="176" fontId="36" fillId="11" borderId="64" xfId="0" applyNumberFormat="1" applyFont="1" applyFill="1" applyBorder="1" applyAlignment="1">
      <alignment horizontal="right" vertical="center"/>
    </xf>
    <xf numFmtId="176" fontId="36" fillId="11" borderId="60" xfId="0" applyNumberFormat="1" applyFont="1" applyFill="1" applyBorder="1" applyAlignment="1">
      <alignment horizontal="right"/>
    </xf>
    <xf numFmtId="41" fontId="36" fillId="11" borderId="0" xfId="0" applyNumberFormat="1" applyFont="1" applyFill="1" applyBorder="1" applyAlignment="1">
      <alignment horizontal="right" vertical="center"/>
    </xf>
    <xf numFmtId="41" fontId="2" fillId="10" borderId="0" xfId="0" applyNumberFormat="1" applyFont="1" applyFill="1" applyBorder="1" applyAlignment="1">
      <alignment horizontal="right"/>
    </xf>
    <xf numFmtId="176" fontId="0" fillId="11" borderId="64" xfId="0" applyNumberFormat="1" applyFill="1" applyBorder="1" applyAlignment="1">
      <alignment horizontal="right"/>
    </xf>
    <xf numFmtId="176" fontId="7" fillId="11" borderId="58" xfId="0" applyNumberFormat="1" applyFont="1" applyFill="1" applyBorder="1" applyAlignment="1">
      <alignment horizontal="right" vertical="center"/>
    </xf>
    <xf numFmtId="176" fontId="7" fillId="11" borderId="64" xfId="0" applyNumberFormat="1" applyFont="1" applyFill="1" applyBorder="1" applyAlignment="1">
      <alignment horizontal="right" vertical="center"/>
    </xf>
    <xf numFmtId="41" fontId="7" fillId="11" borderId="0" xfId="0" applyNumberFormat="1" applyFont="1" applyFill="1" applyBorder="1" applyAlignment="1">
      <alignment horizontal="right" vertical="center"/>
    </xf>
    <xf numFmtId="0" fontId="4" fillId="12" borderId="39" xfId="0" applyFont="1" applyFill="1" applyBorder="1" applyAlignment="1">
      <alignment horizontal="center" vertical="center"/>
    </xf>
    <xf numFmtId="41" fontId="4" fillId="12" borderId="39" xfId="0" applyNumberFormat="1" applyFont="1" applyFill="1" applyBorder="1" applyAlignment="1">
      <alignment horizontal="center" vertical="center"/>
    </xf>
    <xf numFmtId="41" fontId="5" fillId="12" borderId="39" xfId="0" applyNumberFormat="1" applyFont="1" applyFill="1" applyBorder="1" applyAlignment="1">
      <alignment horizontal="center" vertical="center"/>
    </xf>
    <xf numFmtId="41" fontId="32" fillId="12" borderId="39" xfId="0" applyNumberFormat="1" applyFont="1" applyFill="1" applyBorder="1" applyAlignment="1">
      <alignment horizontal="center" vertical="center"/>
    </xf>
    <xf numFmtId="41" fontId="6" fillId="12" borderId="39" xfId="0" applyNumberFormat="1" applyFont="1" applyFill="1" applyBorder="1" applyAlignment="1">
      <alignment horizontal="center" vertical="center"/>
    </xf>
    <xf numFmtId="41" fontId="4" fillId="12" borderId="1" xfId="0" applyNumberFormat="1" applyFont="1" applyFill="1" applyBorder="1" applyAlignment="1">
      <alignment horizontal="center" vertical="center"/>
    </xf>
    <xf numFmtId="41" fontId="4" fillId="12" borderId="25" xfId="0" applyNumberFormat="1" applyFont="1" applyFill="1" applyBorder="1" applyAlignment="1">
      <alignment horizontal="center" vertical="center"/>
    </xf>
    <xf numFmtId="41" fontId="4" fillId="12" borderId="42" xfId="0" applyNumberFormat="1" applyFont="1" applyFill="1" applyBorder="1" applyAlignment="1">
      <alignment horizontal="center" vertical="center"/>
    </xf>
    <xf numFmtId="41" fontId="30" fillId="12" borderId="0" xfId="0" applyNumberFormat="1" applyFont="1" applyFill="1">
      <alignment vertical="center"/>
    </xf>
    <xf numFmtId="0" fontId="0" fillId="12" borderId="0" xfId="0" applyFill="1">
      <alignment vertical="center"/>
    </xf>
    <xf numFmtId="41" fontId="2" fillId="10" borderId="0" xfId="0" applyNumberFormat="1" applyFont="1" applyFill="1" applyBorder="1" applyAlignment="1">
      <alignment horizontal="right" vertical="center"/>
    </xf>
    <xf numFmtId="41" fontId="30" fillId="13" borderId="0" xfId="0" applyNumberFormat="1" applyFont="1" applyFill="1">
      <alignment vertical="center"/>
    </xf>
    <xf numFmtId="0" fontId="0" fillId="13" borderId="0" xfId="0" applyFill="1">
      <alignment vertical="center"/>
    </xf>
    <xf numFmtId="176" fontId="10" fillId="11" borderId="81" xfId="0" applyNumberFormat="1" applyFont="1" applyFill="1" applyBorder="1" applyAlignment="1"/>
    <xf numFmtId="176" fontId="0" fillId="11" borderId="81" xfId="0" applyNumberFormat="1" applyFill="1" applyBorder="1" applyAlignment="1"/>
    <xf numFmtId="41" fontId="11" fillId="11" borderId="98" xfId="0" applyNumberFormat="1" applyFont="1" applyFill="1" applyBorder="1" applyAlignment="1">
      <alignment horizontal="center" vertical="center"/>
    </xf>
    <xf numFmtId="41" fontId="11" fillId="11" borderId="82" xfId="0" applyNumberFormat="1" applyFont="1" applyFill="1" applyBorder="1" applyAlignment="1">
      <alignment horizontal="center" vertical="center"/>
    </xf>
    <xf numFmtId="176" fontId="2" fillId="11" borderId="83" xfId="0" applyNumberFormat="1" applyFont="1" applyFill="1" applyBorder="1" applyAlignment="1">
      <alignment horizontal="right"/>
    </xf>
    <xf numFmtId="176" fontId="2" fillId="11" borderId="81" xfId="0" applyNumberFormat="1" applyFont="1" applyFill="1" applyBorder="1" applyAlignment="1">
      <alignment horizontal="right"/>
    </xf>
    <xf numFmtId="176" fontId="2" fillId="11" borderId="84" xfId="0" applyNumberFormat="1" applyFont="1" applyFill="1" applyBorder="1" applyAlignment="1">
      <alignment horizontal="right"/>
    </xf>
    <xf numFmtId="176" fontId="2" fillId="11" borderId="85" xfId="0" applyNumberFormat="1" applyFont="1" applyFill="1" applyBorder="1" applyAlignment="1">
      <alignment horizontal="right"/>
    </xf>
    <xf numFmtId="176" fontId="7" fillId="11" borderId="86" xfId="0" applyNumberFormat="1" applyFont="1" applyFill="1" applyBorder="1" applyAlignment="1">
      <alignment horizontal="right"/>
    </xf>
    <xf numFmtId="41" fontId="44" fillId="12" borderId="39" xfId="0" applyNumberFormat="1" applyFont="1" applyFill="1" applyBorder="1" applyAlignment="1">
      <alignment horizontal="center" vertical="center"/>
    </xf>
    <xf numFmtId="176" fontId="35" fillId="11" borderId="58" xfId="0" applyNumberFormat="1" applyFont="1" applyFill="1" applyBorder="1" applyAlignment="1"/>
    <xf numFmtId="41" fontId="32" fillId="11" borderId="62" xfId="0" applyNumberFormat="1" applyFont="1" applyFill="1" applyBorder="1" applyAlignment="1">
      <alignment horizontal="center" vertical="center"/>
    </xf>
    <xf numFmtId="176" fontId="36" fillId="11" borderId="59" xfId="0" applyNumberFormat="1" applyFont="1" applyFill="1" applyBorder="1" applyAlignment="1">
      <alignment horizontal="right"/>
    </xf>
    <xf numFmtId="176" fontId="36" fillId="11" borderId="58" xfId="0" applyNumberFormat="1" applyFont="1" applyFill="1" applyBorder="1" applyAlignment="1">
      <alignment horizontal="right" vertical="center"/>
    </xf>
    <xf numFmtId="176" fontId="10" fillId="11" borderId="99" xfId="0" applyNumberFormat="1" applyFont="1" applyFill="1" applyBorder="1" applyAlignment="1"/>
    <xf numFmtId="176" fontId="0" fillId="11" borderId="99" xfId="0" applyNumberFormat="1" applyFill="1" applyBorder="1" applyAlignment="1"/>
    <xf numFmtId="41" fontId="12" fillId="11" borderId="61" xfId="0" applyNumberFormat="1" applyFont="1" applyFill="1" applyBorder="1" applyAlignment="1">
      <alignment horizontal="center" vertical="center"/>
    </xf>
    <xf numFmtId="41" fontId="12" fillId="11" borderId="62" xfId="0" applyNumberFormat="1" applyFont="1" applyFill="1" applyBorder="1" applyAlignment="1">
      <alignment horizontal="center" vertical="center"/>
    </xf>
    <xf numFmtId="176" fontId="11" fillId="11" borderId="58" xfId="0" applyNumberFormat="1" applyFont="1" applyFill="1" applyBorder="1" applyAlignment="1"/>
    <xf numFmtId="0" fontId="43" fillId="11" borderId="58" xfId="0" applyFont="1" applyFill="1" applyBorder="1" applyAlignment="1">
      <alignment horizontal="center" vertical="center"/>
    </xf>
    <xf numFmtId="0" fontId="43" fillId="11" borderId="81" xfId="0" applyFont="1" applyFill="1" applyBorder="1" applyAlignment="1">
      <alignment horizontal="center" vertical="center"/>
    </xf>
    <xf numFmtId="0" fontId="42" fillId="11" borderId="81" xfId="0" applyFont="1" applyFill="1" applyBorder="1" applyAlignment="1">
      <alignment horizontal="center" vertical="center"/>
    </xf>
    <xf numFmtId="177" fontId="0" fillId="14" borderId="76" xfId="0" applyNumberForma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176" fontId="10" fillId="14" borderId="58" xfId="0" applyNumberFormat="1" applyFont="1" applyFill="1" applyBorder="1" applyAlignment="1"/>
    <xf numFmtId="176" fontId="0" fillId="14" borderId="58" xfId="0" applyNumberFormat="1" applyFill="1" applyBorder="1" applyAlignment="1"/>
    <xf numFmtId="41" fontId="11" fillId="14" borderId="61" xfId="0" applyNumberFormat="1" applyFont="1" applyFill="1" applyBorder="1" applyAlignment="1">
      <alignment horizontal="center" vertical="center"/>
    </xf>
    <xf numFmtId="177" fontId="0" fillId="15" borderId="76" xfId="0" applyNumberForma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176" fontId="10" fillId="15" borderId="58" xfId="0" applyNumberFormat="1" applyFont="1" applyFill="1" applyBorder="1" applyAlignment="1"/>
    <xf numFmtId="176" fontId="0" fillId="15" borderId="58" xfId="0" applyNumberFormat="1" applyFill="1" applyBorder="1" applyAlignment="1"/>
    <xf numFmtId="41" fontId="11" fillId="15" borderId="61" xfId="0" applyNumberFormat="1" applyFont="1" applyFill="1" applyBorder="1" applyAlignment="1">
      <alignment horizontal="center" vertical="center"/>
    </xf>
    <xf numFmtId="0" fontId="42" fillId="15" borderId="78" xfId="0" applyFont="1" applyFill="1" applyBorder="1" applyAlignment="1">
      <alignment horizontal="center" vertical="center"/>
    </xf>
    <xf numFmtId="176" fontId="41" fillId="15" borderId="58" xfId="0" applyNumberFormat="1" applyFont="1" applyFill="1" applyBorder="1" applyAlignment="1"/>
    <xf numFmtId="176" fontId="38" fillId="14" borderId="58" xfId="0" applyNumberFormat="1" applyFont="1" applyFill="1" applyBorder="1" applyAlignment="1"/>
    <xf numFmtId="176" fontId="35" fillId="14" borderId="58" xfId="0" applyNumberFormat="1" applyFont="1" applyFill="1" applyBorder="1" applyAlignment="1"/>
    <xf numFmtId="41" fontId="32" fillId="14" borderId="61" xfId="0" applyNumberFormat="1" applyFont="1" applyFill="1" applyBorder="1" applyAlignment="1">
      <alignment horizontal="center" vertical="center"/>
    </xf>
    <xf numFmtId="0" fontId="42" fillId="14" borderId="78" xfId="0" applyFont="1" applyFill="1" applyBorder="1" applyAlignment="1">
      <alignment horizontal="center" vertical="center"/>
    </xf>
    <xf numFmtId="0" fontId="43" fillId="14" borderId="58" xfId="0" applyFont="1" applyFill="1" applyBorder="1" applyAlignment="1">
      <alignment horizontal="center" vertical="center"/>
    </xf>
    <xf numFmtId="0" fontId="42" fillId="14" borderId="58" xfId="0" applyFont="1" applyFill="1" applyBorder="1" applyAlignment="1">
      <alignment horizontal="center" vertical="center"/>
    </xf>
    <xf numFmtId="41" fontId="44" fillId="16" borderId="39" xfId="0" applyNumberFormat="1" applyFont="1" applyFill="1" applyBorder="1" applyAlignment="1">
      <alignment horizontal="center" vertical="center"/>
    </xf>
    <xf numFmtId="176" fontId="42" fillId="11" borderId="81" xfId="0" applyNumberFormat="1" applyFont="1" applyFill="1" applyBorder="1" applyAlignment="1">
      <alignment horizontal="center" vertical="center"/>
    </xf>
    <xf numFmtId="176" fontId="42" fillId="15" borderId="81" xfId="0" applyNumberFormat="1" applyFont="1" applyFill="1" applyBorder="1" applyAlignment="1">
      <alignment horizontal="center" vertical="center"/>
    </xf>
    <xf numFmtId="176" fontId="42" fillId="14" borderId="81" xfId="0" applyNumberFormat="1" applyFont="1" applyFill="1" applyBorder="1" applyAlignment="1">
      <alignment horizontal="center" vertical="center"/>
    </xf>
    <xf numFmtId="176" fontId="42" fillId="11" borderId="69" xfId="0" applyNumberFormat="1" applyFont="1" applyFill="1" applyBorder="1" applyAlignment="1">
      <alignment horizontal="center" vertical="center"/>
    </xf>
    <xf numFmtId="176" fontId="42" fillId="11" borderId="47" xfId="0" applyNumberFormat="1" applyFont="1" applyFill="1" applyBorder="1" applyAlignment="1">
      <alignment horizontal="center" vertical="center"/>
    </xf>
    <xf numFmtId="176" fontId="45" fillId="11" borderId="47" xfId="0" applyNumberFormat="1" applyFont="1" applyFill="1" applyBorder="1" applyAlignment="1">
      <alignment horizontal="center" vertical="center"/>
    </xf>
    <xf numFmtId="0" fontId="42" fillId="11" borderId="78" xfId="0" applyFont="1" applyFill="1" applyBorder="1" applyAlignment="1">
      <alignment horizontal="center" vertical="center"/>
    </xf>
    <xf numFmtId="176" fontId="42" fillId="11" borderId="99" xfId="0" applyNumberFormat="1" applyFont="1" applyFill="1" applyBorder="1" applyAlignment="1">
      <alignment horizontal="center" vertical="center"/>
    </xf>
    <xf numFmtId="0" fontId="43" fillId="15" borderId="58" xfId="0" applyFont="1" applyFill="1" applyBorder="1" applyAlignment="1">
      <alignment horizontal="center" vertical="center"/>
    </xf>
    <xf numFmtId="0" fontId="42" fillId="15" borderId="58" xfId="0" applyFont="1" applyFill="1" applyBorder="1" applyAlignment="1">
      <alignment horizontal="center" vertical="center"/>
    </xf>
    <xf numFmtId="176" fontId="42" fillId="15" borderId="58" xfId="0" applyNumberFormat="1" applyFont="1" applyFill="1" applyBorder="1" applyAlignment="1">
      <alignment horizontal="center" vertical="center"/>
    </xf>
    <xf numFmtId="176" fontId="42" fillId="14" borderId="58" xfId="0" applyNumberFormat="1" applyFont="1" applyFill="1" applyBorder="1" applyAlignment="1">
      <alignment horizontal="center" vertical="center"/>
    </xf>
    <xf numFmtId="176" fontId="42" fillId="11" borderId="58" xfId="0" applyNumberFormat="1" applyFont="1" applyFill="1" applyBorder="1" applyAlignment="1">
      <alignment horizontal="center" vertical="center"/>
    </xf>
    <xf numFmtId="176" fontId="46" fillId="11" borderId="58" xfId="0" applyNumberFormat="1" applyFont="1" applyFill="1" applyBorder="1" applyAlignment="1">
      <alignment horizontal="center" vertical="center"/>
    </xf>
    <xf numFmtId="0" fontId="42" fillId="15" borderId="90" xfId="0" applyFont="1" applyFill="1" applyBorder="1" applyAlignment="1">
      <alignment horizontal="center" vertical="center"/>
    </xf>
    <xf numFmtId="0" fontId="42" fillId="11" borderId="91" xfId="0" applyFont="1" applyFill="1" applyBorder="1" applyAlignment="1">
      <alignment horizontal="center" vertical="center"/>
    </xf>
    <xf numFmtId="0" fontId="43" fillId="11" borderId="40" xfId="0" applyFont="1" applyFill="1" applyBorder="1" applyAlignment="1">
      <alignment horizontal="center" vertical="center"/>
    </xf>
    <xf numFmtId="0" fontId="42" fillId="11" borderId="40" xfId="0" applyFont="1" applyFill="1" applyBorder="1" applyAlignment="1">
      <alignment horizontal="center" vertical="center"/>
    </xf>
    <xf numFmtId="176" fontId="42" fillId="11" borderId="40" xfId="0" applyNumberFormat="1" applyFont="1" applyFill="1" applyBorder="1" applyAlignment="1">
      <alignment horizontal="center" vertical="center"/>
    </xf>
    <xf numFmtId="178" fontId="45" fillId="11" borderId="40" xfId="0" applyNumberFormat="1" applyFont="1" applyFill="1" applyBorder="1" applyAlignment="1">
      <alignment horizontal="center" vertical="center"/>
    </xf>
    <xf numFmtId="176" fontId="42" fillId="11" borderId="75" xfId="0" applyNumberFormat="1" applyFont="1" applyFill="1" applyBorder="1" applyAlignment="1">
      <alignment horizontal="center" vertical="center"/>
    </xf>
    <xf numFmtId="42" fontId="45" fillId="11" borderId="47" xfId="0" applyNumberFormat="1" applyFont="1" applyFill="1" applyBorder="1" applyAlignment="1">
      <alignment horizontal="center" vertical="center"/>
    </xf>
    <xf numFmtId="9" fontId="45" fillId="11" borderId="3" xfId="0" applyNumberFormat="1" applyFont="1" applyFill="1" applyBorder="1" applyAlignment="1">
      <alignment horizontal="center" vertical="center"/>
    </xf>
    <xf numFmtId="41" fontId="1" fillId="11" borderId="7" xfId="0" applyNumberFormat="1" applyFont="1" applyFill="1" applyBorder="1" applyAlignment="1">
      <alignment horizontal="center" vertical="center"/>
    </xf>
    <xf numFmtId="41" fontId="1" fillId="11" borderId="3" xfId="0" applyNumberFormat="1" applyFont="1" applyFill="1" applyBorder="1" applyAlignment="1">
      <alignment horizontal="center" vertical="center"/>
    </xf>
    <xf numFmtId="41" fontId="1" fillId="11" borderId="38" xfId="0" applyNumberFormat="1" applyFont="1" applyFill="1" applyBorder="1" applyAlignment="1">
      <alignment horizontal="center" vertical="center"/>
    </xf>
    <xf numFmtId="42" fontId="3" fillId="11" borderId="100" xfId="0" applyNumberFormat="1" applyFont="1" applyFill="1" applyBorder="1" applyAlignment="1">
      <alignment horizontal="center"/>
    </xf>
    <xf numFmtId="42" fontId="3" fillId="11" borderId="0" xfId="0" applyNumberFormat="1" applyFont="1" applyFill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101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10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42" fontId="3" fillId="9" borderId="100" xfId="0" applyNumberFormat="1" applyFont="1" applyFill="1" applyBorder="1" applyAlignment="1">
      <alignment horizontal="center"/>
    </xf>
    <xf numFmtId="42" fontId="3" fillId="9" borderId="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0"/>
    <pageSetUpPr fitToPage="1"/>
  </sheetPr>
  <dimension ref="A1:X41"/>
  <sheetViews>
    <sheetView tabSelected="1" zoomScale="85" zoomScaleNormal="85" workbookViewId="0">
      <pane xSplit="2" ySplit="2" topLeftCell="C3" activePane="bottomRight" state="frozenSplit"/>
      <selection pane="topRight"/>
      <selection pane="bottomLeft"/>
      <selection pane="bottomRight" activeCell="L22" sqref="L22"/>
    </sheetView>
  </sheetViews>
  <sheetFormatPr defaultRowHeight="16.5" x14ac:dyDescent="0.3"/>
  <cols>
    <col min="1" max="1" width="13.25" style="313" customWidth="1"/>
    <col min="2" max="2" width="5" style="313" customWidth="1"/>
    <col min="3" max="3" width="8.25" style="313" customWidth="1"/>
    <col min="4" max="6" width="7" style="313" customWidth="1"/>
    <col min="7" max="8" width="12" style="313" customWidth="1"/>
    <col min="9" max="9" width="8.625" style="313" customWidth="1"/>
    <col min="10" max="10" width="22.375" style="313" customWidth="1"/>
    <col min="11" max="11" width="17.75" style="313" customWidth="1"/>
    <col min="12" max="12" width="19.75" style="313" customWidth="1"/>
    <col min="13" max="13" width="16.5" style="313" customWidth="1"/>
    <col min="14" max="20" width="18.375" style="313" customWidth="1"/>
    <col min="21" max="21" width="9" style="312" customWidth="1"/>
    <col min="22" max="22" width="11.25" style="312" customWidth="1"/>
    <col min="23" max="23" width="10" style="312" customWidth="1"/>
    <col min="24" max="24" width="9.375" style="312" customWidth="1"/>
    <col min="25" max="16384" width="9" style="313"/>
  </cols>
  <sheetData>
    <row r="1" spans="1:24" ht="18.75" x14ac:dyDescent="0.25">
      <c r="A1" s="316" t="s">
        <v>149</v>
      </c>
      <c r="B1" s="439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1"/>
      <c r="N1" s="317"/>
      <c r="O1" s="442" t="s">
        <v>0</v>
      </c>
      <c r="P1" s="443"/>
      <c r="Q1" s="443"/>
      <c r="R1" s="443"/>
      <c r="S1" s="443"/>
      <c r="T1" s="443"/>
    </row>
    <row r="2" spans="1:24" s="371" customFormat="1" x14ac:dyDescent="0.3">
      <c r="A2" s="362" t="s">
        <v>1</v>
      </c>
      <c r="B2" s="363" t="s">
        <v>2</v>
      </c>
      <c r="C2" s="363" t="s">
        <v>32</v>
      </c>
      <c r="D2" s="363" t="s">
        <v>16</v>
      </c>
      <c r="E2" s="384" t="s">
        <v>151</v>
      </c>
      <c r="F2" s="365" t="s">
        <v>74</v>
      </c>
      <c r="G2" s="384" t="s">
        <v>3</v>
      </c>
      <c r="H2" s="415" t="s">
        <v>70</v>
      </c>
      <c r="I2" s="384" t="s">
        <v>71</v>
      </c>
      <c r="J2" s="366" t="s">
        <v>150</v>
      </c>
      <c r="K2" s="366" t="s">
        <v>141</v>
      </c>
      <c r="L2" s="367" t="s">
        <v>42</v>
      </c>
      <c r="M2" s="367" t="s">
        <v>5</v>
      </c>
      <c r="N2" s="368" t="s">
        <v>6</v>
      </c>
      <c r="O2" s="369" t="s">
        <v>0</v>
      </c>
      <c r="P2" s="363" t="s">
        <v>7</v>
      </c>
      <c r="Q2" s="363" t="s">
        <v>8</v>
      </c>
      <c r="R2" s="363" t="s">
        <v>9</v>
      </c>
      <c r="S2" s="363" t="s">
        <v>10</v>
      </c>
      <c r="T2" s="364" t="s">
        <v>11</v>
      </c>
      <c r="U2" s="370"/>
      <c r="V2" s="370"/>
      <c r="W2" s="370"/>
      <c r="X2" s="370"/>
    </row>
    <row r="3" spans="1:24" s="286" customFormat="1" ht="17.25" thickBot="1" x14ac:dyDescent="0.35">
      <c r="A3" s="308">
        <v>44896</v>
      </c>
      <c r="B3" s="309" t="s">
        <v>152</v>
      </c>
      <c r="C3" s="422">
        <v>3</v>
      </c>
      <c r="D3" s="395">
        <v>1</v>
      </c>
      <c r="E3" s="396">
        <v>2</v>
      </c>
      <c r="F3" s="396">
        <v>3</v>
      </c>
      <c r="G3" s="416">
        <f t="shared" ref="G3" si="0">IF(C3=0,"0",J3/C3)</f>
        <v>1096666.6666666667</v>
      </c>
      <c r="H3" s="416">
        <f t="shared" ref="H3" si="1">IF(I3=0,"0",J3/I3)</f>
        <v>548333.33333333337</v>
      </c>
      <c r="I3" s="416">
        <v>6</v>
      </c>
      <c r="J3" s="375">
        <v>3290000</v>
      </c>
      <c r="K3" s="375"/>
      <c r="L3" s="376"/>
      <c r="M3" s="377"/>
      <c r="N3" s="378"/>
      <c r="O3" s="379">
        <f t="shared" ref="O3:O27" si="2">SUM(P3,Q3,R3,S3,T3)</f>
        <v>0</v>
      </c>
      <c r="P3" s="380"/>
      <c r="Q3" s="380"/>
      <c r="R3" s="381"/>
      <c r="S3" s="382"/>
      <c r="T3" s="383"/>
      <c r="U3" s="357"/>
      <c r="V3" s="357"/>
      <c r="W3" s="357"/>
      <c r="X3" s="285"/>
    </row>
    <row r="4" spans="1:24" ht="17.25" thickBot="1" x14ac:dyDescent="0.35">
      <c r="A4" s="308">
        <v>44897</v>
      </c>
      <c r="B4" s="309" t="s">
        <v>144</v>
      </c>
      <c r="C4" s="422">
        <v>2</v>
      </c>
      <c r="D4" s="394">
        <v>1</v>
      </c>
      <c r="E4" s="352">
        <v>1</v>
      </c>
      <c r="F4" s="352">
        <v>1</v>
      </c>
      <c r="G4" s="416">
        <f t="shared" ref="G4:G33" si="3">IF(C4=0,"0",J4/C4)</f>
        <v>930000</v>
      </c>
      <c r="H4" s="416">
        <f t="shared" ref="H4:H33" si="4">IF(I4=0,"0",J4/I4)</f>
        <v>372000</v>
      </c>
      <c r="I4" s="423">
        <v>5</v>
      </c>
      <c r="J4" s="287">
        <v>1860000</v>
      </c>
      <c r="K4" s="389"/>
      <c r="L4" s="390"/>
      <c r="M4" s="288"/>
      <c r="N4" s="289"/>
      <c r="O4" s="290">
        <f t="shared" si="2"/>
        <v>0</v>
      </c>
      <c r="P4" s="291"/>
      <c r="Q4" s="291"/>
      <c r="R4" s="292"/>
      <c r="S4" s="293"/>
      <c r="T4" s="294"/>
      <c r="V4" s="314"/>
      <c r="W4" s="314"/>
    </row>
    <row r="5" spans="1:24" ht="17.25" thickBot="1" x14ac:dyDescent="0.35">
      <c r="A5" s="402">
        <v>44898</v>
      </c>
      <c r="B5" s="403" t="s">
        <v>145</v>
      </c>
      <c r="C5" s="407"/>
      <c r="D5" s="424"/>
      <c r="E5" s="425"/>
      <c r="F5" s="425"/>
      <c r="G5" s="417" t="str">
        <f t="shared" si="3"/>
        <v>0</v>
      </c>
      <c r="H5" s="417" t="str">
        <f t="shared" si="4"/>
        <v>0</v>
      </c>
      <c r="I5" s="426"/>
      <c r="J5" s="404"/>
      <c r="K5" s="404"/>
      <c r="L5" s="405"/>
      <c r="M5" s="406"/>
      <c r="N5" s="289"/>
      <c r="O5" s="290">
        <f t="shared" si="2"/>
        <v>0</v>
      </c>
      <c r="P5" s="291"/>
      <c r="Q5" s="291"/>
      <c r="R5" s="292"/>
      <c r="S5" s="293"/>
      <c r="T5" s="294"/>
      <c r="V5" s="314"/>
    </row>
    <row r="6" spans="1:24" s="311" customFormat="1" ht="17.25" thickBot="1" x14ac:dyDescent="0.35">
      <c r="A6" s="397">
        <v>44899</v>
      </c>
      <c r="B6" s="398" t="s">
        <v>146</v>
      </c>
      <c r="C6" s="412"/>
      <c r="D6" s="413"/>
      <c r="E6" s="414"/>
      <c r="F6" s="414"/>
      <c r="G6" s="418" t="str">
        <f t="shared" si="3"/>
        <v>0</v>
      </c>
      <c r="H6" s="418" t="str">
        <f t="shared" si="4"/>
        <v>0</v>
      </c>
      <c r="I6" s="427"/>
      <c r="J6" s="409"/>
      <c r="K6" s="409"/>
      <c r="L6" s="410"/>
      <c r="M6" s="411"/>
      <c r="N6" s="386"/>
      <c r="O6" s="387">
        <f t="shared" si="2"/>
        <v>0</v>
      </c>
      <c r="P6" s="388"/>
      <c r="Q6" s="388"/>
      <c r="R6" s="353"/>
      <c r="S6" s="354"/>
      <c r="T6" s="355"/>
      <c r="U6" s="310"/>
      <c r="V6" s="356"/>
      <c r="W6" s="310"/>
      <c r="X6" s="310"/>
    </row>
    <row r="7" spans="1:24" ht="17.25" thickBot="1" x14ac:dyDescent="0.35">
      <c r="A7" s="308">
        <v>44900</v>
      </c>
      <c r="B7" s="309" t="s">
        <v>147</v>
      </c>
      <c r="C7" s="422">
        <v>6</v>
      </c>
      <c r="D7" s="394">
        <v>2</v>
      </c>
      <c r="E7" s="352">
        <v>4</v>
      </c>
      <c r="F7" s="352">
        <v>4</v>
      </c>
      <c r="G7" s="416">
        <f t="shared" si="3"/>
        <v>790000</v>
      </c>
      <c r="H7" s="416">
        <f t="shared" si="4"/>
        <v>677142.85714285716</v>
      </c>
      <c r="I7" s="428">
        <v>7</v>
      </c>
      <c r="J7" s="287">
        <v>4740000</v>
      </c>
      <c r="K7" s="287"/>
      <c r="L7" s="385"/>
      <c r="M7" s="288"/>
      <c r="N7" s="289"/>
      <c r="O7" s="290">
        <f t="shared" si="2"/>
        <v>0</v>
      </c>
      <c r="P7" s="296"/>
      <c r="Q7" s="296"/>
      <c r="R7" s="297"/>
      <c r="S7" s="298"/>
      <c r="T7" s="294"/>
    </row>
    <row r="8" spans="1:24" ht="17.25" thickBot="1" x14ac:dyDescent="0.35">
      <c r="A8" s="308">
        <v>44901</v>
      </c>
      <c r="B8" s="309" t="s">
        <v>148</v>
      </c>
      <c r="C8" s="422">
        <v>3</v>
      </c>
      <c r="D8" s="394">
        <v>2</v>
      </c>
      <c r="E8" s="352">
        <v>1</v>
      </c>
      <c r="F8" s="352">
        <v>2</v>
      </c>
      <c r="G8" s="416">
        <f t="shared" si="3"/>
        <v>1176666.6666666667</v>
      </c>
      <c r="H8" s="416">
        <f t="shared" si="4"/>
        <v>882500</v>
      </c>
      <c r="I8" s="428">
        <v>4</v>
      </c>
      <c r="J8" s="287">
        <v>3530000</v>
      </c>
      <c r="K8" s="287"/>
      <c r="L8" s="295"/>
      <c r="M8" s="391"/>
      <c r="N8" s="392"/>
      <c r="O8" s="290">
        <f t="shared" si="2"/>
        <v>0</v>
      </c>
      <c r="P8" s="359"/>
      <c r="Q8" s="359"/>
      <c r="R8" s="359"/>
      <c r="S8" s="360"/>
      <c r="T8" s="294"/>
      <c r="U8" s="361"/>
    </row>
    <row r="9" spans="1:24" s="374" customFormat="1" ht="17.25" thickBot="1" x14ac:dyDescent="0.35">
      <c r="A9" s="308">
        <v>44902</v>
      </c>
      <c r="B9" s="309" t="s">
        <v>142</v>
      </c>
      <c r="C9" s="422">
        <v>7</v>
      </c>
      <c r="D9" s="394">
        <v>2</v>
      </c>
      <c r="E9" s="352">
        <v>5</v>
      </c>
      <c r="F9" s="352">
        <v>5</v>
      </c>
      <c r="G9" s="416">
        <f t="shared" si="3"/>
        <v>835714.28571428568</v>
      </c>
      <c r="H9" s="416">
        <f t="shared" si="4"/>
        <v>731250</v>
      </c>
      <c r="I9" s="428">
        <v>8</v>
      </c>
      <c r="J9" s="287">
        <v>5850000</v>
      </c>
      <c r="K9" s="393"/>
      <c r="L9" s="295"/>
      <c r="M9" s="288"/>
      <c r="N9" s="289"/>
      <c r="O9" s="290">
        <f t="shared" si="2"/>
        <v>0</v>
      </c>
      <c r="P9" s="291"/>
      <c r="Q9" s="291"/>
      <c r="R9" s="292"/>
      <c r="S9" s="293"/>
      <c r="T9" s="294"/>
      <c r="U9" s="373"/>
      <c r="V9" s="373"/>
      <c r="W9" s="373"/>
      <c r="X9" s="373"/>
    </row>
    <row r="10" spans="1:24" s="286" customFormat="1" ht="17.25" thickBot="1" x14ac:dyDescent="0.35">
      <c r="A10" s="308">
        <v>44903</v>
      </c>
      <c r="B10" s="309" t="s">
        <v>143</v>
      </c>
      <c r="C10" s="422">
        <v>4</v>
      </c>
      <c r="D10" s="394">
        <v>1</v>
      </c>
      <c r="E10" s="352">
        <v>3</v>
      </c>
      <c r="F10" s="352">
        <v>3</v>
      </c>
      <c r="G10" s="416">
        <f t="shared" si="3"/>
        <v>937500</v>
      </c>
      <c r="H10" s="416">
        <f t="shared" si="4"/>
        <v>625000</v>
      </c>
      <c r="I10" s="428">
        <v>6</v>
      </c>
      <c r="J10" s="287">
        <v>3750000</v>
      </c>
      <c r="K10" s="287"/>
      <c r="L10" s="295"/>
      <c r="M10" s="288"/>
      <c r="N10" s="289"/>
      <c r="O10" s="290">
        <f>SUM(P10,Q10,R10,S10,T10)</f>
        <v>0</v>
      </c>
      <c r="P10" s="291"/>
      <c r="Q10" s="291"/>
      <c r="R10" s="292"/>
      <c r="S10" s="293"/>
      <c r="T10" s="294"/>
      <c r="U10" s="285"/>
      <c r="V10" s="285"/>
      <c r="W10" s="285"/>
      <c r="X10" s="285"/>
    </row>
    <row r="11" spans="1:24" ht="17.25" thickBot="1" x14ac:dyDescent="0.35">
      <c r="A11" s="308">
        <v>44904</v>
      </c>
      <c r="B11" s="309" t="s">
        <v>144</v>
      </c>
      <c r="C11" s="422">
        <v>7</v>
      </c>
      <c r="D11" s="394">
        <v>2</v>
      </c>
      <c r="E11" s="352">
        <v>5</v>
      </c>
      <c r="F11" s="352">
        <v>2</v>
      </c>
      <c r="G11" s="416">
        <f t="shared" si="3"/>
        <v>787142.85714285716</v>
      </c>
      <c r="H11" s="416">
        <f t="shared" si="4"/>
        <v>787142.85714285716</v>
      </c>
      <c r="I11" s="428">
        <v>7</v>
      </c>
      <c r="J11" s="287">
        <v>5510000</v>
      </c>
      <c r="K11" s="287"/>
      <c r="L11" s="295"/>
      <c r="M11" s="288"/>
      <c r="N11" s="289"/>
      <c r="O11" s="290">
        <f t="shared" si="2"/>
        <v>0</v>
      </c>
      <c r="P11" s="291"/>
      <c r="Q11" s="291"/>
      <c r="R11" s="292"/>
      <c r="S11" s="293"/>
      <c r="T11" s="294"/>
    </row>
    <row r="12" spans="1:24" ht="17.25" thickBot="1" x14ac:dyDescent="0.35">
      <c r="A12" s="402">
        <v>44905</v>
      </c>
      <c r="B12" s="403" t="s">
        <v>145</v>
      </c>
      <c r="C12" s="407"/>
      <c r="D12" s="424"/>
      <c r="E12" s="425"/>
      <c r="F12" s="425"/>
      <c r="G12" s="417" t="str">
        <f t="shared" si="3"/>
        <v>0</v>
      </c>
      <c r="H12" s="417" t="str">
        <f t="shared" si="4"/>
        <v>0</v>
      </c>
      <c r="I12" s="426"/>
      <c r="J12" s="404"/>
      <c r="K12" s="404"/>
      <c r="L12" s="405"/>
      <c r="M12" s="406"/>
      <c r="N12" s="289"/>
      <c r="O12" s="290">
        <f t="shared" si="2"/>
        <v>0</v>
      </c>
      <c r="P12" s="291"/>
      <c r="Q12" s="291"/>
      <c r="R12" s="292"/>
      <c r="S12" s="293"/>
      <c r="T12" s="294"/>
      <c r="V12" s="314"/>
    </row>
    <row r="13" spans="1:24" ht="17.25" thickBot="1" x14ac:dyDescent="0.35">
      <c r="A13" s="397">
        <v>44906</v>
      </c>
      <c r="B13" s="398" t="s">
        <v>146</v>
      </c>
      <c r="C13" s="412"/>
      <c r="D13" s="413"/>
      <c r="E13" s="414"/>
      <c r="F13" s="414"/>
      <c r="G13" s="418" t="str">
        <f t="shared" si="3"/>
        <v>0</v>
      </c>
      <c r="H13" s="418" t="str">
        <f t="shared" si="4"/>
        <v>0</v>
      </c>
      <c r="I13" s="427"/>
      <c r="J13" s="399"/>
      <c r="K13" s="399"/>
      <c r="L13" s="400"/>
      <c r="M13" s="401"/>
      <c r="N13" s="289"/>
      <c r="O13" s="290">
        <f t="shared" si="2"/>
        <v>0</v>
      </c>
      <c r="P13" s="296"/>
      <c r="Q13" s="296"/>
      <c r="R13" s="297"/>
      <c r="S13" s="298"/>
      <c r="T13" s="294"/>
      <c r="V13" s="315"/>
    </row>
    <row r="14" spans="1:24" ht="17.25" thickBot="1" x14ac:dyDescent="0.35">
      <c r="A14" s="308">
        <v>44907</v>
      </c>
      <c r="B14" s="309" t="s">
        <v>147</v>
      </c>
      <c r="C14" s="422">
        <v>1</v>
      </c>
      <c r="D14" s="394">
        <v>0</v>
      </c>
      <c r="E14" s="352">
        <v>1</v>
      </c>
      <c r="F14" s="352">
        <v>1</v>
      </c>
      <c r="G14" s="416">
        <f t="shared" si="3"/>
        <v>1210000</v>
      </c>
      <c r="H14" s="416">
        <f t="shared" si="4"/>
        <v>172857.14285714287</v>
      </c>
      <c r="I14" s="428">
        <v>7</v>
      </c>
      <c r="J14" s="287">
        <v>1210000</v>
      </c>
      <c r="K14" s="287"/>
      <c r="L14" s="295"/>
      <c r="M14" s="288"/>
      <c r="N14" s="289"/>
      <c r="O14" s="290">
        <f t="shared" si="2"/>
        <v>0</v>
      </c>
      <c r="P14" s="296"/>
      <c r="Q14" s="296"/>
      <c r="R14" s="297"/>
      <c r="S14" s="298"/>
      <c r="T14" s="294"/>
      <c r="V14" s="315"/>
    </row>
    <row r="15" spans="1:24" ht="17.25" thickBot="1" x14ac:dyDescent="0.35">
      <c r="A15" s="308">
        <v>44908</v>
      </c>
      <c r="B15" s="309" t="s">
        <v>148</v>
      </c>
      <c r="C15" s="422">
        <v>3</v>
      </c>
      <c r="D15" s="394">
        <v>2</v>
      </c>
      <c r="E15" s="352">
        <v>1</v>
      </c>
      <c r="F15" s="352">
        <v>2</v>
      </c>
      <c r="G15" s="416">
        <f t="shared" si="3"/>
        <v>706666.66666666663</v>
      </c>
      <c r="H15" s="416">
        <f t="shared" si="4"/>
        <v>706666.66666666663</v>
      </c>
      <c r="I15" s="428">
        <v>3</v>
      </c>
      <c r="J15" s="287">
        <v>2120000</v>
      </c>
      <c r="K15" s="287"/>
      <c r="L15" s="295"/>
      <c r="M15" s="391"/>
      <c r="N15" s="392"/>
      <c r="O15" s="290">
        <f t="shared" si="2"/>
        <v>0</v>
      </c>
      <c r="P15" s="359"/>
      <c r="Q15" s="359"/>
      <c r="R15" s="359"/>
      <c r="S15" s="360"/>
      <c r="T15" s="294"/>
      <c r="U15" s="361"/>
    </row>
    <row r="16" spans="1:24" s="374" customFormat="1" ht="16.5" customHeight="1" thickBot="1" x14ac:dyDescent="0.35">
      <c r="A16" s="308">
        <v>44909</v>
      </c>
      <c r="B16" s="309" t="s">
        <v>142</v>
      </c>
      <c r="C16" s="422">
        <v>5</v>
      </c>
      <c r="D16" s="394">
        <v>2</v>
      </c>
      <c r="E16" s="352">
        <v>3</v>
      </c>
      <c r="F16" s="352">
        <v>2</v>
      </c>
      <c r="G16" s="416">
        <f t="shared" si="3"/>
        <v>1110000</v>
      </c>
      <c r="H16" s="416">
        <f t="shared" si="4"/>
        <v>693750</v>
      </c>
      <c r="I16" s="428">
        <v>8</v>
      </c>
      <c r="J16" s="287">
        <v>5550000</v>
      </c>
      <c r="K16" s="393"/>
      <c r="L16" s="295"/>
      <c r="M16" s="288"/>
      <c r="N16" s="289"/>
      <c r="O16" s="290">
        <f t="shared" si="2"/>
        <v>0</v>
      </c>
      <c r="P16" s="291"/>
      <c r="Q16" s="291"/>
      <c r="R16" s="292"/>
      <c r="S16" s="293"/>
      <c r="T16" s="294"/>
      <c r="U16" s="373"/>
      <c r="V16" s="373"/>
      <c r="W16" s="373"/>
      <c r="X16" s="373"/>
    </row>
    <row r="17" spans="1:24" s="286" customFormat="1" ht="17.25" thickBot="1" x14ac:dyDescent="0.35">
      <c r="A17" s="308">
        <v>44910</v>
      </c>
      <c r="B17" s="309" t="s">
        <v>143</v>
      </c>
      <c r="C17" s="422">
        <v>3</v>
      </c>
      <c r="D17" s="394">
        <v>1</v>
      </c>
      <c r="E17" s="352">
        <v>2</v>
      </c>
      <c r="F17" s="352">
        <v>3</v>
      </c>
      <c r="G17" s="416">
        <f t="shared" si="3"/>
        <v>1046666.6666666666</v>
      </c>
      <c r="H17" s="416">
        <f t="shared" si="4"/>
        <v>448571.42857142858</v>
      </c>
      <c r="I17" s="428">
        <v>7</v>
      </c>
      <c r="J17" s="287">
        <v>3140000</v>
      </c>
      <c r="K17" s="287"/>
      <c r="L17" s="295"/>
      <c r="M17" s="288"/>
      <c r="N17" s="289"/>
      <c r="O17" s="290">
        <f t="shared" si="2"/>
        <v>0</v>
      </c>
      <c r="P17" s="291"/>
      <c r="Q17" s="291"/>
      <c r="R17" s="292"/>
      <c r="S17" s="293"/>
      <c r="T17" s="294"/>
      <c r="U17" s="285"/>
      <c r="V17" s="285"/>
      <c r="W17" s="285"/>
      <c r="X17" s="285"/>
    </row>
    <row r="18" spans="1:24" ht="17.25" thickBot="1" x14ac:dyDescent="0.35">
      <c r="A18" s="308">
        <v>44911</v>
      </c>
      <c r="B18" s="309" t="s">
        <v>144</v>
      </c>
      <c r="C18" s="422">
        <v>4</v>
      </c>
      <c r="D18" s="394">
        <v>1</v>
      </c>
      <c r="E18" s="352">
        <v>3</v>
      </c>
      <c r="F18" s="352">
        <v>3</v>
      </c>
      <c r="G18" s="416">
        <f t="shared" si="3"/>
        <v>872500</v>
      </c>
      <c r="H18" s="416">
        <f t="shared" si="4"/>
        <v>498571.42857142858</v>
      </c>
      <c r="I18" s="428">
        <v>7</v>
      </c>
      <c r="J18" s="287">
        <v>3490000</v>
      </c>
      <c r="K18" s="287"/>
      <c r="L18" s="295"/>
      <c r="M18" s="288"/>
      <c r="N18" s="289"/>
      <c r="O18" s="290">
        <f t="shared" si="2"/>
        <v>0</v>
      </c>
      <c r="P18" s="291"/>
      <c r="Q18" s="291"/>
      <c r="R18" s="292"/>
      <c r="S18" s="293"/>
      <c r="T18" s="294"/>
    </row>
    <row r="19" spans="1:24" ht="17.25" thickBot="1" x14ac:dyDescent="0.35">
      <c r="A19" s="402">
        <v>44912</v>
      </c>
      <c r="B19" s="403" t="s">
        <v>145</v>
      </c>
      <c r="C19" s="407"/>
      <c r="D19" s="424"/>
      <c r="E19" s="425"/>
      <c r="F19" s="425"/>
      <c r="G19" s="417" t="str">
        <f t="shared" si="3"/>
        <v>0</v>
      </c>
      <c r="H19" s="417" t="str">
        <f t="shared" si="4"/>
        <v>0</v>
      </c>
      <c r="I19" s="426"/>
      <c r="J19" s="408"/>
      <c r="K19" s="404"/>
      <c r="L19" s="405"/>
      <c r="M19" s="406"/>
      <c r="N19" s="289"/>
      <c r="O19" s="290">
        <f t="shared" si="2"/>
        <v>0</v>
      </c>
      <c r="P19" s="291"/>
      <c r="Q19" s="291"/>
      <c r="R19" s="292"/>
      <c r="S19" s="293"/>
      <c r="T19" s="294"/>
      <c r="V19" s="314"/>
    </row>
    <row r="20" spans="1:24" ht="17.25" thickBot="1" x14ac:dyDescent="0.35">
      <c r="A20" s="397">
        <v>44913</v>
      </c>
      <c r="B20" s="398" t="s">
        <v>146</v>
      </c>
      <c r="C20" s="412"/>
      <c r="D20" s="413"/>
      <c r="E20" s="414"/>
      <c r="F20" s="414"/>
      <c r="G20" s="418" t="str">
        <f t="shared" si="3"/>
        <v>0</v>
      </c>
      <c r="H20" s="418" t="str">
        <f t="shared" si="4"/>
        <v>0</v>
      </c>
      <c r="I20" s="427"/>
      <c r="J20" s="399"/>
      <c r="K20" s="399"/>
      <c r="L20" s="400"/>
      <c r="M20" s="401"/>
      <c r="N20" s="289"/>
      <c r="O20" s="290">
        <f t="shared" si="2"/>
        <v>0</v>
      </c>
      <c r="P20" s="296"/>
      <c r="Q20" s="296"/>
      <c r="R20" s="297"/>
      <c r="S20" s="298"/>
      <c r="T20" s="294"/>
      <c r="V20" s="315"/>
    </row>
    <row r="21" spans="1:24" ht="17.25" thickBot="1" x14ac:dyDescent="0.35">
      <c r="A21" s="308">
        <v>44914</v>
      </c>
      <c r="B21" s="309" t="s">
        <v>147</v>
      </c>
      <c r="C21" s="422">
        <v>5</v>
      </c>
      <c r="D21" s="394">
        <v>1</v>
      </c>
      <c r="E21" s="352">
        <v>4</v>
      </c>
      <c r="F21" s="352">
        <v>3</v>
      </c>
      <c r="G21" s="416">
        <f t="shared" si="3"/>
        <v>744000</v>
      </c>
      <c r="H21" s="416">
        <f t="shared" si="4"/>
        <v>531428.57142857148</v>
      </c>
      <c r="I21" s="428">
        <v>7</v>
      </c>
      <c r="J21" s="287">
        <v>3720000</v>
      </c>
      <c r="K21" s="287"/>
      <c r="L21" s="295"/>
      <c r="M21" s="288"/>
      <c r="N21" s="289"/>
      <c r="O21" s="290">
        <f t="shared" si="2"/>
        <v>0</v>
      </c>
      <c r="P21" s="296"/>
      <c r="Q21" s="296"/>
      <c r="R21" s="297"/>
      <c r="S21" s="298"/>
      <c r="T21" s="294"/>
    </row>
    <row r="22" spans="1:24" ht="17.25" thickBot="1" x14ac:dyDescent="0.35">
      <c r="A22" s="308">
        <v>44915</v>
      </c>
      <c r="B22" s="309" t="s">
        <v>148</v>
      </c>
      <c r="C22" s="422">
        <v>5</v>
      </c>
      <c r="D22" s="394">
        <v>1</v>
      </c>
      <c r="E22" s="352">
        <v>4</v>
      </c>
      <c r="F22" s="352">
        <v>3</v>
      </c>
      <c r="G22" s="416">
        <f t="shared" si="3"/>
        <v>742000</v>
      </c>
      <c r="H22" s="416">
        <f t="shared" si="4"/>
        <v>371000</v>
      </c>
      <c r="I22" s="428">
        <v>10</v>
      </c>
      <c r="J22" s="287">
        <v>3710000</v>
      </c>
      <c r="K22" s="287"/>
      <c r="L22" s="295"/>
      <c r="M22" s="391"/>
      <c r="N22" s="392"/>
      <c r="O22" s="290">
        <f t="shared" si="2"/>
        <v>0</v>
      </c>
      <c r="P22" s="359"/>
      <c r="Q22" s="359"/>
      <c r="R22" s="359"/>
      <c r="S22" s="360"/>
      <c r="T22" s="294"/>
      <c r="U22" s="361"/>
    </row>
    <row r="23" spans="1:24" s="374" customFormat="1" ht="17.25" thickBot="1" x14ac:dyDescent="0.35">
      <c r="A23" s="308">
        <v>44916</v>
      </c>
      <c r="B23" s="309" t="s">
        <v>142</v>
      </c>
      <c r="C23" s="422">
        <v>8</v>
      </c>
      <c r="D23" s="394">
        <v>1</v>
      </c>
      <c r="E23" s="352">
        <v>7</v>
      </c>
      <c r="F23" s="352">
        <v>7</v>
      </c>
      <c r="G23" s="416">
        <f t="shared" si="3"/>
        <v>1070000</v>
      </c>
      <c r="H23" s="416">
        <f t="shared" si="4"/>
        <v>1070000</v>
      </c>
      <c r="I23" s="429">
        <v>8</v>
      </c>
      <c r="J23" s="287">
        <v>8560000</v>
      </c>
      <c r="K23" s="393"/>
      <c r="L23" s="295"/>
      <c r="M23" s="288"/>
      <c r="N23" s="289"/>
      <c r="O23" s="290">
        <f t="shared" si="2"/>
        <v>0</v>
      </c>
      <c r="P23" s="291"/>
      <c r="Q23" s="291"/>
      <c r="R23" s="292"/>
      <c r="S23" s="293"/>
      <c r="T23" s="294"/>
      <c r="U23" s="373"/>
      <c r="V23" s="373"/>
      <c r="W23" s="373"/>
      <c r="X23" s="373"/>
    </row>
    <row r="24" spans="1:24" s="286" customFormat="1" ht="17.25" thickBot="1" x14ac:dyDescent="0.35">
      <c r="A24" s="308">
        <v>44917</v>
      </c>
      <c r="B24" s="309" t="s">
        <v>143</v>
      </c>
      <c r="C24" s="422">
        <v>4</v>
      </c>
      <c r="D24" s="394">
        <v>1</v>
      </c>
      <c r="E24" s="352">
        <v>3</v>
      </c>
      <c r="F24" s="352">
        <v>4</v>
      </c>
      <c r="G24" s="416">
        <f t="shared" si="3"/>
        <v>1100000</v>
      </c>
      <c r="H24" s="416">
        <f t="shared" si="4"/>
        <v>550000</v>
      </c>
      <c r="I24" s="428">
        <v>8</v>
      </c>
      <c r="J24" s="287">
        <v>4400000</v>
      </c>
      <c r="K24" s="287"/>
      <c r="L24" s="295"/>
      <c r="M24" s="288"/>
      <c r="N24" s="289"/>
      <c r="O24" s="290">
        <f t="shared" si="2"/>
        <v>0</v>
      </c>
      <c r="P24" s="291"/>
      <c r="Q24" s="291"/>
      <c r="R24" s="292"/>
      <c r="S24" s="293"/>
      <c r="T24" s="294"/>
      <c r="U24" s="285"/>
      <c r="V24" s="285"/>
      <c r="W24" s="285"/>
      <c r="X24" s="285"/>
    </row>
    <row r="25" spans="1:24" ht="17.25" thickBot="1" x14ac:dyDescent="0.35">
      <c r="A25" s="308">
        <v>44918</v>
      </c>
      <c r="B25" s="309" t="s">
        <v>144</v>
      </c>
      <c r="C25" s="422">
        <v>7</v>
      </c>
      <c r="D25" s="394">
        <v>1</v>
      </c>
      <c r="E25" s="352">
        <v>6</v>
      </c>
      <c r="F25" s="352">
        <v>3</v>
      </c>
      <c r="G25" s="416">
        <f t="shared" si="3"/>
        <v>1014285.7142857143</v>
      </c>
      <c r="H25" s="416">
        <f t="shared" si="4"/>
        <v>1014285.7142857143</v>
      </c>
      <c r="I25" s="428">
        <v>7</v>
      </c>
      <c r="J25" s="287">
        <v>7100000</v>
      </c>
      <c r="K25" s="287"/>
      <c r="L25" s="295"/>
      <c r="M25" s="288"/>
      <c r="N25" s="289"/>
      <c r="O25" s="290">
        <f t="shared" si="2"/>
        <v>0</v>
      </c>
      <c r="P25" s="291"/>
      <c r="Q25" s="291"/>
      <c r="R25" s="292"/>
      <c r="S25" s="358"/>
      <c r="T25" s="294"/>
    </row>
    <row r="26" spans="1:24" ht="17.25" thickBot="1" x14ac:dyDescent="0.35">
      <c r="A26" s="402">
        <v>44919</v>
      </c>
      <c r="B26" s="403" t="s">
        <v>145</v>
      </c>
      <c r="C26" s="407"/>
      <c r="D26" s="424"/>
      <c r="E26" s="425"/>
      <c r="F26" s="425"/>
      <c r="G26" s="417" t="str">
        <f t="shared" si="3"/>
        <v>0</v>
      </c>
      <c r="H26" s="417" t="str">
        <f t="shared" si="4"/>
        <v>0</v>
      </c>
      <c r="I26" s="426"/>
      <c r="J26" s="408"/>
      <c r="K26" s="404"/>
      <c r="L26" s="405"/>
      <c r="M26" s="406"/>
      <c r="N26" s="289"/>
      <c r="O26" s="290">
        <f t="shared" si="2"/>
        <v>0</v>
      </c>
      <c r="P26" s="291"/>
      <c r="Q26" s="291"/>
      <c r="R26" s="292"/>
      <c r="S26" s="293"/>
      <c r="T26" s="294"/>
      <c r="V26" s="314"/>
    </row>
    <row r="27" spans="1:24" ht="17.25" thickBot="1" x14ac:dyDescent="0.35">
      <c r="A27" s="397">
        <v>44920</v>
      </c>
      <c r="B27" s="398" t="s">
        <v>146</v>
      </c>
      <c r="C27" s="412"/>
      <c r="D27" s="413"/>
      <c r="E27" s="414"/>
      <c r="F27" s="414"/>
      <c r="G27" s="418" t="str">
        <f t="shared" si="3"/>
        <v>0</v>
      </c>
      <c r="H27" s="418" t="str">
        <f t="shared" si="4"/>
        <v>0</v>
      </c>
      <c r="I27" s="427"/>
      <c r="J27" s="399"/>
      <c r="K27" s="399"/>
      <c r="L27" s="400"/>
      <c r="M27" s="401"/>
      <c r="N27" s="289"/>
      <c r="O27" s="290">
        <f t="shared" si="2"/>
        <v>0</v>
      </c>
      <c r="P27" s="296"/>
      <c r="Q27" s="296"/>
      <c r="R27" s="297"/>
      <c r="S27" s="298"/>
      <c r="T27" s="294"/>
      <c r="V27" s="315"/>
    </row>
    <row r="28" spans="1:24" ht="17.25" thickBot="1" x14ac:dyDescent="0.35">
      <c r="A28" s="308">
        <v>44921</v>
      </c>
      <c r="B28" s="309" t="s">
        <v>147</v>
      </c>
      <c r="C28" s="422">
        <v>2</v>
      </c>
      <c r="D28" s="394">
        <v>1</v>
      </c>
      <c r="E28" s="352">
        <v>1</v>
      </c>
      <c r="F28" s="352">
        <v>2</v>
      </c>
      <c r="G28" s="416">
        <f t="shared" si="3"/>
        <v>495000</v>
      </c>
      <c r="H28" s="416">
        <f t="shared" si="4"/>
        <v>247500</v>
      </c>
      <c r="I28" s="428">
        <v>4</v>
      </c>
      <c r="J28" s="287">
        <v>990000</v>
      </c>
      <c r="K28" s="287"/>
      <c r="L28" s="295"/>
      <c r="M28" s="288"/>
      <c r="N28" s="289"/>
      <c r="O28" s="290"/>
      <c r="P28" s="296"/>
      <c r="Q28" s="296"/>
      <c r="R28" s="297"/>
      <c r="S28" s="298"/>
      <c r="T28" s="294"/>
      <c r="V28" s="315"/>
    </row>
    <row r="29" spans="1:24" ht="17.25" thickBot="1" x14ac:dyDescent="0.35">
      <c r="A29" s="308">
        <v>44922</v>
      </c>
      <c r="B29" s="309" t="s">
        <v>148</v>
      </c>
      <c r="C29" s="422">
        <v>5</v>
      </c>
      <c r="D29" s="394">
        <v>1</v>
      </c>
      <c r="E29" s="352">
        <v>4</v>
      </c>
      <c r="F29" s="352">
        <v>3</v>
      </c>
      <c r="G29" s="416">
        <f t="shared" si="3"/>
        <v>842000</v>
      </c>
      <c r="H29" s="416">
        <f t="shared" si="4"/>
        <v>842000</v>
      </c>
      <c r="I29" s="428">
        <v>5</v>
      </c>
      <c r="J29" s="287">
        <v>4210000</v>
      </c>
      <c r="K29" s="287"/>
      <c r="L29" s="295"/>
      <c r="M29" s="391"/>
      <c r="N29" s="392"/>
      <c r="O29" s="290"/>
      <c r="P29" s="359"/>
      <c r="Q29" s="359"/>
      <c r="R29" s="359"/>
      <c r="S29" s="360"/>
      <c r="T29" s="294"/>
      <c r="U29" s="361"/>
    </row>
    <row r="30" spans="1:24" s="374" customFormat="1" ht="17.25" thickBot="1" x14ac:dyDescent="0.35">
      <c r="A30" s="308">
        <v>44923</v>
      </c>
      <c r="B30" s="309" t="s">
        <v>142</v>
      </c>
      <c r="C30" s="422">
        <v>2</v>
      </c>
      <c r="D30" s="394">
        <v>2</v>
      </c>
      <c r="E30" s="352">
        <v>0</v>
      </c>
      <c r="F30" s="352">
        <v>2</v>
      </c>
      <c r="G30" s="416">
        <f t="shared" si="3"/>
        <v>800000</v>
      </c>
      <c r="H30" s="416">
        <f t="shared" si="4"/>
        <v>266666.66666666669</v>
      </c>
      <c r="I30" s="428">
        <v>6</v>
      </c>
      <c r="J30" s="287">
        <v>1600000</v>
      </c>
      <c r="K30" s="393"/>
      <c r="L30" s="295"/>
      <c r="M30" s="288"/>
      <c r="N30" s="289"/>
      <c r="O30" s="290"/>
      <c r="P30" s="291"/>
      <c r="Q30" s="291"/>
      <c r="R30" s="292"/>
      <c r="S30" s="293"/>
      <c r="T30" s="294"/>
      <c r="U30" s="373"/>
      <c r="V30" s="373"/>
      <c r="W30" s="373"/>
      <c r="X30" s="373"/>
    </row>
    <row r="31" spans="1:24" s="286" customFormat="1" ht="17.25" thickBot="1" x14ac:dyDescent="0.35">
      <c r="A31" s="308">
        <v>44924</v>
      </c>
      <c r="B31" s="309" t="s">
        <v>143</v>
      </c>
      <c r="C31" s="422">
        <v>3</v>
      </c>
      <c r="D31" s="394">
        <v>2</v>
      </c>
      <c r="E31" s="352">
        <v>1</v>
      </c>
      <c r="F31" s="352">
        <v>2</v>
      </c>
      <c r="G31" s="416">
        <f t="shared" si="3"/>
        <v>830000</v>
      </c>
      <c r="H31" s="416">
        <f t="shared" si="4"/>
        <v>498000</v>
      </c>
      <c r="I31" s="428">
        <v>5</v>
      </c>
      <c r="J31" s="287">
        <v>2490000</v>
      </c>
      <c r="K31" s="287"/>
      <c r="L31" s="295"/>
      <c r="M31" s="288"/>
      <c r="N31" s="289"/>
      <c r="O31" s="290"/>
      <c r="P31" s="296"/>
      <c r="Q31" s="296"/>
      <c r="R31" s="297"/>
      <c r="S31" s="298"/>
      <c r="T31" s="294"/>
      <c r="U31" s="285"/>
      <c r="V31" s="372"/>
      <c r="W31" s="285"/>
      <c r="X31" s="285"/>
    </row>
    <row r="32" spans="1:24" ht="17.25" thickBot="1" x14ac:dyDescent="0.35">
      <c r="A32" s="308">
        <v>44925</v>
      </c>
      <c r="B32" s="309" t="s">
        <v>144</v>
      </c>
      <c r="C32" s="422">
        <v>4</v>
      </c>
      <c r="D32" s="394">
        <v>4</v>
      </c>
      <c r="E32" s="352">
        <v>0</v>
      </c>
      <c r="F32" s="352">
        <v>2</v>
      </c>
      <c r="G32" s="416">
        <f t="shared" si="3"/>
        <v>902500</v>
      </c>
      <c r="H32" s="416">
        <f t="shared" si="4"/>
        <v>722000</v>
      </c>
      <c r="I32" s="428">
        <v>5</v>
      </c>
      <c r="J32" s="287">
        <v>3610000</v>
      </c>
      <c r="K32" s="287"/>
      <c r="L32" s="295"/>
      <c r="M32" s="288"/>
      <c r="N32" s="289"/>
      <c r="O32" s="290"/>
      <c r="P32" s="296"/>
      <c r="Q32" s="296"/>
      <c r="R32" s="297"/>
      <c r="S32" s="298"/>
      <c r="T32" s="294"/>
      <c r="V32" s="315"/>
    </row>
    <row r="33" spans="1:24" ht="17.25" thickBot="1" x14ac:dyDescent="0.35">
      <c r="A33" s="402">
        <v>44926</v>
      </c>
      <c r="B33" s="403" t="s">
        <v>145</v>
      </c>
      <c r="C33" s="430"/>
      <c r="D33" s="424"/>
      <c r="E33" s="425"/>
      <c r="F33" s="425"/>
      <c r="G33" s="417" t="str">
        <f t="shared" si="3"/>
        <v>0</v>
      </c>
      <c r="H33" s="417" t="str">
        <f t="shared" si="4"/>
        <v>0</v>
      </c>
      <c r="I33" s="426"/>
      <c r="J33" s="404"/>
      <c r="K33" s="404"/>
      <c r="L33" s="405"/>
      <c r="M33" s="406"/>
      <c r="N33" s="289"/>
      <c r="O33" s="290">
        <f>SUM(P33,Q33,R33,S33,T33)</f>
        <v>0</v>
      </c>
      <c r="P33" s="296"/>
      <c r="Q33" s="296"/>
      <c r="R33" s="297"/>
      <c r="S33" s="298"/>
      <c r="T33" s="294"/>
    </row>
    <row r="34" spans="1:24" s="311" customFormat="1" ht="17.25" thickBot="1" x14ac:dyDescent="0.35">
      <c r="A34" s="299"/>
      <c r="B34" s="309"/>
      <c r="C34" s="431"/>
      <c r="D34" s="432"/>
      <c r="E34" s="433"/>
      <c r="F34" s="433"/>
      <c r="G34" s="419"/>
      <c r="H34" s="419"/>
      <c r="I34" s="434"/>
      <c r="J34" s="300"/>
      <c r="K34" s="287"/>
      <c r="L34" s="301"/>
      <c r="M34" s="302"/>
      <c r="N34" s="302"/>
      <c r="O34" s="303"/>
      <c r="P34" s="304"/>
      <c r="Q34" s="304"/>
      <c r="R34" s="305"/>
      <c r="S34" s="306"/>
      <c r="T34" s="307"/>
      <c r="U34" s="310"/>
      <c r="V34" s="310"/>
      <c r="W34" s="310"/>
      <c r="X34" s="310"/>
    </row>
    <row r="35" spans="1:24" ht="19.5" thickBot="1" x14ac:dyDescent="0.35">
      <c r="A35" s="318"/>
      <c r="B35" s="319"/>
      <c r="C35" s="435">
        <f>SUM(C3:C33)</f>
        <v>93</v>
      </c>
      <c r="D35" s="435">
        <f>SUM(D3:D33)</f>
        <v>32</v>
      </c>
      <c r="E35" s="435">
        <f>SUM(E3:E33)</f>
        <v>61</v>
      </c>
      <c r="F35" s="435">
        <f>SUM(F3:F33)</f>
        <v>62</v>
      </c>
      <c r="G35" s="419">
        <f>AVERAGE(G3:G33)</f>
        <v>910877.70562770555</v>
      </c>
      <c r="H35" s="419">
        <f>AVERAGE(H3:H33)</f>
        <v>602575.75757575757</v>
      </c>
      <c r="I35" s="436"/>
      <c r="J35" s="320">
        <f>SUM(J3:J33)</f>
        <v>84430000</v>
      </c>
      <c r="K35" s="321"/>
      <c r="L35" s="321">
        <f t="shared" ref="L35:T35" si="5">SUM(L3:L33)</f>
        <v>0</v>
      </c>
      <c r="M35" s="322">
        <f t="shared" si="5"/>
        <v>0</v>
      </c>
      <c r="N35" s="323">
        <f t="shared" si="5"/>
        <v>0</v>
      </c>
      <c r="O35" s="324">
        <f t="shared" si="5"/>
        <v>0</v>
      </c>
      <c r="P35" s="325">
        <f t="shared" si="5"/>
        <v>0</v>
      </c>
      <c r="Q35" s="325">
        <f t="shared" si="5"/>
        <v>0</v>
      </c>
      <c r="R35" s="325">
        <f t="shared" si="5"/>
        <v>0</v>
      </c>
      <c r="S35" s="325">
        <f t="shared" si="5"/>
        <v>0</v>
      </c>
      <c r="T35" s="326">
        <f t="shared" si="5"/>
        <v>0</v>
      </c>
    </row>
    <row r="36" spans="1:24" ht="25.5" customHeight="1" x14ac:dyDescent="0.25">
      <c r="A36" s="327"/>
      <c r="B36" s="328"/>
      <c r="C36" s="437"/>
      <c r="D36" s="438">
        <f>D35/C35</f>
        <v>0.34408602150537637</v>
      </c>
      <c r="E36" s="438">
        <f>E35/C35</f>
        <v>0.65591397849462363</v>
      </c>
      <c r="F36" s="438">
        <f>F35/C35</f>
        <v>0.66666666666666663</v>
      </c>
      <c r="G36" s="420">
        <v>55</v>
      </c>
      <c r="H36" s="421"/>
      <c r="I36" s="421"/>
      <c r="J36" s="330">
        <f>AVERAGE(J3:J33)</f>
        <v>3837727.2727272729</v>
      </c>
      <c r="K36" s="330"/>
      <c r="L36" s="329"/>
      <c r="M36" s="331"/>
      <c r="N36" s="332" t="s">
        <v>12</v>
      </c>
      <c r="O36" s="332" t="s">
        <v>13</v>
      </c>
      <c r="P36" s="333" t="s">
        <v>7</v>
      </c>
      <c r="Q36" s="333" t="s">
        <v>8</v>
      </c>
      <c r="R36" s="333" t="s">
        <v>9</v>
      </c>
      <c r="S36" s="333" t="s">
        <v>10</v>
      </c>
      <c r="T36" s="334" t="s">
        <v>11</v>
      </c>
    </row>
    <row r="37" spans="1:24" ht="26.25" customHeight="1" x14ac:dyDescent="0.3">
      <c r="A37" s="335" t="s">
        <v>14</v>
      </c>
      <c r="B37" s="336" t="s">
        <v>15</v>
      </c>
      <c r="C37" s="336"/>
      <c r="D37" s="336"/>
      <c r="E37" s="336"/>
      <c r="F37" s="336"/>
      <c r="G37" s="336"/>
      <c r="H37" s="336"/>
      <c r="I37" s="336"/>
      <c r="J37" s="336"/>
      <c r="K37" s="336"/>
      <c r="L37" s="337">
        <f>L35/J35</f>
        <v>0</v>
      </c>
      <c r="M37" s="338"/>
      <c r="N37" s="339">
        <f>N35/J35</f>
        <v>0</v>
      </c>
      <c r="O37" s="340">
        <f>O35/J35</f>
        <v>0</v>
      </c>
      <c r="P37" s="341" t="e">
        <f>P35/O35</f>
        <v>#DIV/0!</v>
      </c>
      <c r="Q37" s="341" t="e">
        <f>Q35/O35</f>
        <v>#DIV/0!</v>
      </c>
      <c r="R37" s="341" t="e">
        <f>R35/O35</f>
        <v>#DIV/0!</v>
      </c>
      <c r="S37" s="341" t="e">
        <f>S35/O35</f>
        <v>#DIV/0!</v>
      </c>
      <c r="T37" s="342" t="e">
        <f>T35/O35</f>
        <v>#DIV/0!</v>
      </c>
    </row>
    <row r="38" spans="1:24" ht="31.5" x14ac:dyDescent="0.3">
      <c r="A38" s="343"/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5"/>
      <c r="M38" s="346"/>
      <c r="N38" s="347"/>
      <c r="O38" s="348"/>
      <c r="P38" s="349"/>
      <c r="Q38" s="349"/>
      <c r="R38" s="349"/>
      <c r="S38" s="349"/>
      <c r="T38" s="350"/>
    </row>
    <row r="39" spans="1:24" x14ac:dyDescent="0.3">
      <c r="U39" s="351"/>
    </row>
    <row r="40" spans="1:24" x14ac:dyDescent="0.3">
      <c r="I40" s="313">
        <v>59178000</v>
      </c>
      <c r="U40" s="351"/>
    </row>
    <row r="41" spans="1:24" x14ac:dyDescent="0.3">
      <c r="U41" s="351"/>
    </row>
  </sheetData>
  <mergeCells count="2">
    <mergeCell ref="B1:M1"/>
    <mergeCell ref="O1:T1"/>
  </mergeCells>
  <phoneticPr fontId="40" type="noConversion"/>
  <pageMargins left="0.7" right="0.7" top="0.75" bottom="0.75" header="0.3" footer="0.3"/>
  <pageSetup paperSize="9" scale="37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B16" sqref="B16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98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1039730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>
        <v>500000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>
        <v>1000000</v>
      </c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539730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539730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1" sqref="C11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99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539730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100</v>
      </c>
      <c r="C6" s="149">
        <v>100000</v>
      </c>
      <c r="D6" s="22" t="s">
        <v>50</v>
      </c>
      <c r="E6" s="23">
        <v>260000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101</v>
      </c>
      <c r="C7" s="29">
        <v>25000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102</v>
      </c>
      <c r="C8" s="29">
        <v>3400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103</v>
      </c>
      <c r="C9" s="29">
        <v>26600</v>
      </c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155000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644730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644730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155000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104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644730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105</v>
      </c>
      <c r="C6" s="149">
        <v>6500</v>
      </c>
      <c r="D6" s="22" t="s">
        <v>50</v>
      </c>
      <c r="E6" s="23">
        <v>400000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106</v>
      </c>
      <c r="C7" s="29">
        <v>30000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101</v>
      </c>
      <c r="C8" s="29">
        <v>10000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46500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998230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998230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46500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22" sqref="E2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107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998230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101</v>
      </c>
      <c r="C6" s="149">
        <v>30000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108</v>
      </c>
      <c r="C7" s="29">
        <v>3500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109</v>
      </c>
      <c r="C8" s="29">
        <v>23500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110</v>
      </c>
      <c r="C9" s="29">
        <v>7000</v>
      </c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64000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934230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934230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64000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9" sqref="E9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111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934230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115</v>
      </c>
      <c r="C6" s="149">
        <v>22000</v>
      </c>
      <c r="D6" s="22" t="s">
        <v>50</v>
      </c>
      <c r="E6" s="23">
        <v>570000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116</v>
      </c>
      <c r="C7" s="29">
        <v>4800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101</v>
      </c>
      <c r="C8" s="29">
        <v>30000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117</v>
      </c>
      <c r="C9" s="29">
        <v>2000</v>
      </c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 t="s">
        <v>118</v>
      </c>
      <c r="C10" s="29">
        <v>40000</v>
      </c>
      <c r="D10" s="30" t="s">
        <v>27</v>
      </c>
      <c r="E10" s="34">
        <f>C22</f>
        <v>134800</v>
      </c>
      <c r="F10" s="24"/>
      <c r="G10" s="25"/>
      <c r="H10" s="26"/>
      <c r="I10" s="26"/>
      <c r="J10" s="27"/>
    </row>
    <row r="11" spans="1:10" x14ac:dyDescent="0.3">
      <c r="A11" s="77"/>
      <c r="B11" s="28" t="s">
        <v>119</v>
      </c>
      <c r="C11" s="29">
        <v>17000</v>
      </c>
      <c r="D11" s="35" t="s">
        <v>28</v>
      </c>
      <c r="E11" s="36">
        <f>SUM(E5+E6+E7+E8+E9-E10)</f>
        <v>1369430</v>
      </c>
      <c r="F11" s="12"/>
      <c r="G11" s="25"/>
      <c r="H11" s="26"/>
      <c r="I11" s="26"/>
      <c r="J11" s="27"/>
    </row>
    <row r="12" spans="1:10" x14ac:dyDescent="0.3">
      <c r="A12" s="77"/>
      <c r="B12" s="37" t="s">
        <v>120</v>
      </c>
      <c r="C12" s="38">
        <v>19000</v>
      </c>
      <c r="D12" s="35" t="s">
        <v>29</v>
      </c>
      <c r="E12" s="19">
        <v>1369430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 t="s">
        <v>112</v>
      </c>
      <c r="H17" s="53" t="s">
        <v>113</v>
      </c>
      <c r="I17" s="53" t="s">
        <v>114</v>
      </c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134800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121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1369430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122</v>
      </c>
      <c r="C6" s="149">
        <v>30500</v>
      </c>
      <c r="D6" s="22" t="s">
        <v>50</v>
      </c>
      <c r="E6" s="23">
        <v>350000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123</v>
      </c>
      <c r="C7" s="29">
        <v>30000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60500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1658930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1658930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60500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1" sqref="E11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124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1658930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125</v>
      </c>
      <c r="C6" s="149">
        <v>73000</v>
      </c>
      <c r="D6" s="22" t="s">
        <v>50</v>
      </c>
      <c r="E6" s="23">
        <v>750000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101</v>
      </c>
      <c r="C7" s="29">
        <v>25000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>
        <v>800000</v>
      </c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98000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1510930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1510930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98000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0" sqref="E10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126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1510930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125</v>
      </c>
      <c r="C6" s="149">
        <v>41000</v>
      </c>
      <c r="D6" s="22" t="s">
        <v>50</v>
      </c>
      <c r="E6" s="23">
        <v>250000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127</v>
      </c>
      <c r="C7" s="29">
        <v>17000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101</v>
      </c>
      <c r="C8" s="29">
        <v>25000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>
        <v>700000</v>
      </c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83000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977930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977930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83000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Normal="100" workbookViewId="0">
      <selection activeCell="F22" sqref="F22"/>
    </sheetView>
  </sheetViews>
  <sheetFormatPr defaultRowHeight="16.5" x14ac:dyDescent="0.3"/>
  <cols>
    <col min="1" max="1" width="14.25" customWidth="1"/>
    <col min="3" max="3" width="7.75" customWidth="1"/>
    <col min="4" max="4" width="11.625" customWidth="1"/>
    <col min="5" max="6" width="9.625" customWidth="1"/>
    <col min="7" max="8" width="14.375" customWidth="1"/>
    <col min="9" max="9" width="11.75" customWidth="1"/>
    <col min="10" max="10" width="17.5" customWidth="1"/>
  </cols>
  <sheetData>
    <row r="1" spans="1:10" ht="16.5" customHeight="1" x14ac:dyDescent="0.3">
      <c r="A1" s="444" t="s">
        <v>140</v>
      </c>
      <c r="B1" s="444"/>
      <c r="C1" s="444"/>
      <c r="D1" s="444"/>
      <c r="E1" s="444"/>
      <c r="F1" s="444"/>
      <c r="G1" s="444"/>
      <c r="H1" s="444"/>
      <c r="I1" s="444"/>
      <c r="J1" s="444"/>
    </row>
    <row r="2" spans="1:10" ht="16.5" customHeight="1" x14ac:dyDescent="0.3">
      <c r="A2" s="445"/>
      <c r="B2" s="445"/>
      <c r="C2" s="445"/>
      <c r="D2" s="445"/>
      <c r="E2" s="445"/>
      <c r="F2" s="445"/>
      <c r="G2" s="445"/>
      <c r="H2" s="445"/>
      <c r="I2" s="445"/>
      <c r="J2" s="445"/>
    </row>
    <row r="3" spans="1:10" ht="17.25" x14ac:dyDescent="0.3">
      <c r="A3" s="181"/>
      <c r="B3" s="182"/>
      <c r="C3" s="184" t="s">
        <v>78</v>
      </c>
      <c r="D3" s="184" t="s">
        <v>84</v>
      </c>
      <c r="E3" s="174" t="s">
        <v>85</v>
      </c>
      <c r="F3" s="174" t="s">
        <v>79</v>
      </c>
      <c r="G3" s="174" t="s">
        <v>80</v>
      </c>
      <c r="H3" s="174" t="s">
        <v>81</v>
      </c>
      <c r="I3" s="174" t="s">
        <v>83</v>
      </c>
      <c r="J3" s="174" t="s">
        <v>82</v>
      </c>
    </row>
    <row r="4" spans="1:10" x14ac:dyDescent="0.3">
      <c r="A4" s="169">
        <v>43220</v>
      </c>
      <c r="B4" s="272" t="s">
        <v>35</v>
      </c>
      <c r="C4" s="271">
        <v>7</v>
      </c>
      <c r="D4" s="129">
        <v>1</v>
      </c>
      <c r="E4" s="130">
        <v>6</v>
      </c>
      <c r="F4" s="130">
        <v>3</v>
      </c>
      <c r="G4" s="131">
        <f t="shared" ref="G4:G9" si="0">IF(C4=0,"0",J4/C4)</f>
        <v>571428.57142857148</v>
      </c>
      <c r="H4" s="131">
        <f t="shared" ref="H4:H9" si="1">IF(I4=0,"0",J4/I4)</f>
        <v>666666.66666666663</v>
      </c>
      <c r="I4" s="131">
        <v>6</v>
      </c>
      <c r="J4" s="132">
        <v>4000000</v>
      </c>
    </row>
    <row r="5" spans="1:10" x14ac:dyDescent="0.3">
      <c r="A5" s="169">
        <v>43221</v>
      </c>
      <c r="B5" s="272" t="s">
        <v>36</v>
      </c>
      <c r="C5" s="271">
        <v>1</v>
      </c>
      <c r="D5" s="129">
        <v>1</v>
      </c>
      <c r="E5" s="130">
        <v>0</v>
      </c>
      <c r="F5" s="130">
        <v>0</v>
      </c>
      <c r="G5" s="131">
        <f t="shared" si="0"/>
        <v>230000</v>
      </c>
      <c r="H5" s="131">
        <f t="shared" si="1"/>
        <v>38333.333333333336</v>
      </c>
      <c r="I5" s="131">
        <v>6</v>
      </c>
      <c r="J5" s="132">
        <v>230000</v>
      </c>
    </row>
    <row r="6" spans="1:10" x14ac:dyDescent="0.3">
      <c r="A6" s="169">
        <v>43222</v>
      </c>
      <c r="B6" s="272" t="s">
        <v>37</v>
      </c>
      <c r="C6" s="271">
        <v>3</v>
      </c>
      <c r="D6" s="129">
        <v>1</v>
      </c>
      <c r="E6" s="130">
        <v>2</v>
      </c>
      <c r="F6" s="130">
        <v>2</v>
      </c>
      <c r="G6" s="131">
        <f t="shared" si="0"/>
        <v>640000</v>
      </c>
      <c r="H6" s="131">
        <f t="shared" si="1"/>
        <v>274285.71428571426</v>
      </c>
      <c r="I6" s="131">
        <v>7</v>
      </c>
      <c r="J6" s="132">
        <v>1920000</v>
      </c>
    </row>
    <row r="7" spans="1:10" x14ac:dyDescent="0.3">
      <c r="A7" s="169">
        <v>43223</v>
      </c>
      <c r="B7" s="272" t="s">
        <v>38</v>
      </c>
      <c r="C7" s="271">
        <v>5</v>
      </c>
      <c r="D7" s="129">
        <v>3</v>
      </c>
      <c r="E7" s="130">
        <v>2</v>
      </c>
      <c r="F7" s="130">
        <v>3</v>
      </c>
      <c r="G7" s="131">
        <f t="shared" si="0"/>
        <v>940000</v>
      </c>
      <c r="H7" s="131">
        <f t="shared" si="1"/>
        <v>587500</v>
      </c>
      <c r="I7" s="131">
        <v>8</v>
      </c>
      <c r="J7" s="132">
        <v>4700000</v>
      </c>
    </row>
    <row r="8" spans="1:10" x14ac:dyDescent="0.3">
      <c r="A8" s="169">
        <v>43224</v>
      </c>
      <c r="B8" s="272" t="s">
        <v>39</v>
      </c>
      <c r="C8" s="271">
        <v>8</v>
      </c>
      <c r="D8" s="129">
        <v>8</v>
      </c>
      <c r="E8" s="130">
        <v>0</v>
      </c>
      <c r="F8" s="130">
        <v>2</v>
      </c>
      <c r="G8" s="131">
        <f t="shared" si="0"/>
        <v>622500</v>
      </c>
      <c r="H8" s="131">
        <f t="shared" si="1"/>
        <v>711428.57142857148</v>
      </c>
      <c r="I8" s="131">
        <v>7</v>
      </c>
      <c r="J8" s="132">
        <v>4980000</v>
      </c>
    </row>
    <row r="9" spans="1:10" x14ac:dyDescent="0.3">
      <c r="A9" s="187">
        <v>43225</v>
      </c>
      <c r="B9" s="275" t="s">
        <v>40</v>
      </c>
      <c r="C9" s="274">
        <v>0</v>
      </c>
      <c r="D9" s="192">
        <v>0</v>
      </c>
      <c r="E9" s="193">
        <v>0</v>
      </c>
      <c r="F9" s="193">
        <v>0</v>
      </c>
      <c r="G9" s="194" t="str">
        <f t="shared" si="0"/>
        <v>0</v>
      </c>
      <c r="H9" s="194">
        <f t="shared" si="1"/>
        <v>0</v>
      </c>
      <c r="I9" s="194">
        <v>2</v>
      </c>
      <c r="J9" s="188">
        <v>0</v>
      </c>
    </row>
    <row r="10" spans="1:10" ht="17.25" x14ac:dyDescent="0.3">
      <c r="A10" s="181"/>
      <c r="B10" s="182"/>
      <c r="C10" s="176">
        <f>SUM(C3:C9)</f>
        <v>24</v>
      </c>
      <c r="D10" s="176">
        <f>SUM(D3:D9)</f>
        <v>14</v>
      </c>
      <c r="E10" s="176">
        <f>SUM(E3:E9)</f>
        <v>10</v>
      </c>
      <c r="F10" s="176">
        <f>SUM(F3:F9)</f>
        <v>10</v>
      </c>
      <c r="G10" s="176">
        <f>AVERAGE(G3:G9)</f>
        <v>600785.71428571432</v>
      </c>
      <c r="H10" s="176">
        <f>J10/I10</f>
        <v>439722.22222222225</v>
      </c>
      <c r="I10" s="176">
        <f>SUM(I3:I9)</f>
        <v>36</v>
      </c>
      <c r="J10" s="176">
        <f>SUM(J3:J9)</f>
        <v>15830000</v>
      </c>
    </row>
    <row r="11" spans="1:10" ht="17.25" x14ac:dyDescent="0.3">
      <c r="A11" s="181"/>
      <c r="B11" s="182"/>
      <c r="C11" s="176"/>
      <c r="D11" s="176"/>
      <c r="E11" s="176"/>
      <c r="F11" s="180">
        <f>F10/C10</f>
        <v>0.41666666666666669</v>
      </c>
      <c r="G11" s="176"/>
      <c r="H11" s="176"/>
      <c r="I11" s="176"/>
      <c r="J11" s="176"/>
    </row>
    <row r="12" spans="1:10" ht="17.25" x14ac:dyDescent="0.3">
      <c r="A12" s="181"/>
      <c r="B12" s="182"/>
      <c r="C12" s="184" t="s">
        <v>78</v>
      </c>
      <c r="D12" s="184" t="s">
        <v>84</v>
      </c>
      <c r="E12" s="174" t="s">
        <v>85</v>
      </c>
      <c r="F12" s="174" t="s">
        <v>79</v>
      </c>
      <c r="G12" s="174" t="s">
        <v>80</v>
      </c>
      <c r="H12" s="174" t="s">
        <v>81</v>
      </c>
      <c r="I12" s="174" t="s">
        <v>83</v>
      </c>
      <c r="J12" s="174" t="s">
        <v>82</v>
      </c>
    </row>
    <row r="13" spans="1:10" x14ac:dyDescent="0.3">
      <c r="A13" s="169">
        <v>43220</v>
      </c>
      <c r="B13" s="272" t="s">
        <v>35</v>
      </c>
      <c r="C13" s="280">
        <v>1</v>
      </c>
      <c r="D13" s="282">
        <v>1</v>
      </c>
      <c r="E13" s="283">
        <v>0</v>
      </c>
      <c r="F13" s="283">
        <v>0</v>
      </c>
      <c r="G13" s="131">
        <f t="shared" ref="G13:G18" si="2">IF(C13=0,"0",J13/C13)</f>
        <v>290000</v>
      </c>
      <c r="H13" s="131">
        <f t="shared" ref="H13:H18" si="3">IF(I13=0,"0",J13/I13)</f>
        <v>72500</v>
      </c>
      <c r="I13" s="284">
        <v>4</v>
      </c>
      <c r="J13" s="281">
        <v>290000</v>
      </c>
    </row>
    <row r="14" spans="1:10" x14ac:dyDescent="0.3">
      <c r="A14" s="169">
        <v>43221</v>
      </c>
      <c r="B14" s="272" t="s">
        <v>36</v>
      </c>
      <c r="C14" s="271">
        <v>6</v>
      </c>
      <c r="D14" s="129">
        <v>4</v>
      </c>
      <c r="E14" s="130">
        <v>2</v>
      </c>
      <c r="F14" s="130">
        <v>1</v>
      </c>
      <c r="G14" s="131">
        <f t="shared" si="2"/>
        <v>603333.33333333337</v>
      </c>
      <c r="H14" s="131">
        <f t="shared" si="3"/>
        <v>452500</v>
      </c>
      <c r="I14" s="131">
        <v>8</v>
      </c>
      <c r="J14" s="132">
        <v>3620000</v>
      </c>
    </row>
    <row r="15" spans="1:10" x14ac:dyDescent="0.3">
      <c r="A15" s="169">
        <v>43222</v>
      </c>
      <c r="B15" s="272" t="s">
        <v>37</v>
      </c>
      <c r="C15" s="271">
        <v>6</v>
      </c>
      <c r="D15" s="129">
        <v>2</v>
      </c>
      <c r="E15" s="130">
        <v>4</v>
      </c>
      <c r="F15" s="130">
        <v>3</v>
      </c>
      <c r="G15" s="131">
        <f t="shared" si="2"/>
        <v>613333.33333333337</v>
      </c>
      <c r="H15" s="131">
        <f t="shared" si="3"/>
        <v>525714.28571428568</v>
      </c>
      <c r="I15" s="131">
        <v>7</v>
      </c>
      <c r="J15" s="132">
        <v>3680000</v>
      </c>
    </row>
    <row r="16" spans="1:10" x14ac:dyDescent="0.3">
      <c r="A16" s="169">
        <v>43223</v>
      </c>
      <c r="B16" s="272" t="s">
        <v>38</v>
      </c>
      <c r="C16" s="271">
        <v>4</v>
      </c>
      <c r="D16" s="129">
        <v>2</v>
      </c>
      <c r="E16" s="130">
        <v>2</v>
      </c>
      <c r="F16" s="130">
        <v>2</v>
      </c>
      <c r="G16" s="131">
        <f t="shared" si="2"/>
        <v>642500</v>
      </c>
      <c r="H16" s="131">
        <f t="shared" si="3"/>
        <v>285555.55555555556</v>
      </c>
      <c r="I16" s="131">
        <v>9</v>
      </c>
      <c r="J16" s="132">
        <v>2570000</v>
      </c>
    </row>
    <row r="17" spans="1:10" x14ac:dyDescent="0.3">
      <c r="A17" s="169">
        <v>43224</v>
      </c>
      <c r="B17" s="272" t="s">
        <v>39</v>
      </c>
      <c r="C17" s="271">
        <v>4</v>
      </c>
      <c r="D17" s="129">
        <v>2</v>
      </c>
      <c r="E17" s="130">
        <v>2</v>
      </c>
      <c r="F17" s="130">
        <v>2</v>
      </c>
      <c r="G17" s="131">
        <f t="shared" si="2"/>
        <v>1011250</v>
      </c>
      <c r="H17" s="131">
        <f t="shared" si="3"/>
        <v>505625</v>
      </c>
      <c r="I17" s="131">
        <v>8</v>
      </c>
      <c r="J17" s="132">
        <v>4045000</v>
      </c>
    </row>
    <row r="18" spans="1:10" x14ac:dyDescent="0.3">
      <c r="A18" s="187">
        <v>43225</v>
      </c>
      <c r="B18" s="275" t="s">
        <v>40</v>
      </c>
      <c r="C18" s="274">
        <v>2</v>
      </c>
      <c r="D18" s="192">
        <v>2</v>
      </c>
      <c r="E18" s="193">
        <v>0</v>
      </c>
      <c r="F18" s="193">
        <v>1</v>
      </c>
      <c r="G18" s="194">
        <f t="shared" si="2"/>
        <v>530000</v>
      </c>
      <c r="H18" s="194">
        <f t="shared" si="3"/>
        <v>530000</v>
      </c>
      <c r="I18" s="194">
        <v>2</v>
      </c>
      <c r="J18" s="188">
        <v>1060000</v>
      </c>
    </row>
    <row r="19" spans="1:10" ht="17.25" x14ac:dyDescent="0.3">
      <c r="A19" s="181"/>
      <c r="B19" s="182"/>
      <c r="C19" s="175"/>
      <c r="D19" s="175"/>
      <c r="E19" s="175"/>
      <c r="F19" s="175"/>
      <c r="G19" s="176"/>
      <c r="H19" s="176"/>
      <c r="I19" s="176"/>
      <c r="J19" s="178"/>
    </row>
    <row r="20" spans="1:10" ht="17.25" x14ac:dyDescent="0.3">
      <c r="A20" s="181"/>
      <c r="B20" s="183"/>
      <c r="C20" s="174" t="s">
        <v>86</v>
      </c>
      <c r="D20" s="174" t="s">
        <v>84</v>
      </c>
      <c r="E20" s="174" t="s">
        <v>85</v>
      </c>
      <c r="F20" s="174" t="s">
        <v>79</v>
      </c>
      <c r="G20" s="174" t="s">
        <v>80</v>
      </c>
      <c r="H20" s="174" t="s">
        <v>81</v>
      </c>
      <c r="I20" s="174" t="s">
        <v>83</v>
      </c>
      <c r="J20" s="174" t="s">
        <v>82</v>
      </c>
    </row>
    <row r="21" spans="1:10" ht="17.25" x14ac:dyDescent="0.3">
      <c r="A21" s="183"/>
      <c r="B21" s="183"/>
      <c r="C21" s="177">
        <f>SUM(C13:C19)</f>
        <v>23</v>
      </c>
      <c r="D21" s="177">
        <f>SUM(D13:D19)</f>
        <v>13</v>
      </c>
      <c r="E21" s="177">
        <f>SUM(E13:E19)</f>
        <v>10</v>
      </c>
      <c r="F21" s="177">
        <f>SUM(F13:F18)</f>
        <v>9</v>
      </c>
      <c r="G21" s="176">
        <f>AVERAGE(G13:G18)</f>
        <v>615069.4444444445</v>
      </c>
      <c r="H21" s="176">
        <f>J21/I21</f>
        <v>401710.5263157895</v>
      </c>
      <c r="I21" s="177">
        <f>SUM(I13:I19)</f>
        <v>38</v>
      </c>
      <c r="J21" s="177">
        <f>SUM(J13:J18)</f>
        <v>15265000</v>
      </c>
    </row>
    <row r="22" spans="1:10" ht="17.25" x14ac:dyDescent="0.3">
      <c r="A22" s="183"/>
      <c r="B22" s="183"/>
      <c r="C22" s="174"/>
      <c r="D22" s="174"/>
      <c r="E22" s="174"/>
      <c r="F22" s="179">
        <f>F21/C21</f>
        <v>0.39130434782608697</v>
      </c>
      <c r="G22" s="174"/>
      <c r="H22" s="174"/>
      <c r="I22" s="174"/>
      <c r="J22" s="174"/>
    </row>
    <row r="23" spans="1:10" ht="36" customHeight="1" x14ac:dyDescent="0.3">
      <c r="A23" s="183"/>
      <c r="B23" s="183"/>
      <c r="C23" s="185" t="s">
        <v>78</v>
      </c>
      <c r="D23" s="185" t="s">
        <v>84</v>
      </c>
      <c r="E23" s="185" t="s">
        <v>85</v>
      </c>
      <c r="F23" s="185" t="s">
        <v>79</v>
      </c>
      <c r="G23" s="185" t="s">
        <v>80</v>
      </c>
      <c r="H23" s="185" t="s">
        <v>81</v>
      </c>
      <c r="I23" s="185" t="s">
        <v>83</v>
      </c>
      <c r="J23" s="185" t="s">
        <v>82</v>
      </c>
    </row>
    <row r="24" spans="1:10" ht="24.75" customHeight="1" x14ac:dyDescent="0.3">
      <c r="A24" s="183"/>
      <c r="B24" s="183"/>
      <c r="C24" s="186">
        <f t="shared" ref="C24:J24" si="4">C21-C10</f>
        <v>-1</v>
      </c>
      <c r="D24" s="186">
        <f t="shared" si="4"/>
        <v>-1</v>
      </c>
      <c r="E24" s="186">
        <f t="shared" si="4"/>
        <v>0</v>
      </c>
      <c r="F24" s="186">
        <f t="shared" si="4"/>
        <v>-1</v>
      </c>
      <c r="G24" s="186">
        <f t="shared" si="4"/>
        <v>14283.730158730177</v>
      </c>
      <c r="H24" s="186">
        <f t="shared" si="4"/>
        <v>-38011.695906432753</v>
      </c>
      <c r="I24" s="186">
        <f t="shared" si="4"/>
        <v>2</v>
      </c>
      <c r="J24" s="186">
        <f t="shared" si="4"/>
        <v>-565000</v>
      </c>
    </row>
    <row r="25" spans="1:10" ht="17.25" x14ac:dyDescent="0.3">
      <c r="A25" s="183"/>
    </row>
  </sheetData>
  <mergeCells count="1">
    <mergeCell ref="A1:J2"/>
  </mergeCells>
  <phoneticPr fontId="40" type="noConversion"/>
  <pageMargins left="0.7" right="0.7" top="0.75" bottom="0.75" header="0.3" footer="0.3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9" sqref="C9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128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977930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129</v>
      </c>
      <c r="C6" s="149">
        <v>30000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120</v>
      </c>
      <c r="C7" s="29">
        <v>19000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117</v>
      </c>
      <c r="C8" s="29">
        <v>2600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101</v>
      </c>
      <c r="C9" s="29">
        <v>20000</v>
      </c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71600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906330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906330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71600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F22" sqref="F2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130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906330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110</v>
      </c>
      <c r="C6" s="149">
        <v>10500</v>
      </c>
      <c r="D6" s="22" t="s">
        <v>50</v>
      </c>
      <c r="E6" s="23">
        <v>640000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125</v>
      </c>
      <c r="C7" s="29">
        <v>41900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101</v>
      </c>
      <c r="C8" s="29">
        <v>10000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62400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1483930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1483930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62400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8" sqref="E18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131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1483930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116</v>
      </c>
      <c r="C6" s="149">
        <v>9000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102</v>
      </c>
      <c r="C7" s="29">
        <v>1700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102</v>
      </c>
      <c r="C8" s="29">
        <v>1700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101</v>
      </c>
      <c r="C9" s="29">
        <v>30000</v>
      </c>
      <c r="D9" s="22" t="s">
        <v>26</v>
      </c>
      <c r="E9" s="31">
        <v>500000</v>
      </c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42400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941530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941530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42400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3" sqref="E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132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941530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>
        <v>200000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1141530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1141530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2" sqref="C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133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1141530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134</v>
      </c>
      <c r="C6" s="149">
        <v>150000</v>
      </c>
      <c r="D6" s="22" t="s">
        <v>50</v>
      </c>
      <c r="E6" s="23">
        <v>230000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135</v>
      </c>
      <c r="C7" s="29">
        <v>4500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102</v>
      </c>
      <c r="C8" s="29">
        <v>5400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116</v>
      </c>
      <c r="C9" s="29">
        <v>4500</v>
      </c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 t="s">
        <v>119</v>
      </c>
      <c r="C10" s="29">
        <v>17000</v>
      </c>
      <c r="D10" s="30" t="s">
        <v>27</v>
      </c>
      <c r="E10" s="34">
        <f>C22</f>
        <v>206400</v>
      </c>
      <c r="F10" s="24"/>
      <c r="G10" s="25"/>
      <c r="H10" s="26"/>
      <c r="I10" s="26"/>
      <c r="J10" s="27"/>
    </row>
    <row r="11" spans="1:10" x14ac:dyDescent="0.3">
      <c r="A11" s="77"/>
      <c r="B11" s="28" t="s">
        <v>101</v>
      </c>
      <c r="C11" s="29">
        <v>25000</v>
      </c>
      <c r="D11" s="35" t="s">
        <v>28</v>
      </c>
      <c r="E11" s="36">
        <f>E5+E6+E7+E8-E9-E10</f>
        <v>1165130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1165130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206400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20" sqref="E20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136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1165130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137</v>
      </c>
      <c r="C6" s="149">
        <v>100000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 t="s">
        <v>138</v>
      </c>
      <c r="C7" s="29">
        <v>20000</v>
      </c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 t="s">
        <v>119</v>
      </c>
      <c r="C8" s="29">
        <v>17000</v>
      </c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 t="s">
        <v>139</v>
      </c>
      <c r="C9" s="29">
        <v>32000</v>
      </c>
      <c r="D9" s="22" t="s">
        <v>26</v>
      </c>
      <c r="E9" s="31">
        <v>500000</v>
      </c>
      <c r="F9" s="24"/>
      <c r="G9" s="20"/>
      <c r="H9" s="26"/>
      <c r="I9" s="26"/>
      <c r="J9" s="33"/>
    </row>
    <row r="10" spans="1:10" x14ac:dyDescent="0.3">
      <c r="A10" s="77"/>
      <c r="B10" s="28" t="s">
        <v>117</v>
      </c>
      <c r="C10" s="29">
        <v>2650</v>
      </c>
      <c r="D10" s="30" t="s">
        <v>27</v>
      </c>
      <c r="E10" s="34">
        <f>C22</f>
        <v>190550</v>
      </c>
      <c r="F10" s="24"/>
      <c r="G10" s="25"/>
      <c r="H10" s="26"/>
      <c r="I10" s="26"/>
      <c r="J10" s="27"/>
    </row>
    <row r="11" spans="1:10" x14ac:dyDescent="0.3">
      <c r="A11" s="77"/>
      <c r="B11" s="28" t="s">
        <v>117</v>
      </c>
      <c r="C11" s="29">
        <v>3900</v>
      </c>
      <c r="D11" s="35" t="s">
        <v>28</v>
      </c>
      <c r="E11" s="36">
        <f>E5+E6+E7+E8-E9-E10</f>
        <v>474580</v>
      </c>
      <c r="F11" s="12"/>
      <c r="G11" s="25"/>
      <c r="H11" s="26"/>
      <c r="I11" s="26"/>
      <c r="J11" s="27"/>
    </row>
    <row r="12" spans="1:10" x14ac:dyDescent="0.3">
      <c r="A12" s="77"/>
      <c r="B12" s="37" t="s">
        <v>101</v>
      </c>
      <c r="C12" s="38">
        <v>15000</v>
      </c>
      <c r="D12" s="35" t="s">
        <v>29</v>
      </c>
      <c r="E12" s="19">
        <v>474580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190550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/>
  <headerFooter alignWithMargins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7" sqref="E17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765730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765730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765730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13" sqref="C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sqref="A1:IV65536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48</v>
      </c>
      <c r="E5" s="19"/>
      <c r="F5" s="20"/>
      <c r="G5" s="446" t="s">
        <v>49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51</v>
      </c>
      <c r="H6" s="26" t="s">
        <v>52</v>
      </c>
      <c r="I6" s="26" t="s">
        <v>53</v>
      </c>
      <c r="J6" s="27" t="s">
        <v>54</v>
      </c>
    </row>
    <row r="7" spans="1:10" x14ac:dyDescent="0.3">
      <c r="A7" s="70"/>
      <c r="B7" s="28"/>
      <c r="C7" s="29"/>
      <c r="D7" s="30" t="s">
        <v>55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56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57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58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59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60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61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62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63</v>
      </c>
      <c r="H16" s="50" t="s">
        <v>64</v>
      </c>
      <c r="I16" s="50" t="s">
        <v>65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51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zoomScale="85" zoomScaleNormal="85" workbookViewId="0">
      <pane xSplit="2" ySplit="2" topLeftCell="C9" activePane="bottomRight" state="frozenSplit"/>
      <selection pane="topRight"/>
      <selection pane="bottomLeft"/>
      <selection pane="bottomRight" activeCell="K34" sqref="K34"/>
    </sheetView>
  </sheetViews>
  <sheetFormatPr defaultRowHeight="16.5" x14ac:dyDescent="0.3"/>
  <cols>
    <col min="1" max="1" width="13.25" customWidth="1"/>
    <col min="2" max="2" width="5" customWidth="1"/>
    <col min="3" max="3" width="5.625" customWidth="1"/>
    <col min="4" max="6" width="7" customWidth="1"/>
    <col min="7" max="8" width="12" customWidth="1"/>
    <col min="9" max="9" width="8.625" customWidth="1"/>
    <col min="10" max="10" width="22.375" customWidth="1"/>
    <col min="11" max="11" width="19" customWidth="1"/>
    <col min="12" max="12" width="20.5" customWidth="1"/>
    <col min="13" max="13" width="19" style="90" customWidth="1"/>
    <col min="14" max="14" width="16.5" customWidth="1"/>
    <col min="15" max="21" width="18.375" customWidth="1"/>
    <col min="22" max="22" width="9" style="108" customWidth="1"/>
    <col min="23" max="23" width="11.25" style="108" customWidth="1"/>
    <col min="24" max="24" width="10" style="108" customWidth="1"/>
    <col min="25" max="25" width="9.375" style="108" customWidth="1"/>
  </cols>
  <sheetData>
    <row r="1" spans="1:26" ht="18.75" x14ac:dyDescent="0.25">
      <c r="A1" s="1" t="s">
        <v>73</v>
      </c>
      <c r="B1" s="452"/>
      <c r="C1" s="453"/>
      <c r="D1" s="453"/>
      <c r="E1" s="453"/>
      <c r="F1" s="453"/>
      <c r="G1" s="453"/>
      <c r="H1" s="453"/>
      <c r="I1" s="453"/>
      <c r="J1" s="453"/>
      <c r="K1" s="453"/>
      <c r="L1" s="454"/>
      <c r="M1" s="454"/>
      <c r="N1" s="455"/>
      <c r="O1" s="2"/>
      <c r="P1" s="456" t="s">
        <v>0</v>
      </c>
      <c r="Q1" s="457"/>
      <c r="R1" s="457"/>
      <c r="S1" s="457"/>
      <c r="T1" s="457"/>
      <c r="U1" s="457"/>
    </row>
    <row r="2" spans="1:26" x14ac:dyDescent="0.3">
      <c r="A2" s="92" t="s">
        <v>1</v>
      </c>
      <c r="B2" s="92" t="s">
        <v>2</v>
      </c>
      <c r="C2" s="92" t="s">
        <v>75</v>
      </c>
      <c r="D2" s="92" t="s">
        <v>16</v>
      </c>
      <c r="E2" s="93" t="s">
        <v>17</v>
      </c>
      <c r="F2" s="171" t="s">
        <v>74</v>
      </c>
      <c r="G2" s="94" t="s">
        <v>3</v>
      </c>
      <c r="H2" s="94" t="s">
        <v>70</v>
      </c>
      <c r="I2" s="94" t="s">
        <v>71</v>
      </c>
      <c r="J2" s="95" t="s">
        <v>4</v>
      </c>
      <c r="K2" s="96" t="s">
        <v>42</v>
      </c>
      <c r="L2" s="97" t="s">
        <v>43</v>
      </c>
      <c r="M2" s="97" t="s">
        <v>69</v>
      </c>
      <c r="N2" s="98" t="s">
        <v>5</v>
      </c>
      <c r="O2" s="99" t="s">
        <v>6</v>
      </c>
      <c r="P2" s="100" t="s">
        <v>0</v>
      </c>
      <c r="Q2" s="101" t="s">
        <v>7</v>
      </c>
      <c r="R2" s="101" t="s">
        <v>8</v>
      </c>
      <c r="S2" s="101" t="s">
        <v>9</v>
      </c>
      <c r="T2" s="101" t="s">
        <v>10</v>
      </c>
      <c r="U2" s="102" t="s">
        <v>11</v>
      </c>
    </row>
    <row r="3" spans="1:26" s="211" customFormat="1" x14ac:dyDescent="0.3">
      <c r="A3" s="198">
        <v>43009</v>
      </c>
      <c r="B3" s="270" t="s">
        <v>88</v>
      </c>
      <c r="C3" s="199"/>
      <c r="D3" s="244"/>
      <c r="E3" s="245"/>
      <c r="F3" s="245"/>
      <c r="G3" s="246" t="str">
        <f t="shared" ref="G3:G32" si="0">IF(C3=0,"0",J3/C3)</f>
        <v>0</v>
      </c>
      <c r="H3" s="246" t="str">
        <f t="shared" ref="H3:H33" si="1">IF(I3=0,"0",J3/I3)</f>
        <v>0</v>
      </c>
      <c r="I3" s="246"/>
      <c r="J3" s="247"/>
      <c r="K3" s="248">
        <f t="shared" ref="K3:K33" si="2">SUM(L3,M3)</f>
        <v>0</v>
      </c>
      <c r="L3" s="248"/>
      <c r="M3" s="249"/>
      <c r="N3" s="206"/>
      <c r="O3" s="250"/>
      <c r="P3" s="251">
        <f t="shared" ref="P3:P33" si="3">SUM(Q3,R3,S3,T3,U3)</f>
        <v>0</v>
      </c>
      <c r="Q3" s="252"/>
      <c r="R3" s="252"/>
      <c r="S3" s="253"/>
      <c r="T3" s="254"/>
      <c r="U3" s="255"/>
      <c r="V3" s="229"/>
      <c r="W3" s="229"/>
      <c r="X3" s="229"/>
      <c r="Y3" s="210"/>
    </row>
    <row r="4" spans="1:26" s="170" customFormat="1" x14ac:dyDescent="0.3">
      <c r="A4" s="169">
        <v>43010</v>
      </c>
      <c r="B4" s="272" t="s">
        <v>89</v>
      </c>
      <c r="C4" s="271"/>
      <c r="D4" s="129"/>
      <c r="E4" s="130"/>
      <c r="F4" s="130"/>
      <c r="G4" s="131" t="str">
        <f t="shared" si="0"/>
        <v>0</v>
      </c>
      <c r="H4" s="131" t="str">
        <f t="shared" si="1"/>
        <v>0</v>
      </c>
      <c r="I4" s="131"/>
      <c r="J4" s="132"/>
      <c r="K4" s="133">
        <f t="shared" si="2"/>
        <v>0</v>
      </c>
      <c r="L4" s="133"/>
      <c r="M4" s="160"/>
      <c r="N4" s="136"/>
      <c r="O4" s="137"/>
      <c r="P4" s="134">
        <f t="shared" si="3"/>
        <v>0</v>
      </c>
      <c r="Q4" s="138"/>
      <c r="R4" s="138"/>
      <c r="S4" s="139"/>
      <c r="T4" s="140"/>
      <c r="U4" s="135"/>
      <c r="V4" s="109"/>
      <c r="W4" s="110"/>
      <c r="X4" s="110"/>
      <c r="Y4" s="109"/>
    </row>
    <row r="5" spans="1:26" s="170" customFormat="1" x14ac:dyDescent="0.3">
      <c r="A5" s="169">
        <v>43011</v>
      </c>
      <c r="B5" s="272" t="s">
        <v>36</v>
      </c>
      <c r="C5" s="271"/>
      <c r="D5" s="129"/>
      <c r="E5" s="130"/>
      <c r="F5" s="130"/>
      <c r="G5" s="131" t="str">
        <f t="shared" si="0"/>
        <v>0</v>
      </c>
      <c r="H5" s="131" t="str">
        <f t="shared" si="1"/>
        <v>0</v>
      </c>
      <c r="I5" s="131"/>
      <c r="J5" s="132"/>
      <c r="K5" s="133">
        <f t="shared" si="2"/>
        <v>0</v>
      </c>
      <c r="L5" s="133"/>
      <c r="M5" s="160"/>
      <c r="N5" s="136"/>
      <c r="O5" s="137"/>
      <c r="P5" s="134">
        <f t="shared" si="3"/>
        <v>0</v>
      </c>
      <c r="Q5" s="138"/>
      <c r="R5" s="138"/>
      <c r="S5" s="139"/>
      <c r="T5" s="140"/>
      <c r="U5" s="135"/>
      <c r="V5" s="109"/>
      <c r="W5" s="109"/>
      <c r="X5" s="109"/>
      <c r="Y5" s="109"/>
      <c r="Z5" s="111"/>
    </row>
    <row r="6" spans="1:26" s="170" customFormat="1" x14ac:dyDescent="0.3">
      <c r="A6" s="169">
        <v>43012</v>
      </c>
      <c r="B6" s="272" t="s">
        <v>37</v>
      </c>
      <c r="C6" s="273"/>
      <c r="D6" s="231"/>
      <c r="E6" s="230"/>
      <c r="F6" s="230"/>
      <c r="G6" s="232" t="str">
        <f t="shared" si="0"/>
        <v>0</v>
      </c>
      <c r="H6" s="232" t="str">
        <f t="shared" si="1"/>
        <v>0</v>
      </c>
      <c r="I6" s="232"/>
      <c r="J6" s="132"/>
      <c r="K6" s="233">
        <f t="shared" si="2"/>
        <v>0</v>
      </c>
      <c r="L6" s="233"/>
      <c r="M6" s="234"/>
      <c r="N6" s="136"/>
      <c r="O6" s="137"/>
      <c r="P6" s="134">
        <f t="shared" si="3"/>
        <v>0</v>
      </c>
      <c r="Q6" s="138"/>
      <c r="R6" s="138"/>
      <c r="S6" s="139"/>
      <c r="T6" s="140"/>
      <c r="U6" s="235"/>
      <c r="V6" s="109"/>
      <c r="W6" s="109"/>
      <c r="X6" s="109"/>
      <c r="Y6" s="109"/>
    </row>
    <row r="7" spans="1:26" s="170" customFormat="1" x14ac:dyDescent="0.3">
      <c r="A7" s="169">
        <v>43013</v>
      </c>
      <c r="B7" s="272" t="s">
        <v>38</v>
      </c>
      <c r="C7" s="271"/>
      <c r="D7" s="129"/>
      <c r="E7" s="130"/>
      <c r="F7" s="130"/>
      <c r="G7" s="131" t="str">
        <f t="shared" si="0"/>
        <v>0</v>
      </c>
      <c r="H7" s="131" t="str">
        <f t="shared" si="1"/>
        <v>0</v>
      </c>
      <c r="I7" s="131"/>
      <c r="J7" s="132"/>
      <c r="K7" s="133">
        <f t="shared" si="2"/>
        <v>0</v>
      </c>
      <c r="L7" s="133"/>
      <c r="M7" s="160"/>
      <c r="N7" s="136"/>
      <c r="O7" s="137"/>
      <c r="P7" s="134">
        <f t="shared" si="3"/>
        <v>0</v>
      </c>
      <c r="Q7" s="212"/>
      <c r="R7" s="212"/>
      <c r="S7" s="213"/>
      <c r="T7" s="214"/>
      <c r="U7" s="135"/>
      <c r="V7" s="109"/>
      <c r="W7" s="109"/>
      <c r="X7" s="109"/>
      <c r="Y7" s="109"/>
    </row>
    <row r="8" spans="1:26" s="170" customFormat="1" x14ac:dyDescent="0.3">
      <c r="A8" s="169">
        <v>43014</v>
      </c>
      <c r="B8" s="272" t="s">
        <v>39</v>
      </c>
      <c r="C8" s="271"/>
      <c r="D8" s="129"/>
      <c r="E8" s="130"/>
      <c r="F8" s="130"/>
      <c r="G8" s="131" t="str">
        <f t="shared" si="0"/>
        <v>0</v>
      </c>
      <c r="H8" s="131" t="str">
        <f t="shared" si="1"/>
        <v>0</v>
      </c>
      <c r="I8" s="131"/>
      <c r="J8" s="132"/>
      <c r="K8" s="133">
        <f t="shared" si="2"/>
        <v>0</v>
      </c>
      <c r="L8" s="133"/>
      <c r="M8" s="160"/>
      <c r="N8" s="219"/>
      <c r="O8" s="220"/>
      <c r="P8" s="134">
        <f t="shared" si="3"/>
        <v>0</v>
      </c>
      <c r="Q8" s="221"/>
      <c r="R8" s="221"/>
      <c r="S8" s="221"/>
      <c r="T8" s="222"/>
      <c r="U8" s="135"/>
      <c r="V8" s="223"/>
      <c r="W8" s="109"/>
      <c r="X8" s="109"/>
      <c r="Y8" s="109"/>
    </row>
    <row r="9" spans="1:26" s="191" customFormat="1" x14ac:dyDescent="0.3">
      <c r="A9" s="187">
        <v>43015</v>
      </c>
      <c r="B9" s="275" t="s">
        <v>40</v>
      </c>
      <c r="C9" s="274"/>
      <c r="D9" s="192"/>
      <c r="E9" s="193"/>
      <c r="F9" s="193"/>
      <c r="G9" s="194" t="str">
        <f t="shared" si="0"/>
        <v>0</v>
      </c>
      <c r="H9" s="194" t="str">
        <f t="shared" si="1"/>
        <v>0</v>
      </c>
      <c r="I9" s="194"/>
      <c r="J9" s="188"/>
      <c r="K9" s="195">
        <f t="shared" si="2"/>
        <v>0</v>
      </c>
      <c r="L9" s="195"/>
      <c r="M9" s="196"/>
      <c r="N9" s="224"/>
      <c r="O9" s="225"/>
      <c r="P9" s="189">
        <f t="shared" si="3"/>
        <v>0</v>
      </c>
      <c r="Q9" s="226"/>
      <c r="R9" s="226"/>
      <c r="S9" s="227"/>
      <c r="T9" s="228"/>
      <c r="U9" s="197"/>
      <c r="V9" s="190"/>
      <c r="W9" s="190"/>
      <c r="X9" s="190"/>
      <c r="Y9" s="190"/>
    </row>
    <row r="10" spans="1:26" s="211" customFormat="1" x14ac:dyDescent="0.3">
      <c r="A10" s="198">
        <v>43016</v>
      </c>
      <c r="B10" s="270" t="s">
        <v>41</v>
      </c>
      <c r="C10" s="276"/>
      <c r="D10" s="200"/>
      <c r="E10" s="201"/>
      <c r="F10" s="201"/>
      <c r="G10" s="202" t="str">
        <f t="shared" si="0"/>
        <v>0</v>
      </c>
      <c r="H10" s="202" t="str">
        <f t="shared" si="1"/>
        <v>0</v>
      </c>
      <c r="I10" s="202"/>
      <c r="J10" s="203"/>
      <c r="K10" s="204">
        <f t="shared" si="2"/>
        <v>0</v>
      </c>
      <c r="L10" s="204"/>
      <c r="M10" s="205"/>
      <c r="N10" s="206"/>
      <c r="O10" s="207"/>
      <c r="P10" s="208">
        <f t="shared" si="3"/>
        <v>0</v>
      </c>
      <c r="Q10" s="216"/>
      <c r="R10" s="216"/>
      <c r="S10" s="217"/>
      <c r="T10" s="218"/>
      <c r="U10" s="209"/>
      <c r="V10" s="210"/>
      <c r="W10" s="210"/>
      <c r="X10" s="210"/>
      <c r="Y10" s="210"/>
    </row>
    <row r="11" spans="1:26" s="170" customFormat="1" x14ac:dyDescent="0.3">
      <c r="A11" s="169">
        <v>43017</v>
      </c>
      <c r="B11" s="272" t="s">
        <v>35</v>
      </c>
      <c r="C11" s="271"/>
      <c r="D11" s="129"/>
      <c r="E11" s="130"/>
      <c r="F11" s="130"/>
      <c r="G11" s="131" t="str">
        <f t="shared" si="0"/>
        <v>0</v>
      </c>
      <c r="H11" s="131" t="str">
        <f t="shared" si="1"/>
        <v>0</v>
      </c>
      <c r="I11" s="131"/>
      <c r="J11" s="132"/>
      <c r="K11" s="133">
        <f t="shared" si="2"/>
        <v>0</v>
      </c>
      <c r="L11" s="133"/>
      <c r="M11" s="160"/>
      <c r="N11" s="136"/>
      <c r="O11" s="137"/>
      <c r="P11" s="134">
        <f t="shared" si="3"/>
        <v>0</v>
      </c>
      <c r="Q11" s="138"/>
      <c r="R11" s="138"/>
      <c r="S11" s="139"/>
      <c r="T11" s="140"/>
      <c r="U11" s="135"/>
      <c r="V11" s="109"/>
      <c r="W11" s="109"/>
      <c r="X11" s="109"/>
      <c r="Y11" s="109"/>
    </row>
    <row r="12" spans="1:26" s="170" customFormat="1" x14ac:dyDescent="0.3">
      <c r="A12" s="169">
        <v>43018</v>
      </c>
      <c r="B12" s="272" t="s">
        <v>36</v>
      </c>
      <c r="C12" s="271"/>
      <c r="D12" s="129"/>
      <c r="E12" s="130"/>
      <c r="F12" s="130"/>
      <c r="G12" s="131" t="str">
        <f t="shared" si="0"/>
        <v>0</v>
      </c>
      <c r="H12" s="131" t="str">
        <f t="shared" si="1"/>
        <v>0</v>
      </c>
      <c r="I12" s="131"/>
      <c r="J12" s="132"/>
      <c r="K12" s="133">
        <f t="shared" si="2"/>
        <v>0</v>
      </c>
      <c r="L12" s="133"/>
      <c r="M12" s="160"/>
      <c r="N12" s="136"/>
      <c r="O12" s="137"/>
      <c r="P12" s="134">
        <f t="shared" si="3"/>
        <v>0</v>
      </c>
      <c r="Q12" s="138"/>
      <c r="R12" s="138"/>
      <c r="S12" s="139"/>
      <c r="T12" s="140"/>
      <c r="U12" s="135"/>
      <c r="V12" s="109"/>
      <c r="W12" s="110"/>
      <c r="X12" s="110"/>
      <c r="Y12" s="109"/>
    </row>
    <row r="13" spans="1:26" s="170" customFormat="1" x14ac:dyDescent="0.3">
      <c r="A13" s="169">
        <v>43019</v>
      </c>
      <c r="B13" s="272" t="s">
        <v>37</v>
      </c>
      <c r="C13" s="271"/>
      <c r="D13" s="129"/>
      <c r="E13" s="130"/>
      <c r="F13" s="130"/>
      <c r="G13" s="131" t="str">
        <f t="shared" si="0"/>
        <v>0</v>
      </c>
      <c r="H13" s="131" t="str">
        <f t="shared" si="1"/>
        <v>0</v>
      </c>
      <c r="I13" s="131"/>
      <c r="J13" s="132"/>
      <c r="K13" s="133">
        <f t="shared" si="2"/>
        <v>0</v>
      </c>
      <c r="L13" s="133"/>
      <c r="M13" s="160"/>
      <c r="N13" s="136"/>
      <c r="O13" s="137"/>
      <c r="P13" s="134">
        <f t="shared" si="3"/>
        <v>0</v>
      </c>
      <c r="Q13" s="138"/>
      <c r="R13" s="138"/>
      <c r="S13" s="139"/>
      <c r="T13" s="140"/>
      <c r="U13" s="135"/>
      <c r="V13" s="109"/>
      <c r="W13" s="110"/>
      <c r="X13" s="109"/>
      <c r="Y13" s="109"/>
    </row>
    <row r="14" spans="1:26" s="170" customFormat="1" x14ac:dyDescent="0.3">
      <c r="A14" s="169">
        <v>43020</v>
      </c>
      <c r="B14" s="272" t="s">
        <v>38</v>
      </c>
      <c r="C14" s="271"/>
      <c r="D14" s="129"/>
      <c r="E14" s="130"/>
      <c r="F14" s="130"/>
      <c r="G14" s="131" t="str">
        <f t="shared" si="0"/>
        <v>0</v>
      </c>
      <c r="H14" s="131" t="str">
        <f t="shared" si="1"/>
        <v>0</v>
      </c>
      <c r="I14" s="131"/>
      <c r="J14" s="132"/>
      <c r="K14" s="133">
        <f t="shared" si="2"/>
        <v>0</v>
      </c>
      <c r="L14" s="133"/>
      <c r="M14" s="160"/>
      <c r="N14" s="136"/>
      <c r="O14" s="137"/>
      <c r="P14" s="134">
        <f t="shared" si="3"/>
        <v>0</v>
      </c>
      <c r="Q14" s="212"/>
      <c r="R14" s="212"/>
      <c r="S14" s="213"/>
      <c r="T14" s="214"/>
      <c r="U14" s="135"/>
      <c r="V14" s="109"/>
      <c r="W14" s="215"/>
      <c r="X14" s="109"/>
      <c r="Y14" s="109"/>
    </row>
    <row r="15" spans="1:26" s="170" customFormat="1" x14ac:dyDescent="0.3">
      <c r="A15" s="169">
        <v>43021</v>
      </c>
      <c r="B15" s="272" t="s">
        <v>39</v>
      </c>
      <c r="C15" s="271"/>
      <c r="D15" s="129"/>
      <c r="E15" s="130"/>
      <c r="F15" s="130"/>
      <c r="G15" s="131" t="str">
        <f t="shared" si="0"/>
        <v>0</v>
      </c>
      <c r="H15" s="131" t="str">
        <f t="shared" si="1"/>
        <v>0</v>
      </c>
      <c r="I15" s="131"/>
      <c r="J15" s="132"/>
      <c r="K15" s="133">
        <f t="shared" si="2"/>
        <v>0</v>
      </c>
      <c r="L15" s="133"/>
      <c r="M15" s="160"/>
      <c r="N15" s="219"/>
      <c r="O15" s="220"/>
      <c r="P15" s="134">
        <f t="shared" si="3"/>
        <v>0</v>
      </c>
      <c r="Q15" s="221"/>
      <c r="R15" s="221"/>
      <c r="S15" s="221"/>
      <c r="T15" s="222"/>
      <c r="U15" s="135"/>
      <c r="V15" s="109"/>
      <c r="W15" s="109"/>
      <c r="X15" s="109"/>
      <c r="Y15" s="109"/>
      <c r="Z15" s="111"/>
    </row>
    <row r="16" spans="1:26" s="191" customFormat="1" x14ac:dyDescent="0.3">
      <c r="A16" s="187">
        <v>43022</v>
      </c>
      <c r="B16" s="275" t="s">
        <v>40</v>
      </c>
      <c r="C16" s="274"/>
      <c r="D16" s="192"/>
      <c r="E16" s="193"/>
      <c r="F16" s="193"/>
      <c r="G16" s="194" t="str">
        <f t="shared" si="0"/>
        <v>0</v>
      </c>
      <c r="H16" s="194" t="str">
        <f t="shared" si="1"/>
        <v>0</v>
      </c>
      <c r="I16" s="194"/>
      <c r="J16" s="188"/>
      <c r="K16" s="195">
        <f t="shared" si="2"/>
        <v>0</v>
      </c>
      <c r="L16" s="195"/>
      <c r="M16" s="196"/>
      <c r="N16" s="224"/>
      <c r="O16" s="225"/>
      <c r="P16" s="189">
        <f t="shared" si="3"/>
        <v>0</v>
      </c>
      <c r="Q16" s="256"/>
      <c r="R16" s="256"/>
      <c r="S16" s="256"/>
      <c r="T16" s="257"/>
      <c r="U16" s="197"/>
      <c r="V16" s="190"/>
      <c r="W16" s="258"/>
      <c r="X16" s="258"/>
      <c r="Y16" s="190"/>
    </row>
    <row r="17" spans="1:25" s="211" customFormat="1" x14ac:dyDescent="0.3">
      <c r="A17" s="198">
        <v>43023</v>
      </c>
      <c r="B17" s="270" t="s">
        <v>41</v>
      </c>
      <c r="C17" s="276"/>
      <c r="D17" s="200"/>
      <c r="E17" s="201"/>
      <c r="F17" s="201"/>
      <c r="G17" s="202" t="str">
        <f t="shared" si="0"/>
        <v>0</v>
      </c>
      <c r="H17" s="202" t="str">
        <f t="shared" si="1"/>
        <v>0</v>
      </c>
      <c r="I17" s="202"/>
      <c r="J17" s="203"/>
      <c r="K17" s="204">
        <f t="shared" si="2"/>
        <v>0</v>
      </c>
      <c r="L17" s="204"/>
      <c r="M17" s="205"/>
      <c r="N17" s="206"/>
      <c r="O17" s="207"/>
      <c r="P17" s="208">
        <f t="shared" si="3"/>
        <v>0</v>
      </c>
      <c r="Q17" s="216"/>
      <c r="R17" s="216"/>
      <c r="S17" s="217"/>
      <c r="T17" s="218"/>
      <c r="U17" s="209"/>
      <c r="V17" s="210"/>
      <c r="W17" s="210"/>
      <c r="X17" s="210"/>
      <c r="Y17" s="210"/>
    </row>
    <row r="18" spans="1:25" s="170" customFormat="1" x14ac:dyDescent="0.3">
      <c r="A18" s="169">
        <v>43024</v>
      </c>
      <c r="B18" s="272" t="s">
        <v>35</v>
      </c>
      <c r="C18" s="271"/>
      <c r="D18" s="129"/>
      <c r="E18" s="130"/>
      <c r="F18" s="130"/>
      <c r="G18" s="131" t="str">
        <f t="shared" si="0"/>
        <v>0</v>
      </c>
      <c r="H18" s="131" t="str">
        <f t="shared" si="1"/>
        <v>0</v>
      </c>
      <c r="I18" s="131"/>
      <c r="J18" s="132"/>
      <c r="K18" s="133">
        <f t="shared" si="2"/>
        <v>0</v>
      </c>
      <c r="L18" s="133"/>
      <c r="M18" s="160"/>
      <c r="N18" s="136"/>
      <c r="O18" s="137"/>
      <c r="P18" s="134">
        <f t="shared" si="3"/>
        <v>0</v>
      </c>
      <c r="Q18" s="138"/>
      <c r="R18" s="138"/>
      <c r="S18" s="139"/>
      <c r="T18" s="140"/>
      <c r="U18" s="135"/>
      <c r="V18" s="109"/>
      <c r="W18" s="109"/>
      <c r="X18" s="109"/>
      <c r="Y18" s="109"/>
    </row>
    <row r="19" spans="1:25" s="170" customFormat="1" x14ac:dyDescent="0.3">
      <c r="A19" s="169">
        <v>43025</v>
      </c>
      <c r="B19" s="272" t="s">
        <v>36</v>
      </c>
      <c r="C19" s="271"/>
      <c r="D19" s="129"/>
      <c r="E19" s="130"/>
      <c r="F19" s="130"/>
      <c r="G19" s="131" t="str">
        <f t="shared" si="0"/>
        <v>0</v>
      </c>
      <c r="H19" s="131" t="str">
        <f t="shared" si="1"/>
        <v>0</v>
      </c>
      <c r="I19" s="131"/>
      <c r="J19" s="132"/>
      <c r="K19" s="133">
        <f t="shared" si="2"/>
        <v>0</v>
      </c>
      <c r="L19" s="133"/>
      <c r="M19" s="160"/>
      <c r="N19" s="136"/>
      <c r="O19" s="137"/>
      <c r="P19" s="134">
        <f t="shared" si="3"/>
        <v>0</v>
      </c>
      <c r="Q19" s="138"/>
      <c r="R19" s="138"/>
      <c r="S19" s="139"/>
      <c r="T19" s="140"/>
      <c r="U19" s="135"/>
      <c r="V19" s="109"/>
      <c r="W19" s="110"/>
      <c r="X19" s="109"/>
      <c r="Y19" s="109"/>
    </row>
    <row r="20" spans="1:25" s="170" customFormat="1" x14ac:dyDescent="0.3">
      <c r="A20" s="169">
        <v>43026</v>
      </c>
      <c r="B20" s="272" t="s">
        <v>37</v>
      </c>
      <c r="C20" s="271"/>
      <c r="D20" s="129"/>
      <c r="E20" s="130"/>
      <c r="F20" s="130"/>
      <c r="G20" s="131" t="str">
        <f t="shared" si="0"/>
        <v>0</v>
      </c>
      <c r="H20" s="131" t="str">
        <f t="shared" si="1"/>
        <v>0</v>
      </c>
      <c r="I20" s="131"/>
      <c r="J20" s="132"/>
      <c r="K20" s="133">
        <f t="shared" si="2"/>
        <v>0</v>
      </c>
      <c r="L20" s="133"/>
      <c r="M20" s="160"/>
      <c r="N20" s="136"/>
      <c r="O20" s="137"/>
      <c r="P20" s="134">
        <f t="shared" si="3"/>
        <v>0</v>
      </c>
      <c r="Q20" s="138"/>
      <c r="R20" s="138"/>
      <c r="S20" s="139"/>
      <c r="T20" s="140"/>
      <c r="U20" s="135"/>
      <c r="V20" s="109"/>
      <c r="W20" s="110"/>
      <c r="X20" s="109"/>
      <c r="Y20" s="109"/>
    </row>
    <row r="21" spans="1:25" s="170" customFormat="1" x14ac:dyDescent="0.3">
      <c r="A21" s="169">
        <v>43027</v>
      </c>
      <c r="B21" s="272" t="s">
        <v>38</v>
      </c>
      <c r="C21" s="271"/>
      <c r="D21" s="129"/>
      <c r="E21" s="130"/>
      <c r="F21" s="130"/>
      <c r="G21" s="131" t="str">
        <f t="shared" si="0"/>
        <v>0</v>
      </c>
      <c r="H21" s="131" t="str">
        <f t="shared" si="1"/>
        <v>0</v>
      </c>
      <c r="I21" s="131"/>
      <c r="J21" s="132"/>
      <c r="K21" s="133">
        <f t="shared" si="2"/>
        <v>0</v>
      </c>
      <c r="L21" s="133"/>
      <c r="M21" s="160"/>
      <c r="N21" s="136"/>
      <c r="O21" s="137"/>
      <c r="P21" s="134">
        <f t="shared" si="3"/>
        <v>0</v>
      </c>
      <c r="Q21" s="212"/>
      <c r="R21" s="212"/>
      <c r="S21" s="213"/>
      <c r="T21" s="214"/>
      <c r="U21" s="135"/>
      <c r="V21" s="109"/>
      <c r="W21" s="109"/>
      <c r="X21" s="109"/>
      <c r="Y21" s="109"/>
    </row>
    <row r="22" spans="1:25" s="170" customFormat="1" x14ac:dyDescent="0.3">
      <c r="A22" s="169">
        <v>43028</v>
      </c>
      <c r="B22" s="272" t="s">
        <v>39</v>
      </c>
      <c r="C22" s="271"/>
      <c r="D22" s="129"/>
      <c r="E22" s="130"/>
      <c r="F22" s="130"/>
      <c r="G22" s="131" t="str">
        <f t="shared" si="0"/>
        <v>0</v>
      </c>
      <c r="H22" s="131" t="str">
        <f t="shared" si="1"/>
        <v>0</v>
      </c>
      <c r="I22" s="131"/>
      <c r="J22" s="132"/>
      <c r="K22" s="133">
        <f t="shared" si="2"/>
        <v>0</v>
      </c>
      <c r="L22" s="133"/>
      <c r="M22" s="160"/>
      <c r="N22" s="219"/>
      <c r="O22" s="220"/>
      <c r="P22" s="134">
        <f t="shared" si="3"/>
        <v>0</v>
      </c>
      <c r="Q22" s="221"/>
      <c r="R22" s="221"/>
      <c r="S22" s="221"/>
      <c r="T22" s="222"/>
      <c r="U22" s="135"/>
      <c r="V22" s="109"/>
      <c r="W22" s="109"/>
      <c r="X22" s="109"/>
      <c r="Y22" s="109"/>
    </row>
    <row r="23" spans="1:25" s="191" customFormat="1" x14ac:dyDescent="0.3">
      <c r="A23" s="187">
        <v>43029</v>
      </c>
      <c r="B23" s="275" t="s">
        <v>40</v>
      </c>
      <c r="C23" s="274"/>
      <c r="D23" s="192"/>
      <c r="E23" s="193"/>
      <c r="F23" s="193"/>
      <c r="G23" s="194" t="str">
        <f t="shared" si="0"/>
        <v>0</v>
      </c>
      <c r="H23" s="194" t="str">
        <f t="shared" si="1"/>
        <v>0</v>
      </c>
      <c r="I23" s="194"/>
      <c r="J23" s="188"/>
      <c r="K23" s="195">
        <f t="shared" si="2"/>
        <v>0</v>
      </c>
      <c r="L23" s="195"/>
      <c r="M23" s="196"/>
      <c r="N23" s="224"/>
      <c r="O23" s="225"/>
      <c r="P23" s="189">
        <f t="shared" si="3"/>
        <v>0</v>
      </c>
      <c r="Q23" s="226"/>
      <c r="R23" s="226"/>
      <c r="S23" s="227"/>
      <c r="T23" s="228"/>
      <c r="U23" s="197"/>
      <c r="V23" s="190"/>
      <c r="W23" s="190"/>
      <c r="X23" s="190"/>
      <c r="Y23" s="190"/>
    </row>
    <row r="24" spans="1:25" s="211" customFormat="1" x14ac:dyDescent="0.3">
      <c r="A24" s="198">
        <v>43030</v>
      </c>
      <c r="B24" s="270" t="s">
        <v>41</v>
      </c>
      <c r="C24" s="276"/>
      <c r="D24" s="200"/>
      <c r="E24" s="201"/>
      <c r="F24" s="201"/>
      <c r="G24" s="202" t="str">
        <f t="shared" si="0"/>
        <v>0</v>
      </c>
      <c r="H24" s="202" t="str">
        <f t="shared" si="1"/>
        <v>0</v>
      </c>
      <c r="I24" s="202"/>
      <c r="J24" s="203"/>
      <c r="K24" s="204">
        <f t="shared" si="2"/>
        <v>0</v>
      </c>
      <c r="L24" s="204"/>
      <c r="M24" s="205"/>
      <c r="N24" s="206"/>
      <c r="O24" s="207"/>
      <c r="P24" s="208">
        <f t="shared" si="3"/>
        <v>0</v>
      </c>
      <c r="Q24" s="216"/>
      <c r="R24" s="216"/>
      <c r="S24" s="217"/>
      <c r="T24" s="218"/>
      <c r="U24" s="209"/>
      <c r="V24" s="210"/>
      <c r="W24" s="210"/>
      <c r="X24" s="210"/>
      <c r="Y24" s="210"/>
    </row>
    <row r="25" spans="1:25" s="170" customFormat="1" x14ac:dyDescent="0.3">
      <c r="A25" s="169">
        <v>43031</v>
      </c>
      <c r="B25" s="272" t="s">
        <v>35</v>
      </c>
      <c r="C25" s="271"/>
      <c r="D25" s="129"/>
      <c r="E25" s="130"/>
      <c r="F25" s="130"/>
      <c r="G25" s="131" t="str">
        <f t="shared" si="0"/>
        <v>0</v>
      </c>
      <c r="H25" s="131" t="str">
        <f t="shared" si="1"/>
        <v>0</v>
      </c>
      <c r="I25" s="131"/>
      <c r="J25" s="132"/>
      <c r="K25" s="133">
        <f t="shared" si="2"/>
        <v>0</v>
      </c>
      <c r="L25" s="133"/>
      <c r="M25" s="160"/>
      <c r="N25" s="136"/>
      <c r="O25" s="137"/>
      <c r="P25" s="134">
        <f t="shared" si="3"/>
        <v>0</v>
      </c>
      <c r="Q25" s="138"/>
      <c r="R25" s="138"/>
      <c r="S25" s="139"/>
      <c r="T25" s="140"/>
      <c r="U25" s="135"/>
      <c r="V25" s="109"/>
      <c r="W25" s="109"/>
      <c r="X25" s="109"/>
      <c r="Y25" s="109"/>
    </row>
    <row r="26" spans="1:25" s="170" customFormat="1" x14ac:dyDescent="0.3">
      <c r="A26" s="169">
        <v>43032</v>
      </c>
      <c r="B26" s="272" t="s">
        <v>36</v>
      </c>
      <c r="C26" s="271"/>
      <c r="D26" s="129"/>
      <c r="E26" s="130"/>
      <c r="F26" s="130"/>
      <c r="G26" s="131" t="str">
        <f t="shared" si="0"/>
        <v>0</v>
      </c>
      <c r="H26" s="131" t="str">
        <f t="shared" si="1"/>
        <v>0</v>
      </c>
      <c r="I26" s="131"/>
      <c r="J26" s="132"/>
      <c r="K26" s="133">
        <f t="shared" si="2"/>
        <v>0</v>
      </c>
      <c r="L26" s="133"/>
      <c r="M26" s="160"/>
      <c r="N26" s="136"/>
      <c r="O26" s="137"/>
      <c r="P26" s="134">
        <f t="shared" si="3"/>
        <v>0</v>
      </c>
      <c r="Q26" s="138"/>
      <c r="R26" s="138"/>
      <c r="S26" s="139"/>
      <c r="T26" s="236"/>
      <c r="U26" s="135"/>
      <c r="V26" s="109"/>
      <c r="W26" s="109"/>
      <c r="X26" s="109"/>
      <c r="Y26" s="109"/>
    </row>
    <row r="27" spans="1:25" s="170" customFormat="1" x14ac:dyDescent="0.3">
      <c r="A27" s="169">
        <v>43033</v>
      </c>
      <c r="B27" s="272" t="s">
        <v>37</v>
      </c>
      <c r="C27" s="271"/>
      <c r="D27" s="129"/>
      <c r="E27" s="130"/>
      <c r="F27" s="130"/>
      <c r="G27" s="131" t="str">
        <f t="shared" si="0"/>
        <v>0</v>
      </c>
      <c r="H27" s="131" t="str">
        <f t="shared" si="1"/>
        <v>0</v>
      </c>
      <c r="I27" s="131"/>
      <c r="J27" s="132"/>
      <c r="K27" s="133">
        <f t="shared" si="2"/>
        <v>0</v>
      </c>
      <c r="L27" s="133"/>
      <c r="M27" s="160"/>
      <c r="N27" s="136"/>
      <c r="O27" s="137"/>
      <c r="P27" s="134">
        <f t="shared" si="3"/>
        <v>0</v>
      </c>
      <c r="Q27" s="138"/>
      <c r="R27" s="138"/>
      <c r="S27" s="139"/>
      <c r="T27" s="140"/>
      <c r="U27" s="135"/>
      <c r="V27" s="109"/>
      <c r="W27" s="109"/>
      <c r="X27" s="109"/>
      <c r="Y27" s="109"/>
    </row>
    <row r="28" spans="1:25" s="170" customFormat="1" x14ac:dyDescent="0.3">
      <c r="A28" s="169">
        <v>43034</v>
      </c>
      <c r="B28" s="272" t="s">
        <v>38</v>
      </c>
      <c r="C28" s="271"/>
      <c r="D28" s="129"/>
      <c r="E28" s="130"/>
      <c r="F28" s="130"/>
      <c r="G28" s="131" t="str">
        <f t="shared" si="0"/>
        <v>0</v>
      </c>
      <c r="H28" s="131" t="str">
        <f t="shared" si="1"/>
        <v>0</v>
      </c>
      <c r="I28" s="131"/>
      <c r="J28" s="132"/>
      <c r="K28" s="133">
        <f t="shared" si="2"/>
        <v>0</v>
      </c>
      <c r="L28" s="133"/>
      <c r="M28" s="160"/>
      <c r="N28" s="136"/>
      <c r="O28" s="137"/>
      <c r="P28" s="134">
        <f t="shared" si="3"/>
        <v>0</v>
      </c>
      <c r="Q28" s="212"/>
      <c r="R28" s="212"/>
      <c r="S28" s="213"/>
      <c r="T28" s="214"/>
      <c r="U28" s="135"/>
      <c r="V28" s="109"/>
      <c r="W28" s="109"/>
      <c r="X28" s="109"/>
      <c r="Y28" s="109"/>
    </row>
    <row r="29" spans="1:25" s="170" customFormat="1" x14ac:dyDescent="0.3">
      <c r="A29" s="169">
        <v>43035</v>
      </c>
      <c r="B29" s="272" t="s">
        <v>39</v>
      </c>
      <c r="C29" s="271"/>
      <c r="D29" s="129"/>
      <c r="E29" s="130"/>
      <c r="F29" s="130"/>
      <c r="G29" s="131" t="str">
        <f t="shared" si="0"/>
        <v>0</v>
      </c>
      <c r="H29" s="131" t="str">
        <f t="shared" si="1"/>
        <v>0</v>
      </c>
      <c r="I29" s="131"/>
      <c r="J29" s="132"/>
      <c r="K29" s="133">
        <f t="shared" si="2"/>
        <v>0</v>
      </c>
      <c r="L29" s="133"/>
      <c r="M29" s="160"/>
      <c r="N29" s="219"/>
      <c r="O29" s="220"/>
      <c r="P29" s="134">
        <f t="shared" si="3"/>
        <v>0</v>
      </c>
      <c r="Q29" s="221"/>
      <c r="R29" s="221"/>
      <c r="S29" s="221"/>
      <c r="T29" s="222"/>
      <c r="U29" s="135"/>
      <c r="V29" s="109"/>
      <c r="W29" s="109"/>
      <c r="X29" s="109"/>
      <c r="Y29" s="109"/>
    </row>
    <row r="30" spans="1:25" s="191" customFormat="1" x14ac:dyDescent="0.3">
      <c r="A30" s="187">
        <v>43036</v>
      </c>
      <c r="B30" s="275" t="s">
        <v>40</v>
      </c>
      <c r="C30" s="277"/>
      <c r="D30" s="259"/>
      <c r="E30" s="260"/>
      <c r="F30" s="260"/>
      <c r="G30" s="237" t="str">
        <f t="shared" si="0"/>
        <v>0</v>
      </c>
      <c r="H30" s="194" t="str">
        <f t="shared" si="1"/>
        <v>0</v>
      </c>
      <c r="I30" s="237"/>
      <c r="J30" s="261"/>
      <c r="K30" s="195">
        <f t="shared" si="2"/>
        <v>0</v>
      </c>
      <c r="L30" s="262"/>
      <c r="M30" s="263"/>
      <c r="N30" s="264"/>
      <c r="O30" s="265"/>
      <c r="P30" s="238">
        <f t="shared" si="3"/>
        <v>0</v>
      </c>
      <c r="Q30" s="266"/>
      <c r="R30" s="266"/>
      <c r="S30" s="267"/>
      <c r="T30" s="268"/>
      <c r="U30" s="269"/>
      <c r="V30" s="190"/>
      <c r="W30" s="190"/>
      <c r="X30" s="190"/>
      <c r="Y30" s="190"/>
    </row>
    <row r="31" spans="1:25" s="211" customFormat="1" x14ac:dyDescent="0.3">
      <c r="A31" s="198">
        <v>43037</v>
      </c>
      <c r="B31" s="270" t="s">
        <v>41</v>
      </c>
      <c r="C31" s="276"/>
      <c r="D31" s="200"/>
      <c r="E31" s="201"/>
      <c r="F31" s="201"/>
      <c r="G31" s="239" t="str">
        <f t="shared" si="0"/>
        <v>0</v>
      </c>
      <c r="H31" s="202" t="str">
        <f t="shared" si="1"/>
        <v>0</v>
      </c>
      <c r="I31" s="239"/>
      <c r="J31" s="203"/>
      <c r="K31" s="204">
        <f t="shared" si="2"/>
        <v>0</v>
      </c>
      <c r="L31" s="204"/>
      <c r="M31" s="205"/>
      <c r="N31" s="206"/>
      <c r="O31" s="241"/>
      <c r="P31" s="242">
        <f t="shared" si="3"/>
        <v>0</v>
      </c>
      <c r="Q31" s="216"/>
      <c r="R31" s="216"/>
      <c r="S31" s="216"/>
      <c r="T31" s="216"/>
      <c r="U31" s="243"/>
      <c r="V31" s="210"/>
      <c r="W31" s="210"/>
      <c r="X31" s="210"/>
      <c r="Y31" s="210"/>
    </row>
    <row r="32" spans="1:25" s="211" customFormat="1" x14ac:dyDescent="0.3">
      <c r="A32" s="198">
        <v>43038</v>
      </c>
      <c r="B32" s="270" t="s">
        <v>35</v>
      </c>
      <c r="C32" s="276"/>
      <c r="D32" s="200"/>
      <c r="E32" s="201"/>
      <c r="F32" s="201"/>
      <c r="G32" s="239" t="str">
        <f t="shared" si="0"/>
        <v>0</v>
      </c>
      <c r="H32" s="202" t="str">
        <f t="shared" si="1"/>
        <v>0</v>
      </c>
      <c r="I32" s="239"/>
      <c r="J32" s="203"/>
      <c r="K32" s="240">
        <f t="shared" si="2"/>
        <v>0</v>
      </c>
      <c r="L32" s="204"/>
      <c r="M32" s="205"/>
      <c r="N32" s="206"/>
      <c r="O32" s="241"/>
      <c r="P32" s="242">
        <f t="shared" si="3"/>
        <v>0</v>
      </c>
      <c r="Q32" s="216"/>
      <c r="R32" s="216"/>
      <c r="S32" s="216"/>
      <c r="T32" s="216"/>
      <c r="U32" s="243"/>
      <c r="V32" s="210"/>
      <c r="W32" s="210"/>
      <c r="X32" s="210"/>
      <c r="Y32" s="210"/>
    </row>
    <row r="33" spans="1:25" s="170" customFormat="1" x14ac:dyDescent="0.3">
      <c r="A33" s="187">
        <v>43039</v>
      </c>
      <c r="B33" s="275" t="s">
        <v>36</v>
      </c>
      <c r="C33" s="278"/>
      <c r="D33" s="141"/>
      <c r="E33" s="142"/>
      <c r="F33" s="142"/>
      <c r="G33" s="143" t="str">
        <f>IF(C33=0,"0",J35/C33)</f>
        <v>0</v>
      </c>
      <c r="H33" s="131" t="str">
        <f t="shared" si="1"/>
        <v>0</v>
      </c>
      <c r="I33" s="143"/>
      <c r="J33" s="144"/>
      <c r="K33" s="145">
        <f t="shared" si="2"/>
        <v>0</v>
      </c>
      <c r="L33" s="145"/>
      <c r="M33" s="161"/>
      <c r="N33" s="146"/>
      <c r="O33" s="172"/>
      <c r="P33" s="147">
        <f t="shared" si="3"/>
        <v>0</v>
      </c>
      <c r="Q33" s="148"/>
      <c r="R33" s="148"/>
      <c r="S33" s="148"/>
      <c r="T33" s="148"/>
      <c r="U33" s="173"/>
      <c r="V33" s="109"/>
      <c r="W33" s="109"/>
      <c r="X33" s="109"/>
      <c r="Y33" s="109"/>
    </row>
    <row r="34" spans="1:25" ht="18.75" x14ac:dyDescent="0.3">
      <c r="A34" s="150"/>
      <c r="B34" s="279"/>
      <c r="C34" s="151">
        <f>SUM(C3:C32)</f>
        <v>0</v>
      </c>
      <c r="D34" s="151">
        <f>SUM(D3:D32)</f>
        <v>0</v>
      </c>
      <c r="E34" s="152">
        <f>SUM(E3:E32)</f>
        <v>0</v>
      </c>
      <c r="F34" s="152">
        <f>SUM(F3:F32)</f>
        <v>0</v>
      </c>
      <c r="G34" s="163" t="e">
        <f>AVERAGE(G3:G32)</f>
        <v>#DIV/0!</v>
      </c>
      <c r="H34" s="163" t="e">
        <f>AVERAGE(H3:H32)</f>
        <v>#DIV/0!</v>
      </c>
      <c r="I34" s="164" t="e">
        <f>AVERAGE(I3:I33)</f>
        <v>#DIV/0!</v>
      </c>
      <c r="J34" s="165">
        <f>SUM(J3:J33)</f>
        <v>0</v>
      </c>
      <c r="K34" s="154">
        <f>SUM(K3:K33)-N34</f>
        <v>0</v>
      </c>
      <c r="L34" s="153">
        <f>SUM(L3:L33)</f>
        <v>0</v>
      </c>
      <c r="M34" s="162">
        <f>SUM(M3:M33)</f>
        <v>0</v>
      </c>
      <c r="N34" s="155">
        <f>SUM(N3:N33)</f>
        <v>0</v>
      </c>
      <c r="O34" s="156">
        <f t="shared" ref="O34:T34" si="4">SUM(O3:O32)</f>
        <v>0</v>
      </c>
      <c r="P34" s="157">
        <f t="shared" si="4"/>
        <v>0</v>
      </c>
      <c r="Q34" s="158">
        <f t="shared" si="4"/>
        <v>0</v>
      </c>
      <c r="R34" s="158">
        <f t="shared" si="4"/>
        <v>0</v>
      </c>
      <c r="S34" s="158">
        <f t="shared" si="4"/>
        <v>0</v>
      </c>
      <c r="T34" s="158">
        <f t="shared" si="4"/>
        <v>0</v>
      </c>
      <c r="U34" s="159">
        <f>P34-Q34-T34-S34-R34</f>
        <v>0</v>
      </c>
      <c r="V34" s="109"/>
    </row>
    <row r="35" spans="1:25" ht="25.5" customHeight="1" x14ac:dyDescent="0.25">
      <c r="A35" s="3"/>
      <c r="B35" s="103"/>
      <c r="C35" s="112"/>
      <c r="D35" s="4" t="e">
        <f>D34/C34</f>
        <v>#DIV/0!</v>
      </c>
      <c r="E35" s="5" t="e">
        <f>E34/C34</f>
        <v>#DIV/0!</v>
      </c>
      <c r="F35" s="5" t="e">
        <f>F34/C34</f>
        <v>#DIV/0!</v>
      </c>
      <c r="G35" s="168"/>
      <c r="H35" s="166"/>
      <c r="I35" s="166"/>
      <c r="J35" s="167" t="e">
        <f>AVERAGE(J3:J32)</f>
        <v>#DIV/0!</v>
      </c>
      <c r="K35" s="112"/>
      <c r="L35" s="112"/>
      <c r="M35" s="104"/>
      <c r="N35" s="91"/>
      <c r="O35" s="105" t="s">
        <v>12</v>
      </c>
      <c r="P35" s="105" t="s">
        <v>13</v>
      </c>
      <c r="Q35" s="106" t="s">
        <v>7</v>
      </c>
      <c r="R35" s="106" t="s">
        <v>8</v>
      </c>
      <c r="S35" s="106" t="s">
        <v>9</v>
      </c>
      <c r="T35" s="106" t="s">
        <v>10</v>
      </c>
      <c r="U35" s="107" t="s">
        <v>11</v>
      </c>
      <c r="V35" s="109"/>
    </row>
    <row r="36" spans="1:25" ht="26.25" customHeight="1" x14ac:dyDescent="0.3">
      <c r="A36" s="113" t="s">
        <v>14</v>
      </c>
      <c r="B36" s="115" t="s">
        <v>15</v>
      </c>
      <c r="C36" s="115"/>
      <c r="D36" s="115"/>
      <c r="E36" s="115"/>
      <c r="F36" s="115"/>
      <c r="G36" s="115"/>
      <c r="H36" s="115"/>
      <c r="I36" s="115"/>
      <c r="J36" s="115"/>
      <c r="K36" s="117" t="e">
        <f>K34/J34</f>
        <v>#DIV/0!</v>
      </c>
      <c r="L36" s="117"/>
      <c r="M36" s="88"/>
      <c r="N36" s="119"/>
      <c r="O36" s="121" t="e">
        <f>O34/J34</f>
        <v>#DIV/0!</v>
      </c>
      <c r="P36" s="123" t="e">
        <f>P34/J34</f>
        <v>#DIV/0!</v>
      </c>
      <c r="Q36" s="125" t="e">
        <f>Q34/P34</f>
        <v>#DIV/0!</v>
      </c>
      <c r="R36" s="125" t="e">
        <f>R34/P34</f>
        <v>#DIV/0!</v>
      </c>
      <c r="S36" s="125" t="e">
        <f>S34/P34</f>
        <v>#DIV/0!</v>
      </c>
      <c r="T36" s="125" t="e">
        <f>T34/P34</f>
        <v>#DIV/0!</v>
      </c>
      <c r="U36" s="127" t="e">
        <f>U34/P34</f>
        <v>#DIV/0!</v>
      </c>
      <c r="V36" s="109"/>
    </row>
    <row r="37" spans="1:25" ht="31.5" x14ac:dyDescent="0.3">
      <c r="A37" s="114"/>
      <c r="B37" s="116"/>
      <c r="C37" s="116"/>
      <c r="D37" s="116"/>
      <c r="E37" s="116"/>
      <c r="F37" s="116"/>
      <c r="G37" s="116"/>
      <c r="H37" s="116"/>
      <c r="I37" s="116"/>
      <c r="J37" s="116"/>
      <c r="K37" s="118"/>
      <c r="L37" s="118"/>
      <c r="M37" s="89"/>
      <c r="N37" s="120"/>
      <c r="O37" s="122"/>
      <c r="P37" s="124"/>
      <c r="Q37" s="126"/>
      <c r="R37" s="126"/>
      <c r="S37" s="126"/>
      <c r="T37" s="126"/>
      <c r="U37" s="128"/>
      <c r="V37" s="109"/>
    </row>
    <row r="38" spans="1:25" x14ac:dyDescent="0.3">
      <c r="V38" s="111"/>
    </row>
    <row r="39" spans="1:25" x14ac:dyDescent="0.3">
      <c r="V39" s="111"/>
    </row>
    <row r="40" spans="1:25" x14ac:dyDescent="0.3">
      <c r="V40" s="111"/>
    </row>
    <row r="41" spans="1:25" x14ac:dyDescent="0.3">
      <c r="V41" s="109"/>
    </row>
    <row r="42" spans="1:25" x14ac:dyDescent="0.3">
      <c r="V42" s="109"/>
    </row>
    <row r="43" spans="1:25" x14ac:dyDescent="0.3">
      <c r="V43" s="109"/>
    </row>
    <row r="44" spans="1:25" x14ac:dyDescent="0.3">
      <c r="V44" s="109"/>
    </row>
    <row r="45" spans="1:25" x14ac:dyDescent="0.3">
      <c r="V45" s="109"/>
    </row>
    <row r="46" spans="1:25" x14ac:dyDescent="0.3">
      <c r="V46" s="109"/>
    </row>
    <row r="47" spans="1:25" x14ac:dyDescent="0.3">
      <c r="V47" s="109"/>
    </row>
    <row r="48" spans="1:25" x14ac:dyDescent="0.3">
      <c r="V48" s="109"/>
    </row>
  </sheetData>
  <mergeCells count="2">
    <mergeCell ref="B1:N1"/>
    <mergeCell ref="P1:U1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D18" sqref="D18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90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765730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>
        <v>350000</v>
      </c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1115730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1115730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4" sqref="E14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91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1115730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92</v>
      </c>
      <c r="C6" s="149">
        <v>31500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31500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1084230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1084230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31500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C22" sqref="C2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72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/>
      <c r="F5" s="20"/>
      <c r="G5" s="446" t="s">
        <v>19</v>
      </c>
      <c r="H5" s="447"/>
      <c r="I5" s="447"/>
      <c r="J5" s="448"/>
    </row>
    <row r="6" spans="1:10" x14ac:dyDescent="0.3">
      <c r="A6" s="78"/>
      <c r="B6" s="21"/>
      <c r="C6" s="149"/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/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6" sqref="E16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93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1084230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94</v>
      </c>
      <c r="C6" s="149">
        <v>17500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17500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1066730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1066730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17500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3" sqref="E13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95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1066730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94</v>
      </c>
      <c r="C6" s="149">
        <v>12000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12000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1054730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1054730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12000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6.5" x14ac:dyDescent="0.3"/>
  <cols>
    <col min="1" max="1" width="4.625" customWidth="1"/>
    <col min="2" max="5" width="21" customWidth="1"/>
  </cols>
  <sheetData>
    <row r="1" spans="1:10" ht="25.5" x14ac:dyDescent="0.3">
      <c r="A1" s="9" t="s">
        <v>76</v>
      </c>
      <c r="B1" s="6"/>
      <c r="C1" s="7" t="s">
        <v>44</v>
      </c>
      <c r="D1" s="7"/>
      <c r="E1" s="8"/>
      <c r="F1" s="9"/>
      <c r="G1" s="9"/>
      <c r="H1" s="10"/>
      <c r="I1" s="10"/>
      <c r="J1" s="11"/>
    </row>
    <row r="2" spans="1:10" x14ac:dyDescent="0.3">
      <c r="A2" s="77"/>
      <c r="B2" s="9"/>
      <c r="C2" s="10"/>
      <c r="D2" s="10"/>
      <c r="E2" s="11"/>
      <c r="F2" s="12"/>
      <c r="G2" s="9"/>
      <c r="H2" s="10"/>
      <c r="I2" s="10"/>
      <c r="J2" s="11"/>
    </row>
    <row r="3" spans="1:10" x14ac:dyDescent="0.3">
      <c r="A3" s="77"/>
      <c r="B3" s="13" t="s">
        <v>77</v>
      </c>
      <c r="C3" s="14" t="s">
        <v>87</v>
      </c>
      <c r="D3" s="14" t="s">
        <v>96</v>
      </c>
      <c r="E3" s="15" t="s">
        <v>45</v>
      </c>
      <c r="F3" s="12"/>
      <c r="G3" s="9"/>
      <c r="H3" s="10"/>
      <c r="I3" s="10"/>
      <c r="J3" s="11"/>
    </row>
    <row r="4" spans="1:10" x14ac:dyDescent="0.3">
      <c r="A4" s="77"/>
      <c r="B4" s="9"/>
      <c r="C4" s="10"/>
      <c r="D4" s="10"/>
      <c r="E4" s="11"/>
      <c r="F4" s="12"/>
      <c r="G4" s="9"/>
      <c r="H4" s="10"/>
      <c r="I4" s="10"/>
      <c r="J4" s="11"/>
    </row>
    <row r="5" spans="1:10" x14ac:dyDescent="0.3">
      <c r="A5" s="77"/>
      <c r="B5" s="16" t="s">
        <v>46</v>
      </c>
      <c r="C5" s="17" t="s">
        <v>47</v>
      </c>
      <c r="D5" s="18" t="s">
        <v>18</v>
      </c>
      <c r="E5" s="19">
        <v>1054730</v>
      </c>
      <c r="F5" s="20"/>
      <c r="G5" s="446" t="s">
        <v>19</v>
      </c>
      <c r="H5" s="447"/>
      <c r="I5" s="447"/>
      <c r="J5" s="448"/>
    </row>
    <row r="6" spans="1:10" x14ac:dyDescent="0.3">
      <c r="A6" s="78"/>
      <c r="B6" s="21" t="s">
        <v>97</v>
      </c>
      <c r="C6" s="149">
        <v>15000</v>
      </c>
      <c r="D6" s="22" t="s">
        <v>50</v>
      </c>
      <c r="E6" s="23"/>
      <c r="F6" s="24"/>
      <c r="G6" s="25" t="s">
        <v>20</v>
      </c>
      <c r="H6" s="26" t="s">
        <v>21</v>
      </c>
      <c r="I6" s="26" t="s">
        <v>22</v>
      </c>
      <c r="J6" s="27" t="s">
        <v>23</v>
      </c>
    </row>
    <row r="7" spans="1:10" x14ac:dyDescent="0.3">
      <c r="A7" s="70"/>
      <c r="B7" s="28"/>
      <c r="C7" s="29"/>
      <c r="D7" s="30" t="s">
        <v>24</v>
      </c>
      <c r="E7" s="31"/>
      <c r="F7" s="24"/>
      <c r="G7" s="25"/>
      <c r="H7" s="26"/>
      <c r="I7" s="26"/>
      <c r="J7" s="27"/>
    </row>
    <row r="8" spans="1:10" x14ac:dyDescent="0.3">
      <c r="A8" s="70"/>
      <c r="B8" s="28"/>
      <c r="C8" s="29"/>
      <c r="D8" s="32" t="s">
        <v>25</v>
      </c>
      <c r="E8" s="31"/>
      <c r="F8" s="24"/>
      <c r="G8" s="25"/>
      <c r="H8" s="26"/>
      <c r="I8" s="26"/>
      <c r="J8" s="27"/>
    </row>
    <row r="9" spans="1:10" x14ac:dyDescent="0.3">
      <c r="A9" s="73"/>
      <c r="B9" s="28"/>
      <c r="C9" s="29"/>
      <c r="D9" s="22" t="s">
        <v>26</v>
      </c>
      <c r="E9" s="31"/>
      <c r="F9" s="24"/>
      <c r="G9" s="20"/>
      <c r="H9" s="26"/>
      <c r="I9" s="26"/>
      <c r="J9" s="33"/>
    </row>
    <row r="10" spans="1:10" x14ac:dyDescent="0.3">
      <c r="A10" s="77"/>
      <c r="B10" s="28"/>
      <c r="C10" s="29"/>
      <c r="D10" s="30" t="s">
        <v>27</v>
      </c>
      <c r="E10" s="34">
        <f>C22</f>
        <v>15000</v>
      </c>
      <c r="F10" s="24"/>
      <c r="G10" s="25"/>
      <c r="H10" s="26"/>
      <c r="I10" s="26"/>
      <c r="J10" s="27"/>
    </row>
    <row r="11" spans="1:10" x14ac:dyDescent="0.3">
      <c r="A11" s="77"/>
      <c r="B11" s="28"/>
      <c r="C11" s="29"/>
      <c r="D11" s="35" t="s">
        <v>28</v>
      </c>
      <c r="E11" s="36">
        <f>E5+E6+E7+E8-E9-E10</f>
        <v>1039730</v>
      </c>
      <c r="F11" s="12"/>
      <c r="G11" s="25"/>
      <c r="H11" s="26"/>
      <c r="I11" s="26"/>
      <c r="J11" s="27"/>
    </row>
    <row r="12" spans="1:10" x14ac:dyDescent="0.3">
      <c r="A12" s="77"/>
      <c r="B12" s="37"/>
      <c r="C12" s="38"/>
      <c r="D12" s="35" t="s">
        <v>29</v>
      </c>
      <c r="E12" s="19">
        <v>1039730</v>
      </c>
      <c r="F12" s="12"/>
      <c r="G12" s="39"/>
      <c r="H12" s="40"/>
      <c r="I12" s="40"/>
      <c r="J12" s="41"/>
    </row>
    <row r="13" spans="1:10" x14ac:dyDescent="0.3">
      <c r="A13" s="77"/>
      <c r="B13" s="37"/>
      <c r="C13" s="38"/>
      <c r="D13" s="35" t="s">
        <v>30</v>
      </c>
      <c r="E13" s="42">
        <f>E11-E12</f>
        <v>0</v>
      </c>
      <c r="F13" s="12"/>
      <c r="G13" s="43"/>
      <c r="H13" s="44"/>
      <c r="I13" s="44"/>
      <c r="J13" s="45"/>
    </row>
    <row r="14" spans="1:10" x14ac:dyDescent="0.3">
      <c r="A14" s="77"/>
      <c r="B14" s="37"/>
      <c r="C14" s="38"/>
      <c r="D14" s="46"/>
      <c r="E14" s="47"/>
      <c r="F14" s="12"/>
      <c r="G14" s="43"/>
      <c r="H14" s="44"/>
      <c r="I14" s="44"/>
      <c r="J14" s="45"/>
    </row>
    <row r="15" spans="1:10" x14ac:dyDescent="0.3">
      <c r="A15" s="77"/>
      <c r="B15" s="37"/>
      <c r="C15" s="38"/>
      <c r="D15" s="48"/>
      <c r="E15" s="34"/>
      <c r="F15" s="12"/>
      <c r="G15" s="449" t="s">
        <v>31</v>
      </c>
      <c r="H15" s="450"/>
      <c r="I15" s="450"/>
      <c r="J15" s="451"/>
    </row>
    <row r="16" spans="1:10" x14ac:dyDescent="0.3">
      <c r="A16" s="77"/>
      <c r="B16" s="37"/>
      <c r="C16" s="38"/>
      <c r="D16" s="48"/>
      <c r="E16" s="34"/>
      <c r="F16" s="9"/>
      <c r="G16" s="49" t="s">
        <v>32</v>
      </c>
      <c r="H16" s="50" t="s">
        <v>33</v>
      </c>
      <c r="I16" s="50" t="s">
        <v>34</v>
      </c>
      <c r="J16" s="50"/>
    </row>
    <row r="17" spans="1:10" x14ac:dyDescent="0.3">
      <c r="A17" s="77"/>
      <c r="B17" s="37"/>
      <c r="C17" s="51"/>
      <c r="D17" s="48"/>
      <c r="E17" s="34"/>
      <c r="F17" s="9"/>
      <c r="G17" s="52"/>
      <c r="H17" s="53"/>
      <c r="I17" s="53"/>
      <c r="J17" s="54"/>
    </row>
    <row r="18" spans="1:10" x14ac:dyDescent="0.3">
      <c r="A18" s="77"/>
      <c r="B18" s="37"/>
      <c r="C18" s="51"/>
      <c r="D18" s="48"/>
      <c r="E18" s="34"/>
      <c r="F18" s="9"/>
      <c r="G18" s="52"/>
      <c r="H18" s="55"/>
      <c r="I18" s="55"/>
      <c r="J18" s="56"/>
    </row>
    <row r="19" spans="1:10" x14ac:dyDescent="0.3">
      <c r="A19" s="77"/>
      <c r="B19" s="37"/>
      <c r="C19" s="51"/>
      <c r="D19" s="48"/>
      <c r="E19" s="34"/>
      <c r="F19" s="9"/>
      <c r="G19" s="52"/>
      <c r="H19" s="57"/>
      <c r="I19" s="57"/>
      <c r="J19" s="56"/>
    </row>
    <row r="20" spans="1:10" x14ac:dyDescent="0.3">
      <c r="A20" s="77"/>
      <c r="B20" s="37"/>
      <c r="C20" s="51"/>
      <c r="D20" s="58"/>
      <c r="E20" s="34"/>
      <c r="F20" s="9"/>
      <c r="G20" s="52"/>
      <c r="H20" s="55"/>
      <c r="I20" s="55"/>
      <c r="J20" s="56"/>
    </row>
    <row r="21" spans="1:10" x14ac:dyDescent="0.3">
      <c r="A21" s="77"/>
      <c r="B21" s="59"/>
      <c r="C21" s="51"/>
      <c r="D21" s="9"/>
      <c r="E21" s="9"/>
      <c r="F21" s="60"/>
      <c r="G21" s="52"/>
      <c r="H21" s="55"/>
      <c r="I21" s="55"/>
      <c r="J21" s="56"/>
    </row>
    <row r="22" spans="1:10" x14ac:dyDescent="0.3">
      <c r="A22" s="80"/>
      <c r="B22" s="16"/>
      <c r="C22" s="61">
        <f>SUM(C6:C21)</f>
        <v>15000</v>
      </c>
      <c r="D22" s="9"/>
      <c r="E22" s="9"/>
      <c r="F22" s="62"/>
      <c r="G22" s="63"/>
      <c r="H22" s="64"/>
      <c r="I22" s="64"/>
      <c r="J22" s="65"/>
    </row>
    <row r="23" spans="1:10" x14ac:dyDescent="0.3">
      <c r="A23" s="77"/>
      <c r="B23" s="60"/>
      <c r="C23" s="62"/>
      <c r="D23" s="66"/>
      <c r="E23" s="67"/>
      <c r="F23" s="62"/>
      <c r="G23" s="60"/>
      <c r="H23" s="60"/>
      <c r="I23" s="60"/>
      <c r="J23" s="34"/>
    </row>
    <row r="24" spans="1:10" ht="25.5" x14ac:dyDescent="0.3">
      <c r="A24" s="12"/>
      <c r="B24" s="68" t="s">
        <v>20</v>
      </c>
      <c r="C24" s="69" t="s">
        <v>66</v>
      </c>
      <c r="D24" s="69" t="s">
        <v>67</v>
      </c>
      <c r="E24" s="60"/>
      <c r="F24" s="70"/>
      <c r="G24" s="60"/>
      <c r="H24" s="60"/>
      <c r="I24" s="60"/>
      <c r="J24" s="34"/>
    </row>
    <row r="25" spans="1:10" ht="21" x14ac:dyDescent="0.3">
      <c r="A25" s="12">
        <v>1</v>
      </c>
      <c r="B25" s="71"/>
      <c r="C25" s="72"/>
      <c r="D25" s="72"/>
      <c r="E25" s="60"/>
      <c r="F25" s="9"/>
      <c r="G25" s="73"/>
      <c r="H25" s="26"/>
      <c r="I25" s="26"/>
      <c r="J25" s="74"/>
    </row>
    <row r="26" spans="1:10" ht="21" x14ac:dyDescent="0.3">
      <c r="A26" s="12">
        <v>2</v>
      </c>
      <c r="B26" s="75"/>
      <c r="C26" s="72"/>
      <c r="D26" s="72"/>
      <c r="E26" s="9"/>
      <c r="F26" s="9"/>
      <c r="G26" s="9"/>
      <c r="H26" s="9"/>
      <c r="I26" s="60"/>
      <c r="J26" s="34"/>
    </row>
    <row r="27" spans="1:10" ht="21" x14ac:dyDescent="0.3">
      <c r="A27" s="12">
        <v>3</v>
      </c>
      <c r="B27" s="76"/>
      <c r="C27" s="72"/>
      <c r="D27" s="72"/>
      <c r="E27" s="9"/>
      <c r="F27" s="9"/>
      <c r="G27" s="9"/>
      <c r="H27" s="9"/>
      <c r="I27" s="26"/>
      <c r="J27" s="74"/>
    </row>
    <row r="28" spans="1:10" ht="21" x14ac:dyDescent="0.3">
      <c r="A28" s="87">
        <v>4</v>
      </c>
      <c r="B28" s="76"/>
      <c r="C28" s="72"/>
      <c r="D28" s="72"/>
      <c r="E28" s="9"/>
      <c r="F28" s="9"/>
      <c r="G28" s="9"/>
      <c r="H28" s="9"/>
      <c r="I28" s="60"/>
      <c r="J28" s="34"/>
    </row>
    <row r="29" spans="1:10" ht="21" x14ac:dyDescent="0.3">
      <c r="A29" s="87">
        <v>5</v>
      </c>
      <c r="B29" s="76"/>
      <c r="C29" s="72"/>
      <c r="D29" s="72"/>
      <c r="E29" s="9"/>
      <c r="F29" s="9"/>
      <c r="G29" s="9"/>
      <c r="H29" s="9"/>
      <c r="I29" s="9"/>
      <c r="J29" s="34"/>
    </row>
    <row r="30" spans="1:10" ht="21" x14ac:dyDescent="0.3">
      <c r="A30" s="87">
        <v>6</v>
      </c>
      <c r="B30" s="76"/>
      <c r="C30" s="72"/>
      <c r="D30" s="72"/>
      <c r="E30" s="60"/>
      <c r="F30" s="77"/>
      <c r="G30" s="60"/>
      <c r="H30" s="78"/>
      <c r="I30" s="60"/>
      <c r="J30" s="74"/>
    </row>
    <row r="31" spans="1:10" ht="21" x14ac:dyDescent="0.3">
      <c r="A31" s="87">
        <v>7</v>
      </c>
      <c r="B31" s="76"/>
      <c r="C31" s="72"/>
      <c r="D31" s="72"/>
      <c r="E31" s="26"/>
      <c r="F31" s="77"/>
      <c r="G31" s="60"/>
      <c r="H31" s="70"/>
      <c r="I31" s="12"/>
      <c r="J31" s="34"/>
    </row>
    <row r="32" spans="1:10" ht="21" x14ac:dyDescent="0.3">
      <c r="A32" s="87">
        <v>8</v>
      </c>
      <c r="B32" s="76"/>
      <c r="C32" s="72"/>
      <c r="D32" s="79"/>
      <c r="E32" s="60"/>
      <c r="F32" s="80"/>
      <c r="G32" s="60"/>
      <c r="H32" s="73"/>
      <c r="I32" s="60"/>
      <c r="J32" s="34"/>
    </row>
    <row r="33" spans="1:10" ht="21" x14ac:dyDescent="0.3">
      <c r="A33" s="87">
        <v>9</v>
      </c>
      <c r="B33" s="76"/>
      <c r="C33" s="72"/>
      <c r="D33" s="79"/>
      <c r="E33" s="60"/>
      <c r="F33" s="77"/>
      <c r="G33" s="81"/>
      <c r="H33" s="77"/>
      <c r="I33" s="60"/>
      <c r="J33" s="34"/>
    </row>
    <row r="34" spans="1:10" ht="21" x14ac:dyDescent="0.3">
      <c r="A34" s="87">
        <v>10</v>
      </c>
      <c r="B34" s="76"/>
      <c r="C34" s="72"/>
      <c r="D34" s="79"/>
      <c r="E34" s="60"/>
      <c r="F34" s="70"/>
      <c r="G34" s="12"/>
      <c r="H34" s="60"/>
      <c r="I34" s="60"/>
      <c r="J34" s="34"/>
    </row>
    <row r="35" spans="1:10" ht="21" x14ac:dyDescent="0.3">
      <c r="A35" s="87">
        <v>11</v>
      </c>
      <c r="B35" s="76"/>
      <c r="C35" s="72"/>
      <c r="D35" s="72"/>
      <c r="E35" s="60"/>
      <c r="F35" s="73"/>
      <c r="G35" s="60"/>
      <c r="H35" s="60"/>
      <c r="I35" s="60"/>
      <c r="J35" s="34"/>
    </row>
    <row r="36" spans="1:10" ht="21" x14ac:dyDescent="0.3">
      <c r="A36" s="87">
        <v>12</v>
      </c>
      <c r="B36" s="76"/>
      <c r="C36" s="72"/>
      <c r="D36" s="72"/>
      <c r="E36" s="60"/>
      <c r="F36" s="77"/>
      <c r="G36" s="60"/>
      <c r="H36" s="60"/>
      <c r="I36" s="60"/>
      <c r="J36" s="34"/>
    </row>
    <row r="37" spans="1:10" ht="21" x14ac:dyDescent="0.3">
      <c r="A37" s="87">
        <v>13</v>
      </c>
      <c r="B37" s="76"/>
      <c r="C37" s="72"/>
      <c r="D37" s="72"/>
      <c r="E37" s="60"/>
      <c r="F37" s="77"/>
      <c r="G37" s="26"/>
      <c r="H37" s="60"/>
      <c r="I37" s="60"/>
      <c r="J37" s="34"/>
    </row>
    <row r="38" spans="1:10" ht="21" x14ac:dyDescent="0.3">
      <c r="A38" s="87">
        <v>14</v>
      </c>
      <c r="B38" s="76"/>
      <c r="C38" s="72"/>
      <c r="D38" s="72"/>
      <c r="E38" s="60"/>
      <c r="F38" s="78"/>
      <c r="G38" s="60"/>
      <c r="H38" s="60"/>
      <c r="I38" s="60"/>
      <c r="J38" s="74"/>
    </row>
    <row r="39" spans="1:10" ht="21" x14ac:dyDescent="0.3">
      <c r="A39" s="87">
        <v>15</v>
      </c>
      <c r="B39" s="82"/>
      <c r="C39" s="83"/>
      <c r="D39" s="83"/>
      <c r="E39" s="60"/>
      <c r="F39" s="78"/>
      <c r="G39" s="60"/>
      <c r="H39" s="60"/>
      <c r="I39" s="84"/>
      <c r="J39" s="34"/>
    </row>
    <row r="40" spans="1:10" ht="25.5" x14ac:dyDescent="0.3">
      <c r="A40" s="12"/>
      <c r="B40" s="85" t="s">
        <v>68</v>
      </c>
      <c r="C40" s="86">
        <f>SUM(C25:C38)</f>
        <v>0</v>
      </c>
      <c r="D40" s="86">
        <f>SUM(D25:D39)</f>
        <v>0</v>
      </c>
      <c r="E40" s="26"/>
      <c r="F40" s="78"/>
      <c r="G40" s="60"/>
      <c r="H40" s="26"/>
      <c r="I40" s="26"/>
      <c r="J40" s="34"/>
    </row>
  </sheetData>
  <mergeCells count="2">
    <mergeCell ref="G5:J5"/>
    <mergeCell ref="G15:J15"/>
  </mergeCells>
  <phoneticPr fontId="40" type="noConversion"/>
  <pageMargins left="0.7" right="0.7" top="0.75" bottom="0.75" header="0.3" footer="0.3"/>
  <pageSetup paperSize="9" orientation="portrait" horizontalDpi="200" verticalDpi="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주류장부</vt:lpstr>
      <vt:lpstr>회의용비교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일일시재 원본</vt:lpstr>
      <vt:lpstr>주류장부 원본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2022-08-08T06:39:40Z</cp:lastPrinted>
  <dcterms:created xsi:type="dcterms:W3CDTF">2021-05-10T14:05:08Z</dcterms:created>
  <dcterms:modified xsi:type="dcterms:W3CDTF">2022-12-30T17:37:30Z</dcterms:modified>
</cp:coreProperties>
</file>