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he\Downloads\"/>
    </mc:Choice>
  </mc:AlternateContent>
  <xr:revisionPtr revIDLastSave="0" documentId="13_ncr:1_{19297131-1B82-4C34-B22E-F6DD2852EA92}" xr6:coauthVersionLast="32" xr6:coauthVersionMax="32" xr10:uidLastSave="{00000000-0000-0000-0000-000000000000}"/>
  <bookViews>
    <workbookView xWindow="0" yWindow="0" windowWidth="13800" windowHeight="3852" xr2:uid="{AF56714D-86B7-481B-A8FD-FCC0BB4514F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  <c r="E12" i="1" l="1"/>
  <c r="F11" i="1"/>
  <c r="F10" i="1"/>
  <c r="F9" i="1"/>
  <c r="F8" i="1"/>
  <c r="F7" i="1"/>
  <c r="F6" i="1"/>
  <c r="F5" i="1"/>
  <c r="F4" i="1"/>
  <c r="F3" i="1"/>
  <c r="F2" i="1"/>
  <c r="F12" i="1" l="1"/>
  <c r="I7" i="1"/>
  <c r="I8" i="1" s="1"/>
  <c r="J8" i="1" s="1"/>
  <c r="I6" i="1"/>
  <c r="I5" i="1" s="1"/>
  <c r="J5" i="1" s="1"/>
  <c r="I9" i="1" l="1"/>
  <c r="J6" i="1"/>
  <c r="I10" i="1" s="1"/>
  <c r="J7" i="1"/>
  <c r="I11" i="1" l="1"/>
</calcChain>
</file>

<file path=xl/sharedStrings.xml><?xml version="1.0" encoding="utf-8"?>
<sst xmlns="http://schemas.openxmlformats.org/spreadsheetml/2006/main" count="17" uniqueCount="17">
  <si>
    <t>with 1 rosette</t>
  </si>
  <si>
    <t>with no rosette</t>
  </si>
  <si>
    <t>no. of patches predicted as rosette</t>
  </si>
  <si>
    <t>no. of patches per image</t>
  </si>
  <si>
    <t>threshold to predict as rosette</t>
  </si>
  <si>
    <t>true positive</t>
  </si>
  <si>
    <t>false negative</t>
  </si>
  <si>
    <t>true negative</t>
  </si>
  <si>
    <t>false positive</t>
  </si>
  <si>
    <t>precision</t>
  </si>
  <si>
    <t>recall</t>
  </si>
  <si>
    <t>number of images</t>
  </si>
  <si>
    <t>rosette ratio</t>
  </si>
  <si>
    <t>f1 score</t>
  </si>
  <si>
    <t>Statistics</t>
  </si>
  <si>
    <t>rosette accuracy</t>
  </si>
  <si>
    <t>non-rosette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</si>
</sst>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Sheet1!$J$5:$J$8</c:f>
              <c:numCache>
                <c:formatCode>General</c:formatCode>
                <c:ptCount val="4"/>
                <c:pt idx="0">
                  <c:v>4139.9416453587119</c:v>
                </c:pt>
                <c:pt idx="1">
                  <c:v>860.05835464128802</c:v>
                </c:pt>
                <c:pt idx="2">
                  <c:v>4257.2888554743768</c:v>
                </c:pt>
                <c:pt idx="3">
                  <c:v>742.7111445256229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E-4B80-9716-14F32215A0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12</xdr:row>
      <xdr:rowOff>140970</xdr:rowOff>
    </xdr:from>
    <xdr:to>
      <xdr:col>11</xdr:col>
      <xdr:colOff>365760</xdr:colOff>
      <xdr:row>27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11846D-7155-4FA6-B2BD-420D31862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D1F8-7951-4A36-9643-F8AE5526AB28}">
  <dimension ref="A1:J12"/>
  <sheetViews>
    <sheetView tabSelected="1" workbookViewId="0">
      <selection activeCell="D12" sqref="D12"/>
    </sheetView>
  </sheetViews>
  <sheetFormatPr defaultRowHeight="14.4" x14ac:dyDescent="0.3"/>
  <cols>
    <col min="1" max="1" width="19.5546875" style="1" customWidth="1"/>
    <col min="2" max="2" width="9.33203125" style="1" customWidth="1"/>
    <col min="3" max="3" width="10.88671875" style="1" customWidth="1"/>
    <col min="4" max="4" width="12.6640625" style="1" customWidth="1"/>
    <col min="5" max="5" width="12.5546875" style="1" customWidth="1"/>
    <col min="6" max="6" width="13.6640625" style="1" customWidth="1"/>
    <col min="7" max="7" width="16.109375" style="1" customWidth="1"/>
    <col min="8" max="8" width="28.21875" style="1" customWidth="1"/>
    <col min="9" max="16384" width="8.88671875" style="1"/>
  </cols>
  <sheetData>
    <row r="1" spans="1:10" ht="28.8" x14ac:dyDescent="0.3">
      <c r="A1" s="1" t="s">
        <v>2</v>
      </c>
      <c r="B1" s="1" t="s">
        <v>15</v>
      </c>
      <c r="C1" s="1" t="s">
        <v>16</v>
      </c>
      <c r="D1" s="1" t="s">
        <v>3</v>
      </c>
      <c r="E1" s="1" t="s">
        <v>0</v>
      </c>
      <c r="F1" s="1" t="s">
        <v>1</v>
      </c>
      <c r="H1" s="1" t="s">
        <v>14</v>
      </c>
    </row>
    <row r="2" spans="1:10" x14ac:dyDescent="0.3">
      <c r="A2" s="1">
        <v>0</v>
      </c>
      <c r="B2" s="1">
        <v>0.8</v>
      </c>
      <c r="C2" s="1">
        <v>0.99</v>
      </c>
      <c r="D2" s="1">
        <v>16</v>
      </c>
      <c r="E2" s="1">
        <f>C2^(D2-1)*(1-B2)</f>
        <v>0.17201167092825762</v>
      </c>
      <c r="F2" s="1">
        <f>C2^D2</f>
        <v>0.85145777109487542</v>
      </c>
      <c r="H2" s="1" t="s">
        <v>11</v>
      </c>
      <c r="I2" s="1">
        <v>10000</v>
      </c>
    </row>
    <row r="3" spans="1:10" x14ac:dyDescent="0.3">
      <c r="A3" s="1">
        <v>1</v>
      </c>
      <c r="B3" s="1">
        <v>0.8</v>
      </c>
      <c r="C3" s="1">
        <v>0.99</v>
      </c>
      <c r="D3" s="1">
        <v>16</v>
      </c>
      <c r="E3" s="1">
        <f>B3*(COMBIN((D3-1),(A3-1)))*(C3^((D3-1)-(A3-1)))*((1-C3)^(A3-1)) + (1-B3)*(COMBIN((D3-1),A3))*(C3^((D3-1)-A3))*((1-C3)^A3)</f>
        <v>0.71410905809610004</v>
      </c>
      <c r="F3" s="1">
        <f>COMBIN(D3,A3)*(C3^(D3-A3))*((1-C3)^A3)</f>
        <v>0.13760933674260625</v>
      </c>
      <c r="H3" s="1" t="s">
        <v>12</v>
      </c>
      <c r="I3" s="1">
        <v>0.5</v>
      </c>
    </row>
    <row r="4" spans="1:10" x14ac:dyDescent="0.3">
      <c r="A4" s="1">
        <v>2</v>
      </c>
      <c r="B4" s="1">
        <v>0.8</v>
      </c>
      <c r="C4" s="1">
        <v>0.99</v>
      </c>
      <c r="D4" s="1">
        <v>16</v>
      </c>
      <c r="E4" s="1">
        <f>B4*(COMBIN((D4-1),(A4-1)))*(C4^((D4-1)-(A4-1)))*((1-C4)^(A4-1)) + (1-B4)*(COMBIN((D4-1),A4))*(C4^((D4-1)-A4))*((1-C4)^A4)</f>
        <v>0.10609229168057531</v>
      </c>
      <c r="F4" s="1">
        <f t="shared" ref="F4:F11" si="0">COMBIN(D4,A4)*(C4^(D4-A4))*((1-C4)^A4)</f>
        <v>1.0424949753227756E-2</v>
      </c>
      <c r="H4" s="1" t="s">
        <v>4</v>
      </c>
      <c r="I4" s="1">
        <v>1</v>
      </c>
    </row>
    <row r="5" spans="1:10" x14ac:dyDescent="0.3">
      <c r="A5" s="1">
        <v>3</v>
      </c>
      <c r="B5" s="1">
        <v>0.8</v>
      </c>
      <c r="C5" s="1">
        <v>0.99</v>
      </c>
      <c r="D5" s="1">
        <v>16</v>
      </c>
      <c r="E5" s="1">
        <f>B5*(COMBIN((D5-1),(A5-1)))*(C5^((D5-1)-(A5-1)))*((1-C5)^(A5-1)) + (1-B5)*(COMBIN((D5-1),A5))*(C5^((D5-1)-A5))*((1-C5)^A5)</f>
        <v>7.4518376165175109E-3</v>
      </c>
      <c r="F5" s="1">
        <f t="shared" si="0"/>
        <v>4.914117728794232E-4</v>
      </c>
      <c r="H5" s="1" t="s">
        <v>5</v>
      </c>
      <c r="I5" s="1">
        <f ca="1">1-I6</f>
        <v>0.82798832907174236</v>
      </c>
      <c r="J5" s="1">
        <f ca="1">I2*I3*I5</f>
        <v>4139.9416453587119</v>
      </c>
    </row>
    <row r="6" spans="1:10" x14ac:dyDescent="0.3">
      <c r="A6" s="1">
        <v>4</v>
      </c>
      <c r="B6" s="1">
        <v>0.8</v>
      </c>
      <c r="C6" s="1">
        <v>0.99</v>
      </c>
      <c r="D6" s="1">
        <v>16</v>
      </c>
      <c r="E6" s="1">
        <f>B6*(COMBIN((D6-1),(A6-1)))*(C6^((D6-1)-(A6-1)))*((1-C6)^(A6-1)) + (1-B6)*(COMBIN((D6-1),A6))*(C6^((D6-1)-A6))*((1-C6)^A6)</f>
        <v>3.2508836673879825E-4</v>
      </c>
      <c r="F6" s="1">
        <f t="shared" si="0"/>
        <v>1.6132204665233611E-5</v>
      </c>
      <c r="H6" s="1" t="s">
        <v>6</v>
      </c>
      <c r="I6" s="1">
        <f ca="1">SUM(OFFSET(E2,0,0,I4,1))</f>
        <v>0.17201167092825762</v>
      </c>
      <c r="J6" s="1">
        <f ca="1">I2*I3*I6</f>
        <v>860.05835464128802</v>
      </c>
    </row>
    <row r="7" spans="1:10" x14ac:dyDescent="0.3">
      <c r="A7" s="1">
        <v>5</v>
      </c>
      <c r="B7" s="1">
        <v>0.8</v>
      </c>
      <c r="C7" s="1">
        <v>0.99</v>
      </c>
      <c r="D7" s="1">
        <v>16</v>
      </c>
      <c r="E7" s="1">
        <f>B7*(COMBIN((D7-1),(A7-1)))*(C7^((D7-1)-(A7-1)))*((1-C7)^(A7-1)) + (1-B7)*(COMBIN((D7-1),A7))*(C7^((D7-1)-A7))*((1-C7)^A7)</f>
        <v>9.8314109239302467E-6</v>
      </c>
      <c r="F7" s="1">
        <f t="shared" si="0"/>
        <v>3.9108374946020907E-7</v>
      </c>
      <c r="H7" s="1" t="s">
        <v>7</v>
      </c>
      <c r="I7" s="1">
        <f ca="1">SUM(OFFSET(F2,0,0,I4,1))</f>
        <v>0.85145777109487542</v>
      </c>
      <c r="J7" s="1">
        <f ca="1">I2*(1-I3)*I7</f>
        <v>4257.2888554743768</v>
      </c>
    </row>
    <row r="8" spans="1:10" x14ac:dyDescent="0.3">
      <c r="A8" s="1">
        <v>6</v>
      </c>
      <c r="B8" s="1">
        <v>0.8</v>
      </c>
      <c r="C8" s="1">
        <v>0.99</v>
      </c>
      <c r="D8" s="1">
        <v>16</v>
      </c>
      <c r="E8" s="1">
        <f>B8*(COMBIN((D8-1),(A8-1)))*(C8^((D8-1)-(A8-1)))*((1-C8)^(A8-1)) + (1-B8)*(COMBIN((D8-1),A8))*(C8^((D8-1)-A8))*((1-C8)^A8)</f>
        <v>2.1818318046484724E-7</v>
      </c>
      <c r="F8" s="1">
        <f t="shared" si="0"/>
        <v>7.242291656670544E-9</v>
      </c>
      <c r="H8" s="1" t="s">
        <v>8</v>
      </c>
      <c r="I8" s="1">
        <f ca="1">1-I7</f>
        <v>0.14854222890512458</v>
      </c>
      <c r="J8" s="1">
        <f ca="1">I2*(1-I3)*I8</f>
        <v>742.7111445256229</v>
      </c>
    </row>
    <row r="9" spans="1:10" x14ac:dyDescent="0.3">
      <c r="A9" s="1">
        <v>7</v>
      </c>
      <c r="B9" s="1">
        <v>0.8</v>
      </c>
      <c r="C9" s="1">
        <v>0.99</v>
      </c>
      <c r="D9" s="1">
        <v>16</v>
      </c>
      <c r="E9" s="1">
        <f>B9*(COMBIN((D9-1),(A9-1)))*(C9^((D9-1)-(A9-1)))*((1-C9)^(A9-1)) + (1-B9)*(COMBIN((D9-1),A9))*(C9^((D9-1)-A9))*((1-C9)^A9)</f>
        <v>3.6695987831418046E-9</v>
      </c>
      <c r="F9" s="1">
        <f t="shared" si="0"/>
        <v>1.0450637311212916E-10</v>
      </c>
      <c r="H9" s="1" t="s">
        <v>9</v>
      </c>
      <c r="I9" s="1">
        <f ca="1">J5/(J5+J8)</f>
        <v>0.84788778221864569</v>
      </c>
    </row>
    <row r="10" spans="1:10" x14ac:dyDescent="0.3">
      <c r="A10" s="1">
        <v>8</v>
      </c>
      <c r="B10" s="1">
        <v>0.8</v>
      </c>
      <c r="C10" s="1">
        <v>0.99</v>
      </c>
      <c r="D10" s="1">
        <v>16</v>
      </c>
      <c r="E10" s="1">
        <f>B10*(COMBIN((D10-1),(A10-1)))*(C10^((D10-1)-(A10-1)))*((1-C10)^(A10-1)) + (1-B10)*(COMBIN((D10-1),A10))*(C10^((D10-1)-A10))*((1-C10)^A10)</f>
        <v>4.7622853679425248E-11</v>
      </c>
      <c r="F10" s="1">
        <f t="shared" si="0"/>
        <v>1.1875724217287415E-12</v>
      </c>
      <c r="H10" s="1" t="s">
        <v>10</v>
      </c>
      <c r="I10" s="1">
        <f ca="1">J5/(J5+J6)</f>
        <v>0.82798832907174236</v>
      </c>
    </row>
    <row r="11" spans="1:10" x14ac:dyDescent="0.3">
      <c r="A11" s="1">
        <v>9</v>
      </c>
      <c r="B11" s="1">
        <v>0.8</v>
      </c>
      <c r="C11" s="1">
        <v>0.99</v>
      </c>
      <c r="D11" s="1">
        <v>16</v>
      </c>
      <c r="E11" s="1">
        <f>B11*(COMBIN((D11-1),(A11-1)))*(C11^((D11-1)-(A11-1)))*((1-C11)^(A11-1)) + (1-B11)*(COMBIN((D11-1),A11))*(C11^((D11-1)-A11))*((1-C11)^A11)</f>
        <v>4.8076966273207231E-13</v>
      </c>
      <c r="F11" s="1">
        <f t="shared" si="0"/>
        <v>1.0662827580056053E-14</v>
      </c>
      <c r="H11" s="1" t="s">
        <v>13</v>
      </c>
      <c r="I11" s="1">
        <f ca="1">2*(1/(1/I9+1/I10))</f>
        <v>0.83781991199696193</v>
      </c>
    </row>
    <row r="12" spans="1:10" x14ac:dyDescent="0.3">
      <c r="A12" s="1">
        <v>10</v>
      </c>
      <c r="B12" s="1">
        <v>0.8</v>
      </c>
      <c r="C12" s="1">
        <v>0.99</v>
      </c>
      <c r="D12" s="1">
        <v>16</v>
      </c>
      <c r="E12" s="1">
        <f>1-SUM(E2:E11)</f>
        <v>3.9968028886505635E-15</v>
      </c>
      <c r="F12" s="1">
        <f>1-SUM(F2:F11)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</dc:creator>
  <cp:lastModifiedBy>Zheng Lu</cp:lastModifiedBy>
  <dcterms:created xsi:type="dcterms:W3CDTF">2018-05-03T18:04:05Z</dcterms:created>
  <dcterms:modified xsi:type="dcterms:W3CDTF">2018-05-04T20:40:58Z</dcterms:modified>
</cp:coreProperties>
</file>