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wchae23\QuantifyPro\workplace\부동산 강의\엑셀로 만드는 부동산 Financial Modeling\강의자료\[강의자료]엑셀로만드는-부동산-financial-modeling-ch01\"/>
    </mc:Choice>
  </mc:AlternateContent>
  <bookViews>
    <workbookView xWindow="-120" yWindow="-16320" windowWidth="29040" windowHeight="15840" activeTab="3"/>
  </bookViews>
  <sheets>
    <sheet name="함수예시문제" sheetId="1" r:id="rId1"/>
    <sheet name="상승률 예시문제" sheetId="2" r:id="rId2"/>
    <sheet name="실습0909" sheetId="3" r:id="rId3"/>
    <sheet name="함수예시문제 (2)" sheetId="4" r:id="rId4"/>
  </sheets>
  <externalReferences>
    <externalReference r:id="rId5"/>
    <externalReference r:id="rId6"/>
  </externalReferences>
  <definedNames>
    <definedName name="py">'[1]A&amp;R'!$D$11</definedName>
    <definedName name="start">[2]민감도분석!$G$2</definedName>
  </definedName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2" i="4" l="1"/>
  <c r="Q23" i="4"/>
  <c r="D57" i="4" l="1"/>
  <c r="D56" i="4"/>
  <c r="E54" i="4"/>
  <c r="E57" i="4" s="1"/>
  <c r="E35" i="4"/>
  <c r="E13" i="4"/>
  <c r="F13" i="4" s="1"/>
  <c r="G13" i="4" s="1"/>
  <c r="H13" i="4" s="1"/>
  <c r="I13" i="4" s="1"/>
  <c r="J13" i="4" s="1"/>
  <c r="E56" i="4" l="1"/>
  <c r="F54" i="4"/>
  <c r="G54" i="4" l="1"/>
  <c r="F57" i="4"/>
  <c r="F56" i="4"/>
  <c r="G57" i="4" l="1"/>
  <c r="G56" i="4"/>
  <c r="H54" i="4"/>
  <c r="I54" i="4" l="1"/>
  <c r="H57" i="4"/>
  <c r="H56" i="4"/>
  <c r="J54" i="4" l="1"/>
  <c r="I57" i="4"/>
  <c r="I56" i="4"/>
  <c r="K54" i="4" l="1"/>
  <c r="J57" i="4"/>
  <c r="J56" i="4"/>
  <c r="L54" i="4" l="1"/>
  <c r="K57" i="4"/>
  <c r="K56" i="4"/>
  <c r="M54" i="4" l="1"/>
  <c r="L57" i="4"/>
  <c r="L56" i="4"/>
  <c r="N54" i="4" l="1"/>
  <c r="M57" i="4"/>
  <c r="M56" i="4"/>
  <c r="N57" i="4" l="1"/>
  <c r="O54" i="4"/>
  <c r="N56" i="4"/>
  <c r="O56" i="4" l="1"/>
  <c r="P54" i="4"/>
  <c r="O57" i="4"/>
  <c r="Q54" i="4" l="1"/>
  <c r="P57" i="4"/>
  <c r="P56" i="4"/>
  <c r="Q57" i="4" l="1"/>
  <c r="Q56" i="4"/>
  <c r="H38" i="3" l="1"/>
  <c r="I38" i="3" s="1"/>
  <c r="G38" i="3"/>
  <c r="F39" i="3"/>
  <c r="G39" i="3"/>
  <c r="E39" i="3"/>
  <c r="F38" i="3"/>
  <c r="H34" i="3"/>
  <c r="I39" i="3" l="1"/>
  <c r="H39" i="3"/>
  <c r="F30" i="3" l="1"/>
  <c r="F29" i="3"/>
  <c r="F28" i="3"/>
  <c r="G30" i="3"/>
  <c r="H30" i="3" s="1"/>
  <c r="G29" i="3"/>
  <c r="H29" i="3" s="1"/>
  <c r="G28" i="3"/>
  <c r="H28" i="3" s="1"/>
  <c r="E24" i="3"/>
  <c r="E19" i="3"/>
  <c r="D18" i="3"/>
  <c r="D17" i="3"/>
  <c r="D3" i="3"/>
  <c r="D2" i="3"/>
  <c r="D7" i="3" s="1"/>
  <c r="E6" i="3"/>
  <c r="F6" i="3" s="1"/>
  <c r="G6" i="3" s="1"/>
  <c r="H6" i="3" s="1"/>
  <c r="H3" i="3" s="1"/>
  <c r="G3" i="3" l="1"/>
  <c r="E2" i="3"/>
  <c r="E3" i="3"/>
  <c r="F3" i="3"/>
  <c r="D57" i="1"/>
  <c r="F2" i="3" l="1"/>
  <c r="E7" i="3"/>
  <c r="C11" i="2"/>
  <c r="E17" i="2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G2" i="3" l="1"/>
  <c r="F7" i="3"/>
  <c r="E13" i="1"/>
  <c r="F13" i="1" s="1"/>
  <c r="E54" i="1"/>
  <c r="D56" i="1"/>
  <c r="H2" i="3" l="1"/>
  <c r="H7" i="3" s="1"/>
  <c r="G7" i="3"/>
  <c r="E56" i="1"/>
  <c r="E57" i="1"/>
  <c r="F54" i="1"/>
  <c r="F56" i="1" s="1"/>
  <c r="G13" i="1"/>
  <c r="G54" i="1" l="1"/>
  <c r="F57" i="1"/>
  <c r="H13" i="1"/>
  <c r="G57" i="1" l="1"/>
  <c r="G56" i="1"/>
  <c r="H54" i="1"/>
  <c r="I13" i="1"/>
  <c r="H57" i="1" l="1"/>
  <c r="H56" i="1"/>
  <c r="I54" i="1"/>
  <c r="J13" i="1"/>
  <c r="I57" i="1" l="1"/>
  <c r="I56" i="1"/>
  <c r="J54" i="1"/>
  <c r="J57" i="1" l="1"/>
  <c r="K54" i="1"/>
  <c r="J56" i="1"/>
  <c r="K57" i="1" l="1"/>
  <c r="L54" i="1"/>
  <c r="K56" i="1"/>
  <c r="L57" i="1" l="1"/>
  <c r="L56" i="1"/>
  <c r="M54" i="1"/>
  <c r="M57" i="1" l="1"/>
  <c r="N54" i="1"/>
  <c r="M56" i="1"/>
  <c r="N57" i="1" l="1"/>
  <c r="O54" i="1"/>
  <c r="N56" i="1"/>
  <c r="O57" i="1" l="1"/>
  <c r="O56" i="1"/>
  <c r="P54" i="1"/>
  <c r="P57" i="1" l="1"/>
  <c r="P56" i="1"/>
  <c r="Q54" i="1"/>
  <c r="Q56" i="1" l="1"/>
  <c r="Q57" i="1"/>
  <c r="E35" i="1" l="1"/>
</calcChain>
</file>

<file path=xl/sharedStrings.xml><?xml version="1.0" encoding="utf-8"?>
<sst xmlns="http://schemas.openxmlformats.org/spreadsheetml/2006/main" count="186" uniqueCount="115">
  <si>
    <t>2021년도 값의 합</t>
    <phoneticPr fontId="2" type="noConversion"/>
  </si>
  <si>
    <t>회계기간 1기에 해당하는 값의 합</t>
    <phoneticPr fontId="2" type="noConversion"/>
  </si>
  <si>
    <t>값</t>
    <phoneticPr fontId="2" type="noConversion"/>
  </si>
  <si>
    <t>연도</t>
    <phoneticPr fontId="2" type="noConversion"/>
  </si>
  <si>
    <t>회계기간</t>
    <phoneticPr fontId="2" type="noConversion"/>
  </si>
  <si>
    <t>기간</t>
    <phoneticPr fontId="2" type="noConversion"/>
  </si>
  <si>
    <t>연수</t>
    <phoneticPr fontId="2" type="noConversion"/>
  </si>
  <si>
    <t>일수</t>
    <phoneticPr fontId="2" type="noConversion"/>
  </si>
  <si>
    <t>월수</t>
    <phoneticPr fontId="2" type="noConversion"/>
  </si>
  <si>
    <t>X개월 뒤 월말</t>
    <phoneticPr fontId="2" type="noConversion"/>
  </si>
  <si>
    <t>개월 수</t>
    <phoneticPr fontId="2" type="noConversion"/>
  </si>
  <si>
    <t>기준일</t>
    <phoneticPr fontId="2" type="noConversion"/>
  </si>
  <si>
    <t xml:space="preserve"> </t>
    <phoneticPr fontId="2" type="noConversion"/>
  </si>
  <si>
    <t>조건</t>
    <phoneticPr fontId="2" type="noConversion"/>
  </si>
  <si>
    <t>별도합산과세</t>
    <phoneticPr fontId="2" type="noConversion"/>
  </si>
  <si>
    <t>분리과세</t>
    <phoneticPr fontId="2" type="noConversion"/>
  </si>
  <si>
    <t>=함수 반환 결과</t>
    <phoneticPr fontId="2" type="noConversion"/>
  </si>
  <si>
    <t>참조 값</t>
    <phoneticPr fontId="2" type="noConversion"/>
  </si>
  <si>
    <t>해당 값</t>
    <phoneticPr fontId="2" type="noConversion"/>
  </si>
  <si>
    <t>날짜데이터 변환</t>
    <phoneticPr fontId="2" type="noConversion"/>
  </si>
  <si>
    <t>일 추출</t>
    <phoneticPr fontId="2" type="noConversion"/>
  </si>
  <si>
    <t>월 추출</t>
    <phoneticPr fontId="2" type="noConversion"/>
  </si>
  <si>
    <t>연도추출</t>
    <phoneticPr fontId="2" type="noConversion"/>
  </si>
  <si>
    <t>예제1) 임대료가 1년 차 기준 월 24,000원/평 일때 연간 1.5% 상승시 연차 별 임대료 단가는?</t>
    <phoneticPr fontId="2" type="noConversion"/>
  </si>
  <si>
    <t>연 상승률</t>
    <phoneticPr fontId="2" type="noConversion"/>
  </si>
  <si>
    <t>1년차 임대료</t>
    <phoneticPr fontId="2" type="noConversion"/>
  </si>
  <si>
    <t>주기</t>
    <phoneticPr fontId="2" type="noConversion"/>
  </si>
  <si>
    <t>기간Index</t>
    <phoneticPr fontId="2" type="noConversion"/>
  </si>
  <si>
    <t>예제2) 예제1의 임대료단가 상승률을 특정기간 동안 월별 현금흐름으로 적용하시오.</t>
    <phoneticPr fontId="2" type="noConversion"/>
  </si>
  <si>
    <t>계약시작일</t>
    <phoneticPr fontId="2" type="noConversion"/>
  </si>
  <si>
    <t>계약종료일</t>
    <phoneticPr fontId="2" type="noConversion"/>
  </si>
  <si>
    <t>기간 누적Index</t>
    <phoneticPr fontId="2" type="noConversion"/>
  </si>
  <si>
    <t>MOD함수</t>
    <phoneticPr fontId="2" type="noConversion"/>
  </si>
  <si>
    <t>계약기간 년차</t>
    <phoneticPr fontId="2" type="noConversion"/>
  </si>
  <si>
    <t>임대료 단가</t>
    <phoneticPr fontId="2" type="noConversion"/>
  </si>
  <si>
    <t>구분</t>
    <phoneticPr fontId="2" type="noConversion"/>
  </si>
  <si>
    <t>공실율</t>
    <phoneticPr fontId="2" type="noConversion"/>
  </si>
  <si>
    <t>창고임대료</t>
    <phoneticPr fontId="2" type="noConversion"/>
  </si>
  <si>
    <t>매각 Cap rate</t>
    <phoneticPr fontId="2" type="noConversion"/>
  </si>
  <si>
    <t>적용 값</t>
    <phoneticPr fontId="2" type="noConversion"/>
  </si>
  <si>
    <t>시나리오1</t>
    <phoneticPr fontId="2" type="noConversion"/>
  </si>
  <si>
    <t>시나리오2</t>
    <phoneticPr fontId="2" type="noConversion"/>
  </si>
  <si>
    <t>시나리오3</t>
  </si>
  <si>
    <t>적용 시나리오</t>
    <phoneticPr fontId="2" type="noConversion"/>
  </si>
  <si>
    <t>offset 함수</t>
    <phoneticPr fontId="2" type="noConversion"/>
  </si>
  <si>
    <t>Abs 함수</t>
    <phoneticPr fontId="2" type="noConversion"/>
  </si>
  <si>
    <t xml:space="preserve"> = 함수</t>
    <phoneticPr fontId="2" type="noConversion"/>
  </si>
  <si>
    <t>Eomonth 함수, Datedif 함수, Date 함수 등</t>
    <phoneticPr fontId="2" type="noConversion"/>
  </si>
  <si>
    <t>콤보상자와 If 함수</t>
    <phoneticPr fontId="2" type="noConversion"/>
  </si>
  <si>
    <t>Iferror 함수</t>
    <phoneticPr fontId="2" type="noConversion"/>
  </si>
  <si>
    <t>Sumif 함수와 Sumifs 함수</t>
    <phoneticPr fontId="2" type="noConversion"/>
  </si>
  <si>
    <t>월</t>
    <phoneticPr fontId="2" type="noConversion"/>
  </si>
  <si>
    <t>회계기간 2기 중 10월까지 값의 합</t>
    <phoneticPr fontId="2" type="noConversion"/>
  </si>
  <si>
    <t>sumproduct 함수</t>
    <phoneticPr fontId="2" type="noConversion"/>
  </si>
  <si>
    <t>구분</t>
    <phoneticPr fontId="2" type="noConversion"/>
  </si>
  <si>
    <t>매입가격</t>
    <phoneticPr fontId="2" type="noConversion"/>
  </si>
  <si>
    <t>부대비용</t>
    <phoneticPr fontId="2" type="noConversion"/>
  </si>
  <si>
    <t>금융비용</t>
    <phoneticPr fontId="2" type="noConversion"/>
  </si>
  <si>
    <t>취득세</t>
    <phoneticPr fontId="2" type="noConversion"/>
  </si>
  <si>
    <t>주식 발행비용</t>
    <phoneticPr fontId="2" type="noConversion"/>
  </si>
  <si>
    <t>매입세액 불공제액</t>
    <phoneticPr fontId="2" type="noConversion"/>
  </si>
  <si>
    <t>금액</t>
    <phoneticPr fontId="2" type="noConversion"/>
  </si>
  <si>
    <t>합계</t>
    <phoneticPr fontId="2" type="noConversion"/>
  </si>
  <si>
    <t>1) 공식 활용</t>
    <phoneticPr fontId="2" type="noConversion"/>
  </si>
  <si>
    <t>미래가치</t>
    <phoneticPr fontId="2" type="noConversion"/>
  </si>
  <si>
    <t>현재가치</t>
    <phoneticPr fontId="2" type="noConversion"/>
  </si>
  <si>
    <t>예제3) 예제1의 테이블에서 5년차까지의 연 평균 상승률을 구하시오.</t>
    <phoneticPr fontId="2" type="noConversion"/>
  </si>
  <si>
    <t>n년</t>
    <phoneticPr fontId="2" type="noConversion"/>
  </si>
  <si>
    <t>2) Rate함수 활용</t>
    <phoneticPr fontId="2" type="noConversion"/>
  </si>
  <si>
    <t>nper</t>
    <phoneticPr fontId="2" type="noConversion"/>
  </si>
  <si>
    <t>pmt</t>
    <phoneticPr fontId="2" type="noConversion"/>
  </si>
  <si>
    <t>pv</t>
    <phoneticPr fontId="2" type="noConversion"/>
  </si>
  <si>
    <t>fv</t>
    <phoneticPr fontId="2" type="noConversion"/>
  </si>
  <si>
    <t>과세표준 포함여부</t>
    <phoneticPr fontId="2" type="noConversion"/>
  </si>
  <si>
    <t>연 임대료 상승률</t>
    <phoneticPr fontId="2" type="noConversion"/>
  </si>
  <si>
    <t>총 임대료</t>
    <phoneticPr fontId="2" type="noConversion"/>
  </si>
  <si>
    <t>단위: 원</t>
    <phoneticPr fontId="2" type="noConversion"/>
  </si>
  <si>
    <r>
      <t>임대면적</t>
    </r>
    <r>
      <rPr>
        <b/>
        <sz val="9"/>
        <color rgb="FFFF0000"/>
        <rFont val="맑은 고딕"/>
        <family val="3"/>
        <charset val="129"/>
        <scheme val="minor"/>
      </rPr>
      <t>(평)</t>
    </r>
    <phoneticPr fontId="2" type="noConversion"/>
  </si>
  <si>
    <r>
      <rPr>
        <b/>
        <sz val="9"/>
        <color rgb="FFFF0000"/>
        <rFont val="맑은 고딕"/>
        <family val="3"/>
        <charset val="129"/>
        <scheme val="minor"/>
      </rPr>
      <t>연</t>
    </r>
    <r>
      <rPr>
        <sz val="9"/>
        <color theme="1"/>
        <rFont val="맑은 고딕"/>
        <family val="2"/>
        <charset val="129"/>
        <scheme val="minor"/>
      </rPr>
      <t xml:space="preserve"> 평당 임대료</t>
    </r>
    <phoneticPr fontId="2" type="noConversion"/>
  </si>
  <si>
    <t>불리언 값을 통해 1, 0을 반환</t>
    <phoneticPr fontId="2" type="noConversion"/>
  </si>
  <si>
    <t>&lt;&lt; Datedif는 함수 마법사에서 지원하는 게 아니므로 직접 입력해야 함!</t>
    <phoneticPr fontId="2" type="noConversion"/>
  </si>
  <si>
    <t>종료일</t>
    <phoneticPr fontId="2" type="noConversion"/>
  </si>
  <si>
    <t>시작일</t>
    <phoneticPr fontId="2" type="noConversion"/>
  </si>
  <si>
    <t>경과일</t>
    <phoneticPr fontId="2" type="noConversion"/>
  </si>
  <si>
    <t>더한 값</t>
    <phoneticPr fontId="2" type="noConversion"/>
  </si>
  <si>
    <t>명단</t>
    <phoneticPr fontId="2" type="noConversion"/>
  </si>
  <si>
    <t>시작</t>
    <phoneticPr fontId="2" type="noConversion"/>
  </si>
  <si>
    <t>마감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</si>
  <si>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</si>
  <si>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</si>
  <si>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</si>
  <si>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datedif</t>
    <phoneticPr fontId="2" type="noConversion"/>
  </si>
  <si>
    <t>수식</t>
    <phoneticPr fontId="2" type="noConversion"/>
  </si>
  <si>
    <t>mod함수</t>
    <phoneticPr fontId="2" type="noConversion"/>
  </si>
  <si>
    <t>&gt;&gt;나머지 구하는건데 이걸 뭐 어따쓰는거임?</t>
    <phoneticPr fontId="2" type="noConversion"/>
  </si>
  <si>
    <t>&gt;&gt; PV, FV &gt;&gt; CAGR???</t>
    <phoneticPr fontId="2" type="noConversion"/>
  </si>
  <si>
    <t>임대료(월,평)</t>
    <phoneticPr fontId="2" type="noConversion"/>
  </si>
  <si>
    <t>연간 상승률</t>
    <phoneticPr fontId="2" type="noConversion"/>
  </si>
  <si>
    <t>&gt;&gt; 임대료단가 상승률을 특정기간 동안의 월별 현금흐름으로 적용한다면?</t>
    <phoneticPr fontId="2" type="noConversion"/>
  </si>
  <si>
    <t>indirect</t>
    <phoneticPr fontId="2" type="noConversion"/>
  </si>
  <si>
    <t>문자열을 참조로 바꾸기</t>
    <phoneticPr fontId="2" type="noConversion"/>
  </si>
  <si>
    <t>indirect(ref_text,[a1])</t>
    <phoneticPr fontId="2" type="noConversion"/>
  </si>
  <si>
    <t>ref_text</t>
    <phoneticPr fontId="2" type="noConversion"/>
  </si>
  <si>
    <t>[a1]</t>
    <phoneticPr fontId="2" type="noConversion"/>
  </si>
  <si>
    <t>참조문자열</t>
    <phoneticPr fontId="2" type="noConversion"/>
  </si>
  <si>
    <t>참조스타일</t>
    <phoneticPr fontId="2" type="noConversion"/>
  </si>
  <si>
    <t>문자열로 만들어진 참조를 유효한 셀 참조로 바꿔주는 함수</t>
    <phoneticPr fontId="2" type="noConversion"/>
  </si>
  <si>
    <t>수식은 바꾸지 않고, 문자열로 만들어진 '참조'만 변경해서 결과를 가져와야 할 때 사용</t>
    <phoneticPr fontId="2" type="noConversion"/>
  </si>
  <si>
    <t>ex) vlookup함수 사용 시, 값을 찾는 시트의 이름이 바뀌어야 하면 indirect 사용</t>
    <phoneticPr fontId="2" type="noConversion"/>
  </si>
  <si>
    <t>안녕하세요</t>
    <phoneticPr fontId="2" type="noConversion"/>
  </si>
  <si>
    <t>처음뵙겠습니다</t>
    <phoneticPr fontId="2" type="noConversion"/>
  </si>
  <si>
    <t>행 번호</t>
    <phoneticPr fontId="2" type="noConversion"/>
  </si>
  <si>
    <t>&lt;&lt;&lt; Q17셀에 숫자 14가 입력되어 있음</t>
    <phoneticPr fontId="2" type="noConversion"/>
  </si>
  <si>
    <t>따라서 indirect("Q"&amp;Q17)과 indirect("Q14")가 같음</t>
    <phoneticPr fontId="2" type="noConversion"/>
  </si>
  <si>
    <t>&gt;&gt; 수식은 건드리지 않고 다른 결과를 참조하도록 하고 싶을 때 사용!!!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</si>
</sst>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General&quot;년&quot;"/>
    <numFmt numFmtId="177" formatCode="General&quot;기&quot;"/>
    <numFmt numFmtId="178" formatCode="#,##0_);[Red]\(#,##0\);\-_)"/>
    <numFmt numFmtId="179" formatCode="General&quot;년차&quot;"/>
    <numFmt numFmtId="180" formatCode="yyyy\/mm"/>
    <numFmt numFmtId="181" formatCode="General&quot;개&quot;&quot;월&quot;"/>
    <numFmt numFmtId="182" formatCode="#,##0&quot;년&quot;&quot;차&quot;_);[Red]\(#,##0\);\-_)"/>
    <numFmt numFmtId="183" formatCode="#,##0_ &quot;원&quot;"/>
    <numFmt numFmtId="184" formatCode="General&quot;월&quot;"/>
    <numFmt numFmtId="185" formatCode="#,##0_ "/>
    <numFmt numFmtId="186" formatCode="#,##0_);[Red]\(#,##0\);\-_)\ &quot;평&quot;"/>
  </numFmts>
  <fonts count="15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rgb="FF00B050"/>
      <name val="맑은 고딕"/>
      <family val="2"/>
      <charset val="129"/>
      <scheme val="minor"/>
    </font>
    <font>
      <sz val="9"/>
      <color rgb="FF00B05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0070C0"/>
      <name val="맑은 고딕"/>
      <family val="2"/>
      <charset val="129"/>
      <scheme val="minor"/>
    </font>
    <font>
      <sz val="9"/>
      <color rgb="FF0070C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u/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176" fontId="1" fillId="0" borderId="0" xfId="0" applyNumberFormat="1" applyFont="1">
      <alignment vertical="center"/>
    </xf>
    <xf numFmtId="177" fontId="1" fillId="0" borderId="2" xfId="0" applyNumberFormat="1" applyFont="1" applyBorder="1">
      <alignment vertical="center"/>
    </xf>
    <xf numFmtId="0" fontId="1" fillId="0" borderId="2" xfId="0" applyFont="1" applyBorder="1">
      <alignment vertical="center"/>
    </xf>
    <xf numFmtId="55" fontId="1" fillId="0" borderId="3" xfId="0" applyNumberFormat="1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14" fontId="1" fillId="0" borderId="4" xfId="0" applyNumberFormat="1" applyFont="1" applyBorder="1">
      <alignment vertical="center"/>
    </xf>
    <xf numFmtId="0" fontId="1" fillId="0" borderId="5" xfId="0" applyFont="1" applyBorder="1">
      <alignment vertical="center"/>
    </xf>
    <xf numFmtId="14" fontId="1" fillId="0" borderId="5" xfId="0" applyNumberFormat="1" applyFont="1" applyBorder="1">
      <alignment vertical="center"/>
    </xf>
    <xf numFmtId="0" fontId="1" fillId="0" borderId="6" xfId="0" applyFont="1" applyBorder="1">
      <alignment vertical="center"/>
    </xf>
    <xf numFmtId="14" fontId="1" fillId="0" borderId="6" xfId="0" applyNumberFormat="1" applyFont="1" applyBorder="1">
      <alignment vertical="center"/>
    </xf>
    <xf numFmtId="0" fontId="1" fillId="0" borderId="7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178" fontId="1" fillId="0" borderId="0" xfId="0" applyNumberFormat="1" applyFont="1">
      <alignment vertical="center"/>
    </xf>
    <xf numFmtId="0" fontId="1" fillId="0" borderId="0" xfId="0" quotePrefix="1" applyFont="1">
      <alignment vertical="center"/>
    </xf>
    <xf numFmtId="14" fontId="1" fillId="0" borderId="0" xfId="0" applyNumberFormat="1" applyFont="1">
      <alignment vertical="center"/>
    </xf>
    <xf numFmtId="178" fontId="1" fillId="0" borderId="7" xfId="0" applyNumberFormat="1" applyFont="1" applyBorder="1">
      <alignment vertical="center"/>
    </xf>
    <xf numFmtId="179" fontId="1" fillId="2" borderId="7" xfId="0" applyNumberFormat="1" applyFont="1" applyFill="1" applyBorder="1">
      <alignment vertical="center"/>
    </xf>
    <xf numFmtId="10" fontId="3" fillId="3" borderId="0" xfId="0" applyNumberFormat="1" applyFont="1" applyFill="1">
      <alignment vertical="center"/>
    </xf>
    <xf numFmtId="178" fontId="3" fillId="3" borderId="0" xfId="0" applyNumberFormat="1" applyFont="1" applyFill="1">
      <alignment vertical="center"/>
    </xf>
    <xf numFmtId="181" fontId="3" fillId="3" borderId="0" xfId="0" applyNumberFormat="1" applyFont="1" applyFill="1">
      <alignment vertical="center"/>
    </xf>
    <xf numFmtId="180" fontId="3" fillId="3" borderId="0" xfId="0" applyNumberFormat="1" applyFont="1" applyFill="1">
      <alignment vertical="center"/>
    </xf>
    <xf numFmtId="0" fontId="4" fillId="0" borderId="0" xfId="0" applyFont="1">
      <alignment vertical="center"/>
    </xf>
    <xf numFmtId="178" fontId="5" fillId="0" borderId="0" xfId="0" applyNumberFormat="1" applyFont="1">
      <alignment vertical="center"/>
    </xf>
    <xf numFmtId="182" fontId="5" fillId="0" borderId="0" xfId="0" applyNumberFormat="1" applyFont="1">
      <alignment vertical="center"/>
    </xf>
    <xf numFmtId="180" fontId="1" fillId="2" borderId="0" xfId="0" applyNumberFormat="1" applyFont="1" applyFill="1">
      <alignment vertical="center"/>
    </xf>
    <xf numFmtId="0" fontId="1" fillId="2" borderId="0" xfId="0" applyFont="1" applyFill="1">
      <alignment vertical="center"/>
    </xf>
    <xf numFmtId="0" fontId="1" fillId="4" borderId="0" xfId="0" applyFont="1" applyFill="1">
      <alignment vertical="center"/>
    </xf>
    <xf numFmtId="0" fontId="3" fillId="3" borderId="0" xfId="0" applyFont="1" applyFill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9" fontId="1" fillId="0" borderId="11" xfId="0" applyNumberFormat="1" applyFont="1" applyBorder="1">
      <alignment vertical="center"/>
    </xf>
    <xf numFmtId="9" fontId="1" fillId="0" borderId="2" xfId="0" applyNumberFormat="1" applyFont="1" applyBorder="1">
      <alignment vertical="center"/>
    </xf>
    <xf numFmtId="9" fontId="1" fillId="0" borderId="10" xfId="0" applyNumberFormat="1" applyFont="1" applyBorder="1">
      <alignment vertical="center"/>
    </xf>
    <xf numFmtId="183" fontId="1" fillId="0" borderId="14" xfId="0" applyNumberFormat="1" applyFont="1" applyBorder="1">
      <alignment vertical="center"/>
    </xf>
    <xf numFmtId="183" fontId="1" fillId="0" borderId="0" xfId="0" applyNumberFormat="1" applyFont="1" applyBorder="1">
      <alignment vertical="center"/>
    </xf>
    <xf numFmtId="183" fontId="1" fillId="0" borderId="15" xfId="0" applyNumberFormat="1" applyFont="1" applyBorder="1">
      <alignment vertical="center"/>
    </xf>
    <xf numFmtId="10" fontId="1" fillId="0" borderId="9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10" fontId="1" fillId="0" borderId="8" xfId="0" applyNumberFormat="1" applyFont="1" applyBorder="1">
      <alignment vertical="center"/>
    </xf>
    <xf numFmtId="0" fontId="6" fillId="0" borderId="0" xfId="0" applyFont="1">
      <alignment vertical="center"/>
    </xf>
    <xf numFmtId="184" fontId="1" fillId="0" borderId="0" xfId="0" applyNumberFormat="1" applyFont="1">
      <alignment vertical="center"/>
    </xf>
    <xf numFmtId="185" fontId="1" fillId="0" borderId="0" xfId="0" applyNumberFormat="1" applyFont="1">
      <alignment vertical="center"/>
    </xf>
    <xf numFmtId="185" fontId="1" fillId="0" borderId="2" xfId="0" applyNumberFormat="1" applyFont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85" fontId="8" fillId="0" borderId="0" xfId="0" applyNumberFormat="1" applyFont="1">
      <alignment vertical="center"/>
    </xf>
    <xf numFmtId="185" fontId="7" fillId="0" borderId="2" xfId="0" applyNumberFormat="1" applyFont="1" applyBorder="1">
      <alignment vertical="center"/>
    </xf>
    <xf numFmtId="14" fontId="7" fillId="0" borderId="6" xfId="0" applyNumberFormat="1" applyFont="1" applyBorder="1">
      <alignment vertical="center"/>
    </xf>
    <xf numFmtId="14" fontId="7" fillId="0" borderId="5" xfId="0" applyNumberFormat="1" applyFont="1" applyBorder="1">
      <alignment vertical="center"/>
    </xf>
    <xf numFmtId="14" fontId="7" fillId="0" borderId="4" xfId="0" applyNumberFormat="1" applyFont="1" applyBorder="1">
      <alignment vertical="center"/>
    </xf>
    <xf numFmtId="0" fontId="7" fillId="0" borderId="6" xfId="0" applyFont="1" applyBorder="1">
      <alignment vertical="center"/>
    </xf>
    <xf numFmtId="0" fontId="7" fillId="0" borderId="5" xfId="0" applyFont="1" applyBorder="1">
      <alignment vertical="center"/>
    </xf>
    <xf numFmtId="0" fontId="7" fillId="0" borderId="4" xfId="0" applyFont="1" applyBorder="1">
      <alignment vertical="center"/>
    </xf>
    <xf numFmtId="178" fontId="7" fillId="0" borderId="0" xfId="0" applyNumberFormat="1" applyFont="1">
      <alignment vertical="center"/>
    </xf>
    <xf numFmtId="9" fontId="7" fillId="0" borderId="6" xfId="0" applyNumberFormat="1" applyFont="1" applyBorder="1">
      <alignment vertical="center"/>
    </xf>
    <xf numFmtId="183" fontId="7" fillId="0" borderId="14" xfId="0" applyNumberFormat="1" applyFont="1" applyBorder="1">
      <alignment vertical="center"/>
    </xf>
    <xf numFmtId="10" fontId="7" fillId="0" borderId="9" xfId="0" applyNumberFormat="1" applyFont="1" applyBorder="1">
      <alignment vertical="center"/>
    </xf>
    <xf numFmtId="0" fontId="7" fillId="0" borderId="8" xfId="0" applyFont="1" applyBorder="1">
      <alignment vertical="center"/>
    </xf>
    <xf numFmtId="9" fontId="1" fillId="0" borderId="0" xfId="0" applyNumberFormat="1" applyFont="1">
      <alignment vertical="center"/>
    </xf>
    <xf numFmtId="10" fontId="1" fillId="0" borderId="0" xfId="0" applyNumberFormat="1" applyFont="1">
      <alignment vertical="center"/>
    </xf>
    <xf numFmtId="179" fontId="1" fillId="0" borderId="7" xfId="0" applyNumberFormat="1" applyFont="1" applyBorder="1">
      <alignment vertical="center"/>
    </xf>
    <xf numFmtId="176" fontId="1" fillId="0" borderId="7" xfId="0" applyNumberFormat="1" applyFont="1" applyBorder="1">
      <alignment vertical="center"/>
    </xf>
    <xf numFmtId="9" fontId="1" fillId="0" borderId="0" xfId="1" applyFont="1">
      <alignment vertical="center"/>
    </xf>
    <xf numFmtId="178" fontId="10" fillId="0" borderId="0" xfId="0" applyNumberFormat="1" applyFont="1">
      <alignment vertical="center"/>
    </xf>
    <xf numFmtId="178" fontId="11" fillId="0" borderId="0" xfId="0" applyNumberFormat="1" applyFont="1">
      <alignment vertical="center"/>
    </xf>
    <xf numFmtId="186" fontId="1" fillId="0" borderId="0" xfId="0" applyNumberFormat="1" applyFont="1">
      <alignment vertical="center"/>
    </xf>
    <xf numFmtId="178" fontId="1" fillId="0" borderId="0" xfId="0" applyNumberFormat="1" applyFont="1" applyAlignment="1">
      <alignment horizontal="right" vertical="center"/>
    </xf>
    <xf numFmtId="10" fontId="1" fillId="0" borderId="0" xfId="1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1" fillId="5" borderId="0" xfId="0" applyFont="1" applyFill="1">
      <alignment vertical="center"/>
    </xf>
    <xf numFmtId="0" fontId="11" fillId="0" borderId="7" xfId="0" applyFont="1" applyBorder="1">
      <alignment vertical="center"/>
    </xf>
    <xf numFmtId="14" fontId="11" fillId="0" borderId="6" xfId="0" applyNumberFormat="1" applyFont="1" applyBorder="1">
      <alignment vertical="center"/>
    </xf>
    <xf numFmtId="0" fontId="11" fillId="0" borderId="6" xfId="0" applyFont="1" applyBorder="1">
      <alignment vertical="center"/>
    </xf>
    <xf numFmtId="14" fontId="8" fillId="0" borderId="6" xfId="0" applyNumberFormat="1" applyFont="1" applyBorder="1">
      <alignment vertical="center"/>
    </xf>
    <xf numFmtId="0" fontId="8" fillId="0" borderId="6" xfId="0" applyFont="1" applyBorder="1">
      <alignment vertical="center"/>
    </xf>
    <xf numFmtId="14" fontId="11" fillId="0" borderId="5" xfId="0" applyNumberFormat="1" applyFont="1" applyBorder="1">
      <alignment vertical="center"/>
    </xf>
    <xf numFmtId="0" fontId="11" fillId="0" borderId="5" xfId="0" applyFont="1" applyBorder="1">
      <alignment vertical="center"/>
    </xf>
    <xf numFmtId="14" fontId="8" fillId="0" borderId="5" xfId="0" applyNumberFormat="1" applyFont="1" applyBorder="1">
      <alignment vertical="center"/>
    </xf>
    <xf numFmtId="0" fontId="8" fillId="0" borderId="5" xfId="0" applyFont="1" applyBorder="1">
      <alignment vertical="center"/>
    </xf>
    <xf numFmtId="14" fontId="11" fillId="0" borderId="4" xfId="0" applyNumberFormat="1" applyFont="1" applyBorder="1">
      <alignment vertical="center"/>
    </xf>
    <xf numFmtId="0" fontId="11" fillId="0" borderId="4" xfId="0" applyFont="1" applyBorder="1">
      <alignment vertical="center"/>
    </xf>
    <xf numFmtId="14" fontId="8" fillId="0" borderId="4" xfId="0" applyNumberFormat="1" applyFont="1" applyBorder="1">
      <alignment vertical="center"/>
    </xf>
    <xf numFmtId="0" fontId="8" fillId="0" borderId="4" xfId="0" applyFont="1" applyBorder="1">
      <alignment vertical="center"/>
    </xf>
    <xf numFmtId="14" fontId="11" fillId="0" borderId="0" xfId="0" applyNumberFormat="1" applyFont="1">
      <alignment vertical="center"/>
    </xf>
    <xf numFmtId="0" fontId="11" fillId="0" borderId="0" xfId="0" quotePrefix="1" applyFont="1">
      <alignment vertical="center"/>
    </xf>
    <xf numFmtId="178" fontId="8" fillId="0" borderId="0" xfId="0" applyNumberFormat="1" applyFont="1">
      <alignment vertical="center"/>
    </xf>
    <xf numFmtId="0" fontId="11" fillId="4" borderId="0" xfId="0" applyFont="1" applyFill="1">
      <alignment vertical="center"/>
    </xf>
    <xf numFmtId="0" fontId="13" fillId="3" borderId="0" xfId="0" applyFont="1" applyFill="1">
      <alignment vertical="center"/>
    </xf>
    <xf numFmtId="0" fontId="11" fillId="0" borderId="12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13" xfId="0" applyFont="1" applyBorder="1">
      <alignment vertical="center"/>
    </xf>
    <xf numFmtId="9" fontId="8" fillId="0" borderId="6" xfId="0" applyNumberFormat="1" applyFont="1" applyBorder="1">
      <alignment vertical="center"/>
    </xf>
    <xf numFmtId="9" fontId="11" fillId="0" borderId="11" xfId="0" applyNumberFormat="1" applyFont="1" applyBorder="1">
      <alignment vertical="center"/>
    </xf>
    <xf numFmtId="9" fontId="11" fillId="0" borderId="2" xfId="0" applyNumberFormat="1" applyFont="1" applyBorder="1">
      <alignment vertical="center"/>
    </xf>
    <xf numFmtId="9" fontId="11" fillId="0" borderId="10" xfId="0" applyNumberFormat="1" applyFont="1" applyBorder="1">
      <alignment vertical="center"/>
    </xf>
    <xf numFmtId="183" fontId="8" fillId="0" borderId="14" xfId="0" applyNumberFormat="1" applyFont="1" applyBorder="1">
      <alignment vertical="center"/>
    </xf>
    <xf numFmtId="183" fontId="11" fillId="0" borderId="14" xfId="0" applyNumberFormat="1" applyFont="1" applyBorder="1">
      <alignment vertical="center"/>
    </xf>
    <xf numFmtId="183" fontId="11" fillId="0" borderId="0" xfId="0" applyNumberFormat="1" applyFont="1" applyBorder="1">
      <alignment vertical="center"/>
    </xf>
    <xf numFmtId="183" fontId="11" fillId="0" borderId="15" xfId="0" applyNumberFormat="1" applyFont="1" applyBorder="1">
      <alignment vertical="center"/>
    </xf>
    <xf numFmtId="10" fontId="8" fillId="0" borderId="9" xfId="0" applyNumberFormat="1" applyFont="1" applyBorder="1">
      <alignment vertical="center"/>
    </xf>
    <xf numFmtId="10" fontId="11" fillId="0" borderId="9" xfId="0" applyNumberFormat="1" applyFont="1" applyBorder="1">
      <alignment vertical="center"/>
    </xf>
    <xf numFmtId="10" fontId="11" fillId="0" borderId="1" xfId="0" applyNumberFormat="1" applyFont="1" applyBorder="1">
      <alignment vertical="center"/>
    </xf>
    <xf numFmtId="10" fontId="11" fillId="0" borderId="8" xfId="0" applyNumberFormat="1" applyFont="1" applyBorder="1">
      <alignment vertical="center"/>
    </xf>
    <xf numFmtId="0" fontId="11" fillId="0" borderId="1" xfId="0" applyFont="1" applyBorder="1">
      <alignment vertical="center"/>
    </xf>
    <xf numFmtId="185" fontId="11" fillId="0" borderId="0" xfId="0" applyNumberFormat="1" applyFont="1">
      <alignment vertical="center"/>
    </xf>
    <xf numFmtId="178" fontId="13" fillId="3" borderId="0" xfId="0" applyNumberFormat="1" applyFont="1" applyFill="1">
      <alignment vertical="center"/>
    </xf>
    <xf numFmtId="0" fontId="11" fillId="0" borderId="2" xfId="0" applyFont="1" applyBorder="1">
      <alignment vertical="center"/>
    </xf>
    <xf numFmtId="185" fontId="11" fillId="0" borderId="2" xfId="0" applyNumberFormat="1" applyFont="1" applyBorder="1">
      <alignment vertical="center"/>
    </xf>
    <xf numFmtId="185" fontId="8" fillId="0" borderId="2" xfId="0" applyNumberFormat="1" applyFont="1" applyBorder="1">
      <alignment vertical="center"/>
    </xf>
    <xf numFmtId="0" fontId="11" fillId="0" borderId="11" xfId="0" applyFont="1" applyBorder="1">
      <alignment vertical="center"/>
    </xf>
    <xf numFmtId="0" fontId="11" fillId="0" borderId="10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1" fillId="0" borderId="9" xfId="0" applyFont="1" applyBorder="1">
      <alignment vertical="center"/>
    </xf>
    <xf numFmtId="0" fontId="8" fillId="0" borderId="8" xfId="0" applyFont="1" applyBorder="1">
      <alignment vertical="center"/>
    </xf>
    <xf numFmtId="55" fontId="11" fillId="0" borderId="3" xfId="0" applyNumberFormat="1" applyFont="1" applyBorder="1">
      <alignment vertical="center"/>
    </xf>
    <xf numFmtId="55" fontId="11" fillId="5" borderId="3" xfId="0" applyNumberFormat="1" applyFont="1" applyFill="1" applyBorder="1">
      <alignment vertical="center"/>
    </xf>
    <xf numFmtId="177" fontId="11" fillId="0" borderId="2" xfId="0" applyNumberFormat="1" applyFont="1" applyBorder="1">
      <alignment vertical="center"/>
    </xf>
    <xf numFmtId="177" fontId="11" fillId="5" borderId="2" xfId="0" applyNumberFormat="1" applyFont="1" applyFill="1" applyBorder="1">
      <alignment vertical="center"/>
    </xf>
    <xf numFmtId="176" fontId="11" fillId="0" borderId="0" xfId="0" applyNumberFormat="1" applyFont="1">
      <alignment vertical="center"/>
    </xf>
    <xf numFmtId="176" fontId="11" fillId="5" borderId="0" xfId="0" applyNumberFormat="1" applyFont="1" applyFill="1">
      <alignment vertical="center"/>
    </xf>
    <xf numFmtId="184" fontId="11" fillId="0" borderId="0" xfId="0" applyNumberFormat="1" applyFont="1">
      <alignment vertical="center"/>
    </xf>
    <xf numFmtId="184" fontId="11" fillId="5" borderId="0" xfId="0" applyNumberFormat="1" applyFont="1" applyFill="1">
      <alignment vertical="center"/>
    </xf>
    <xf numFmtId="0" fontId="11" fillId="5" borderId="1" xfId="0" applyFont="1" applyFill="1" applyBorder="1">
      <alignment vertical="center"/>
    </xf>
    <xf numFmtId="0" fontId="14" fillId="0" borderId="0" xfId="0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15" noThreeD="1" sel="0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609600</xdr:colOff>
      <xdr:row>0</xdr:row>
      <xdr:rowOff>104775</xdr:rowOff>
    </xdr:from>
    <xdr:to>
      <xdr:col>20</xdr:col>
      <xdr:colOff>29643</xdr:colOff>
      <xdr:row>17</xdr:row>
      <xdr:rowOff>162340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0050" y="104775"/>
          <a:ext cx="7649643" cy="297221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11</xdr:col>
      <xdr:colOff>457200</xdr:colOff>
      <xdr:row>18</xdr:row>
      <xdr:rowOff>95250</xdr:rowOff>
    </xdr:from>
    <xdr:to>
      <xdr:col>29</xdr:col>
      <xdr:colOff>20712</xdr:colOff>
      <xdr:row>46</xdr:row>
      <xdr:rowOff>162604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25050" y="3181350"/>
          <a:ext cx="11907912" cy="486795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8</xdr:row>
          <xdr:rowOff>95250</xdr:rowOff>
        </xdr:from>
        <xdr:to>
          <xdr:col>8</xdr:col>
          <xdr:colOff>66675</xdr:colOff>
          <xdr:row>12</xdr:row>
          <xdr:rowOff>114300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2105/Desktop/&#51116;&#47924;&#47784;&#45944;%20&#44053;&#51032;/&#54056;&#49828;&#53944;&#52896;&#54140;&#49828;_&#48512;&#46041;&#49328;%20&#51116;&#47924;&#47784;&#45944;_&#49892;&#47932;&#53804;&#51088;_&#47932;&#47448;&#49468;&#53552;&#49368;&#54540;_2021040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2105/Desktop/&#51116;&#47924;&#47784;&#45944;%20&#44053;&#51032;/&#52280;&#44256;&#47784;&#45944;/&#51116;&#47924;&#47784;&#45944;_&#44396;&#54028;&#48156;&#50669;%20&#48373;&#54633;&#49345;&#50629;&#49884;&#49444;%20&#44060;&#48156;_&#48516;&#50577;&#47784;&#45944;ver13.6_&#49465;&#49496;&#48516;&#50577;_1300&#47564;_&#51452;&#51452;4&#44060;&#49324;_&#53076;&#46988;&#53076;&#47588;&#51077;&#49688;&#49688;&#47308;_KS&#50640;&#49483;_2021020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&amp;R"/>
      <sheetName val="투자비"/>
      <sheetName val="운영수입"/>
      <sheetName val="Sheet1"/>
      <sheetName val="Sheet1 (2)"/>
      <sheetName val="운영비용"/>
      <sheetName val="CF(M)"/>
      <sheetName val="배당"/>
      <sheetName val="보유세"/>
    </sheetNames>
    <sheetDataSet>
      <sheetData sheetId="0">
        <row r="11">
          <cell r="D11">
            <v>0.30249999999999999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FV A&amp;R"/>
      <sheetName val="민감도분석"/>
      <sheetName val="SR Reits"/>
      <sheetName val="총투자비"/>
      <sheetName val="총투자비CF(M)"/>
      <sheetName val="설계개요"/>
      <sheetName val="PFV운영CF(M)"/>
      <sheetName val="REITs A&amp;R"/>
      <sheetName val="운영CF(Y)"/>
      <sheetName val="보유세"/>
    </sheetNames>
    <sheetDataSet>
      <sheetData sheetId="0"/>
      <sheetData sheetId="1">
        <row r="2">
          <cell r="G2">
            <v>22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62"/>
  <sheetViews>
    <sheetView showGridLines="0" topLeftCell="A16" workbookViewId="0">
      <selection activeCell="M19" sqref="M19"/>
    </sheetView>
  </sheetViews>
  <sheetFormatPr defaultColWidth="9" defaultRowHeight="13.5" customHeight="1" x14ac:dyDescent="0.3"/>
  <cols>
    <col min="1" max="1" width="4.875" style="1" customWidth="1"/>
    <col min="2" max="2" width="3.625" style="1" customWidth="1"/>
    <col min="3" max="3" width="11.5" style="1" customWidth="1"/>
    <col min="4" max="4" width="9.875" style="1" bestFit="1" customWidth="1"/>
    <col min="5" max="5" width="11.125" style="1" bestFit="1" customWidth="1"/>
    <col min="6" max="10" width="9.875" style="1" bestFit="1" customWidth="1"/>
    <col min="11" max="11" width="9.75" style="1" bestFit="1" customWidth="1"/>
    <col min="12" max="12" width="11.25" style="1" customWidth="1"/>
    <col min="13" max="16" width="9.75" style="1" bestFit="1" customWidth="1"/>
    <col min="17" max="16384" width="9" style="1"/>
  </cols>
  <sheetData>
    <row r="3" spans="2:12" ht="13.5" customHeight="1" x14ac:dyDescent="0.3">
      <c r="B3" s="45" t="s">
        <v>47</v>
      </c>
    </row>
    <row r="4" spans="2:12" ht="13.5" customHeight="1" x14ac:dyDescent="0.3">
      <c r="C4" s="14" t="s">
        <v>11</v>
      </c>
      <c r="D4" s="14" t="s">
        <v>10</v>
      </c>
      <c r="E4" s="14" t="s">
        <v>9</v>
      </c>
      <c r="F4" s="14" t="s">
        <v>8</v>
      </c>
      <c r="G4" s="14" t="s">
        <v>7</v>
      </c>
      <c r="H4" s="14" t="s">
        <v>6</v>
      </c>
      <c r="I4" s="14" t="s">
        <v>22</v>
      </c>
      <c r="J4" s="14" t="s">
        <v>21</v>
      </c>
      <c r="K4" s="14" t="s">
        <v>20</v>
      </c>
      <c r="L4" s="14" t="s">
        <v>19</v>
      </c>
    </row>
    <row r="5" spans="2:12" ht="13.5" customHeight="1" x14ac:dyDescent="0.3">
      <c r="C5" s="13">
        <v>44287</v>
      </c>
      <c r="D5" s="12">
        <v>1</v>
      </c>
      <c r="E5" s="53"/>
      <c r="F5" s="56"/>
      <c r="G5" s="56"/>
      <c r="H5" s="56"/>
      <c r="I5" s="56"/>
      <c r="J5" s="56"/>
      <c r="K5" s="56"/>
      <c r="L5" s="53"/>
    </row>
    <row r="6" spans="2:12" ht="13.5" customHeight="1" x14ac:dyDescent="0.3">
      <c r="C6" s="11">
        <v>44301</v>
      </c>
      <c r="D6" s="10">
        <v>1</v>
      </c>
      <c r="E6" s="54"/>
      <c r="F6" s="57"/>
      <c r="G6" s="57"/>
      <c r="H6" s="57"/>
      <c r="I6" s="57"/>
      <c r="J6" s="57"/>
      <c r="K6" s="57"/>
      <c r="L6" s="54"/>
    </row>
    <row r="7" spans="2:12" ht="13.5" customHeight="1" x14ac:dyDescent="0.3">
      <c r="C7" s="11">
        <v>44316</v>
      </c>
      <c r="D7" s="10">
        <v>1</v>
      </c>
      <c r="E7" s="54"/>
      <c r="F7" s="57"/>
      <c r="G7" s="57"/>
      <c r="H7" s="57"/>
      <c r="I7" s="57"/>
      <c r="J7" s="57"/>
      <c r="K7" s="57"/>
      <c r="L7" s="54"/>
    </row>
    <row r="8" spans="2:12" ht="13.5" customHeight="1" x14ac:dyDescent="0.3">
      <c r="C8" s="11">
        <v>44287</v>
      </c>
      <c r="D8" s="10">
        <v>0</v>
      </c>
      <c r="E8" s="54"/>
      <c r="F8" s="57"/>
      <c r="G8" s="57"/>
      <c r="H8" s="57"/>
      <c r="I8" s="57"/>
      <c r="J8" s="57"/>
      <c r="K8" s="57"/>
      <c r="L8" s="54"/>
    </row>
    <row r="9" spans="2:12" ht="13.5" customHeight="1" x14ac:dyDescent="0.3">
      <c r="C9" s="11">
        <v>44301</v>
      </c>
      <c r="D9" s="10">
        <v>0</v>
      </c>
      <c r="E9" s="54"/>
      <c r="F9" s="57"/>
      <c r="G9" s="57"/>
      <c r="H9" s="57"/>
      <c r="I9" s="57"/>
      <c r="J9" s="57"/>
      <c r="K9" s="57"/>
      <c r="L9" s="54"/>
    </row>
    <row r="10" spans="2:12" ht="13.5" customHeight="1" x14ac:dyDescent="0.3">
      <c r="C10" s="9">
        <v>44316</v>
      </c>
      <c r="D10" s="8">
        <v>-1</v>
      </c>
      <c r="E10" s="55"/>
      <c r="F10" s="58"/>
      <c r="G10" s="58"/>
      <c r="H10" s="58"/>
      <c r="I10" s="58"/>
      <c r="J10" s="58"/>
      <c r="K10" s="58"/>
      <c r="L10" s="55"/>
    </row>
    <row r="12" spans="2:12" ht="13.5" customHeight="1" x14ac:dyDescent="0.3">
      <c r="B12" s="45" t="s">
        <v>46</v>
      </c>
    </row>
    <row r="13" spans="2:12" ht="13.5" customHeight="1" x14ac:dyDescent="0.3">
      <c r="C13" s="1" t="s">
        <v>18</v>
      </c>
      <c r="D13" s="20">
        <v>44286</v>
      </c>
      <c r="E13" s="20">
        <f t="shared" ref="E13:J13" si="0">EOMONTH(D13,1)</f>
        <v>44316</v>
      </c>
      <c r="F13" s="20">
        <f t="shared" si="0"/>
        <v>44347</v>
      </c>
      <c r="G13" s="20">
        <f t="shared" si="0"/>
        <v>44377</v>
      </c>
      <c r="H13" s="20">
        <f t="shared" si="0"/>
        <v>44408</v>
      </c>
      <c r="I13" s="20">
        <f t="shared" si="0"/>
        <v>44439</v>
      </c>
      <c r="J13" s="20">
        <f t="shared" si="0"/>
        <v>44469</v>
      </c>
    </row>
    <row r="14" spans="2:12" ht="13.5" customHeight="1" x14ac:dyDescent="0.3">
      <c r="C14" s="1" t="s">
        <v>17</v>
      </c>
      <c r="D14" s="20">
        <v>44347</v>
      </c>
    </row>
    <row r="15" spans="2:12" ht="13.5" customHeight="1" x14ac:dyDescent="0.3">
      <c r="C15" s="19" t="s">
        <v>16</v>
      </c>
      <c r="D15" s="59"/>
      <c r="E15" s="59"/>
      <c r="F15" s="59"/>
      <c r="G15" s="59"/>
      <c r="H15" s="59"/>
      <c r="I15" s="59"/>
      <c r="J15" s="59"/>
    </row>
    <row r="17" spans="2:7" ht="13.5" customHeight="1" x14ac:dyDescent="0.3">
      <c r="B17" s="45" t="s">
        <v>45</v>
      </c>
    </row>
    <row r="18" spans="2:7" ht="13.5" customHeight="1" x14ac:dyDescent="0.3">
      <c r="C18" s="32"/>
      <c r="D18" s="32"/>
    </row>
    <row r="20" spans="2:7" ht="13.5" customHeight="1" x14ac:dyDescent="0.3">
      <c r="B20" s="45" t="s">
        <v>44</v>
      </c>
    </row>
    <row r="21" spans="2:7" ht="13.5" customHeight="1" x14ac:dyDescent="0.3">
      <c r="C21" s="1" t="s">
        <v>43</v>
      </c>
      <c r="D21" s="33">
        <v>3</v>
      </c>
    </row>
    <row r="22" spans="2:7" ht="13.5" customHeight="1" x14ac:dyDescent="0.3">
      <c r="C22" s="14" t="s">
        <v>35</v>
      </c>
      <c r="D22" s="14" t="s">
        <v>39</v>
      </c>
      <c r="E22" s="34" t="s">
        <v>40</v>
      </c>
      <c r="F22" s="7" t="s">
        <v>41</v>
      </c>
      <c r="G22" s="35" t="s">
        <v>42</v>
      </c>
    </row>
    <row r="23" spans="2:7" ht="13.5" customHeight="1" x14ac:dyDescent="0.3">
      <c r="C23" s="12" t="s">
        <v>36</v>
      </c>
      <c r="D23" s="60"/>
      <c r="E23" s="36">
        <v>0.1</v>
      </c>
      <c r="F23" s="37">
        <v>0.2</v>
      </c>
      <c r="G23" s="38">
        <v>0.3</v>
      </c>
    </row>
    <row r="24" spans="2:7" ht="13.5" customHeight="1" x14ac:dyDescent="0.3">
      <c r="C24" s="10" t="s">
        <v>37</v>
      </c>
      <c r="D24" s="61"/>
      <c r="E24" s="39">
        <v>24000</v>
      </c>
      <c r="F24" s="40">
        <v>25000</v>
      </c>
      <c r="G24" s="41">
        <v>26000</v>
      </c>
    </row>
    <row r="25" spans="2:7" ht="13.5" customHeight="1" x14ac:dyDescent="0.3">
      <c r="C25" s="8" t="s">
        <v>38</v>
      </c>
      <c r="D25" s="62"/>
      <c r="E25" s="42">
        <v>4.4999999999999998E-2</v>
      </c>
      <c r="F25" s="43">
        <v>4.7E-2</v>
      </c>
      <c r="G25" s="44">
        <v>4.9000000000000002E-2</v>
      </c>
    </row>
    <row r="27" spans="2:7" ht="13.5" customHeight="1" x14ac:dyDescent="0.3">
      <c r="B27" s="45" t="s">
        <v>53</v>
      </c>
    </row>
    <row r="28" spans="2:7" ht="13.5" customHeight="1" x14ac:dyDescent="0.3">
      <c r="C28" s="2" t="s">
        <v>54</v>
      </c>
      <c r="D28" s="2"/>
      <c r="E28" s="2" t="s">
        <v>61</v>
      </c>
      <c r="F28" s="2" t="s">
        <v>73</v>
      </c>
      <c r="G28" s="2"/>
    </row>
    <row r="29" spans="2:7" ht="13.5" customHeight="1" x14ac:dyDescent="0.3">
      <c r="C29" s="1" t="s">
        <v>55</v>
      </c>
      <c r="E29" s="47">
        <v>46000</v>
      </c>
      <c r="F29" s="24">
        <v>1</v>
      </c>
    </row>
    <row r="30" spans="2:7" ht="13.5" customHeight="1" x14ac:dyDescent="0.3">
      <c r="C30" s="1" t="s">
        <v>56</v>
      </c>
      <c r="E30" s="47">
        <v>920</v>
      </c>
      <c r="F30" s="24">
        <v>1</v>
      </c>
    </row>
    <row r="31" spans="2:7" ht="13.5" customHeight="1" x14ac:dyDescent="0.3">
      <c r="C31" s="1" t="s">
        <v>57</v>
      </c>
      <c r="E31" s="47">
        <v>800</v>
      </c>
      <c r="F31" s="24">
        <v>1</v>
      </c>
    </row>
    <row r="32" spans="2:7" ht="13.5" customHeight="1" x14ac:dyDescent="0.3">
      <c r="C32" s="49" t="s">
        <v>58</v>
      </c>
      <c r="D32" s="50"/>
      <c r="E32" s="51"/>
      <c r="F32" s="24">
        <v>0</v>
      </c>
    </row>
    <row r="33" spans="2:10" ht="13.5" customHeight="1" x14ac:dyDescent="0.3">
      <c r="C33" s="1" t="s">
        <v>59</v>
      </c>
      <c r="E33" s="47">
        <v>29</v>
      </c>
      <c r="F33" s="24">
        <v>0</v>
      </c>
    </row>
    <row r="34" spans="2:10" ht="13.5" customHeight="1" x14ac:dyDescent="0.3">
      <c r="C34" s="1" t="s">
        <v>60</v>
      </c>
      <c r="E34" s="47">
        <v>31</v>
      </c>
      <c r="F34" s="24">
        <v>0</v>
      </c>
    </row>
    <row r="35" spans="2:10" ht="13.5" customHeight="1" x14ac:dyDescent="0.3">
      <c r="C35" s="5" t="s">
        <v>62</v>
      </c>
      <c r="D35" s="5"/>
      <c r="E35" s="48">
        <f>SUM(E29:E34)</f>
        <v>47780</v>
      </c>
      <c r="F35" s="52"/>
      <c r="G35" s="5"/>
    </row>
    <row r="37" spans="2:10" ht="13.5" customHeight="1" x14ac:dyDescent="0.3">
      <c r="B37" s="45" t="s">
        <v>48</v>
      </c>
    </row>
    <row r="38" spans="2:10" ht="13.5" customHeight="1" x14ac:dyDescent="0.3">
      <c r="C38" s="1" t="s">
        <v>15</v>
      </c>
      <c r="D38" s="1">
        <v>300</v>
      </c>
      <c r="E38" s="49"/>
    </row>
    <row r="39" spans="2:10" ht="13.5" customHeight="1" x14ac:dyDescent="0.3">
      <c r="C39" s="1" t="s">
        <v>14</v>
      </c>
      <c r="D39" s="1">
        <v>500</v>
      </c>
    </row>
    <row r="40" spans="2:10" ht="13.5" customHeight="1" x14ac:dyDescent="0.3">
      <c r="F40" s="1" t="s">
        <v>12</v>
      </c>
    </row>
    <row r="41" spans="2:10" ht="13.5" customHeight="1" x14ac:dyDescent="0.3">
      <c r="C41" s="17" t="s">
        <v>13</v>
      </c>
      <c r="D41" s="5"/>
      <c r="E41" s="16" t="s">
        <v>2</v>
      </c>
      <c r="F41" s="1" t="s">
        <v>12</v>
      </c>
      <c r="I41" s="74"/>
      <c r="J41" s="74"/>
    </row>
    <row r="42" spans="2:10" ht="13.5" customHeight="1" x14ac:dyDescent="0.3">
      <c r="C42" s="15"/>
      <c r="D42" s="2"/>
      <c r="E42" s="63"/>
      <c r="I42" s="74"/>
      <c r="J42" s="74"/>
    </row>
    <row r="44" spans="2:10" ht="13.5" customHeight="1" x14ac:dyDescent="0.3">
      <c r="B44" s="45" t="s">
        <v>49</v>
      </c>
      <c r="F44" s="1" t="s">
        <v>12</v>
      </c>
    </row>
    <row r="45" spans="2:10" ht="13.5" customHeight="1" x14ac:dyDescent="0.3">
      <c r="C45" s="14" t="s">
        <v>11</v>
      </c>
      <c r="D45" s="14" t="s">
        <v>10</v>
      </c>
      <c r="E45" s="14" t="s">
        <v>9</v>
      </c>
      <c r="F45" s="14" t="s">
        <v>8</v>
      </c>
      <c r="G45" s="14" t="s">
        <v>7</v>
      </c>
      <c r="H45" s="14" t="s">
        <v>6</v>
      </c>
    </row>
    <row r="46" spans="2:10" ht="13.5" customHeight="1" x14ac:dyDescent="0.3">
      <c r="C46" s="13">
        <v>44287</v>
      </c>
      <c r="D46" s="12">
        <v>1</v>
      </c>
      <c r="E46" s="53"/>
      <c r="F46" s="56"/>
      <c r="G46" s="56"/>
      <c r="H46" s="56"/>
    </row>
    <row r="47" spans="2:10" ht="13.5" customHeight="1" x14ac:dyDescent="0.3">
      <c r="C47" s="11">
        <v>44301</v>
      </c>
      <c r="D47" s="10">
        <v>1</v>
      </c>
      <c r="E47" s="54"/>
      <c r="F47" s="57"/>
      <c r="G47" s="57"/>
      <c r="H47" s="57"/>
    </row>
    <row r="48" spans="2:10" ht="13.5" customHeight="1" x14ac:dyDescent="0.3">
      <c r="C48" s="11">
        <v>44316</v>
      </c>
      <c r="D48" s="10">
        <v>1</v>
      </c>
      <c r="E48" s="54"/>
      <c r="F48" s="57"/>
      <c r="G48" s="57"/>
      <c r="H48" s="57"/>
    </row>
    <row r="49" spans="2:17" ht="13.5" customHeight="1" x14ac:dyDescent="0.3">
      <c r="C49" s="11">
        <v>44287</v>
      </c>
      <c r="D49" s="10">
        <v>0</v>
      </c>
      <c r="E49" s="54"/>
      <c r="F49" s="57"/>
      <c r="G49" s="57"/>
      <c r="H49" s="57"/>
    </row>
    <row r="50" spans="2:17" ht="13.5" customHeight="1" x14ac:dyDescent="0.3">
      <c r="C50" s="11">
        <v>44301</v>
      </c>
      <c r="D50" s="10">
        <v>0</v>
      </c>
      <c r="E50" s="54"/>
      <c r="F50" s="57"/>
      <c r="G50" s="57"/>
      <c r="H50" s="57"/>
    </row>
    <row r="51" spans="2:17" ht="13.5" customHeight="1" x14ac:dyDescent="0.3">
      <c r="C51" s="9">
        <v>44316</v>
      </c>
      <c r="D51" s="8">
        <v>-1</v>
      </c>
      <c r="E51" s="55"/>
      <c r="F51" s="58"/>
      <c r="G51" s="58"/>
      <c r="H51" s="58"/>
    </row>
    <row r="53" spans="2:17" ht="13.5" customHeight="1" x14ac:dyDescent="0.3">
      <c r="B53" s="45" t="s">
        <v>50</v>
      </c>
    </row>
    <row r="54" spans="2:17" ht="13.5" customHeight="1" x14ac:dyDescent="0.3">
      <c r="C54" s="7" t="s">
        <v>5</v>
      </c>
      <c r="D54" s="6">
        <v>44227</v>
      </c>
      <c r="E54" s="6">
        <f t="shared" ref="E54:Q54" si="1">EOMONTH(D54,1)</f>
        <v>44255</v>
      </c>
      <c r="F54" s="6">
        <f t="shared" si="1"/>
        <v>44286</v>
      </c>
      <c r="G54" s="6">
        <f t="shared" si="1"/>
        <v>44316</v>
      </c>
      <c r="H54" s="6">
        <f t="shared" si="1"/>
        <v>44347</v>
      </c>
      <c r="I54" s="6">
        <f t="shared" si="1"/>
        <v>44377</v>
      </c>
      <c r="J54" s="6">
        <f t="shared" si="1"/>
        <v>44408</v>
      </c>
      <c r="K54" s="6">
        <f t="shared" si="1"/>
        <v>44439</v>
      </c>
      <c r="L54" s="6">
        <f t="shared" si="1"/>
        <v>44469</v>
      </c>
      <c r="M54" s="6">
        <f t="shared" si="1"/>
        <v>44500</v>
      </c>
      <c r="N54" s="6">
        <f t="shared" si="1"/>
        <v>44530</v>
      </c>
      <c r="O54" s="6">
        <f t="shared" si="1"/>
        <v>44561</v>
      </c>
      <c r="P54" s="6">
        <f t="shared" si="1"/>
        <v>44592</v>
      </c>
      <c r="Q54" s="6">
        <f t="shared" si="1"/>
        <v>44620</v>
      </c>
    </row>
    <row r="55" spans="2:17" ht="13.5" customHeight="1" x14ac:dyDescent="0.3">
      <c r="C55" s="5" t="s">
        <v>4</v>
      </c>
      <c r="D55" s="4">
        <v>1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4">
        <v>2</v>
      </c>
      <c r="K55" s="4">
        <v>2</v>
      </c>
      <c r="L55" s="4">
        <v>2</v>
      </c>
      <c r="M55" s="4">
        <v>2</v>
      </c>
      <c r="N55" s="4">
        <v>2</v>
      </c>
      <c r="O55" s="4">
        <v>2</v>
      </c>
      <c r="P55" s="4">
        <v>3</v>
      </c>
      <c r="Q55" s="4">
        <v>3</v>
      </c>
    </row>
    <row r="56" spans="2:17" ht="13.5" customHeight="1" x14ac:dyDescent="0.3">
      <c r="C56" s="1" t="s">
        <v>3</v>
      </c>
      <c r="D56" s="3">
        <f t="shared" ref="D56:Q56" si="2">YEAR(D54)</f>
        <v>2021</v>
      </c>
      <c r="E56" s="3">
        <f t="shared" si="2"/>
        <v>2021</v>
      </c>
      <c r="F56" s="3">
        <f t="shared" si="2"/>
        <v>2021</v>
      </c>
      <c r="G56" s="3">
        <f t="shared" si="2"/>
        <v>2021</v>
      </c>
      <c r="H56" s="3">
        <f t="shared" si="2"/>
        <v>2021</v>
      </c>
      <c r="I56" s="3">
        <f t="shared" si="2"/>
        <v>2021</v>
      </c>
      <c r="J56" s="3">
        <f t="shared" si="2"/>
        <v>2021</v>
      </c>
      <c r="K56" s="3">
        <f t="shared" si="2"/>
        <v>2021</v>
      </c>
      <c r="L56" s="3">
        <f t="shared" si="2"/>
        <v>2021</v>
      </c>
      <c r="M56" s="3">
        <f t="shared" si="2"/>
        <v>2021</v>
      </c>
      <c r="N56" s="3">
        <f t="shared" si="2"/>
        <v>2021</v>
      </c>
      <c r="O56" s="3">
        <f t="shared" si="2"/>
        <v>2021</v>
      </c>
      <c r="P56" s="3">
        <f t="shared" si="2"/>
        <v>2022</v>
      </c>
      <c r="Q56" s="3">
        <f t="shared" si="2"/>
        <v>2022</v>
      </c>
    </row>
    <row r="57" spans="2:17" ht="13.5" customHeight="1" x14ac:dyDescent="0.3">
      <c r="C57" s="1" t="s">
        <v>51</v>
      </c>
      <c r="D57" s="46">
        <f>MONTH(D54)</f>
        <v>1</v>
      </c>
      <c r="E57" s="46">
        <f t="shared" ref="E57:Q57" si="3">MONTH(E54)</f>
        <v>2</v>
      </c>
      <c r="F57" s="46">
        <f t="shared" si="3"/>
        <v>3</v>
      </c>
      <c r="G57" s="46">
        <f t="shared" si="3"/>
        <v>4</v>
      </c>
      <c r="H57" s="46">
        <f t="shared" si="3"/>
        <v>5</v>
      </c>
      <c r="I57" s="46">
        <f t="shared" si="3"/>
        <v>6</v>
      </c>
      <c r="J57" s="46">
        <f t="shared" si="3"/>
        <v>7</v>
      </c>
      <c r="K57" s="46">
        <f t="shared" si="3"/>
        <v>8</v>
      </c>
      <c r="L57" s="46">
        <f t="shared" si="3"/>
        <v>9</v>
      </c>
      <c r="M57" s="46">
        <f t="shared" si="3"/>
        <v>10</v>
      </c>
      <c r="N57" s="46">
        <f t="shared" si="3"/>
        <v>11</v>
      </c>
      <c r="O57" s="46">
        <f t="shared" si="3"/>
        <v>12</v>
      </c>
      <c r="P57" s="46">
        <f t="shared" si="3"/>
        <v>1</v>
      </c>
      <c r="Q57" s="46">
        <f t="shared" si="3"/>
        <v>2</v>
      </c>
    </row>
    <row r="58" spans="2:17" ht="13.5" customHeight="1" x14ac:dyDescent="0.3">
      <c r="C58" s="2" t="s">
        <v>2</v>
      </c>
      <c r="D58" s="2">
        <v>100</v>
      </c>
      <c r="E58" s="2">
        <v>100</v>
      </c>
      <c r="F58" s="2">
        <v>100</v>
      </c>
      <c r="G58" s="2">
        <v>100</v>
      </c>
      <c r="H58" s="2">
        <v>100</v>
      </c>
      <c r="I58" s="2">
        <v>100</v>
      </c>
      <c r="J58" s="2">
        <v>100</v>
      </c>
      <c r="K58" s="2">
        <v>100</v>
      </c>
      <c r="L58" s="2">
        <v>100</v>
      </c>
      <c r="M58" s="2">
        <v>100</v>
      </c>
      <c r="N58" s="2">
        <v>100</v>
      </c>
      <c r="O58" s="2">
        <v>100</v>
      </c>
      <c r="P58" s="2">
        <v>100</v>
      </c>
      <c r="Q58" s="2">
        <v>100</v>
      </c>
    </row>
    <row r="60" spans="2:17" ht="13.5" customHeight="1" x14ac:dyDescent="0.3">
      <c r="C60" s="1" t="s">
        <v>1</v>
      </c>
      <c r="F60" s="49"/>
    </row>
    <row r="61" spans="2:17" ht="13.5" customHeight="1" x14ac:dyDescent="0.3">
      <c r="C61" s="1" t="s">
        <v>0</v>
      </c>
      <c r="F61" s="49"/>
    </row>
    <row r="62" spans="2:17" ht="13.5" customHeight="1" x14ac:dyDescent="0.3">
      <c r="C62" s="1" t="s">
        <v>52</v>
      </c>
      <c r="F62" s="49"/>
    </row>
  </sheetData>
  <mergeCells count="1">
    <mergeCell ref="I41:J4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E30"/>
  <sheetViews>
    <sheetView showGridLines="0" workbookViewId="0">
      <selection activeCell="C17" sqref="C17"/>
    </sheetView>
  </sheetViews>
  <sheetFormatPr defaultColWidth="9" defaultRowHeight="13.5" customHeight="1" x14ac:dyDescent="0.3"/>
  <cols>
    <col min="1" max="1" width="3.625" style="1" customWidth="1"/>
    <col min="2" max="2" width="10.875" style="1" customWidth="1"/>
    <col min="3" max="3" width="9.75" style="1" bestFit="1" customWidth="1"/>
    <col min="4" max="16384" width="9" style="1"/>
  </cols>
  <sheetData>
    <row r="2" spans="2:57" ht="13.5" customHeight="1" x14ac:dyDescent="0.3">
      <c r="B2" s="45" t="s">
        <v>23</v>
      </c>
    </row>
    <row r="4" spans="2:57" ht="13.5" customHeight="1" x14ac:dyDescent="0.3">
      <c r="B4" s="1" t="s">
        <v>24</v>
      </c>
      <c r="C4" s="23">
        <v>1.4999999999999999E-2</v>
      </c>
      <c r="D4" s="22">
        <v>1</v>
      </c>
      <c r="E4" s="22">
        <v>2</v>
      </c>
      <c r="F4" s="22">
        <v>3</v>
      </c>
      <c r="G4" s="22">
        <v>4</v>
      </c>
      <c r="H4" s="22">
        <v>5</v>
      </c>
    </row>
    <row r="5" spans="2:57" ht="13.5" customHeight="1" x14ac:dyDescent="0.3">
      <c r="B5" s="1" t="s">
        <v>25</v>
      </c>
      <c r="C5" s="24">
        <v>24000</v>
      </c>
      <c r="D5" s="21"/>
      <c r="E5" s="21"/>
      <c r="F5" s="21"/>
      <c r="G5" s="21"/>
      <c r="H5" s="21"/>
    </row>
    <row r="8" spans="2:57" ht="13.5" customHeight="1" x14ac:dyDescent="0.3">
      <c r="B8" s="45" t="s">
        <v>28</v>
      </c>
    </row>
    <row r="9" spans="2:57" ht="13.5" customHeight="1" x14ac:dyDescent="0.3">
      <c r="B9" s="1" t="s">
        <v>26</v>
      </c>
      <c r="C9" s="25">
        <v>12</v>
      </c>
    </row>
    <row r="10" spans="2:57" ht="13.5" customHeight="1" x14ac:dyDescent="0.3">
      <c r="B10" s="1" t="s">
        <v>29</v>
      </c>
      <c r="C10" s="26">
        <v>44316</v>
      </c>
    </row>
    <row r="11" spans="2:57" ht="13.5" customHeight="1" x14ac:dyDescent="0.3">
      <c r="B11" s="1" t="s">
        <v>30</v>
      </c>
      <c r="C11" s="26">
        <f>EOMONTH(C10,24-1)</f>
        <v>45016</v>
      </c>
    </row>
    <row r="13" spans="2:57" ht="13.5" customHeight="1" x14ac:dyDescent="0.3">
      <c r="B13" s="27" t="s">
        <v>27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</row>
    <row r="14" spans="2:57" ht="13.5" customHeight="1" x14ac:dyDescent="0.3">
      <c r="B14" s="27" t="s">
        <v>31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</row>
    <row r="15" spans="2:57" ht="13.5" customHeight="1" x14ac:dyDescent="0.3">
      <c r="B15" s="27" t="s">
        <v>32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</row>
    <row r="16" spans="2:57" ht="13.5" customHeight="1" x14ac:dyDescent="0.3">
      <c r="B16" s="27" t="s">
        <v>33</v>
      </c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</row>
    <row r="17" spans="2:57" ht="13.5" customHeight="1" x14ac:dyDescent="0.3">
      <c r="B17" s="31"/>
      <c r="C17" s="31"/>
      <c r="D17" s="30">
        <v>44227</v>
      </c>
      <c r="E17" s="30">
        <f>EOMONTH(D17,1)</f>
        <v>44255</v>
      </c>
      <c r="F17" s="30">
        <f t="shared" ref="F17:BE17" si="0">EOMONTH(E17,1)</f>
        <v>44286</v>
      </c>
      <c r="G17" s="30">
        <f t="shared" si="0"/>
        <v>44316</v>
      </c>
      <c r="H17" s="30">
        <f t="shared" si="0"/>
        <v>44347</v>
      </c>
      <c r="I17" s="30">
        <f t="shared" si="0"/>
        <v>44377</v>
      </c>
      <c r="J17" s="30">
        <f t="shared" si="0"/>
        <v>44408</v>
      </c>
      <c r="K17" s="30">
        <f t="shared" si="0"/>
        <v>44439</v>
      </c>
      <c r="L17" s="30">
        <f t="shared" si="0"/>
        <v>44469</v>
      </c>
      <c r="M17" s="30">
        <f t="shared" si="0"/>
        <v>44500</v>
      </c>
      <c r="N17" s="30">
        <f t="shared" si="0"/>
        <v>44530</v>
      </c>
      <c r="O17" s="30">
        <f t="shared" si="0"/>
        <v>44561</v>
      </c>
      <c r="P17" s="30">
        <f t="shared" si="0"/>
        <v>44592</v>
      </c>
      <c r="Q17" s="30">
        <f t="shared" si="0"/>
        <v>44620</v>
      </c>
      <c r="R17" s="30">
        <f t="shared" si="0"/>
        <v>44651</v>
      </c>
      <c r="S17" s="30">
        <f t="shared" si="0"/>
        <v>44681</v>
      </c>
      <c r="T17" s="30">
        <f t="shared" si="0"/>
        <v>44712</v>
      </c>
      <c r="U17" s="30">
        <f t="shared" si="0"/>
        <v>44742</v>
      </c>
      <c r="V17" s="30">
        <f t="shared" si="0"/>
        <v>44773</v>
      </c>
      <c r="W17" s="30">
        <f t="shared" si="0"/>
        <v>44804</v>
      </c>
      <c r="X17" s="30">
        <f t="shared" si="0"/>
        <v>44834</v>
      </c>
      <c r="Y17" s="30">
        <f t="shared" si="0"/>
        <v>44865</v>
      </c>
      <c r="Z17" s="30">
        <f t="shared" si="0"/>
        <v>44895</v>
      </c>
      <c r="AA17" s="30">
        <f t="shared" si="0"/>
        <v>44926</v>
      </c>
      <c r="AB17" s="30">
        <f t="shared" si="0"/>
        <v>44957</v>
      </c>
      <c r="AC17" s="30">
        <f t="shared" si="0"/>
        <v>44985</v>
      </c>
      <c r="AD17" s="30">
        <f t="shared" si="0"/>
        <v>45016</v>
      </c>
      <c r="AE17" s="30">
        <f t="shared" si="0"/>
        <v>45046</v>
      </c>
      <c r="AF17" s="30">
        <f t="shared" si="0"/>
        <v>45077</v>
      </c>
      <c r="AG17" s="30">
        <f t="shared" si="0"/>
        <v>45107</v>
      </c>
      <c r="AH17" s="30">
        <f t="shared" si="0"/>
        <v>45138</v>
      </c>
      <c r="AI17" s="30">
        <f t="shared" si="0"/>
        <v>45169</v>
      </c>
      <c r="AJ17" s="30">
        <f t="shared" si="0"/>
        <v>45199</v>
      </c>
      <c r="AK17" s="30">
        <f t="shared" si="0"/>
        <v>45230</v>
      </c>
      <c r="AL17" s="30">
        <f t="shared" si="0"/>
        <v>45260</v>
      </c>
      <c r="AM17" s="30">
        <f t="shared" si="0"/>
        <v>45291</v>
      </c>
      <c r="AN17" s="30">
        <f t="shared" si="0"/>
        <v>45322</v>
      </c>
      <c r="AO17" s="30">
        <f t="shared" si="0"/>
        <v>45351</v>
      </c>
      <c r="AP17" s="30">
        <f t="shared" si="0"/>
        <v>45382</v>
      </c>
      <c r="AQ17" s="30">
        <f t="shared" si="0"/>
        <v>45412</v>
      </c>
      <c r="AR17" s="30">
        <f t="shared" si="0"/>
        <v>45443</v>
      </c>
      <c r="AS17" s="30">
        <f t="shared" si="0"/>
        <v>45473</v>
      </c>
      <c r="AT17" s="30">
        <f t="shared" si="0"/>
        <v>45504</v>
      </c>
      <c r="AU17" s="30">
        <f t="shared" si="0"/>
        <v>45535</v>
      </c>
      <c r="AV17" s="30">
        <f t="shared" si="0"/>
        <v>45565</v>
      </c>
      <c r="AW17" s="30">
        <f t="shared" si="0"/>
        <v>45596</v>
      </c>
      <c r="AX17" s="30">
        <f t="shared" si="0"/>
        <v>45626</v>
      </c>
      <c r="AY17" s="30">
        <f t="shared" si="0"/>
        <v>45657</v>
      </c>
      <c r="AZ17" s="30">
        <f t="shared" si="0"/>
        <v>45688</v>
      </c>
      <c r="BA17" s="30">
        <f t="shared" si="0"/>
        <v>45716</v>
      </c>
      <c r="BB17" s="30">
        <f t="shared" si="0"/>
        <v>45747</v>
      </c>
      <c r="BC17" s="30">
        <f t="shared" si="0"/>
        <v>45777</v>
      </c>
      <c r="BD17" s="30">
        <f t="shared" si="0"/>
        <v>45808</v>
      </c>
      <c r="BE17" s="30">
        <f t="shared" si="0"/>
        <v>45838</v>
      </c>
    </row>
    <row r="18" spans="2:57" ht="13.5" customHeight="1" x14ac:dyDescent="0.3">
      <c r="B18" s="1" t="s">
        <v>34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</row>
    <row r="20" spans="2:57" ht="13.5" customHeight="1" x14ac:dyDescent="0.3">
      <c r="B20" s="45" t="s">
        <v>66</v>
      </c>
    </row>
    <row r="21" spans="2:57" ht="13.5" customHeight="1" x14ac:dyDescent="0.3">
      <c r="B21" s="1" t="s">
        <v>63</v>
      </c>
      <c r="D21" s="64"/>
    </row>
    <row r="22" spans="2:57" ht="13.5" customHeight="1" x14ac:dyDescent="0.3">
      <c r="C22" s="14" t="s">
        <v>64</v>
      </c>
      <c r="D22" s="21"/>
    </row>
    <row r="23" spans="2:57" ht="13.5" customHeight="1" x14ac:dyDescent="0.3">
      <c r="C23" s="14" t="s">
        <v>65</v>
      </c>
      <c r="D23" s="21"/>
    </row>
    <row r="24" spans="2:57" ht="13.5" customHeight="1" x14ac:dyDescent="0.3">
      <c r="C24" s="14" t="s">
        <v>67</v>
      </c>
      <c r="D24" s="66"/>
      <c r="F24" s="65"/>
    </row>
    <row r="26" spans="2:57" ht="13.5" customHeight="1" x14ac:dyDescent="0.3">
      <c r="B26" s="1" t="s">
        <v>68</v>
      </c>
    </row>
    <row r="27" spans="2:57" ht="13.5" customHeight="1" x14ac:dyDescent="0.3">
      <c r="C27" s="14" t="s">
        <v>69</v>
      </c>
      <c r="D27" s="67"/>
    </row>
    <row r="28" spans="2:57" ht="13.5" customHeight="1" x14ac:dyDescent="0.3">
      <c r="C28" s="14" t="s">
        <v>70</v>
      </c>
      <c r="D28" s="14"/>
    </row>
    <row r="29" spans="2:57" ht="13.5" customHeight="1" x14ac:dyDescent="0.3">
      <c r="C29" s="14" t="s">
        <v>71</v>
      </c>
      <c r="D29" s="21"/>
    </row>
    <row r="30" spans="2:57" ht="13.5" customHeight="1" x14ac:dyDescent="0.3">
      <c r="C30" s="14" t="s">
        <v>72</v>
      </c>
      <c r="D30" s="21"/>
      <c r="F30" s="6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41"/>
  <sheetViews>
    <sheetView showGridLines="0" topLeftCell="A16" workbookViewId="0">
      <selection activeCell="C42" sqref="C42"/>
    </sheetView>
  </sheetViews>
  <sheetFormatPr defaultRowHeight="13.5" customHeight="1" x14ac:dyDescent="0.3"/>
  <cols>
    <col min="1" max="1" width="9" style="18"/>
    <col min="2" max="2" width="13.375" style="18" bestFit="1" customWidth="1"/>
    <col min="3" max="3" width="21.75" style="18" bestFit="1" customWidth="1"/>
    <col min="4" max="8" width="10.625" style="18" bestFit="1" customWidth="1"/>
    <col min="9" max="16384" width="9" style="18"/>
  </cols>
  <sheetData>
    <row r="1" spans="2:22" ht="13.5" customHeight="1" x14ac:dyDescent="0.3">
      <c r="B1" s="69" t="s">
        <v>76</v>
      </c>
    </row>
    <row r="2" spans="2:22" ht="13.5" customHeight="1" x14ac:dyDescent="0.3">
      <c r="B2" s="18" t="s">
        <v>77</v>
      </c>
      <c r="C2" s="71">
        <v>1000</v>
      </c>
      <c r="D2" s="69">
        <f>C2</f>
        <v>1000</v>
      </c>
      <c r="E2" s="69">
        <f t="shared" ref="E2:H2" si="0">D2</f>
        <v>1000</v>
      </c>
      <c r="F2" s="69">
        <f t="shared" si="0"/>
        <v>1000</v>
      </c>
      <c r="G2" s="69">
        <f t="shared" si="0"/>
        <v>1000</v>
      </c>
      <c r="H2" s="69">
        <f t="shared" si="0"/>
        <v>1000</v>
      </c>
    </row>
    <row r="3" spans="2:22" ht="13.5" customHeight="1" x14ac:dyDescent="0.3">
      <c r="B3" s="70" t="s">
        <v>78</v>
      </c>
      <c r="C3" s="18">
        <v>300000</v>
      </c>
      <c r="D3" s="69">
        <f>$C$3*(1+$C$4)^(D6-1)</f>
        <v>300000</v>
      </c>
      <c r="E3" s="69">
        <f t="shared" ref="E3:H3" si="1">$C$3*(1+$C$4)^(E6-1)</f>
        <v>309000</v>
      </c>
      <c r="F3" s="69">
        <f t="shared" si="1"/>
        <v>318270</v>
      </c>
      <c r="G3" s="69">
        <f t="shared" si="1"/>
        <v>327818.09999999998</v>
      </c>
      <c r="H3" s="69">
        <f t="shared" si="1"/>
        <v>337652.64299999998</v>
      </c>
    </row>
    <row r="4" spans="2:22" ht="13.5" customHeight="1" x14ac:dyDescent="0.3">
      <c r="B4" s="18" t="s">
        <v>74</v>
      </c>
      <c r="C4" s="68">
        <v>0.03</v>
      </c>
    </row>
    <row r="6" spans="2:22" ht="13.5" customHeight="1" x14ac:dyDescent="0.3">
      <c r="D6" s="18">
        <v>1</v>
      </c>
      <c r="E6" s="18">
        <f>D6+1</f>
        <v>2</v>
      </c>
      <c r="F6" s="18">
        <f t="shared" ref="F6:H6" si="2">E6+1</f>
        <v>3</v>
      </c>
      <c r="G6" s="18">
        <f t="shared" si="2"/>
        <v>4</v>
      </c>
      <c r="H6" s="18">
        <f t="shared" si="2"/>
        <v>5</v>
      </c>
    </row>
    <row r="7" spans="2:22" ht="13.5" customHeight="1" x14ac:dyDescent="0.3">
      <c r="B7" s="18" t="s">
        <v>75</v>
      </c>
      <c r="D7" s="69">
        <f>D2*D3</f>
        <v>300000000</v>
      </c>
      <c r="E7" s="69">
        <f t="shared" ref="E7:H7" si="3">E2*E3</f>
        <v>309000000</v>
      </c>
      <c r="F7" s="69">
        <f t="shared" si="3"/>
        <v>318270000</v>
      </c>
      <c r="G7" s="69">
        <f t="shared" si="3"/>
        <v>327818100</v>
      </c>
      <c r="H7" s="69">
        <f t="shared" si="3"/>
        <v>337652643</v>
      </c>
    </row>
    <row r="9" spans="2:22" ht="13.5" customHeight="1" x14ac:dyDescent="0.3">
      <c r="V9" s="18" t="s">
        <v>80</v>
      </c>
    </row>
    <row r="14" spans="2:22" ht="13.5" customHeight="1" x14ac:dyDescent="0.3">
      <c r="C14" s="18" t="s">
        <v>81</v>
      </c>
      <c r="E14" s="20">
        <v>45657</v>
      </c>
    </row>
    <row r="15" spans="2:22" ht="13.5" customHeight="1" x14ac:dyDescent="0.3">
      <c r="C15" s="18" t="s">
        <v>82</v>
      </c>
      <c r="E15" s="20">
        <v>45442</v>
      </c>
    </row>
    <row r="17" spans="3:8" ht="13.5" customHeight="1" x14ac:dyDescent="0.3">
      <c r="C17" s="18" t="s">
        <v>79</v>
      </c>
      <c r="D17" s="18">
        <f>(D2=C2)*1</f>
        <v>1</v>
      </c>
    </row>
    <row r="18" spans="3:8" ht="13.5" customHeight="1" x14ac:dyDescent="0.3">
      <c r="D18" s="18">
        <f>(D2=D3)*1</f>
        <v>0</v>
      </c>
    </row>
    <row r="19" spans="3:8" ht="13.5" customHeight="1" x14ac:dyDescent="0.3">
      <c r="E19" s="18">
        <f>DATEDIF(E15,E14,"d")</f>
        <v>215</v>
      </c>
    </row>
    <row r="22" spans="3:8" ht="13.5" customHeight="1" x14ac:dyDescent="0.3">
      <c r="C22" s="18" t="s">
        <v>82</v>
      </c>
      <c r="E22" s="20">
        <v>45345</v>
      </c>
    </row>
    <row r="23" spans="3:8" ht="13.5" customHeight="1" x14ac:dyDescent="0.3">
      <c r="C23" s="18" t="s">
        <v>83</v>
      </c>
      <c r="E23" s="18">
        <v>5</v>
      </c>
    </row>
    <row r="24" spans="3:8" ht="13.5" customHeight="1" x14ac:dyDescent="0.3">
      <c r="C24" s="18" t="s">
        <v>84</v>
      </c>
      <c r="E24" s="20">
        <f>E22+E23</f>
        <v>45350</v>
      </c>
    </row>
    <row r="27" spans="3:8" ht="13.5" customHeight="1" x14ac:dyDescent="0.3">
      <c r="C27" s="18" t="s">
        <v>85</v>
      </c>
      <c r="D27" s="18" t="s">
        <v>86</v>
      </c>
      <c r="E27" s="18" t="s">
        <v>87</v>
      </c>
      <c r="F27" s="18" t="s">
        <v>91</v>
      </c>
      <c r="G27" s="18" t="s">
        <v>92</v>
      </c>
    </row>
    <row r="28" spans="3:8" ht="13.5" customHeight="1" x14ac:dyDescent="0.3">
      <c r="C28" s="18" t="s">
        <v>88</v>
      </c>
      <c r="D28" s="20">
        <v>45340</v>
      </c>
      <c r="E28" s="20">
        <v>45344</v>
      </c>
      <c r="F28" s="18">
        <f>DATEDIF(D28,E28,"m")</f>
        <v>0</v>
      </c>
      <c r="G28" s="18">
        <f>E28-D28</f>
        <v>4</v>
      </c>
      <c r="H28" s="18">
        <f>G28/30</f>
        <v>0.13333333333333333</v>
      </c>
    </row>
    <row r="29" spans="3:8" ht="13.5" customHeight="1" x14ac:dyDescent="0.3">
      <c r="C29" s="18" t="s">
        <v>89</v>
      </c>
      <c r="D29" s="20">
        <v>45303</v>
      </c>
      <c r="E29" s="20">
        <v>45324</v>
      </c>
      <c r="F29" s="18">
        <f t="shared" ref="F29:F30" si="4">DATEDIF(D29,E29,"m")</f>
        <v>0</v>
      </c>
      <c r="G29" s="18">
        <f t="shared" ref="G29:G30" si="5">E29-D29</f>
        <v>21</v>
      </c>
      <c r="H29" s="18">
        <f>G29/30</f>
        <v>0.7</v>
      </c>
    </row>
    <row r="30" spans="3:8" ht="13.5" customHeight="1" x14ac:dyDescent="0.3">
      <c r="C30" s="18" t="s">
        <v>90</v>
      </c>
      <c r="D30" s="20">
        <v>44948</v>
      </c>
      <c r="E30" s="20">
        <v>45344</v>
      </c>
      <c r="F30" s="18">
        <f t="shared" si="4"/>
        <v>13</v>
      </c>
      <c r="G30" s="18">
        <f t="shared" si="5"/>
        <v>396</v>
      </c>
      <c r="H30" s="18">
        <f>G30/30</f>
        <v>13.2</v>
      </c>
    </row>
    <row r="34" spans="3:9" ht="13.5" customHeight="1" x14ac:dyDescent="0.3">
      <c r="D34" s="72" t="s">
        <v>94</v>
      </c>
      <c r="E34" s="18" t="s">
        <v>93</v>
      </c>
      <c r="F34" s="18">
        <v>20</v>
      </c>
      <c r="G34" s="18">
        <v>2</v>
      </c>
      <c r="H34" s="18">
        <f>MOD(F34,G34)</f>
        <v>0</v>
      </c>
    </row>
    <row r="35" spans="3:9" ht="13.5" customHeight="1" x14ac:dyDescent="0.3">
      <c r="D35" s="18" t="s">
        <v>95</v>
      </c>
    </row>
    <row r="38" spans="3:9" ht="13.5" customHeight="1" x14ac:dyDescent="0.3">
      <c r="C38" s="18" t="s">
        <v>97</v>
      </c>
      <c r="D38" s="73">
        <v>1.4999999999999999E-2</v>
      </c>
      <c r="E38" s="18">
        <v>1</v>
      </c>
      <c r="F38" s="18">
        <f>E38+E38</f>
        <v>2</v>
      </c>
      <c r="G38" s="18">
        <f>F38+1</f>
        <v>3</v>
      </c>
      <c r="H38" s="18">
        <f t="shared" ref="H38:I38" si="6">G38+1</f>
        <v>4</v>
      </c>
      <c r="I38" s="18">
        <f t="shared" si="6"/>
        <v>5</v>
      </c>
    </row>
    <row r="39" spans="3:9" ht="13.5" customHeight="1" x14ac:dyDescent="0.3">
      <c r="C39" s="18" t="s">
        <v>96</v>
      </c>
      <c r="D39" s="18">
        <v>24000</v>
      </c>
      <c r="E39" s="18">
        <f>$D$39*(1+$D$38)^(E38-1)</f>
        <v>24000</v>
      </c>
      <c r="F39" s="18">
        <f t="shared" ref="F39:I39" si="7">$D$39*(1+$D$38)^(F38-1)</f>
        <v>24359.999999999996</v>
      </c>
      <c r="G39" s="18">
        <f t="shared" si="7"/>
        <v>24725.399999999994</v>
      </c>
      <c r="H39" s="18">
        <f t="shared" si="7"/>
        <v>25096.280999999992</v>
      </c>
      <c r="I39" s="18">
        <f t="shared" si="7"/>
        <v>25472.725214999988</v>
      </c>
    </row>
    <row r="41" spans="3:9" ht="13.5" customHeight="1" x14ac:dyDescent="0.3">
      <c r="C41" s="18" t="s">
        <v>98</v>
      </c>
    </row>
  </sheetData>
  <phoneticPr fontId="2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Drop Down 1">
              <controlPr defaultSize="0" autoLine="0" autoPict="0">
                <anchor moveWithCells="1">
                  <from>
                    <xdr:col>4</xdr:col>
                    <xdr:colOff>590550</xdr:colOff>
                    <xdr:row>8</xdr:row>
                    <xdr:rowOff>95250</xdr:rowOff>
                  </from>
                  <to>
                    <xdr:col>8</xdr:col>
                    <xdr:colOff>66675</xdr:colOff>
                    <xdr:row>12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62"/>
  <sheetViews>
    <sheetView showGridLines="0" tabSelected="1" workbookViewId="0">
      <selection activeCell="Q27" sqref="Q27"/>
    </sheetView>
  </sheetViews>
  <sheetFormatPr defaultColWidth="9" defaultRowHeight="13.5" customHeight="1" x14ac:dyDescent="0.3"/>
  <cols>
    <col min="1" max="1" width="4.875" style="76" customWidth="1"/>
    <col min="2" max="2" width="3.625" style="76" customWidth="1"/>
    <col min="3" max="3" width="11.5" style="76" customWidth="1"/>
    <col min="4" max="4" width="10" style="76" bestFit="1" customWidth="1"/>
    <col min="5" max="5" width="11.25" style="76" bestFit="1" customWidth="1"/>
    <col min="6" max="10" width="10" style="76" bestFit="1" customWidth="1"/>
    <col min="11" max="11" width="9.875" style="76" bestFit="1" customWidth="1"/>
    <col min="12" max="12" width="11.25" style="76" customWidth="1"/>
    <col min="13" max="13" width="9.875" style="76" bestFit="1" customWidth="1"/>
    <col min="14" max="14" width="1" style="77" customWidth="1"/>
    <col min="15" max="16" width="9.875" style="76" bestFit="1" customWidth="1"/>
    <col min="17" max="17" width="9.75" style="76" bestFit="1" customWidth="1"/>
    <col min="18" max="16384" width="9" style="76"/>
  </cols>
  <sheetData>
    <row r="2" spans="2:18" ht="13.5" customHeight="1" x14ac:dyDescent="0.3">
      <c r="P2" s="76" t="s">
        <v>99</v>
      </c>
      <c r="Q2" s="131" t="s">
        <v>106</v>
      </c>
    </row>
    <row r="3" spans="2:18" ht="13.5" customHeight="1" x14ac:dyDescent="0.3">
      <c r="B3" s="75" t="s">
        <v>47</v>
      </c>
      <c r="Q3" s="76" t="s">
        <v>107</v>
      </c>
    </row>
    <row r="4" spans="2:18" ht="13.5" customHeight="1" x14ac:dyDescent="0.3">
      <c r="C4" s="78" t="s">
        <v>11</v>
      </c>
      <c r="D4" s="78" t="s">
        <v>10</v>
      </c>
      <c r="E4" s="78" t="s">
        <v>9</v>
      </c>
      <c r="F4" s="78" t="s">
        <v>8</v>
      </c>
      <c r="G4" s="78" t="s">
        <v>7</v>
      </c>
      <c r="H4" s="78" t="s">
        <v>6</v>
      </c>
      <c r="I4" s="78" t="s">
        <v>22</v>
      </c>
      <c r="J4" s="78" t="s">
        <v>21</v>
      </c>
      <c r="K4" s="78" t="s">
        <v>20</v>
      </c>
      <c r="L4" s="78" t="s">
        <v>19</v>
      </c>
      <c r="Q4" s="76" t="s">
        <v>108</v>
      </c>
    </row>
    <row r="5" spans="2:18" ht="13.5" customHeight="1" x14ac:dyDescent="0.3">
      <c r="C5" s="79">
        <v>44287</v>
      </c>
      <c r="D5" s="80">
        <v>1</v>
      </c>
      <c r="E5" s="81"/>
      <c r="F5" s="82"/>
      <c r="G5" s="82"/>
      <c r="H5" s="82"/>
      <c r="I5" s="82"/>
      <c r="J5" s="82"/>
      <c r="K5" s="82"/>
      <c r="L5" s="81"/>
      <c r="Q5" s="76" t="s">
        <v>100</v>
      </c>
    </row>
    <row r="6" spans="2:18" ht="13.5" customHeight="1" x14ac:dyDescent="0.3">
      <c r="C6" s="83">
        <v>44301</v>
      </c>
      <c r="D6" s="84">
        <v>1</v>
      </c>
      <c r="E6" s="85"/>
      <c r="F6" s="86"/>
      <c r="G6" s="86"/>
      <c r="H6" s="86"/>
      <c r="I6" s="86"/>
      <c r="J6" s="86"/>
      <c r="K6" s="86"/>
      <c r="L6" s="85"/>
      <c r="Q6" s="76" t="s">
        <v>101</v>
      </c>
    </row>
    <row r="7" spans="2:18" ht="13.5" customHeight="1" x14ac:dyDescent="0.3">
      <c r="C7" s="83">
        <v>44316</v>
      </c>
      <c r="D7" s="84">
        <v>1</v>
      </c>
      <c r="E7" s="85"/>
      <c r="F7" s="86"/>
      <c r="G7" s="86"/>
      <c r="H7" s="86"/>
      <c r="I7" s="86"/>
      <c r="J7" s="86"/>
      <c r="K7" s="86"/>
      <c r="L7" s="85"/>
      <c r="Q7" s="76" t="s">
        <v>102</v>
      </c>
      <c r="R7" s="76" t="s">
        <v>104</v>
      </c>
    </row>
    <row r="8" spans="2:18" ht="13.5" customHeight="1" x14ac:dyDescent="0.3">
      <c r="C8" s="83">
        <v>44287</v>
      </c>
      <c r="D8" s="84">
        <v>0</v>
      </c>
      <c r="E8" s="85"/>
      <c r="F8" s="86"/>
      <c r="G8" s="86"/>
      <c r="H8" s="86"/>
      <c r="I8" s="86"/>
      <c r="J8" s="86"/>
      <c r="K8" s="86"/>
      <c r="L8" s="85"/>
      <c r="Q8" s="76" t="s">
        <v>103</v>
      </c>
      <c r="R8" s="76" t="s">
        <v>105</v>
      </c>
    </row>
    <row r="9" spans="2:18" ht="13.5" customHeight="1" x14ac:dyDescent="0.3">
      <c r="C9" s="83">
        <v>44301</v>
      </c>
      <c r="D9" s="84">
        <v>0</v>
      </c>
      <c r="E9" s="85"/>
      <c r="F9" s="86"/>
      <c r="G9" s="86"/>
      <c r="H9" s="86"/>
      <c r="I9" s="86"/>
      <c r="J9" s="86"/>
      <c r="K9" s="86"/>
      <c r="L9" s="85"/>
    </row>
    <row r="10" spans="2:18" ht="13.5" customHeight="1" x14ac:dyDescent="0.3">
      <c r="C10" s="87">
        <v>44316</v>
      </c>
      <c r="D10" s="88">
        <v>-1</v>
      </c>
      <c r="E10" s="89"/>
      <c r="F10" s="90"/>
      <c r="G10" s="90"/>
      <c r="H10" s="90"/>
      <c r="I10" s="90"/>
      <c r="J10" s="90"/>
      <c r="K10" s="90"/>
      <c r="L10" s="89"/>
    </row>
    <row r="12" spans="2:18" ht="13.5" customHeight="1" x14ac:dyDescent="0.3">
      <c r="B12" s="75" t="s">
        <v>46</v>
      </c>
    </row>
    <row r="13" spans="2:18" ht="13.5" customHeight="1" x14ac:dyDescent="0.3">
      <c r="C13" s="76" t="s">
        <v>18</v>
      </c>
      <c r="D13" s="91">
        <v>44286</v>
      </c>
      <c r="E13" s="91">
        <f t="shared" ref="E13:J13" si="0">EOMONTH(D13,1)</f>
        <v>44316</v>
      </c>
      <c r="F13" s="91">
        <f t="shared" si="0"/>
        <v>44347</v>
      </c>
      <c r="G13" s="91">
        <f t="shared" si="0"/>
        <v>44377</v>
      </c>
      <c r="H13" s="91">
        <f t="shared" si="0"/>
        <v>44408</v>
      </c>
      <c r="I13" s="91">
        <f t="shared" si="0"/>
        <v>44439</v>
      </c>
      <c r="J13" s="91">
        <f t="shared" si="0"/>
        <v>44469</v>
      </c>
    </row>
    <row r="14" spans="2:18" ht="13.5" customHeight="1" x14ac:dyDescent="0.3">
      <c r="C14" s="76" t="s">
        <v>17</v>
      </c>
      <c r="D14" s="91">
        <v>44347</v>
      </c>
      <c r="Q14" s="76" t="s">
        <v>109</v>
      </c>
    </row>
    <row r="15" spans="2:18" ht="13.5" customHeight="1" x14ac:dyDescent="0.3">
      <c r="C15" s="92" t="s">
        <v>16</v>
      </c>
      <c r="D15" s="93"/>
      <c r="E15" s="93"/>
      <c r="F15" s="93"/>
      <c r="G15" s="93"/>
      <c r="H15" s="93"/>
      <c r="I15" s="93"/>
      <c r="J15" s="93"/>
      <c r="Q15" s="76" t="s">
        <v>110</v>
      </c>
    </row>
    <row r="17" spans="2:18" ht="13.5" customHeight="1" x14ac:dyDescent="0.3">
      <c r="B17" s="75" t="s">
        <v>45</v>
      </c>
      <c r="P17" s="76" t="s">
        <v>111</v>
      </c>
      <c r="Q17" s="45">
        <v>15</v>
      </c>
      <c r="R17" s="76" t="s">
        <v>112</v>
      </c>
    </row>
    <row r="18" spans="2:18" ht="13.5" customHeight="1" x14ac:dyDescent="0.3">
      <c r="C18" s="94"/>
      <c r="D18" s="94"/>
      <c r="R18" s="76" t="s">
        <v>113</v>
      </c>
    </row>
    <row r="19" spans="2:18" ht="13.5" customHeight="1" x14ac:dyDescent="0.3">
      <c r="R19" s="76" t="s">
        <v>114</v>
      </c>
    </row>
    <row r="20" spans="2:18" ht="13.5" customHeight="1" x14ac:dyDescent="0.3">
      <c r="B20" s="75" t="s">
        <v>44</v>
      </c>
    </row>
    <row r="21" spans="2:18" ht="13.5" customHeight="1" x14ac:dyDescent="0.3">
      <c r="C21" s="76" t="s">
        <v>43</v>
      </c>
      <c r="D21" s="95">
        <v>3</v>
      </c>
    </row>
    <row r="22" spans="2:18" ht="13.5" customHeight="1" x14ac:dyDescent="0.3">
      <c r="C22" s="78" t="s">
        <v>35</v>
      </c>
      <c r="D22" s="78" t="s">
        <v>39</v>
      </c>
      <c r="E22" s="96" t="s">
        <v>40</v>
      </c>
      <c r="F22" s="97" t="s">
        <v>41</v>
      </c>
      <c r="G22" s="98" t="s">
        <v>42</v>
      </c>
      <c r="Q22" s="76" t="str">
        <f>Q14</f>
        <v>안녕하세요</v>
      </c>
    </row>
    <row r="23" spans="2:18" ht="13.5" customHeight="1" x14ac:dyDescent="0.3">
      <c r="C23" s="80" t="s">
        <v>36</v>
      </c>
      <c r="D23" s="99"/>
      <c r="E23" s="100">
        <v>0.1</v>
      </c>
      <c r="F23" s="101">
        <v>0.2</v>
      </c>
      <c r="G23" s="102">
        <v>0.3</v>
      </c>
      <c r="Q23" s="76" t="str">
        <f ca="1">INDIRECT("Q"&amp;Q17)</f>
        <v>처음뵙겠습니다</v>
      </c>
    </row>
    <row r="24" spans="2:18" ht="13.5" customHeight="1" x14ac:dyDescent="0.3">
      <c r="C24" s="84" t="s">
        <v>37</v>
      </c>
      <c r="D24" s="103"/>
      <c r="E24" s="104">
        <v>24000</v>
      </c>
      <c r="F24" s="105">
        <v>25000</v>
      </c>
      <c r="G24" s="106">
        <v>26000</v>
      </c>
    </row>
    <row r="25" spans="2:18" ht="13.5" customHeight="1" x14ac:dyDescent="0.3">
      <c r="C25" s="88" t="s">
        <v>38</v>
      </c>
      <c r="D25" s="107"/>
      <c r="E25" s="108">
        <v>4.4999999999999998E-2</v>
      </c>
      <c r="F25" s="109">
        <v>4.7E-2</v>
      </c>
      <c r="G25" s="110">
        <v>4.9000000000000002E-2</v>
      </c>
    </row>
    <row r="27" spans="2:18" ht="13.5" customHeight="1" x14ac:dyDescent="0.3">
      <c r="B27" s="75" t="s">
        <v>53</v>
      </c>
    </row>
    <row r="28" spans="2:18" ht="13.5" customHeight="1" x14ac:dyDescent="0.3">
      <c r="C28" s="111" t="s">
        <v>54</v>
      </c>
      <c r="D28" s="111"/>
      <c r="E28" s="111" t="s">
        <v>61</v>
      </c>
      <c r="F28" s="111" t="s">
        <v>73</v>
      </c>
      <c r="G28" s="111"/>
    </row>
    <row r="29" spans="2:18" ht="13.5" customHeight="1" x14ac:dyDescent="0.3">
      <c r="C29" s="76" t="s">
        <v>55</v>
      </c>
      <c r="E29" s="112">
        <v>46000</v>
      </c>
      <c r="F29" s="113">
        <v>1</v>
      </c>
    </row>
    <row r="30" spans="2:18" ht="13.5" customHeight="1" x14ac:dyDescent="0.3">
      <c r="C30" s="76" t="s">
        <v>56</v>
      </c>
      <c r="E30" s="112">
        <v>920</v>
      </c>
      <c r="F30" s="113">
        <v>1</v>
      </c>
    </row>
    <row r="31" spans="2:18" ht="13.5" customHeight="1" x14ac:dyDescent="0.3">
      <c r="C31" s="76" t="s">
        <v>57</v>
      </c>
      <c r="E31" s="112">
        <v>800</v>
      </c>
      <c r="F31" s="113">
        <v>1</v>
      </c>
    </row>
    <row r="32" spans="2:18" ht="13.5" customHeight="1" x14ac:dyDescent="0.3">
      <c r="C32" s="50" t="s">
        <v>58</v>
      </c>
      <c r="D32" s="50"/>
      <c r="E32" s="51"/>
      <c r="F32" s="113">
        <v>0</v>
      </c>
    </row>
    <row r="33" spans="2:10" ht="13.5" customHeight="1" x14ac:dyDescent="0.3">
      <c r="C33" s="76" t="s">
        <v>59</v>
      </c>
      <c r="E33" s="112">
        <v>29</v>
      </c>
      <c r="F33" s="113">
        <v>0</v>
      </c>
    </row>
    <row r="34" spans="2:10" ht="13.5" customHeight="1" x14ac:dyDescent="0.3">
      <c r="C34" s="76" t="s">
        <v>60</v>
      </c>
      <c r="E34" s="112">
        <v>31</v>
      </c>
      <c r="F34" s="113">
        <v>0</v>
      </c>
    </row>
    <row r="35" spans="2:10" ht="13.5" customHeight="1" x14ac:dyDescent="0.3">
      <c r="C35" s="114" t="s">
        <v>62</v>
      </c>
      <c r="D35" s="114"/>
      <c r="E35" s="115">
        <f>SUM(E29:E34)</f>
        <v>47780</v>
      </c>
      <c r="F35" s="116"/>
      <c r="G35" s="114"/>
    </row>
    <row r="37" spans="2:10" ht="13.5" customHeight="1" x14ac:dyDescent="0.3">
      <c r="B37" s="75" t="s">
        <v>48</v>
      </c>
    </row>
    <row r="38" spans="2:10" ht="13.5" customHeight="1" x14ac:dyDescent="0.3">
      <c r="C38" s="76" t="s">
        <v>15</v>
      </c>
      <c r="D38" s="76">
        <v>300</v>
      </c>
      <c r="E38" s="50"/>
    </row>
    <row r="39" spans="2:10" ht="13.5" customHeight="1" x14ac:dyDescent="0.3">
      <c r="C39" s="76" t="s">
        <v>14</v>
      </c>
      <c r="D39" s="76">
        <v>500</v>
      </c>
    </row>
    <row r="40" spans="2:10" ht="13.5" customHeight="1" x14ac:dyDescent="0.3">
      <c r="F40" s="76" t="s">
        <v>12</v>
      </c>
    </row>
    <row r="41" spans="2:10" ht="13.5" customHeight="1" x14ac:dyDescent="0.3">
      <c r="C41" s="117" t="s">
        <v>13</v>
      </c>
      <c r="D41" s="114"/>
      <c r="E41" s="118" t="s">
        <v>2</v>
      </c>
      <c r="F41" s="76" t="s">
        <v>12</v>
      </c>
      <c r="I41" s="119"/>
      <c r="J41" s="119"/>
    </row>
    <row r="42" spans="2:10" ht="13.5" customHeight="1" x14ac:dyDescent="0.3">
      <c r="C42" s="120"/>
      <c r="D42" s="111"/>
      <c r="E42" s="121"/>
      <c r="I42" s="119"/>
      <c r="J42" s="119"/>
    </row>
    <row r="44" spans="2:10" ht="13.5" customHeight="1" x14ac:dyDescent="0.3">
      <c r="B44" s="75" t="s">
        <v>49</v>
      </c>
      <c r="F44" s="76" t="s">
        <v>12</v>
      </c>
    </row>
    <row r="45" spans="2:10" ht="13.5" customHeight="1" x14ac:dyDescent="0.3">
      <c r="C45" s="78" t="s">
        <v>11</v>
      </c>
      <c r="D45" s="78" t="s">
        <v>10</v>
      </c>
      <c r="E45" s="78" t="s">
        <v>9</v>
      </c>
      <c r="F45" s="78" t="s">
        <v>8</v>
      </c>
      <c r="G45" s="78" t="s">
        <v>7</v>
      </c>
      <c r="H45" s="78" t="s">
        <v>6</v>
      </c>
    </row>
    <row r="46" spans="2:10" ht="13.5" customHeight="1" x14ac:dyDescent="0.3">
      <c r="C46" s="79">
        <v>44287</v>
      </c>
      <c r="D46" s="80">
        <v>1</v>
      </c>
      <c r="E46" s="81"/>
      <c r="F46" s="82"/>
      <c r="G46" s="82"/>
      <c r="H46" s="82"/>
    </row>
    <row r="47" spans="2:10" ht="13.5" customHeight="1" x14ac:dyDescent="0.3">
      <c r="C47" s="83">
        <v>44301</v>
      </c>
      <c r="D47" s="84">
        <v>1</v>
      </c>
      <c r="E47" s="85"/>
      <c r="F47" s="86"/>
      <c r="G47" s="86"/>
      <c r="H47" s="86"/>
    </row>
    <row r="48" spans="2:10" ht="13.5" customHeight="1" x14ac:dyDescent="0.3">
      <c r="C48" s="83">
        <v>44316</v>
      </c>
      <c r="D48" s="84">
        <v>1</v>
      </c>
      <c r="E48" s="85"/>
      <c r="F48" s="86"/>
      <c r="G48" s="86"/>
      <c r="H48" s="86"/>
    </row>
    <row r="49" spans="2:17" ht="13.5" customHeight="1" x14ac:dyDescent="0.3">
      <c r="C49" s="83">
        <v>44287</v>
      </c>
      <c r="D49" s="84">
        <v>0</v>
      </c>
      <c r="E49" s="85"/>
      <c r="F49" s="86"/>
      <c r="G49" s="86"/>
      <c r="H49" s="86"/>
    </row>
    <row r="50" spans="2:17" ht="13.5" customHeight="1" x14ac:dyDescent="0.3">
      <c r="C50" s="83">
        <v>44301</v>
      </c>
      <c r="D50" s="84">
        <v>0</v>
      </c>
      <c r="E50" s="85"/>
      <c r="F50" s="86"/>
      <c r="G50" s="86"/>
      <c r="H50" s="86"/>
    </row>
    <row r="51" spans="2:17" ht="13.5" customHeight="1" x14ac:dyDescent="0.3">
      <c r="C51" s="87">
        <v>44316</v>
      </c>
      <c r="D51" s="88">
        <v>-1</v>
      </c>
      <c r="E51" s="89"/>
      <c r="F51" s="90"/>
      <c r="G51" s="90"/>
      <c r="H51" s="90"/>
    </row>
    <row r="53" spans="2:17" ht="13.5" customHeight="1" x14ac:dyDescent="0.3">
      <c r="B53" s="75" t="s">
        <v>50</v>
      </c>
    </row>
    <row r="54" spans="2:17" ht="13.5" customHeight="1" x14ac:dyDescent="0.3">
      <c r="C54" s="97" t="s">
        <v>5</v>
      </c>
      <c r="D54" s="122">
        <v>44227</v>
      </c>
      <c r="E54" s="122">
        <f t="shared" ref="E54:Q54" si="1">EOMONTH(D54,1)</f>
        <v>44255</v>
      </c>
      <c r="F54" s="122">
        <f t="shared" si="1"/>
        <v>44286</v>
      </c>
      <c r="G54" s="122">
        <f t="shared" si="1"/>
        <v>44316</v>
      </c>
      <c r="H54" s="122">
        <f t="shared" si="1"/>
        <v>44347</v>
      </c>
      <c r="I54" s="122">
        <f t="shared" si="1"/>
        <v>44377</v>
      </c>
      <c r="J54" s="122">
        <f t="shared" si="1"/>
        <v>44408</v>
      </c>
      <c r="K54" s="122">
        <f t="shared" si="1"/>
        <v>44439</v>
      </c>
      <c r="L54" s="122">
        <f t="shared" si="1"/>
        <v>44469</v>
      </c>
      <c r="M54" s="122">
        <f t="shared" si="1"/>
        <v>44500</v>
      </c>
      <c r="N54" s="123">
        <f t="shared" si="1"/>
        <v>44530</v>
      </c>
      <c r="O54" s="122">
        <f t="shared" si="1"/>
        <v>44561</v>
      </c>
      <c r="P54" s="122">
        <f t="shared" si="1"/>
        <v>44592</v>
      </c>
      <c r="Q54" s="122">
        <f t="shared" si="1"/>
        <v>44620</v>
      </c>
    </row>
    <row r="55" spans="2:17" ht="13.5" customHeight="1" x14ac:dyDescent="0.3">
      <c r="C55" s="114" t="s">
        <v>4</v>
      </c>
      <c r="D55" s="124">
        <v>1</v>
      </c>
      <c r="E55" s="124">
        <v>1</v>
      </c>
      <c r="F55" s="124">
        <v>1</v>
      </c>
      <c r="G55" s="124">
        <v>1</v>
      </c>
      <c r="H55" s="124">
        <v>1</v>
      </c>
      <c r="I55" s="124">
        <v>1</v>
      </c>
      <c r="J55" s="124">
        <v>2</v>
      </c>
      <c r="K55" s="124">
        <v>2</v>
      </c>
      <c r="L55" s="124">
        <v>2</v>
      </c>
      <c r="M55" s="124">
        <v>2</v>
      </c>
      <c r="N55" s="125">
        <v>2</v>
      </c>
      <c r="O55" s="124">
        <v>2</v>
      </c>
      <c r="P55" s="124">
        <v>3</v>
      </c>
      <c r="Q55" s="124">
        <v>3</v>
      </c>
    </row>
    <row r="56" spans="2:17" ht="13.5" customHeight="1" x14ac:dyDescent="0.3">
      <c r="C56" s="76" t="s">
        <v>3</v>
      </c>
      <c r="D56" s="126">
        <f t="shared" ref="D56:Q56" si="2">YEAR(D54)</f>
        <v>2021</v>
      </c>
      <c r="E56" s="126">
        <f t="shared" si="2"/>
        <v>2021</v>
      </c>
      <c r="F56" s="126">
        <f t="shared" si="2"/>
        <v>2021</v>
      </c>
      <c r="G56" s="126">
        <f t="shared" si="2"/>
        <v>2021</v>
      </c>
      <c r="H56" s="126">
        <f t="shared" si="2"/>
        <v>2021</v>
      </c>
      <c r="I56" s="126">
        <f t="shared" si="2"/>
        <v>2021</v>
      </c>
      <c r="J56" s="126">
        <f t="shared" si="2"/>
        <v>2021</v>
      </c>
      <c r="K56" s="126">
        <f t="shared" si="2"/>
        <v>2021</v>
      </c>
      <c r="L56" s="126">
        <f t="shared" si="2"/>
        <v>2021</v>
      </c>
      <c r="M56" s="126">
        <f t="shared" si="2"/>
        <v>2021</v>
      </c>
      <c r="N56" s="127">
        <f t="shared" si="2"/>
        <v>2021</v>
      </c>
      <c r="O56" s="126">
        <f t="shared" si="2"/>
        <v>2021</v>
      </c>
      <c r="P56" s="126">
        <f t="shared" si="2"/>
        <v>2022</v>
      </c>
      <c r="Q56" s="126">
        <f t="shared" si="2"/>
        <v>2022</v>
      </c>
    </row>
    <row r="57" spans="2:17" ht="13.5" customHeight="1" x14ac:dyDescent="0.3">
      <c r="C57" s="76" t="s">
        <v>51</v>
      </c>
      <c r="D57" s="128">
        <f>MONTH(D54)</f>
        <v>1</v>
      </c>
      <c r="E57" s="128">
        <f t="shared" ref="E57:Q57" si="3">MONTH(E54)</f>
        <v>2</v>
      </c>
      <c r="F57" s="128">
        <f t="shared" si="3"/>
        <v>3</v>
      </c>
      <c r="G57" s="128">
        <f t="shared" si="3"/>
        <v>4</v>
      </c>
      <c r="H57" s="128">
        <f t="shared" si="3"/>
        <v>5</v>
      </c>
      <c r="I57" s="128">
        <f t="shared" si="3"/>
        <v>6</v>
      </c>
      <c r="J57" s="128">
        <f t="shared" si="3"/>
        <v>7</v>
      </c>
      <c r="K57" s="128">
        <f t="shared" si="3"/>
        <v>8</v>
      </c>
      <c r="L57" s="128">
        <f t="shared" si="3"/>
        <v>9</v>
      </c>
      <c r="M57" s="128">
        <f t="shared" si="3"/>
        <v>10</v>
      </c>
      <c r="N57" s="129">
        <f t="shared" si="3"/>
        <v>11</v>
      </c>
      <c r="O57" s="128">
        <f t="shared" si="3"/>
        <v>12</v>
      </c>
      <c r="P57" s="128">
        <f t="shared" si="3"/>
        <v>1</v>
      </c>
      <c r="Q57" s="128">
        <f t="shared" si="3"/>
        <v>2</v>
      </c>
    </row>
    <row r="58" spans="2:17" ht="13.5" customHeight="1" x14ac:dyDescent="0.3">
      <c r="C58" s="111" t="s">
        <v>2</v>
      </c>
      <c r="D58" s="111">
        <v>100</v>
      </c>
      <c r="E58" s="111">
        <v>100</v>
      </c>
      <c r="F58" s="111">
        <v>100</v>
      </c>
      <c r="G58" s="111">
        <v>100</v>
      </c>
      <c r="H58" s="111">
        <v>100</v>
      </c>
      <c r="I58" s="111">
        <v>100</v>
      </c>
      <c r="J58" s="111">
        <v>100</v>
      </c>
      <c r="K58" s="111">
        <v>100</v>
      </c>
      <c r="L58" s="111">
        <v>100</v>
      </c>
      <c r="M58" s="111">
        <v>100</v>
      </c>
      <c r="N58" s="130">
        <v>100</v>
      </c>
      <c r="O58" s="111">
        <v>100</v>
      </c>
      <c r="P58" s="111">
        <v>100</v>
      </c>
      <c r="Q58" s="111">
        <v>100</v>
      </c>
    </row>
    <row r="60" spans="2:17" ht="13.5" customHeight="1" x14ac:dyDescent="0.3">
      <c r="C60" s="76" t="s">
        <v>1</v>
      </c>
      <c r="F60" s="50"/>
    </row>
    <row r="61" spans="2:17" ht="13.5" customHeight="1" x14ac:dyDescent="0.3">
      <c r="C61" s="76" t="s">
        <v>0</v>
      </c>
      <c r="F61" s="50"/>
    </row>
    <row r="62" spans="2:17" ht="13.5" customHeight="1" x14ac:dyDescent="0.3">
      <c r="C62" s="76" t="s">
        <v>52</v>
      </c>
      <c r="F62" s="50"/>
    </row>
  </sheetData>
  <mergeCells count="1">
    <mergeCell ref="I41:J4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함수예시문제</vt:lpstr>
      <vt:lpstr>상승률 예시문제</vt:lpstr>
      <vt:lpstr>실습0909</vt:lpstr>
      <vt:lpstr>함수예시문제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82105</dc:creator>
  <cp:lastModifiedBy>다.채동우</cp:lastModifiedBy>
  <dcterms:created xsi:type="dcterms:W3CDTF">2021-04-10T03:18:45Z</dcterms:created>
  <dcterms:modified xsi:type="dcterms:W3CDTF">2024-09-10T08:59:35Z</dcterms:modified>
</cp:coreProperties>
</file>