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1장\"/>
    </mc:Choice>
  </mc:AlternateContent>
  <xr:revisionPtr revIDLastSave="0" documentId="13_ncr:1_{A9116D3B-8D82-4FEB-9928-3EDB7ABCBDA0}" xr6:coauthVersionLast="47" xr6:coauthVersionMax="47" xr10:uidLastSave="{00000000-0000-0000-0000-000000000000}"/>
  <bookViews>
    <workbookView xWindow="-120" yWindow="-120" windowWidth="29040" windowHeight="15720" tabRatio="842" xr2:uid="{00000000-000D-0000-FFFF-FFFF00000000}"/>
  </bookViews>
  <sheets>
    <sheet name="수식" sheetId="19" r:id="rId1"/>
    <sheet name="함수" sheetId="20" r:id="rId2"/>
    <sheet name="데이터" sheetId="21" r:id="rId3"/>
    <sheet name="가로표" sheetId="17" r:id="rId4"/>
    <sheet name="거래처별판매실적-배열수식" sheetId="18" r:id="rId5"/>
    <sheet name="세로표" sheetId="15" r:id="rId6"/>
    <sheet name="거래처별판매실적-VLOOKUP" sheetId="14" r:id="rId7"/>
  </sheets>
  <definedNames>
    <definedName name="_xlnm._FilterDatabase" localSheetId="6" hidden="1">'거래처별판매실적-VLOOKUP'!$A$1:$F$20</definedName>
    <definedName name="_xlnm._FilterDatabase" localSheetId="4" hidden="1">'거래처별판매실적-배열수식'!$A$1:$F$20</definedName>
    <definedName name="_xlnm._FilterDatabase" localSheetId="0" hidden="1">수식!$B$3:$E$10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" i="14"/>
  <c r="B18" i="20"/>
  <c r="B15" i="20"/>
  <c r="C21" i="19"/>
  <c r="C20" i="19" a="1"/>
  <c r="C20" i="19" s="1"/>
  <c r="C19" i="19" a="1"/>
  <c r="C19" i="19" s="1"/>
  <c r="C18" i="19"/>
  <c r="C14" i="19"/>
  <c r="C16" i="19"/>
  <c r="C3" i="18" a="1"/>
  <c r="C3" i="18" s="1"/>
  <c r="C4" i="18" a="1"/>
  <c r="C4" i="18" s="1"/>
  <c r="C5" i="18" a="1"/>
  <c r="C5" i="18" s="1"/>
  <c r="C6" i="18" a="1"/>
  <c r="C6" i="18" s="1"/>
  <c r="C7" i="18" a="1"/>
  <c r="C7" i="18" s="1"/>
  <c r="C8" i="18" a="1"/>
  <c r="C8" i="18" s="1"/>
  <c r="C9" i="18" a="1"/>
  <c r="C9" i="18" s="1"/>
  <c r="C10" i="18" a="1"/>
  <c r="C10" i="18" s="1"/>
  <c r="C11" i="18" a="1"/>
  <c r="C11" i="18" s="1"/>
  <c r="C12" i="18" a="1"/>
  <c r="C12" i="18" s="1"/>
  <c r="C13" i="18" a="1"/>
  <c r="C13" i="18" s="1"/>
  <c r="C14" i="18" a="1"/>
  <c r="C14" i="18" s="1"/>
  <c r="C15" i="18" a="1"/>
  <c r="C15" i="18" s="1"/>
  <c r="C16" i="18" a="1"/>
  <c r="C16" i="18" s="1"/>
  <c r="C17" i="18" a="1"/>
  <c r="C17" i="18" s="1"/>
  <c r="C18" i="18" a="1"/>
  <c r="C18" i="18" s="1"/>
  <c r="C19" i="18" a="1"/>
  <c r="C19" i="18" s="1"/>
  <c r="C20" i="18" a="1"/>
  <c r="C20" i="18" s="1"/>
  <c r="C2" i="18" a="1"/>
  <c r="C2" i="18" s="1"/>
  <c r="F20" i="18" l="1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8"/>
  <c r="F18" i="14" l="1"/>
  <c r="F5" i="14"/>
  <c r="F4" i="14"/>
  <c r="F7" i="14"/>
  <c r="F13" i="14"/>
  <c r="F12" i="14"/>
  <c r="F14" i="14"/>
  <c r="F15" i="14"/>
  <c r="F8" i="14"/>
  <c r="F10" i="14"/>
  <c r="F11" i="14"/>
  <c r="F9" i="14"/>
  <c r="F16" i="14"/>
  <c r="F17" i="14"/>
  <c r="F2" i="14"/>
  <c r="F3" i="14"/>
  <c r="F19" i="14"/>
  <c r="F20" i="14"/>
  <c r="F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<sst xmlns="http://schemas.openxmlformats.org/spreadsheetml/2006/main" count="190" uniqueCount="105">
  <si>
    <t>수량(a)</t>
    <phoneticPr fontId="1" type="noConversion"/>
  </si>
  <si>
    <t>단가(b)</t>
    <phoneticPr fontId="1" type="noConversion"/>
  </si>
  <si>
    <t>합계(a*b)</t>
    <phoneticPr fontId="1" type="noConversion"/>
  </si>
  <si>
    <t>판매일자</t>
    <phoneticPr fontId="1" type="noConversion"/>
  </si>
  <si>
    <t>모나미 볼펜</t>
    <phoneticPr fontId="1" type="noConversion"/>
  </si>
  <si>
    <t>필기류</t>
    <phoneticPr fontId="1" type="noConversion"/>
  </si>
  <si>
    <t>상품분류</t>
    <phoneticPr fontId="1" type="noConversion"/>
  </si>
  <si>
    <t>노트</t>
    <phoneticPr fontId="1" type="noConversion"/>
  </si>
  <si>
    <t>합지 스프링노트</t>
    <phoneticPr fontId="1" type="noConversion"/>
  </si>
  <si>
    <t>카카오프렌즈 인덱스 노트 라이언</t>
    <phoneticPr fontId="1" type="noConversion"/>
  </si>
  <si>
    <t>카카오프렌즈 인덱스 노트 네오</t>
    <phoneticPr fontId="1" type="noConversion"/>
  </si>
  <si>
    <t>데스크 오거나이저</t>
    <phoneticPr fontId="1" type="noConversion"/>
  </si>
  <si>
    <t>네임펜F (중간글씨용) 흑색</t>
    <phoneticPr fontId="1" type="noConversion"/>
  </si>
  <si>
    <t>포스트잇 노트 (654) 노랑</t>
    <phoneticPr fontId="1" type="noConversion"/>
  </si>
  <si>
    <t>포스트잇 노트 큐브 3색</t>
    <phoneticPr fontId="1" type="noConversion"/>
  </si>
  <si>
    <t>스카치 다용도 테이프</t>
    <phoneticPr fontId="1" type="noConversion"/>
  </si>
  <si>
    <t>피스코리아 클립</t>
    <phoneticPr fontId="1" type="noConversion"/>
  </si>
  <si>
    <t>옵텍스 형광펜 혼합3색</t>
    <phoneticPr fontId="1" type="noConversion"/>
  </si>
  <si>
    <t>보드마카 청색</t>
    <phoneticPr fontId="1" type="noConversion"/>
  </si>
  <si>
    <t>사무용 스테플러침 (33호)</t>
    <phoneticPr fontId="1" type="noConversion"/>
  </si>
  <si>
    <t>피스코리아 35호 스테플러</t>
    <phoneticPr fontId="1" type="noConversion"/>
  </si>
  <si>
    <t>옥스포드 노트</t>
    <phoneticPr fontId="1" type="noConversion"/>
  </si>
  <si>
    <t>기타</t>
    <phoneticPr fontId="1" type="noConversion"/>
  </si>
  <si>
    <t>상품명</t>
    <phoneticPr fontId="1" type="noConversion"/>
  </si>
  <si>
    <t>필기류</t>
  </si>
  <si>
    <t>상품분류표</t>
    <phoneticPr fontId="1" type="noConversion"/>
  </si>
  <si>
    <t>C열의 수식</t>
    <phoneticPr fontId="1" type="noConversion"/>
  </si>
  <si>
    <t>SUMIF 함수로 조건별 합계 구하기</t>
    <phoneticPr fontId="1" type="noConversion"/>
  </si>
  <si>
    <t>거래처별 판매실적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</si>
  <si>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</si>
  <si>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</si>
  <si>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</si>
  <si>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신림문구</t>
    <phoneticPr fontId="1" type="noConversion"/>
  </si>
  <si>
    <t>신촌 아트박스</t>
    <phoneticPr fontId="1" type="noConversion"/>
  </si>
  <si>
    <t>서초 아트박스</t>
    <phoneticPr fontId="1" type="noConversion"/>
  </si>
  <si>
    <t>클립</t>
    <phoneticPr fontId="1" type="noConversion"/>
  </si>
  <si>
    <t>금액 기준</t>
    <phoneticPr fontId="1" type="noConversion"/>
  </si>
  <si>
    <t>상품 정보 - 키값이 오른쪽</t>
    <phoneticPr fontId="1" type="noConversion"/>
  </si>
  <si>
    <t>단가</t>
    <phoneticPr fontId="1" type="noConversion"/>
  </si>
  <si>
    <t>상품코드</t>
    <phoneticPr fontId="1" type="noConversion"/>
  </si>
  <si>
    <t>유선 키보드</t>
  </si>
  <si>
    <t>A001</t>
  </si>
  <si>
    <t>무선마우스</t>
  </si>
  <si>
    <t>A002</t>
  </si>
  <si>
    <t>USB허브</t>
  </si>
  <si>
    <t>A003</t>
  </si>
  <si>
    <t>HDMI케이블</t>
  </si>
  <si>
    <t>A004</t>
  </si>
  <si>
    <t>마우스패드</t>
  </si>
  <si>
    <t>A005</t>
  </si>
  <si>
    <t>외장SSD</t>
  </si>
  <si>
    <t>A006</t>
  </si>
  <si>
    <t>LCD모니터</t>
  </si>
  <si>
    <t>A007</t>
  </si>
  <si>
    <t>INDEX, MATCH 함수로 상품명 찾기</t>
    <phoneticPr fontId="1" type="noConversion"/>
  </si>
  <si>
    <t>XLOOKUP 함수로 상품명 찾기</t>
    <phoneticPr fontId="1" type="noConversion"/>
  </si>
  <si>
    <t>INDEX, MATCH, XLOOKUP 함수</t>
    <phoneticPr fontId="1" type="noConversion"/>
  </si>
  <si>
    <t>금액 기준보다 큰 값 합계(정상)</t>
    <phoneticPr fontId="1" type="noConversion"/>
  </si>
  <si>
    <t>금액 기준보다 큰 값 합계(오류)</t>
    <phoneticPr fontId="1" type="noConversion"/>
  </si>
  <si>
    <t>=SUMIF(E4:E10,"&gt;C12",E4:E10)</t>
    <phoneticPr fontId="1" type="noConversion"/>
  </si>
  <si>
    <t>=SUMIF(E4:E10,"&gt;"&amp;C12,E4:E10)</t>
    <phoneticPr fontId="1" type="noConversion"/>
  </si>
  <si>
    <t>=SUMIF(D4:D10,"노트",E4:E10)</t>
    <phoneticPr fontId="1" type="noConversion"/>
  </si>
  <si>
    <t>=SUM(IF(D4:D10="노트",E4:E10))</t>
    <phoneticPr fontId="1" type="noConversion"/>
  </si>
  <si>
    <t>=SUM(IF((C4:C10="신림문구")*(D4:D10="노트"),E4:E10))</t>
    <phoneticPr fontId="1" type="noConversion"/>
  </si>
  <si>
    <t>=SUMIFS(E4:E10,C4:C10,"신림문구",D4:D10,"노트")</t>
    <phoneticPr fontId="1" type="noConversion"/>
  </si>
  <si>
    <t>=INDEX(B5:B11,MATCH("A005",D5:D11,0))</t>
    <phoneticPr fontId="1" type="noConversion"/>
  </si>
  <si>
    <t>=XLOOKUP("A005",D5:D11,B5:B11)</t>
    <phoneticPr fontId="1" type="noConversion"/>
  </si>
  <si>
    <t>{=OFFSET(가로표!$B$3,0,MAX((가로표!$B$4:$D$9='거래처별판매실적-배열수식'!B2)*{1,2,3})-1)}</t>
    <phoneticPr fontId="1" type="noConversion"/>
  </si>
  <si>
    <t>{=OFFSET(가로표!$B$3,0,MAX((가로표!$B$4:$D$9='거래처별판매실적-배열수식'!B3)*{1,2,3})-1)}</t>
    <phoneticPr fontId="1" type="noConversion"/>
  </si>
  <si>
    <t>{=OFFSET(가로표!$B$3,0,MAX((가로표!$B$4:$D$9='거래처별판매실적-배열수식'!B4)*{1,2,3})-1)}</t>
    <phoneticPr fontId="1" type="noConversion"/>
  </si>
  <si>
    <t>{=OFFSET(가로표!$B$3,0,MAX((가로표!$B$4:$D$9='거래처별판매실적-배열수식'!B5)*{1,2,3})-1)}</t>
    <phoneticPr fontId="1" type="noConversion"/>
  </si>
  <si>
    <t>{=OFFSET(가로표!$B$3,0,MAX((가로표!$B$4:$D$9='거래처별판매실적-배열수식'!B6)*{1,2,3})-1)}</t>
    <phoneticPr fontId="1" type="noConversion"/>
  </si>
  <si>
    <t>{=OFFSET(가로표!$B$3,0,MAX((가로표!$B$4:$D$9='거래처별판매실적-배열수식'!B7)*{1,2,3})-1)}</t>
    <phoneticPr fontId="1" type="noConversion"/>
  </si>
  <si>
    <t>{=OFFSET(가로표!$B$3,0,MAX((가로표!$B$4:$D$9='거래처별판매실적-배열수식'!B8)*{1,2,3})-1)}</t>
    <phoneticPr fontId="1" type="noConversion"/>
  </si>
  <si>
    <t>{=OFFSET(가로표!$B$3,0,MAX((가로표!$B$4:$D$9='거래처별판매실적-배열수식'!B9)*{1,2,3})-1)}</t>
    <phoneticPr fontId="1" type="noConversion"/>
  </si>
  <si>
    <t>{=OFFSET(가로표!$B$3,0,MAX((가로표!$B$4:$D$9='거래처별판매실적-배열수식'!B10)*{1,2,3})-1)}</t>
    <phoneticPr fontId="1" type="noConversion"/>
  </si>
  <si>
    <t>{=OFFSET(가로표!$B$3,0,MAX((가로표!$B$4:$D$9='거래처별판매실적-배열수식'!B11)*{1,2,3})-1)}</t>
    <phoneticPr fontId="1" type="noConversion"/>
  </si>
  <si>
    <t>{=OFFSET(가로표!$B$3,0,MAX((가로표!$B$4:$D$9='거래처별판매실적-배열수식'!B12)*{1,2,3})-1)}</t>
    <phoneticPr fontId="1" type="noConversion"/>
  </si>
  <si>
    <t>{=OFFSET(가로표!$B$3,0,MAX((가로표!$B$4:$D$9='거래처별판매실적-배열수식'!B13)*{1,2,3})-1)}</t>
    <phoneticPr fontId="1" type="noConversion"/>
  </si>
  <si>
    <t>{=OFFSET(가로표!$B$3,0,MAX((가로표!$B$4:$D$9='거래처별판매실적-배열수식'!B14)*{1,2,3})-1)}</t>
    <phoneticPr fontId="1" type="noConversion"/>
  </si>
  <si>
    <t>{=OFFSET(가로표!$B$3,0,MAX((가로표!$B$4:$D$9='거래처별판매실적-배열수식'!B15)*{1,2,3})-1)}</t>
    <phoneticPr fontId="1" type="noConversion"/>
  </si>
  <si>
    <t>{=OFFSET(가로표!$B$3,0,MAX((가로표!$B$4:$D$9='거래처별판매실적-배열수식'!B16)*{1,2,3})-1)}</t>
    <phoneticPr fontId="1" type="noConversion"/>
  </si>
  <si>
    <t>{=OFFSET(가로표!$B$3,0,MAX((가로표!$B$4:$D$9='거래처별판매실적-배열수식'!B17)*{1,2,3})-1)}</t>
    <phoneticPr fontId="1" type="noConversion"/>
  </si>
  <si>
    <t>{=OFFSET(가로표!$B$3,0,MAX((가로표!$B$4:$D$9='거래처별판매실적-배열수식'!B18)*{1,2,3})-1)}</t>
    <phoneticPr fontId="1" type="noConversion"/>
  </si>
  <si>
    <t>{=OFFSET(가로표!$B$3,0,MAX((가로표!$B$4:$D$9='거래처별판매실적-배열수식'!B19)*{1,2,3})-1)}</t>
    <phoneticPr fontId="1" type="noConversion"/>
  </si>
  <si>
    <t>{=OFFSET(가로표!$B$3,0,MAX((가로표!$B$4:$D$9='거래처별판매실적-배열수식'!B20)*{1,2,3})-1)}</t>
    <phoneticPr fontId="1" type="noConversion"/>
  </si>
  <si>
    <t>=VLOOKUP(B2,세로표!$A$2:$B$15,2,FALSE)</t>
    <phoneticPr fontId="1" type="noConversion"/>
  </si>
  <si>
    <t>=VLOOKUP(B3,세로표!$A$2:$B$15,2,FALSE)</t>
    <phoneticPr fontId="1" type="noConversion"/>
  </si>
  <si>
    <t>=VLOOKUP(B4,세로표!$A$2:$B$15,2,FALSE)</t>
    <phoneticPr fontId="1" type="noConversion"/>
  </si>
  <si>
    <t>=VLOOKUP(B5,세로표!$A$2:$B$15,2,FALSE)</t>
    <phoneticPr fontId="1" type="noConversion"/>
  </si>
  <si>
    <t>=VLOOKUP(B6,세로표!$A$2:$B$15,2,FALSE)</t>
    <phoneticPr fontId="1" type="noConversion"/>
  </si>
  <si>
    <t>=VLOOKUP(B7,세로표!$A$2:$B$15,2,FALSE)</t>
    <phoneticPr fontId="1" type="noConversion"/>
  </si>
  <si>
    <t>=VLOOKUP(B8,세로표!$A$2:$B$15,2,FALSE)</t>
    <phoneticPr fontId="1" type="noConversion"/>
  </si>
  <si>
    <t>=VLOOKUP(B9,세로표!$A$2:$B$15,2,FALSE)</t>
    <phoneticPr fontId="1" type="noConversion"/>
  </si>
  <si>
    <t>=VLOOKUP(B10,세로표!$A$2:$B$15,2,FALSE)</t>
    <phoneticPr fontId="1" type="noConversion"/>
  </si>
  <si>
    <t>=VLOOKUP(B11,세로표!$A$2:$B$15,2,FALSE)</t>
    <phoneticPr fontId="1" type="noConversion"/>
  </si>
  <si>
    <t>=VLOOKUP(B12,세로표!$A$2:$B$15,2,FALSE)</t>
    <phoneticPr fontId="1" type="noConversion"/>
  </si>
  <si>
    <t>=VLOOKUP(B13,세로표!$A$2:$B$15,2,FALSE)</t>
    <phoneticPr fontId="1" type="noConversion"/>
  </si>
  <si>
    <t>=VLOOKUP(B14,세로표!$A$2:$B$15,2,FALSE)</t>
    <phoneticPr fontId="1" type="noConversion"/>
  </si>
  <si>
    <t>=VLOOKUP(B15,세로표!$A$2:$B$15,2,FALSE)</t>
    <phoneticPr fontId="1" type="noConversion"/>
  </si>
  <si>
    <t>=VLOOKUP(B16,세로표!$A$2:$B$15,2,FALSE)</t>
    <phoneticPr fontId="1" type="noConversion"/>
  </si>
  <si>
    <t>=VLOOKUP(B17,세로표!$A$2:$B$15,2,FALSE)</t>
    <phoneticPr fontId="1" type="noConversion"/>
  </si>
  <si>
    <t>=VLOOKUP(B18,세로표!$A$2:$B$15,2,FALSE)</t>
    <phoneticPr fontId="1" type="noConversion"/>
  </si>
  <si>
    <t>=VLOOKUP(B19,세로표!$A$2:$B$15,2,FALSE)</t>
    <phoneticPr fontId="1" type="noConversion"/>
  </si>
  <si>
    <t>=VLOOKUP(B20,세로표!$A$2:$B$15,2,FALSE)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</si>
</sst>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#,##0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176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1" applyFont="1" applyBorder="1">
      <alignment vertical="center"/>
    </xf>
    <xf numFmtId="0" fontId="0" fillId="3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9" fillId="0" borderId="0" xfId="1" applyFo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76" fontId="0" fillId="0" borderId="0" xfId="1" applyFont="1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quotePrefix="1" applyBorder="1">
      <alignment vertical="center"/>
    </xf>
    <xf numFmtId="0" fontId="0" fillId="0" borderId="0" xfId="0" quotePrefix="1">
      <alignment vertical="center"/>
    </xf>
    <xf numFmtId="0" fontId="6" fillId="0" borderId="0" xfId="3" applyFont="1"/>
    <xf numFmtId="14" fontId="2" fillId="0" borderId="0" xfId="3" applyNumberFormat="1"/>
    <xf numFmtId="0" fontId="2" fillId="0" borderId="0" xfId="3"/>
    <xf numFmtId="0" fontId="9" fillId="0" borderId="0" xfId="3" applyFont="1"/>
    <xf numFmtId="0" fontId="2" fillId="0" borderId="0" xfId="3" applyAlignment="1">
      <alignment horizontal="center" vertical="center"/>
    </xf>
    <xf numFmtId="0" fontId="10" fillId="0" borderId="0" xfId="3" applyFont="1"/>
    <xf numFmtId="0" fontId="3" fillId="2" borderId="1" xfId="3" applyFont="1" applyFill="1" applyBorder="1" applyAlignment="1">
      <alignment horizontal="center" vertical="center"/>
    </xf>
    <xf numFmtId="0" fontId="2" fillId="0" borderId="1" xfId="3" applyBorder="1"/>
    <xf numFmtId="0" fontId="0" fillId="0" borderId="1" xfId="3" applyFont="1" applyBorder="1"/>
    <xf numFmtId="0" fontId="2" fillId="4" borderId="1" xfId="3" applyFill="1" applyBorder="1"/>
    <xf numFmtId="0" fontId="11" fillId="0" borderId="0" xfId="3" applyFont="1"/>
    <xf numFmtId="0" fontId="12" fillId="0" borderId="0" xfId="3" applyFont="1"/>
    <xf numFmtId="0" fontId="11" fillId="0" borderId="1" xfId="3" applyFont="1" applyBorder="1"/>
    <xf numFmtId="0" fontId="11" fillId="0" borderId="0" xfId="3" quotePrefix="1" applyFont="1"/>
  </cellXfs>
  <cellStyles count="4">
    <cellStyle name="쉼표 [0]" xfId="1" builtinId="6"/>
    <cellStyle name="표준" xfId="0" builtinId="0"/>
    <cellStyle name="표준 2" xfId="3" xr:uid="{2E1257AF-200A-4C4C-99F0-A3B2332C7CE9}"/>
    <cellStyle name="하이퍼링크 2" xfId="2" xr:uid="{6EE32175-B0C6-4435-81E5-B5CE0DBC83F7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984-BADF-42C2-B265-59548CACF241}">
  <sheetPr codeName="Sheet2"/>
  <dimension ref="A1:H22"/>
  <sheetViews>
    <sheetView tabSelected="1" zoomScale="85" zoomScaleNormal="85" workbookViewId="0"/>
  </sheetViews>
  <sheetFormatPr defaultRowHeight="16.5"/>
  <cols>
    <col min="1" max="1" width="3" customWidth="1"/>
    <col min="2" max="2" width="25.125" style="2" customWidth="1"/>
    <col min="3" max="3" width="13.75" bestFit="1" customWidth="1"/>
    <col min="4" max="4" width="8.5" customWidth="1"/>
    <col min="5" max="5" width="11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>
      <c r="A1" s="12" t="s">
        <v>27</v>
      </c>
    </row>
    <row r="2" spans="1:8" s="15" customFormat="1" ht="17.25">
      <c r="A2" s="13"/>
      <c r="B2" s="14" t="s">
        <v>28</v>
      </c>
      <c r="E2" s="16"/>
      <c r="F2" s="16"/>
      <c r="G2" s="16"/>
      <c r="H2" s="16"/>
    </row>
    <row r="3" spans="1:8" s="3" customFormat="1">
      <c r="B3" s="29" t="s">
        <v>3</v>
      </c>
      <c r="C3" s="29" t="s">
        <v>29</v>
      </c>
      <c r="D3" s="29" t="s">
        <v>30</v>
      </c>
      <c r="E3" s="29" t="s">
        <v>31</v>
      </c>
    </row>
    <row r="4" spans="1:8">
      <c r="B4" s="17">
        <v>44744</v>
      </c>
      <c r="C4" s="8" t="s">
        <v>32</v>
      </c>
      <c r="D4" s="8" t="s">
        <v>7</v>
      </c>
      <c r="E4" s="9">
        <v>50000</v>
      </c>
      <c r="F4"/>
      <c r="G4"/>
      <c r="H4"/>
    </row>
    <row r="5" spans="1:8">
      <c r="B5" s="17">
        <v>44777</v>
      </c>
      <c r="C5" s="8" t="s">
        <v>33</v>
      </c>
      <c r="D5" s="8" t="s">
        <v>7</v>
      </c>
      <c r="E5" s="9">
        <v>600000</v>
      </c>
      <c r="F5"/>
      <c r="G5"/>
      <c r="H5"/>
    </row>
    <row r="6" spans="1:8">
      <c r="B6" s="17">
        <v>44777</v>
      </c>
      <c r="C6" s="8" t="s">
        <v>33</v>
      </c>
      <c r="D6" s="8" t="s">
        <v>5</v>
      </c>
      <c r="E6" s="9">
        <v>60000</v>
      </c>
      <c r="F6"/>
      <c r="G6"/>
      <c r="H6"/>
    </row>
    <row r="7" spans="1:8">
      <c r="B7" s="17">
        <v>44743</v>
      </c>
      <c r="C7" s="8" t="s">
        <v>32</v>
      </c>
      <c r="D7" s="8" t="s">
        <v>5</v>
      </c>
      <c r="E7" s="9">
        <v>200000</v>
      </c>
      <c r="F7"/>
      <c r="G7"/>
      <c r="H7"/>
    </row>
    <row r="8" spans="1:8">
      <c r="B8" s="17">
        <v>44748</v>
      </c>
      <c r="C8" s="8" t="s">
        <v>32</v>
      </c>
      <c r="D8" s="8" t="s">
        <v>7</v>
      </c>
      <c r="E8" s="9">
        <v>27000</v>
      </c>
      <c r="F8"/>
      <c r="G8"/>
      <c r="H8"/>
    </row>
    <row r="9" spans="1:8">
      <c r="B9" s="17">
        <v>44748</v>
      </c>
      <c r="C9" s="8" t="s">
        <v>34</v>
      </c>
      <c r="D9" s="8" t="s">
        <v>35</v>
      </c>
      <c r="E9" s="9">
        <v>15000</v>
      </c>
      <c r="F9"/>
      <c r="G9"/>
      <c r="H9"/>
    </row>
    <row r="10" spans="1:8">
      <c r="B10" s="17">
        <v>44748</v>
      </c>
      <c r="C10" s="8" t="s">
        <v>34</v>
      </c>
      <c r="D10" s="8" t="s">
        <v>35</v>
      </c>
      <c r="E10" s="9">
        <v>80000</v>
      </c>
    </row>
    <row r="12" spans="1:8">
      <c r="B12" s="18" t="s">
        <v>36</v>
      </c>
      <c r="C12" s="9">
        <v>100000</v>
      </c>
    </row>
    <row r="13" spans="1:8" ht="6.75" customHeight="1">
      <c r="B13" s="18"/>
      <c r="C13" s="19"/>
    </row>
    <row r="14" spans="1:8">
      <c r="B14" s="18" t="s">
        <v>58</v>
      </c>
      <c r="C14" s="21">
        <f>SUMIF(E4:E10,"&gt;C12",E4:E10)</f>
        <v>0</v>
      </c>
      <c r="D14" s="22" t="s">
        <v>59</v>
      </c>
    </row>
    <row r="15" spans="1:8" ht="6.75" customHeight="1">
      <c r="D15" s="22"/>
    </row>
    <row r="16" spans="1:8">
      <c r="B16" s="18" t="s">
        <v>57</v>
      </c>
      <c r="C16" s="20">
        <f>SUMIF(E4:E10,"&gt;"&amp;C12,E4:E10)</f>
        <v>800000</v>
      </c>
      <c r="D16" s="22" t="s">
        <v>60</v>
      </c>
    </row>
    <row r="17" spans="3:4">
      <c r="D17" s="22"/>
    </row>
    <row r="18" spans="3:4">
      <c r="C18" s="22">
        <f>SUMIF(D4:D10,"노트",E4:E10)</f>
        <v>677000</v>
      </c>
      <c r="D18" s="22" t="s">
        <v>61</v>
      </c>
    </row>
    <row r="19" spans="3:4">
      <c r="C19" s="22" cm="1">
        <f t="array" ref="C19">SUM(IF(D4:D10="노트",E4:E10))</f>
        <v>677000</v>
      </c>
      <c r="D19" s="22" t="s">
        <v>62</v>
      </c>
    </row>
    <row r="20" spans="3:4">
      <c r="C20" s="22" cm="1">
        <f t="array" ref="C20">SUM(IF((C4:C10="신림문구")*(D4:D10="노트"),E4:E10))</f>
        <v>77000</v>
      </c>
      <c r="D20" s="22" t="s">
        <v>63</v>
      </c>
    </row>
    <row r="21" spans="3:4">
      <c r="C21" s="22">
        <f>SUMIFS(E4:E10,C4:C10,"신림문구",D4:D10,"노트")</f>
        <v>77000</v>
      </c>
      <c r="D21" s="22" t="s">
        <v>64</v>
      </c>
    </row>
    <row r="22" spans="3:4">
      <c r="D22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2671-79B6-455C-9CA7-9A8D7321B614}">
  <sheetPr codeName="Sheet3"/>
  <dimension ref="A1:D18"/>
  <sheetViews>
    <sheetView zoomScale="85" zoomScaleNormal="85" workbookViewId="0"/>
  </sheetViews>
  <sheetFormatPr defaultColWidth="6" defaultRowHeight="16.5"/>
  <cols>
    <col min="1" max="1" width="3.625" style="33" customWidth="1"/>
    <col min="2" max="3" width="14" style="33" customWidth="1"/>
    <col min="4" max="4" width="14.25" style="33" customWidth="1"/>
    <col min="5" max="5" width="10.75" style="33" customWidth="1"/>
    <col min="6" max="6" width="9.75" style="33" customWidth="1"/>
    <col min="7" max="7" width="15.875" style="33" customWidth="1"/>
    <col min="8" max="8" width="13.75" style="33" bestFit="1" customWidth="1"/>
    <col min="9" max="9" width="29.625" style="33" bestFit="1" customWidth="1"/>
    <col min="10" max="10" width="24" style="33" bestFit="1" customWidth="1"/>
    <col min="11" max="11" width="22.5" style="33" bestFit="1" customWidth="1"/>
    <col min="12" max="16384" width="6" style="33"/>
  </cols>
  <sheetData>
    <row r="1" spans="1:4" s="25" customFormat="1" ht="26.25">
      <c r="A1" s="23" t="s">
        <v>56</v>
      </c>
      <c r="B1" s="24"/>
    </row>
    <row r="2" spans="1:4" s="25" customFormat="1">
      <c r="A2" s="26"/>
      <c r="C2" s="27"/>
    </row>
    <row r="3" spans="1:4" s="25" customFormat="1" ht="17.25">
      <c r="A3" s="26"/>
      <c r="B3" s="28" t="s">
        <v>37</v>
      </c>
      <c r="C3" s="28"/>
      <c r="D3" s="28"/>
    </row>
    <row r="4" spans="1:4" s="25" customFormat="1">
      <c r="A4" s="26"/>
      <c r="B4" s="29" t="s">
        <v>23</v>
      </c>
      <c r="C4" s="29" t="s">
        <v>38</v>
      </c>
      <c r="D4" s="29" t="s">
        <v>39</v>
      </c>
    </row>
    <row r="5" spans="1:4" s="25" customFormat="1">
      <c r="A5" s="26"/>
      <c r="B5" s="30" t="s">
        <v>40</v>
      </c>
      <c r="C5" s="31">
        <v>23000</v>
      </c>
      <c r="D5" s="32" t="s">
        <v>41</v>
      </c>
    </row>
    <row r="6" spans="1:4" s="25" customFormat="1">
      <c r="A6" s="26"/>
      <c r="B6" s="30" t="s">
        <v>42</v>
      </c>
      <c r="C6" s="31">
        <v>48900</v>
      </c>
      <c r="D6" s="32" t="s">
        <v>43</v>
      </c>
    </row>
    <row r="7" spans="1:4" s="25" customFormat="1">
      <c r="A7" s="26"/>
      <c r="B7" s="30" t="s">
        <v>44</v>
      </c>
      <c r="C7" s="31">
        <v>23000</v>
      </c>
      <c r="D7" s="32" t="s">
        <v>45</v>
      </c>
    </row>
    <row r="8" spans="1:4" s="25" customFormat="1">
      <c r="A8" s="26"/>
      <c r="B8" s="30" t="s">
        <v>46</v>
      </c>
      <c r="C8" s="31">
        <v>19500</v>
      </c>
      <c r="D8" s="32" t="s">
        <v>47</v>
      </c>
    </row>
    <row r="9" spans="1:4" s="25" customFormat="1">
      <c r="A9" s="26"/>
      <c r="B9" s="30" t="s">
        <v>48</v>
      </c>
      <c r="C9" s="31">
        <v>6500</v>
      </c>
      <c r="D9" s="32" t="s">
        <v>49</v>
      </c>
    </row>
    <row r="10" spans="1:4" s="25" customFormat="1">
      <c r="A10" s="26"/>
      <c r="B10" s="30" t="s">
        <v>50</v>
      </c>
      <c r="C10" s="31">
        <v>155000</v>
      </c>
      <c r="D10" s="32" t="s">
        <v>51</v>
      </c>
    </row>
    <row r="11" spans="1:4" s="25" customFormat="1">
      <c r="A11" s="26"/>
      <c r="B11" s="30" t="s">
        <v>52</v>
      </c>
      <c r="C11" s="31">
        <v>207000</v>
      </c>
      <c r="D11" s="32" t="s">
        <v>53</v>
      </c>
    </row>
    <row r="12" spans="1:4" s="25" customFormat="1">
      <c r="A12" s="26"/>
      <c r="C12" s="27"/>
    </row>
    <row r="14" spans="1:4" ht="20.25">
      <c r="B14" s="33" t="s">
        <v>54</v>
      </c>
      <c r="C14" s="34"/>
      <c r="D14" s="34"/>
    </row>
    <row r="15" spans="1:4">
      <c r="B15" s="35" t="str">
        <f>INDEX(B5:B11,MATCH("A005",D5:D11,0))</f>
        <v>마우스패드</v>
      </c>
      <c r="C15" s="36" t="s">
        <v>65</v>
      </c>
    </row>
    <row r="17" spans="2:4" ht="20.25">
      <c r="B17" s="33" t="s">
        <v>55</v>
      </c>
      <c r="C17" s="34"/>
      <c r="D17" s="34"/>
    </row>
    <row r="18" spans="2:4">
      <c r="B18" s="35" t="str">
        <f>_xlfn.XLOOKUP("A005",D5:D11,B5:B11)</f>
        <v>마우스패드</v>
      </c>
      <c r="C18" s="36" t="s">
        <v>66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231F-5223-496D-BC3C-531564E51E24}">
  <sheetPr codeName="Sheet4"/>
  <dimension ref="A1:C10"/>
  <sheetViews>
    <sheetView workbookViewId="0"/>
  </sheetViews>
  <sheetFormatPr defaultRowHeight="16.5"/>
  <cols>
    <col min="1" max="1" width="10.625" customWidth="1"/>
    <col min="3" max="3" width="11.125" bestFit="1" customWidth="1"/>
  </cols>
  <sheetData>
    <row r="1" spans="1:3">
      <c r="A1">
        <v>44584</v>
      </c>
      <c r="C1" s="2"/>
    </row>
    <row r="2" spans="1:3">
      <c r="A2">
        <v>44585</v>
      </c>
      <c r="C2" s="2"/>
    </row>
    <row r="3" spans="1:3">
      <c r="A3">
        <v>44586</v>
      </c>
      <c r="C3" s="2"/>
    </row>
    <row r="4" spans="1:3">
      <c r="A4">
        <v>44587</v>
      </c>
      <c r="C4" s="2"/>
    </row>
    <row r="5" spans="1:3">
      <c r="A5">
        <v>44588</v>
      </c>
    </row>
    <row r="6" spans="1:3">
      <c r="A6">
        <v>44589</v>
      </c>
    </row>
    <row r="7" spans="1:3">
      <c r="A7">
        <v>44590</v>
      </c>
    </row>
    <row r="8" spans="1:3">
      <c r="A8">
        <v>44591</v>
      </c>
    </row>
    <row r="9" spans="1:3">
      <c r="A9">
        <v>44592</v>
      </c>
    </row>
    <row r="10" spans="1:3">
      <c r="A10">
        <v>44593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40E1-BB25-456C-80CC-BE2F5D99290B}">
  <sheetPr codeName="Sheet7"/>
  <dimension ref="B2:D9"/>
  <sheetViews>
    <sheetView zoomScale="85" zoomScaleNormal="85" workbookViewId="0"/>
  </sheetViews>
  <sheetFormatPr defaultRowHeight="16.5"/>
  <cols>
    <col min="1" max="1" width="3.875" customWidth="1"/>
    <col min="2" max="2" width="29.875" customWidth="1"/>
    <col min="3" max="3" width="25.875" customWidth="1"/>
    <col min="4" max="4" width="26.5" customWidth="1"/>
  </cols>
  <sheetData>
    <row r="2" spans="2:4" ht="20.25">
      <c r="B2" s="11" t="s">
        <v>25</v>
      </c>
    </row>
    <row r="3" spans="2:4">
      <c r="B3" s="5" t="s">
        <v>7</v>
      </c>
      <c r="C3" s="5" t="s">
        <v>5</v>
      </c>
      <c r="D3" s="5" t="s">
        <v>22</v>
      </c>
    </row>
    <row r="4" spans="2:4">
      <c r="B4" s="8" t="s">
        <v>21</v>
      </c>
      <c r="C4" s="8" t="s">
        <v>12</v>
      </c>
      <c r="D4" s="8" t="s">
        <v>11</v>
      </c>
    </row>
    <row r="5" spans="2:4">
      <c r="B5" s="8" t="s">
        <v>10</v>
      </c>
      <c r="C5" s="8" t="s">
        <v>4</v>
      </c>
      <c r="D5" s="8" t="s">
        <v>19</v>
      </c>
    </row>
    <row r="6" spans="2:4">
      <c r="B6" s="8" t="s">
        <v>9</v>
      </c>
      <c r="C6" s="8" t="s">
        <v>18</v>
      </c>
      <c r="D6" s="8" t="s">
        <v>15</v>
      </c>
    </row>
    <row r="7" spans="2:4">
      <c r="B7" s="8" t="s">
        <v>8</v>
      </c>
      <c r="C7" s="8" t="s">
        <v>17</v>
      </c>
      <c r="D7" s="8" t="s">
        <v>13</v>
      </c>
    </row>
    <row r="8" spans="2:4">
      <c r="B8" s="8"/>
      <c r="C8" s="8"/>
      <c r="D8" s="8" t="s">
        <v>14</v>
      </c>
    </row>
    <row r="9" spans="2:4">
      <c r="B9" s="8"/>
      <c r="C9" s="8"/>
      <c r="D9" s="8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044F-02D0-44A3-AAD7-5C5B95D1BBF0}">
  <sheetPr codeName="Sheet5"/>
  <dimension ref="A1:H23"/>
  <sheetViews>
    <sheetView zoomScale="85" zoomScaleNormal="85" workbookViewId="0"/>
  </sheetViews>
  <sheetFormatPr defaultRowHeight="16.5"/>
  <cols>
    <col min="1" max="1" width="11.125" style="2" bestFit="1" customWidth="1"/>
    <col min="2" max="2" width="33" customWidth="1"/>
    <col min="3" max="3" width="21.5" customWidth="1"/>
    <col min="4" max="4" width="9.25" style="1" bestFit="1" customWidth="1"/>
    <col min="5" max="5" width="9" style="1"/>
    <col min="6" max="6" width="11" style="1" bestFit="1" customWidth="1"/>
    <col min="8" max="8" width="87.125" bestFit="1" customWidth="1"/>
  </cols>
  <sheetData>
    <row r="1" spans="1:8" s="3" customFormat="1">
      <c r="A1" s="4" t="s">
        <v>3</v>
      </c>
      <c r="B1" s="5" t="s">
        <v>23</v>
      </c>
      <c r="C1" s="5" t="s">
        <v>6</v>
      </c>
      <c r="D1" s="6" t="s">
        <v>0</v>
      </c>
      <c r="E1" s="6" t="s">
        <v>1</v>
      </c>
      <c r="F1" s="6" t="s">
        <v>2</v>
      </c>
      <c r="H1" s="3" t="s">
        <v>26</v>
      </c>
    </row>
    <row r="2" spans="1:8">
      <c r="A2" s="7">
        <v>42917</v>
      </c>
      <c r="B2" s="8" t="s">
        <v>4</v>
      </c>
      <c r="C2" s="10" t="str">
        <f t="array" aca="1" ref="C2" ca="1">OFFSET(가로표!$B$3,0,MAX((가로표!$B$4:$D$9='거래처별판매실적-배열수식'!B2)*{1,2,3})-1)</f>
        <v>필기류</v>
      </c>
      <c r="D2" s="9">
        <v>200</v>
      </c>
      <c r="E2" s="9">
        <v>100</v>
      </c>
      <c r="F2" s="9">
        <f t="shared" ref="F2:F20" si="0">D2*E2</f>
        <v>20000</v>
      </c>
      <c r="H2" s="22" t="s">
        <v>67</v>
      </c>
    </row>
    <row r="3" spans="1:8">
      <c r="A3" s="7">
        <v>42917</v>
      </c>
      <c r="B3" s="8" t="s">
        <v>21</v>
      </c>
      <c r="C3" s="10" t="str">
        <f t="array" aca="1" ref="C3" ca="1">OFFSET(가로표!$B$3,0,MAX((가로표!$B$4:$D$9='거래처별판매실적-배열수식'!B3)*{1,2,3})-1)</f>
        <v>노트</v>
      </c>
      <c r="D3" s="9">
        <v>150</v>
      </c>
      <c r="E3" s="9">
        <v>6000</v>
      </c>
      <c r="F3" s="9">
        <f t="shared" si="0"/>
        <v>900000</v>
      </c>
      <c r="H3" s="22" t="s">
        <v>68</v>
      </c>
    </row>
    <row r="4" spans="1:8">
      <c r="A4" s="7">
        <v>42917</v>
      </c>
      <c r="B4" s="8" t="s">
        <v>13</v>
      </c>
      <c r="C4" s="10" t="str">
        <f t="array" aca="1" ref="C4" ca="1">OFFSET(가로표!$B$3,0,MAX((가로표!$B$4:$D$9='거래처별판매실적-배열수식'!B4)*{1,2,3})-1)</f>
        <v>기타</v>
      </c>
      <c r="D4" s="9">
        <v>20</v>
      </c>
      <c r="E4" s="9">
        <v>1700</v>
      </c>
      <c r="F4" s="9">
        <f t="shared" si="0"/>
        <v>34000</v>
      </c>
      <c r="H4" s="22" t="s">
        <v>69</v>
      </c>
    </row>
    <row r="5" spans="1:8">
      <c r="A5" s="7">
        <v>42917</v>
      </c>
      <c r="B5" s="8" t="s">
        <v>14</v>
      </c>
      <c r="C5" s="10" t="str">
        <f t="array" aca="1" ref="C5" ca="1">OFFSET(가로표!$B$3,0,MAX((가로표!$B$4:$D$9='거래처별판매실적-배열수식'!B5)*{1,2,3})-1)</f>
        <v>기타</v>
      </c>
      <c r="D5" s="9">
        <v>20</v>
      </c>
      <c r="E5" s="9">
        <v>2300</v>
      </c>
      <c r="F5" s="9">
        <f t="shared" si="0"/>
        <v>46000</v>
      </c>
      <c r="H5" s="22" t="s">
        <v>70</v>
      </c>
    </row>
    <row r="6" spans="1:8">
      <c r="A6" s="7">
        <v>42918</v>
      </c>
      <c r="B6" s="8" t="s">
        <v>8</v>
      </c>
      <c r="C6" s="10" t="str">
        <f t="array" aca="1" ref="C6" ca="1">OFFSET(가로표!$B$3,0,MAX((가로표!$B$4:$D$9='거래처별판매실적-배열수식'!B6)*{1,2,3})-1)</f>
        <v>노트</v>
      </c>
      <c r="D6" s="9">
        <v>20</v>
      </c>
      <c r="E6" s="9">
        <v>2500</v>
      </c>
      <c r="F6" s="9">
        <f t="shared" si="0"/>
        <v>50000</v>
      </c>
      <c r="H6" s="22" t="s">
        <v>71</v>
      </c>
    </row>
    <row r="7" spans="1:8">
      <c r="A7" s="7">
        <v>42920</v>
      </c>
      <c r="B7" s="8" t="s">
        <v>4</v>
      </c>
      <c r="C7" s="10" t="str">
        <f t="array" aca="1" ref="C7" ca="1">OFFSET(가로표!$B$3,0,MAX((가로표!$B$4:$D$9='거래처별판매실적-배열수식'!B7)*{1,2,3})-1)</f>
        <v>필기류</v>
      </c>
      <c r="D7" s="9">
        <v>250</v>
      </c>
      <c r="E7" s="9">
        <v>100</v>
      </c>
      <c r="F7" s="9">
        <f t="shared" si="0"/>
        <v>25000</v>
      </c>
      <c r="H7" s="22" t="s">
        <v>72</v>
      </c>
    </row>
    <row r="8" spans="1:8">
      <c r="A8" s="7">
        <v>42921</v>
      </c>
      <c r="B8" s="8" t="s">
        <v>12</v>
      </c>
      <c r="C8" s="10" t="str">
        <f t="array" aca="1" ref="C8" ca="1">OFFSET(가로표!$B$3,0,MAX((가로표!$B$4:$D$9='거래처별판매실적-배열수식'!B8)*{1,2,3})-1)</f>
        <v>필기류</v>
      </c>
      <c r="D8" s="9">
        <v>10</v>
      </c>
      <c r="E8" s="9">
        <v>6000</v>
      </c>
      <c r="F8" s="9">
        <f t="shared" si="0"/>
        <v>60000</v>
      </c>
      <c r="H8" s="22" t="s">
        <v>73</v>
      </c>
    </row>
    <row r="9" spans="1:8">
      <c r="A9" s="7">
        <v>42922</v>
      </c>
      <c r="B9" s="8" t="s">
        <v>15</v>
      </c>
      <c r="C9" s="10" t="str">
        <f t="array" aca="1" ref="C9" ca="1">OFFSET(가로표!$B$3,0,MAX((가로표!$B$4:$D$9='거래처별판매실적-배열수식'!B9)*{1,2,3})-1)</f>
        <v>기타</v>
      </c>
      <c r="D9" s="9">
        <v>30</v>
      </c>
      <c r="E9" s="9">
        <v>900</v>
      </c>
      <c r="F9" s="9">
        <f t="shared" si="0"/>
        <v>27000</v>
      </c>
      <c r="H9" s="22" t="s">
        <v>74</v>
      </c>
    </row>
    <row r="10" spans="1:8">
      <c r="A10" s="7">
        <v>42922</v>
      </c>
      <c r="B10" s="8" t="s">
        <v>17</v>
      </c>
      <c r="C10" s="10" t="str">
        <f t="array" aca="1" ref="C10" ca="1">OFFSET(가로표!$B$3,0,MAX((가로표!$B$4:$D$9='거래처별판매실적-배열수식'!B10)*{1,2,3})-1)</f>
        <v>필기류</v>
      </c>
      <c r="D10" s="9">
        <v>30</v>
      </c>
      <c r="E10" s="9">
        <v>3000</v>
      </c>
      <c r="F10" s="9">
        <f t="shared" si="0"/>
        <v>90000</v>
      </c>
      <c r="H10" s="22" t="s">
        <v>75</v>
      </c>
    </row>
    <row r="11" spans="1:8">
      <c r="A11" s="7">
        <v>42922</v>
      </c>
      <c r="B11" s="8" t="s">
        <v>16</v>
      </c>
      <c r="C11" s="10" t="str">
        <f t="array" aca="1" ref="C11" ca="1">OFFSET(가로표!$B$3,0,MAX((가로표!$B$4:$D$9='거래처별판매실적-배열수식'!B11)*{1,2,3})-1)</f>
        <v>기타</v>
      </c>
      <c r="D11" s="9">
        <v>50</v>
      </c>
      <c r="E11" s="9">
        <v>300</v>
      </c>
      <c r="F11" s="9">
        <f t="shared" si="0"/>
        <v>15000</v>
      </c>
      <c r="H11" s="22" t="s">
        <v>76</v>
      </c>
    </row>
    <row r="12" spans="1:8">
      <c r="A12" s="7">
        <v>42928</v>
      </c>
      <c r="B12" s="8" t="s">
        <v>12</v>
      </c>
      <c r="C12" s="10" t="str">
        <f t="array" aca="1" ref="C12" ca="1">OFFSET(가로표!$B$3,0,MAX((가로표!$B$4:$D$9='거래처별판매실적-배열수식'!B12)*{1,2,3})-1)</f>
        <v>필기류</v>
      </c>
      <c r="D12" s="9">
        <v>10</v>
      </c>
      <c r="E12" s="9">
        <v>6000</v>
      </c>
      <c r="F12" s="9">
        <f t="shared" si="0"/>
        <v>60000</v>
      </c>
      <c r="H12" s="22" t="s">
        <v>77</v>
      </c>
    </row>
    <row r="13" spans="1:8">
      <c r="A13" s="7">
        <v>42928</v>
      </c>
      <c r="B13" s="8" t="s">
        <v>18</v>
      </c>
      <c r="C13" s="10" t="str">
        <f t="array" aca="1" ref="C13" ca="1">OFFSET(가로표!$B$3,0,MAX((가로표!$B$4:$D$9='거래처별판매실적-배열수식'!B13)*{1,2,3})-1)</f>
        <v>필기류</v>
      </c>
      <c r="D13" s="9">
        <v>15</v>
      </c>
      <c r="E13" s="9">
        <v>4300</v>
      </c>
      <c r="F13" s="9">
        <f t="shared" si="0"/>
        <v>64500</v>
      </c>
      <c r="H13" s="22" t="s">
        <v>78</v>
      </c>
    </row>
    <row r="14" spans="1:8">
      <c r="A14" s="7">
        <v>42928</v>
      </c>
      <c r="B14" s="8" t="s">
        <v>19</v>
      </c>
      <c r="C14" s="10" t="str">
        <f t="array" aca="1" ref="C14" ca="1">OFFSET(가로표!$B$3,0,MAX((가로표!$B$4:$D$9='거래처별판매실적-배열수식'!B14)*{1,2,3})-1)</f>
        <v>기타</v>
      </c>
      <c r="D14" s="9">
        <v>50</v>
      </c>
      <c r="E14" s="9">
        <v>950</v>
      </c>
      <c r="F14" s="9">
        <f t="shared" si="0"/>
        <v>47500</v>
      </c>
      <c r="H14" s="22" t="s">
        <v>79</v>
      </c>
    </row>
    <row r="15" spans="1:8">
      <c r="A15" s="7">
        <v>42928</v>
      </c>
      <c r="B15" s="8" t="s">
        <v>20</v>
      </c>
      <c r="C15" s="10">
        <f t="array" aca="1" ref="C15" ca="1">OFFSET(가로표!$B$3,0,MAX((가로표!$B$4:$D$9='거래처별판매실적-배열수식'!B15)*{1,2,3})-1)</f>
        <v>0</v>
      </c>
      <c r="D15" s="9">
        <v>10</v>
      </c>
      <c r="E15" s="9">
        <v>4550</v>
      </c>
      <c r="F15" s="9">
        <f t="shared" si="0"/>
        <v>45500</v>
      </c>
      <c r="H15" s="22" t="s">
        <v>80</v>
      </c>
    </row>
    <row r="16" spans="1:8">
      <c r="A16" s="7">
        <v>42948</v>
      </c>
      <c r="B16" s="8" t="s">
        <v>4</v>
      </c>
      <c r="C16" s="10" t="str">
        <f t="array" aca="1" ref="C16" ca="1">OFFSET(가로표!$B$3,0,MAX((가로표!$B$4:$D$9='거래처별판매실적-배열수식'!B16)*{1,2,3})-1)</f>
        <v>필기류</v>
      </c>
      <c r="D16" s="9">
        <v>200</v>
      </c>
      <c r="E16" s="9">
        <v>100</v>
      </c>
      <c r="F16" s="9">
        <f t="shared" si="0"/>
        <v>20000</v>
      </c>
      <c r="H16" s="22" t="s">
        <v>81</v>
      </c>
    </row>
    <row r="17" spans="1:8">
      <c r="A17" s="7">
        <v>42948</v>
      </c>
      <c r="B17" s="8" t="s">
        <v>10</v>
      </c>
      <c r="C17" s="10" t="str">
        <f t="array" aca="1" ref="C17" ca="1">OFFSET(가로표!$B$3,0,MAX((가로표!$B$4:$D$9='거래처별판매실적-배열수식'!B17)*{1,2,3})-1)</f>
        <v>노트</v>
      </c>
      <c r="D17" s="9">
        <v>30</v>
      </c>
      <c r="E17" s="9">
        <v>5000</v>
      </c>
      <c r="F17" s="9">
        <f t="shared" si="0"/>
        <v>150000</v>
      </c>
      <c r="H17" s="22" t="s">
        <v>82</v>
      </c>
    </row>
    <row r="18" spans="1:8">
      <c r="A18" s="7">
        <v>42948</v>
      </c>
      <c r="B18" s="8" t="s">
        <v>9</v>
      </c>
      <c r="C18" s="10" t="str">
        <f t="array" aca="1" ref="C18" ca="1">OFFSET(가로표!$B$3,0,MAX((가로표!$B$4:$D$9='거래처별판매실적-배열수식'!B18)*{1,2,3})-1)</f>
        <v>노트</v>
      </c>
      <c r="D18" s="9">
        <v>25</v>
      </c>
      <c r="E18" s="9">
        <v>5000</v>
      </c>
      <c r="F18" s="9">
        <f t="shared" si="0"/>
        <v>125000</v>
      </c>
      <c r="H18" s="22" t="s">
        <v>83</v>
      </c>
    </row>
    <row r="19" spans="1:8">
      <c r="A19" s="7">
        <v>42951</v>
      </c>
      <c r="B19" s="8" t="s">
        <v>12</v>
      </c>
      <c r="C19" s="10" t="str">
        <f t="array" aca="1" ref="C19" ca="1">OFFSET(가로표!$B$3,0,MAX((가로표!$B$4:$D$9='거래처별판매실적-배열수식'!B19)*{1,2,3})-1)</f>
        <v>필기류</v>
      </c>
      <c r="D19" s="9">
        <v>10</v>
      </c>
      <c r="E19" s="9">
        <v>6000</v>
      </c>
      <c r="F19" s="9">
        <f t="shared" si="0"/>
        <v>60000</v>
      </c>
      <c r="H19" s="22" t="s">
        <v>84</v>
      </c>
    </row>
    <row r="20" spans="1:8">
      <c r="A20" s="7">
        <v>42951</v>
      </c>
      <c r="B20" s="8" t="s">
        <v>4</v>
      </c>
      <c r="C20" s="10" t="str">
        <f t="array" aca="1" ref="C20" ca="1">OFFSET(가로표!$B$3,0,MAX((가로표!$B$4:$D$9='거래처별판매실적-배열수식'!B20)*{1,2,3})-1)</f>
        <v>필기류</v>
      </c>
      <c r="D20" s="9">
        <v>250</v>
      </c>
      <c r="E20" s="9">
        <v>100</v>
      </c>
      <c r="F20" s="9">
        <f t="shared" si="0"/>
        <v>25000</v>
      </c>
      <c r="H20" s="22" t="s">
        <v>85</v>
      </c>
    </row>
    <row r="23" spans="1:8">
      <c r="H23" s="22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ECE4-145C-46E6-AF7E-7C097FAC04B3}">
  <sheetPr codeName="Sheet6"/>
  <dimension ref="A1:B15"/>
  <sheetViews>
    <sheetView zoomScale="85" zoomScaleNormal="85" workbookViewId="0"/>
  </sheetViews>
  <sheetFormatPr defaultRowHeight="16.5"/>
  <cols>
    <col min="1" max="1" width="31.75" bestFit="1" customWidth="1"/>
    <col min="2" max="2" width="13.5" bestFit="1" customWidth="1"/>
  </cols>
  <sheetData>
    <row r="1" spans="1:2">
      <c r="A1" s="5" t="s">
        <v>23</v>
      </c>
      <c r="B1" s="5" t="s">
        <v>6</v>
      </c>
    </row>
    <row r="2" spans="1:2">
      <c r="A2" s="8" t="s">
        <v>21</v>
      </c>
      <c r="B2" s="8" t="s">
        <v>7</v>
      </c>
    </row>
    <row r="3" spans="1:2">
      <c r="A3" s="8" t="s">
        <v>10</v>
      </c>
      <c r="B3" s="8" t="s">
        <v>7</v>
      </c>
    </row>
    <row r="4" spans="1:2">
      <c r="A4" s="8" t="s">
        <v>9</v>
      </c>
      <c r="B4" s="8" t="s">
        <v>7</v>
      </c>
    </row>
    <row r="5" spans="1:2">
      <c r="A5" s="8" t="s">
        <v>8</v>
      </c>
      <c r="B5" s="8" t="s">
        <v>7</v>
      </c>
    </row>
    <row r="6" spans="1:2">
      <c r="A6" s="8" t="s">
        <v>12</v>
      </c>
      <c r="B6" s="8" t="s">
        <v>24</v>
      </c>
    </row>
    <row r="7" spans="1:2">
      <c r="A7" s="8" t="s">
        <v>4</v>
      </c>
      <c r="B7" s="8" t="s">
        <v>24</v>
      </c>
    </row>
    <row r="8" spans="1:2">
      <c r="A8" s="8" t="s">
        <v>18</v>
      </c>
      <c r="B8" s="8" t="s">
        <v>24</v>
      </c>
    </row>
    <row r="9" spans="1:2">
      <c r="A9" s="8" t="s">
        <v>17</v>
      </c>
      <c r="B9" s="8" t="s">
        <v>24</v>
      </c>
    </row>
    <row r="10" spans="1:2">
      <c r="A10" s="8" t="s">
        <v>11</v>
      </c>
      <c r="B10" s="8" t="s">
        <v>22</v>
      </c>
    </row>
    <row r="11" spans="1:2">
      <c r="A11" s="8" t="s">
        <v>19</v>
      </c>
      <c r="B11" s="8" t="s">
        <v>22</v>
      </c>
    </row>
    <row r="12" spans="1:2">
      <c r="A12" s="8" t="s">
        <v>15</v>
      </c>
      <c r="B12" s="8" t="s">
        <v>22</v>
      </c>
    </row>
    <row r="13" spans="1:2">
      <c r="A13" s="8" t="s">
        <v>13</v>
      </c>
      <c r="B13" s="8" t="s">
        <v>22</v>
      </c>
    </row>
    <row r="14" spans="1:2">
      <c r="A14" s="8" t="s">
        <v>14</v>
      </c>
      <c r="B14" s="8" t="s">
        <v>22</v>
      </c>
    </row>
    <row r="15" spans="1:2">
      <c r="A15" s="8" t="s">
        <v>16</v>
      </c>
      <c r="B15" s="8" t="s">
        <v>22</v>
      </c>
    </row>
  </sheetData>
  <sortState xmlns:xlrd2="http://schemas.microsoft.com/office/spreadsheetml/2017/richdata2" ref="A2:B27">
    <sortCondition ref="B2:B27"/>
    <sortCondition ref="A2:A2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654E-6E8D-4A86-BEE6-20A5C5D06BAC}">
  <sheetPr codeName="Sheet8"/>
  <dimension ref="A1:H22"/>
  <sheetViews>
    <sheetView zoomScale="85" zoomScaleNormal="85" workbookViewId="0"/>
  </sheetViews>
  <sheetFormatPr defaultRowHeight="16.5"/>
  <cols>
    <col min="1" max="1" width="11.125" style="2" bestFit="1" customWidth="1"/>
    <col min="2" max="2" width="33" customWidth="1"/>
    <col min="3" max="3" width="21.5" customWidth="1"/>
    <col min="4" max="4" width="9.25" style="1" bestFit="1" customWidth="1"/>
    <col min="5" max="5" width="9" style="1"/>
    <col min="6" max="6" width="11" style="1" bestFit="1" customWidth="1"/>
    <col min="8" max="8" width="65.75" bestFit="1" customWidth="1"/>
  </cols>
  <sheetData>
    <row r="1" spans="1:8" s="3" customFormat="1">
      <c r="A1" s="4" t="s">
        <v>3</v>
      </c>
      <c r="B1" s="5" t="s">
        <v>23</v>
      </c>
      <c r="C1" s="5" t="s">
        <v>6</v>
      </c>
      <c r="D1" s="6" t="s">
        <v>0</v>
      </c>
      <c r="E1" s="6" t="s">
        <v>1</v>
      </c>
      <c r="F1" s="6" t="s">
        <v>2</v>
      </c>
      <c r="H1" s="3" t="s">
        <v>26</v>
      </c>
    </row>
    <row r="2" spans="1:8">
      <c r="A2" s="7">
        <v>42917</v>
      </c>
      <c r="B2" s="8" t="s">
        <v>4</v>
      </c>
      <c r="C2" s="10" t="str">
        <f>VLOOKUP(B2,세로표!$A$2:$B$15,2,FALSE)</f>
        <v>필기류</v>
      </c>
      <c r="D2" s="9">
        <v>200</v>
      </c>
      <c r="E2" s="9">
        <v>100</v>
      </c>
      <c r="F2" s="9">
        <f t="shared" ref="F2:F20" si="0">D2*E2</f>
        <v>20000</v>
      </c>
      <c r="H2" s="22" t="s">
        <v>86</v>
      </c>
    </row>
    <row r="3" spans="1:8">
      <c r="A3" s="7">
        <v>42917</v>
      </c>
      <c r="B3" s="8" t="s">
        <v>21</v>
      </c>
      <c r="C3" s="10" t="str">
        <f>VLOOKUP(B3,세로표!$A$2:$B$15,2,FALSE)</f>
        <v>노트</v>
      </c>
      <c r="D3" s="9">
        <v>150</v>
      </c>
      <c r="E3" s="9">
        <v>6000</v>
      </c>
      <c r="F3" s="9">
        <f t="shared" si="0"/>
        <v>900000</v>
      </c>
      <c r="H3" s="22" t="s">
        <v>87</v>
      </c>
    </row>
    <row r="4" spans="1:8">
      <c r="A4" s="7">
        <v>42917</v>
      </c>
      <c r="B4" s="8" t="s">
        <v>13</v>
      </c>
      <c r="C4" s="10" t="str">
        <f>VLOOKUP(B4,세로표!$A$2:$B$15,2,FALSE)</f>
        <v>기타</v>
      </c>
      <c r="D4" s="9">
        <v>20</v>
      </c>
      <c r="E4" s="9">
        <v>1700</v>
      </c>
      <c r="F4" s="9">
        <f t="shared" si="0"/>
        <v>34000</v>
      </c>
      <c r="H4" s="22" t="s">
        <v>88</v>
      </c>
    </row>
    <row r="5" spans="1:8">
      <c r="A5" s="7">
        <v>42917</v>
      </c>
      <c r="B5" s="8" t="s">
        <v>14</v>
      </c>
      <c r="C5" s="10" t="str">
        <f>VLOOKUP(B5,세로표!$A$2:$B$15,2,FALSE)</f>
        <v>기타</v>
      </c>
      <c r="D5" s="9">
        <v>20</v>
      </c>
      <c r="E5" s="9">
        <v>2300</v>
      </c>
      <c r="F5" s="9">
        <f t="shared" si="0"/>
        <v>46000</v>
      </c>
      <c r="H5" s="22" t="s">
        <v>89</v>
      </c>
    </row>
    <row r="6" spans="1:8">
      <c r="A6" s="7">
        <v>42918</v>
      </c>
      <c r="B6" s="8" t="s">
        <v>8</v>
      </c>
      <c r="C6" s="10" t="str">
        <f>VLOOKUP(B6,세로표!$A$2:$B$15,2,FALSE)</f>
        <v>노트</v>
      </c>
      <c r="D6" s="9">
        <v>20</v>
      </c>
      <c r="E6" s="9">
        <v>2500</v>
      </c>
      <c r="F6" s="9">
        <f t="shared" si="0"/>
        <v>50000</v>
      </c>
      <c r="H6" s="22" t="s">
        <v>90</v>
      </c>
    </row>
    <row r="7" spans="1:8">
      <c r="A7" s="7">
        <v>42920</v>
      </c>
      <c r="B7" s="8" t="s">
        <v>4</v>
      </c>
      <c r="C7" s="10" t="str">
        <f>VLOOKUP(B7,세로표!$A$2:$B$15,2,FALSE)</f>
        <v>필기류</v>
      </c>
      <c r="D7" s="9">
        <v>250</v>
      </c>
      <c r="E7" s="9">
        <v>100</v>
      </c>
      <c r="F7" s="9">
        <f t="shared" si="0"/>
        <v>25000</v>
      </c>
      <c r="H7" s="22" t="s">
        <v>91</v>
      </c>
    </row>
    <row r="8" spans="1:8">
      <c r="A8" s="7">
        <v>42921</v>
      </c>
      <c r="B8" s="8" t="s">
        <v>12</v>
      </c>
      <c r="C8" s="10" t="str">
        <f>VLOOKUP(B8,세로표!$A$2:$B$15,2,FALSE)</f>
        <v>필기류</v>
      </c>
      <c r="D8" s="9">
        <v>10</v>
      </c>
      <c r="E8" s="9">
        <v>6000</v>
      </c>
      <c r="F8" s="9">
        <f t="shared" si="0"/>
        <v>60000</v>
      </c>
      <c r="H8" s="22" t="s">
        <v>92</v>
      </c>
    </row>
    <row r="9" spans="1:8">
      <c r="A9" s="7">
        <v>42922</v>
      </c>
      <c r="B9" s="8" t="s">
        <v>15</v>
      </c>
      <c r="C9" s="10" t="str">
        <f>VLOOKUP(B9,세로표!$A$2:$B$15,2,FALSE)</f>
        <v>기타</v>
      </c>
      <c r="D9" s="9">
        <v>30</v>
      </c>
      <c r="E9" s="9">
        <v>900</v>
      </c>
      <c r="F9" s="9">
        <f t="shared" si="0"/>
        <v>27000</v>
      </c>
      <c r="H9" s="22" t="s">
        <v>93</v>
      </c>
    </row>
    <row r="10" spans="1:8">
      <c r="A10" s="7">
        <v>42922</v>
      </c>
      <c r="B10" s="8" t="s">
        <v>17</v>
      </c>
      <c r="C10" s="10" t="str">
        <f>VLOOKUP(B10,세로표!$A$2:$B$15,2,FALSE)</f>
        <v>필기류</v>
      </c>
      <c r="D10" s="9">
        <v>30</v>
      </c>
      <c r="E10" s="9">
        <v>3000</v>
      </c>
      <c r="F10" s="9">
        <f t="shared" si="0"/>
        <v>90000</v>
      </c>
      <c r="H10" s="22" t="s">
        <v>94</v>
      </c>
    </row>
    <row r="11" spans="1:8">
      <c r="A11" s="7">
        <v>42922</v>
      </c>
      <c r="B11" s="8" t="s">
        <v>16</v>
      </c>
      <c r="C11" s="10" t="str">
        <f>VLOOKUP(B11,세로표!$A$2:$B$15,2,FALSE)</f>
        <v>기타</v>
      </c>
      <c r="D11" s="9">
        <v>50</v>
      </c>
      <c r="E11" s="9">
        <v>300</v>
      </c>
      <c r="F11" s="9">
        <f t="shared" si="0"/>
        <v>15000</v>
      </c>
      <c r="H11" s="22" t="s">
        <v>95</v>
      </c>
    </row>
    <row r="12" spans="1:8">
      <c r="A12" s="7">
        <v>42928</v>
      </c>
      <c r="B12" s="8" t="s">
        <v>12</v>
      </c>
      <c r="C12" s="10" t="str">
        <f>VLOOKUP(B12,세로표!$A$2:$B$15,2,FALSE)</f>
        <v>필기류</v>
      </c>
      <c r="D12" s="9">
        <v>10</v>
      </c>
      <c r="E12" s="9">
        <v>6000</v>
      </c>
      <c r="F12" s="9">
        <f t="shared" si="0"/>
        <v>60000</v>
      </c>
      <c r="H12" s="22" t="s">
        <v>96</v>
      </c>
    </row>
    <row r="13" spans="1:8">
      <c r="A13" s="7">
        <v>42928</v>
      </c>
      <c r="B13" s="8" t="s">
        <v>18</v>
      </c>
      <c r="C13" s="10" t="str">
        <f>VLOOKUP(B13,세로표!$A$2:$B$15,2,FALSE)</f>
        <v>필기류</v>
      </c>
      <c r="D13" s="9">
        <v>15</v>
      </c>
      <c r="E13" s="9">
        <v>4300</v>
      </c>
      <c r="F13" s="9">
        <f t="shared" si="0"/>
        <v>64500</v>
      </c>
      <c r="H13" s="22" t="s">
        <v>97</v>
      </c>
    </row>
    <row r="14" spans="1:8">
      <c r="A14" s="7">
        <v>42928</v>
      </c>
      <c r="B14" s="8" t="s">
        <v>19</v>
      </c>
      <c r="C14" s="10" t="str">
        <f>VLOOKUP(B14,세로표!$A$2:$B$15,2,FALSE)</f>
        <v>기타</v>
      </c>
      <c r="D14" s="9">
        <v>50</v>
      </c>
      <c r="E14" s="9">
        <v>950</v>
      </c>
      <c r="F14" s="9">
        <f t="shared" si="0"/>
        <v>47500</v>
      </c>
      <c r="H14" s="22" t="s">
        <v>98</v>
      </c>
    </row>
    <row r="15" spans="1:8">
      <c r="A15" s="7">
        <v>42928</v>
      </c>
      <c r="B15" s="8" t="s">
        <v>20</v>
      </c>
      <c r="C15" s="10" t="e">
        <f>VLOOKUP(B15,세로표!$A$2:$B$15,2,FALSE)</f>
        <v>#N/A</v>
      </c>
      <c r="D15" s="9">
        <v>10</v>
      </c>
      <c r="E15" s="9">
        <v>4550</v>
      </c>
      <c r="F15" s="9">
        <f t="shared" si="0"/>
        <v>45500</v>
      </c>
      <c r="H15" s="22" t="s">
        <v>99</v>
      </c>
    </row>
    <row r="16" spans="1:8">
      <c r="A16" s="7">
        <v>42948</v>
      </c>
      <c r="B16" s="8" t="s">
        <v>4</v>
      </c>
      <c r="C16" s="10" t="str">
        <f>VLOOKUP(B16,세로표!$A$2:$B$15,2,FALSE)</f>
        <v>필기류</v>
      </c>
      <c r="D16" s="9">
        <v>200</v>
      </c>
      <c r="E16" s="9">
        <v>100</v>
      </c>
      <c r="F16" s="9">
        <f t="shared" si="0"/>
        <v>20000</v>
      </c>
      <c r="H16" s="22" t="s">
        <v>100</v>
      </c>
    </row>
    <row r="17" spans="1:8">
      <c r="A17" s="7">
        <v>42948</v>
      </c>
      <c r="B17" s="8" t="s">
        <v>10</v>
      </c>
      <c r="C17" s="10" t="str">
        <f>VLOOKUP(B17,세로표!$A$2:$B$15,2,FALSE)</f>
        <v>노트</v>
      </c>
      <c r="D17" s="9">
        <v>30</v>
      </c>
      <c r="E17" s="9">
        <v>5000</v>
      </c>
      <c r="F17" s="9">
        <f t="shared" si="0"/>
        <v>150000</v>
      </c>
      <c r="H17" s="22" t="s">
        <v>101</v>
      </c>
    </row>
    <row r="18" spans="1:8">
      <c r="A18" s="7">
        <v>42948</v>
      </c>
      <c r="B18" s="8" t="s">
        <v>9</v>
      </c>
      <c r="C18" s="10" t="str">
        <f>VLOOKUP(B18,세로표!$A$2:$B$15,2,FALSE)</f>
        <v>노트</v>
      </c>
      <c r="D18" s="9">
        <v>25</v>
      </c>
      <c r="E18" s="9">
        <v>5000</v>
      </c>
      <c r="F18" s="9">
        <f t="shared" si="0"/>
        <v>125000</v>
      </c>
      <c r="H18" s="22" t="s">
        <v>102</v>
      </c>
    </row>
    <row r="19" spans="1:8">
      <c r="A19" s="7">
        <v>42951</v>
      </c>
      <c r="B19" s="8" t="s">
        <v>12</v>
      </c>
      <c r="C19" s="10" t="str">
        <f>VLOOKUP(B19,세로표!$A$2:$B$15,2,FALSE)</f>
        <v>필기류</v>
      </c>
      <c r="D19" s="9">
        <v>10</v>
      </c>
      <c r="E19" s="9">
        <v>6000</v>
      </c>
      <c r="F19" s="9">
        <f t="shared" si="0"/>
        <v>60000</v>
      </c>
      <c r="H19" s="22" t="s">
        <v>103</v>
      </c>
    </row>
    <row r="20" spans="1:8">
      <c r="A20" s="7">
        <v>42951</v>
      </c>
      <c r="B20" s="8" t="s">
        <v>4</v>
      </c>
      <c r="C20" s="10" t="str">
        <f>VLOOKUP(B20,세로표!$A$2:$B$15,2,FALSE)</f>
        <v>필기류</v>
      </c>
      <c r="D20" s="9">
        <v>250</v>
      </c>
      <c r="E20" s="9">
        <v>100</v>
      </c>
      <c r="F20" s="9">
        <f t="shared" si="0"/>
        <v>25000</v>
      </c>
      <c r="H20" s="22" t="s">
        <v>104</v>
      </c>
    </row>
    <row r="22" spans="1:8">
      <c r="H22" s="22"/>
    </row>
  </sheetData>
  <sortState xmlns:xlrd2="http://schemas.microsoft.com/office/spreadsheetml/2017/richdata2" ref="A2:I44">
    <sortCondition ref="A2:A44"/>
    <sortCondition ref="B2:B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수식</vt:lpstr>
      <vt:lpstr>함수</vt:lpstr>
      <vt:lpstr>데이터</vt:lpstr>
      <vt:lpstr>가로표</vt:lpstr>
      <vt:lpstr>거래처별판매실적-배열수식</vt:lpstr>
      <vt:lpstr>세로표</vt:lpstr>
      <vt:lpstr>거래처별판매실적-VLOOKUP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2023-05-01T15:22:06Z</dcterms:modified>
</cp:coreProperties>
</file>