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ntifyPro\부동산 강의\엑셀로 만드는 부동산 Financial Modeling\"/>
    </mc:Choice>
  </mc:AlternateContent>
  <xr:revisionPtr revIDLastSave="0" documentId="8_{2F32B49D-8A72-4DED-9A60-505CBDA1D0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1" i="12" l="1"/>
  <c r="F340" i="12"/>
  <c r="I345" i="12"/>
  <c r="I344" i="12"/>
  <c r="J343" i="12"/>
  <c r="J344" i="12" s="1"/>
  <c r="K343" i="12" s="1"/>
  <c r="I343" i="12"/>
  <c r="H345" i="12"/>
  <c r="H344" i="12"/>
  <c r="H343" i="12"/>
  <c r="BY342" i="12"/>
  <c r="BX342" i="12"/>
  <c r="BW342" i="12"/>
  <c r="BV342" i="12"/>
  <c r="BU342" i="12"/>
  <c r="BT342" i="12"/>
  <c r="BS342" i="12"/>
  <c r="BR342" i="12"/>
  <c r="BQ342" i="12"/>
  <c r="BP342" i="12"/>
  <c r="BO342" i="12"/>
  <c r="BN342" i="12"/>
  <c r="BM342" i="12"/>
  <c r="BL342" i="12"/>
  <c r="BK342" i="12"/>
  <c r="BJ342" i="12"/>
  <c r="BI342" i="12"/>
  <c r="BH342" i="12"/>
  <c r="BG342" i="12"/>
  <c r="BF342" i="12"/>
  <c r="BE342" i="12"/>
  <c r="BD342" i="12"/>
  <c r="BC342" i="12"/>
  <c r="BB342" i="12"/>
  <c r="BA342" i="12"/>
  <c r="AZ342" i="12"/>
  <c r="AY342" i="12"/>
  <c r="AX342" i="12"/>
  <c r="AW342" i="12"/>
  <c r="AV342" i="12"/>
  <c r="AU342" i="12"/>
  <c r="AT342" i="12"/>
  <c r="AS342" i="12"/>
  <c r="AR342" i="12"/>
  <c r="AQ342" i="12"/>
  <c r="AP342" i="12"/>
  <c r="AO342" i="12"/>
  <c r="AN342" i="12"/>
  <c r="AM342" i="12"/>
  <c r="AL342" i="12"/>
  <c r="AK342" i="12"/>
  <c r="AJ342" i="12"/>
  <c r="AI342" i="12"/>
  <c r="AH342" i="12"/>
  <c r="AG342" i="12"/>
  <c r="AF342" i="12"/>
  <c r="AE342" i="12"/>
  <c r="AD342" i="12"/>
  <c r="AC342" i="12"/>
  <c r="AB342" i="12"/>
  <c r="AA342" i="12"/>
  <c r="Z342" i="12"/>
  <c r="Y342" i="12"/>
  <c r="X342" i="12"/>
  <c r="W342" i="12"/>
  <c r="V342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BY341" i="12"/>
  <c r="BX341" i="12"/>
  <c r="BW341" i="12"/>
  <c r="BV341" i="12"/>
  <c r="BU341" i="12"/>
  <c r="BT341" i="12"/>
  <c r="BS341" i="12"/>
  <c r="BR341" i="12"/>
  <c r="BQ341" i="12"/>
  <c r="BP341" i="12"/>
  <c r="BO341" i="12"/>
  <c r="BN341" i="12"/>
  <c r="BM341" i="12"/>
  <c r="BL341" i="12"/>
  <c r="BK341" i="12"/>
  <c r="BJ341" i="12"/>
  <c r="BI341" i="12"/>
  <c r="BH341" i="12"/>
  <c r="BG341" i="12"/>
  <c r="BF341" i="12"/>
  <c r="BE341" i="12"/>
  <c r="BD341" i="12"/>
  <c r="BC341" i="12"/>
  <c r="BB341" i="12"/>
  <c r="BA341" i="12"/>
  <c r="AZ341" i="12"/>
  <c r="AY341" i="12"/>
  <c r="AX341" i="12"/>
  <c r="AW341" i="12"/>
  <c r="AV341" i="12"/>
  <c r="AU341" i="12"/>
  <c r="AT341" i="12"/>
  <c r="AS341" i="12"/>
  <c r="AR341" i="12"/>
  <c r="AQ341" i="12"/>
  <c r="AP341" i="12"/>
  <c r="AO341" i="12"/>
  <c r="AN341" i="12"/>
  <c r="AM341" i="12"/>
  <c r="AL341" i="12"/>
  <c r="AK341" i="12"/>
  <c r="AJ341" i="12"/>
  <c r="AI341" i="12"/>
  <c r="AH341" i="12"/>
  <c r="AG341" i="12"/>
  <c r="AF341" i="12"/>
  <c r="AE341" i="12"/>
  <c r="AD341" i="12"/>
  <c r="AC341" i="12"/>
  <c r="AB341" i="12"/>
  <c r="AA341" i="12"/>
  <c r="Z341" i="12"/>
  <c r="Y341" i="12"/>
  <c r="X341" i="12"/>
  <c r="W341" i="12"/>
  <c r="V341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BY340" i="12"/>
  <c r="BX340" i="12"/>
  <c r="BW340" i="12"/>
  <c r="BV340" i="12"/>
  <c r="BU340" i="12"/>
  <c r="BT340" i="12"/>
  <c r="BS340" i="12"/>
  <c r="BR340" i="12"/>
  <c r="BQ340" i="12"/>
  <c r="BP340" i="12"/>
  <c r="BO340" i="12"/>
  <c r="BN340" i="12"/>
  <c r="BM340" i="12"/>
  <c r="BL340" i="12"/>
  <c r="BK340" i="12"/>
  <c r="BJ340" i="12"/>
  <c r="BI340" i="12"/>
  <c r="BH340" i="12"/>
  <c r="BG340" i="12"/>
  <c r="BF340" i="12"/>
  <c r="BE340" i="12"/>
  <c r="BD340" i="12"/>
  <c r="BC340" i="12"/>
  <c r="BB340" i="12"/>
  <c r="BA340" i="12"/>
  <c r="AZ340" i="12"/>
  <c r="AY340" i="12"/>
  <c r="AX340" i="12"/>
  <c r="AW340" i="12"/>
  <c r="AV340" i="12"/>
  <c r="AU340" i="12"/>
  <c r="AT340" i="12"/>
  <c r="AS340" i="12"/>
  <c r="AR340" i="12"/>
  <c r="AQ340" i="12"/>
  <c r="AP340" i="12"/>
  <c r="AO340" i="12"/>
  <c r="AN340" i="12"/>
  <c r="AM340" i="12"/>
  <c r="AL340" i="12"/>
  <c r="AK340" i="12"/>
  <c r="AJ340" i="12"/>
  <c r="AI340" i="12"/>
  <c r="AH340" i="12"/>
  <c r="AG340" i="12"/>
  <c r="AF340" i="12"/>
  <c r="AE340" i="12"/>
  <c r="AD340" i="12"/>
  <c r="AC340" i="12"/>
  <c r="AB340" i="12"/>
  <c r="AA340" i="12"/>
  <c r="Z340" i="12"/>
  <c r="Y340" i="12"/>
  <c r="X340" i="12"/>
  <c r="W340" i="12"/>
  <c r="V340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H341" i="12"/>
  <c r="H342" i="12"/>
  <c r="B277" i="12"/>
  <c r="D335" i="12" s="1"/>
  <c r="F314" i="12"/>
  <c r="F311" i="12"/>
  <c r="F310" i="12"/>
  <c r="F285" i="12"/>
  <c r="H296" i="12" s="1"/>
  <c r="F283" i="12"/>
  <c r="F282" i="12"/>
  <c r="F281" i="12"/>
  <c r="F280" i="12"/>
  <c r="BW279" i="12" s="1"/>
  <c r="AG279" i="12"/>
  <c r="B215" i="12"/>
  <c r="D275" i="12" s="1"/>
  <c r="BG269" i="12"/>
  <c r="BB269" i="12"/>
  <c r="AK269" i="12"/>
  <c r="AI269" i="12"/>
  <c r="AH269" i="12"/>
  <c r="F256" i="12"/>
  <c r="F254" i="12"/>
  <c r="AF269" i="12" s="1"/>
  <c r="F253" i="12"/>
  <c r="F252" i="12"/>
  <c r="F251" i="12"/>
  <c r="F222" i="12"/>
  <c r="F221" i="12"/>
  <c r="F218" i="12"/>
  <c r="BO217" i="12" s="1"/>
  <c r="B153" i="12"/>
  <c r="D212" i="12" s="1"/>
  <c r="F192" i="12"/>
  <c r="P207" i="12" s="1"/>
  <c r="F161" i="12"/>
  <c r="H172" i="12" s="1"/>
  <c r="F160" i="12"/>
  <c r="F156" i="12"/>
  <c r="BF155" i="12" s="1"/>
  <c r="J155" i="12"/>
  <c r="D211" i="12"/>
  <c r="B91" i="12"/>
  <c r="F131" i="12" s="1"/>
  <c r="F129" i="12"/>
  <c r="F95" i="12"/>
  <c r="F94" i="12"/>
  <c r="BN93" i="12" s="1"/>
  <c r="F125" i="12"/>
  <c r="D89" i="12"/>
  <c r="D88" i="12"/>
  <c r="D87" i="12"/>
  <c r="F36" i="12"/>
  <c r="F35" i="12"/>
  <c r="F34" i="12"/>
  <c r="F33" i="12"/>
  <c r="F32" i="12"/>
  <c r="BF50" i="12" s="1"/>
  <c r="F37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BI50" i="12"/>
  <c r="Q50" i="12"/>
  <c r="K344" i="12" l="1"/>
  <c r="L343" i="12" s="1"/>
  <c r="K345" i="12"/>
  <c r="J345" i="12"/>
  <c r="Z50" i="12"/>
  <c r="BK50" i="12"/>
  <c r="AA50" i="12"/>
  <c r="BW50" i="12"/>
  <c r="AD50" i="12"/>
  <c r="AG50" i="12"/>
  <c r="AI50" i="12"/>
  <c r="AU50" i="12"/>
  <c r="BB50" i="12"/>
  <c r="BE50" i="12"/>
  <c r="BT93" i="12"/>
  <c r="W217" i="12"/>
  <c r="BQ50" i="12"/>
  <c r="AB50" i="12"/>
  <c r="BH50" i="12"/>
  <c r="BV217" i="12"/>
  <c r="I217" i="12"/>
  <c r="BN101" i="12"/>
  <c r="BL93" i="12"/>
  <c r="BL101" i="12" s="1"/>
  <c r="BM93" i="12"/>
  <c r="BM101" i="12" s="1"/>
  <c r="AH93" i="12"/>
  <c r="AH101" i="12" s="1"/>
  <c r="AG93" i="12"/>
  <c r="Z93" i="12"/>
  <c r="Z101" i="12" s="1"/>
  <c r="U93" i="12"/>
  <c r="U101" i="12" s="1"/>
  <c r="AN50" i="12"/>
  <c r="AI279" i="12"/>
  <c r="L50" i="12"/>
  <c r="BR50" i="12"/>
  <c r="M50" i="12"/>
  <c r="AO50" i="12"/>
  <c r="BS50" i="12"/>
  <c r="AH155" i="12"/>
  <c r="AS279" i="12"/>
  <c r="AS287" i="12" s="1"/>
  <c r="AS288" i="12" s="1"/>
  <c r="AS289" i="12" s="1"/>
  <c r="N50" i="12"/>
  <c r="AP50" i="12"/>
  <c r="BT50" i="12"/>
  <c r="BP279" i="12"/>
  <c r="BP287" i="12" s="1"/>
  <c r="BP288" i="12" s="1"/>
  <c r="BP289" i="12" s="1"/>
  <c r="P50" i="12"/>
  <c r="AT50" i="12"/>
  <c r="BV50" i="12"/>
  <c r="BJ174" i="12"/>
  <c r="BY298" i="12"/>
  <c r="U50" i="12"/>
  <c r="AW50" i="12"/>
  <c r="BY50" i="12"/>
  <c r="N279" i="12"/>
  <c r="N287" i="12" s="1"/>
  <c r="N288" i="12" s="1"/>
  <c r="N289" i="12" s="1"/>
  <c r="AU279" i="12"/>
  <c r="AU287" i="12" s="1"/>
  <c r="AU288" i="12" s="1"/>
  <c r="AU289" i="12" s="1"/>
  <c r="Q279" i="12"/>
  <c r="Q287" i="12" s="1"/>
  <c r="Q288" i="12" s="1"/>
  <c r="Q289" i="12" s="1"/>
  <c r="AV279" i="12"/>
  <c r="AV287" i="12" s="1"/>
  <c r="AV288" i="12" s="1"/>
  <c r="AV289" i="12" s="1"/>
  <c r="R279" i="12"/>
  <c r="R287" i="12" s="1"/>
  <c r="R288" i="12" s="1"/>
  <c r="R289" i="12" s="1"/>
  <c r="AW279" i="12"/>
  <c r="S279" i="12"/>
  <c r="S287" i="12" s="1"/>
  <c r="S288" i="12" s="1"/>
  <c r="S289" i="12" s="1"/>
  <c r="AZ279" i="12"/>
  <c r="T279" i="12"/>
  <c r="T287" i="12" s="1"/>
  <c r="T288" i="12" s="1"/>
  <c r="T289" i="12" s="1"/>
  <c r="BA279" i="12"/>
  <c r="BA287" i="12" s="1"/>
  <c r="BA288" i="12" s="1"/>
  <c r="BA289" i="12" s="1"/>
  <c r="BA298" i="12"/>
  <c r="AE279" i="12"/>
  <c r="AE287" i="12" s="1"/>
  <c r="AE288" i="12" s="1"/>
  <c r="AE289" i="12" s="1"/>
  <c r="BJ279" i="12"/>
  <c r="BJ287" i="12" s="1"/>
  <c r="BJ288" i="12" s="1"/>
  <c r="BJ289" i="12" s="1"/>
  <c r="AC279" i="12"/>
  <c r="AC287" i="12" s="1"/>
  <c r="AC288" i="12" s="1"/>
  <c r="AC289" i="12" s="1"/>
  <c r="BH279" i="12"/>
  <c r="BH287" i="12" s="1"/>
  <c r="BH288" i="12" s="1"/>
  <c r="BH289" i="12" s="1"/>
  <c r="AD279" i="12"/>
  <c r="AD287" i="12" s="1"/>
  <c r="AD288" i="12" s="1"/>
  <c r="AD289" i="12" s="1"/>
  <c r="BI279" i="12"/>
  <c r="BI287" i="12" s="1"/>
  <c r="BI288" i="12" s="1"/>
  <c r="BI289" i="12" s="1"/>
  <c r="AF279" i="12"/>
  <c r="AF287" i="12" s="1"/>
  <c r="AF288" i="12" s="1"/>
  <c r="AF289" i="12" s="1"/>
  <c r="BM279" i="12"/>
  <c r="BM287" i="12" s="1"/>
  <c r="BM288" i="12" s="1"/>
  <c r="BM289" i="12" s="1"/>
  <c r="AG287" i="12"/>
  <c r="AG288" i="12" s="1"/>
  <c r="AG289" i="12" s="1"/>
  <c r="H298" i="12"/>
  <c r="H299" i="12" s="1"/>
  <c r="I296" i="12" s="1"/>
  <c r="BD298" i="12"/>
  <c r="I298" i="12"/>
  <c r="BE298" i="12"/>
  <c r="O279" i="12"/>
  <c r="O287" i="12" s="1"/>
  <c r="O288" i="12" s="1"/>
  <c r="O289" i="12" s="1"/>
  <c r="AJ279" i="12"/>
  <c r="AJ287" i="12" s="1"/>
  <c r="AJ288" i="12" s="1"/>
  <c r="AJ289" i="12" s="1"/>
  <c r="BN279" i="12"/>
  <c r="BN287" i="12" s="1"/>
  <c r="BN288" i="12" s="1"/>
  <c r="BN289" i="12" s="1"/>
  <c r="AA298" i="12"/>
  <c r="BW298" i="12"/>
  <c r="AZ287" i="12"/>
  <c r="AZ288" i="12" s="1"/>
  <c r="AZ289" i="12" s="1"/>
  <c r="BW287" i="12"/>
  <c r="BW288" i="12" s="1"/>
  <c r="BW289" i="12" s="1"/>
  <c r="AI287" i="12"/>
  <c r="AI288" i="12" s="1"/>
  <c r="AI289" i="12" s="1"/>
  <c r="J298" i="12"/>
  <c r="BF298" i="12"/>
  <c r="K298" i="12"/>
  <c r="BG298" i="12"/>
  <c r="Y298" i="12"/>
  <c r="BU298" i="12"/>
  <c r="Z298" i="12"/>
  <c r="BV298" i="12"/>
  <c r="P279" i="12"/>
  <c r="P287" i="12" s="1"/>
  <c r="P288" i="12" s="1"/>
  <c r="P289" i="12" s="1"/>
  <c r="AR279" i="12"/>
  <c r="AR287" i="12" s="1"/>
  <c r="AR288" i="12" s="1"/>
  <c r="AR289" i="12" s="1"/>
  <c r="BO279" i="12"/>
  <c r="BO287" i="12" s="1"/>
  <c r="BO288" i="12" s="1"/>
  <c r="BO289" i="12" s="1"/>
  <c r="AC298" i="12"/>
  <c r="AW287" i="12"/>
  <c r="AW288" i="12" s="1"/>
  <c r="AW289" i="12" s="1"/>
  <c r="AF298" i="12"/>
  <c r="AK298" i="12"/>
  <c r="BO298" i="12"/>
  <c r="BC298" i="12"/>
  <c r="AQ298" i="12"/>
  <c r="AE298" i="12"/>
  <c r="S298" i="12"/>
  <c r="BN298" i="12"/>
  <c r="BB298" i="12"/>
  <c r="AP298" i="12"/>
  <c r="AD298" i="12"/>
  <c r="R298" i="12"/>
  <c r="BR279" i="12"/>
  <c r="BR287" i="12" s="1"/>
  <c r="BR288" i="12" s="1"/>
  <c r="BR289" i="12" s="1"/>
  <c r="BF279" i="12"/>
  <c r="BF287" i="12" s="1"/>
  <c r="BF288" i="12" s="1"/>
  <c r="BF289" i="12" s="1"/>
  <c r="AT279" i="12"/>
  <c r="AT287" i="12" s="1"/>
  <c r="AT288" i="12" s="1"/>
  <c r="AT289" i="12" s="1"/>
  <c r="AH279" i="12"/>
  <c r="AH287" i="12" s="1"/>
  <c r="AH288" i="12" s="1"/>
  <c r="AH289" i="12" s="1"/>
  <c r="V279" i="12"/>
  <c r="V287" i="12" s="1"/>
  <c r="V288" i="12" s="1"/>
  <c r="V289" i="12" s="1"/>
  <c r="J279" i="12"/>
  <c r="J287" i="12" s="1"/>
  <c r="J288" i="12" s="1"/>
  <c r="J289" i="12" s="1"/>
  <c r="BX298" i="12"/>
  <c r="BL298" i="12"/>
  <c r="AZ298" i="12"/>
  <c r="AN298" i="12"/>
  <c r="AB298" i="12"/>
  <c r="P298" i="12"/>
  <c r="BQ298" i="12"/>
  <c r="AY298" i="12"/>
  <c r="AJ298" i="12"/>
  <c r="U298" i="12"/>
  <c r="BY279" i="12"/>
  <c r="BY287" i="12" s="1"/>
  <c r="BY288" i="12" s="1"/>
  <c r="BY289" i="12" s="1"/>
  <c r="BL279" i="12"/>
  <c r="BL287" i="12" s="1"/>
  <c r="BL288" i="12" s="1"/>
  <c r="BL289" i="12" s="1"/>
  <c r="AY279" i="12"/>
  <c r="AY287" i="12" s="1"/>
  <c r="AY288" i="12" s="1"/>
  <c r="AY289" i="12" s="1"/>
  <c r="AL279" i="12"/>
  <c r="AL287" i="12" s="1"/>
  <c r="AL288" i="12" s="1"/>
  <c r="AL289" i="12" s="1"/>
  <c r="Y279" i="12"/>
  <c r="Y287" i="12" s="1"/>
  <c r="Y288" i="12" s="1"/>
  <c r="Y289" i="12" s="1"/>
  <c r="L279" i="12"/>
  <c r="L287" i="12" s="1"/>
  <c r="L288" i="12" s="1"/>
  <c r="L289" i="12" s="1"/>
  <c r="BP298" i="12"/>
  <c r="AX298" i="12"/>
  <c r="AI298" i="12"/>
  <c r="T298" i="12"/>
  <c r="BX279" i="12"/>
  <c r="BX287" i="12" s="1"/>
  <c r="BX288" i="12" s="1"/>
  <c r="BX289" i="12" s="1"/>
  <c r="BK279" i="12"/>
  <c r="BK287" i="12" s="1"/>
  <c r="BK288" i="12" s="1"/>
  <c r="BK289" i="12" s="1"/>
  <c r="AX279" i="12"/>
  <c r="AX287" i="12" s="1"/>
  <c r="AX288" i="12" s="1"/>
  <c r="AX289" i="12" s="1"/>
  <c r="AK279" i="12"/>
  <c r="AK287" i="12" s="1"/>
  <c r="AK288" i="12" s="1"/>
  <c r="AK289" i="12" s="1"/>
  <c r="X279" i="12"/>
  <c r="X287" i="12" s="1"/>
  <c r="X288" i="12" s="1"/>
  <c r="X289" i="12" s="1"/>
  <c r="K279" i="12"/>
  <c r="K287" i="12" s="1"/>
  <c r="K288" i="12" s="1"/>
  <c r="K289" i="12" s="1"/>
  <c r="BM298" i="12"/>
  <c r="AW298" i="12"/>
  <c r="AH298" i="12"/>
  <c r="Q298" i="12"/>
  <c r="BK298" i="12"/>
  <c r="AV298" i="12"/>
  <c r="AG298" i="12"/>
  <c r="O298" i="12"/>
  <c r="BT298" i="12"/>
  <c r="AT298" i="12"/>
  <c r="X298" i="12"/>
  <c r="BV279" i="12"/>
  <c r="BV287" i="12" s="1"/>
  <c r="BV288" i="12" s="1"/>
  <c r="BV289" i="12" s="1"/>
  <c r="BG279" i="12"/>
  <c r="BG287" i="12" s="1"/>
  <c r="BG288" i="12" s="1"/>
  <c r="BG289" i="12" s="1"/>
  <c r="AQ279" i="12"/>
  <c r="AQ287" i="12" s="1"/>
  <c r="AQ288" i="12" s="1"/>
  <c r="AQ289" i="12" s="1"/>
  <c r="AB279" i="12"/>
  <c r="AB287" i="12" s="1"/>
  <c r="AB288" i="12" s="1"/>
  <c r="AB289" i="12" s="1"/>
  <c r="M279" i="12"/>
  <c r="M287" i="12" s="1"/>
  <c r="M288" i="12" s="1"/>
  <c r="M289" i="12" s="1"/>
  <c r="BS298" i="12"/>
  <c r="AS298" i="12"/>
  <c r="W298" i="12"/>
  <c r="BU279" i="12"/>
  <c r="BU287" i="12" s="1"/>
  <c r="BU288" i="12" s="1"/>
  <c r="BU289" i="12" s="1"/>
  <c r="BE279" i="12"/>
  <c r="BE287" i="12" s="1"/>
  <c r="BE288" i="12" s="1"/>
  <c r="BE289" i="12" s="1"/>
  <c r="AP279" i="12"/>
  <c r="AP287" i="12" s="1"/>
  <c r="AP288" i="12" s="1"/>
  <c r="AP289" i="12" s="1"/>
  <c r="AA279" i="12"/>
  <c r="AA287" i="12" s="1"/>
  <c r="AA288" i="12" s="1"/>
  <c r="AA289" i="12" s="1"/>
  <c r="I279" i="12"/>
  <c r="I287" i="12" s="1"/>
  <c r="I288" i="12" s="1"/>
  <c r="I289" i="12" s="1"/>
  <c r="BR298" i="12"/>
  <c r="AR298" i="12"/>
  <c r="V298" i="12"/>
  <c r="BT279" i="12"/>
  <c r="BT287" i="12" s="1"/>
  <c r="BT288" i="12" s="1"/>
  <c r="BT289" i="12" s="1"/>
  <c r="BD279" i="12"/>
  <c r="BD287" i="12" s="1"/>
  <c r="BD288" i="12" s="1"/>
  <c r="BD289" i="12" s="1"/>
  <c r="AO279" i="12"/>
  <c r="AO287" i="12" s="1"/>
  <c r="AO288" i="12" s="1"/>
  <c r="AO289" i="12" s="1"/>
  <c r="Z279" i="12"/>
  <c r="Z287" i="12" s="1"/>
  <c r="Z288" i="12" s="1"/>
  <c r="Z289" i="12" s="1"/>
  <c r="H279" i="12"/>
  <c r="H287" i="12" s="1"/>
  <c r="H288" i="12" s="1"/>
  <c r="H289" i="12" s="1"/>
  <c r="BJ298" i="12"/>
  <c r="AO298" i="12"/>
  <c r="N298" i="12"/>
  <c r="BS279" i="12"/>
  <c r="BS287" i="12" s="1"/>
  <c r="BS288" i="12" s="1"/>
  <c r="BS289" i="12" s="1"/>
  <c r="BC279" i="12"/>
  <c r="BC287" i="12" s="1"/>
  <c r="BC288" i="12" s="1"/>
  <c r="BC289" i="12" s="1"/>
  <c r="AN279" i="12"/>
  <c r="AN287" i="12" s="1"/>
  <c r="AN288" i="12" s="1"/>
  <c r="AN289" i="12" s="1"/>
  <c r="W279" i="12"/>
  <c r="W287" i="12" s="1"/>
  <c r="W288" i="12" s="1"/>
  <c r="W289" i="12" s="1"/>
  <c r="BI298" i="12"/>
  <c r="AM298" i="12"/>
  <c r="M298" i="12"/>
  <c r="BQ279" i="12"/>
  <c r="BQ287" i="12" s="1"/>
  <c r="BQ288" i="12" s="1"/>
  <c r="BQ289" i="12" s="1"/>
  <c r="BB279" i="12"/>
  <c r="BB287" i="12" s="1"/>
  <c r="BB288" i="12" s="1"/>
  <c r="BB289" i="12" s="1"/>
  <c r="AM279" i="12"/>
  <c r="AM287" i="12" s="1"/>
  <c r="AM288" i="12" s="1"/>
  <c r="AM289" i="12" s="1"/>
  <c r="U279" i="12"/>
  <c r="U287" i="12" s="1"/>
  <c r="U288" i="12" s="1"/>
  <c r="U289" i="12" s="1"/>
  <c r="BH298" i="12"/>
  <c r="AL298" i="12"/>
  <c r="L298" i="12"/>
  <c r="AU298" i="12"/>
  <c r="F317" i="12"/>
  <c r="F316" i="12"/>
  <c r="D336" i="12"/>
  <c r="F318" i="12"/>
  <c r="F315" i="12"/>
  <c r="F313" i="12"/>
  <c r="F284" i="12"/>
  <c r="F309" i="12"/>
  <c r="F312" i="12" s="1"/>
  <c r="D337" i="12"/>
  <c r="Y217" i="12"/>
  <c r="Y230" i="12" s="1"/>
  <c r="Y231" i="12" s="1"/>
  <c r="AC217" i="12"/>
  <c r="AC230" i="12" s="1"/>
  <c r="AC231" i="12" s="1"/>
  <c r="BI217" i="12"/>
  <c r="BI230" i="12" s="1"/>
  <c r="BI231" i="12" s="1"/>
  <c r="BJ217" i="12"/>
  <c r="BJ230" i="12" s="1"/>
  <c r="BJ231" i="12" s="1"/>
  <c r="R269" i="12"/>
  <c r="D273" i="12"/>
  <c r="AH217" i="12"/>
  <c r="AH230" i="12" s="1"/>
  <c r="AH231" i="12" s="1"/>
  <c r="BI269" i="12"/>
  <c r="AP217" i="12"/>
  <c r="AP230" i="12" s="1"/>
  <c r="AP231" i="12" s="1"/>
  <c r="BM269" i="12"/>
  <c r="AT217" i="12"/>
  <c r="AT230" i="12" s="1"/>
  <c r="AT231" i="12" s="1"/>
  <c r="BV269" i="12"/>
  <c r="BL217" i="12"/>
  <c r="AC269" i="12"/>
  <c r="AB217" i="12"/>
  <c r="AB230" i="12" s="1"/>
  <c r="AB231" i="12" s="1"/>
  <c r="BU269" i="12"/>
  <c r="BW217" i="12"/>
  <c r="BW230" i="12" s="1"/>
  <c r="BW231" i="12" s="1"/>
  <c r="BK217" i="12"/>
  <c r="BK230" i="12" s="1"/>
  <c r="BK231" i="12" s="1"/>
  <c r="AY217" i="12"/>
  <c r="AY230" i="12" s="1"/>
  <c r="AY231" i="12" s="1"/>
  <c r="AM217" i="12"/>
  <c r="AM230" i="12" s="1"/>
  <c r="AM231" i="12" s="1"/>
  <c r="AA217" i="12"/>
  <c r="AA230" i="12" s="1"/>
  <c r="AA231" i="12" s="1"/>
  <c r="O217" i="12"/>
  <c r="O230" i="12" s="1"/>
  <c r="O231" i="12" s="1"/>
  <c r="H236" i="12"/>
  <c r="BT217" i="12"/>
  <c r="BT230" i="12" s="1"/>
  <c r="BT231" i="12" s="1"/>
  <c r="BH217" i="12"/>
  <c r="BH230" i="12" s="1"/>
  <c r="BH231" i="12" s="1"/>
  <c r="AV217" i="12"/>
  <c r="AV230" i="12" s="1"/>
  <c r="AV231" i="12" s="1"/>
  <c r="AJ217" i="12"/>
  <c r="AJ230" i="12" s="1"/>
  <c r="AJ231" i="12" s="1"/>
  <c r="X217" i="12"/>
  <c r="X230" i="12" s="1"/>
  <c r="X231" i="12" s="1"/>
  <c r="L217" i="12"/>
  <c r="L230" i="12" s="1"/>
  <c r="L231" i="12" s="1"/>
  <c r="BQ217" i="12"/>
  <c r="BQ230" i="12" s="1"/>
  <c r="BQ231" i="12" s="1"/>
  <c r="BC217" i="12"/>
  <c r="BC230" i="12" s="1"/>
  <c r="BC231" i="12" s="1"/>
  <c r="AO217" i="12"/>
  <c r="AO230" i="12" s="1"/>
  <c r="AO231" i="12" s="1"/>
  <c r="Z217" i="12"/>
  <c r="Z230" i="12" s="1"/>
  <c r="Z231" i="12" s="1"/>
  <c r="K217" i="12"/>
  <c r="K230" i="12" s="1"/>
  <c r="K231" i="12" s="1"/>
  <c r="BN217" i="12"/>
  <c r="BN230" i="12" s="1"/>
  <c r="BN231" i="12" s="1"/>
  <c r="AZ217" i="12"/>
  <c r="AK217" i="12"/>
  <c r="V217" i="12"/>
  <c r="V230" i="12" s="1"/>
  <c r="V231" i="12" s="1"/>
  <c r="H217" i="12"/>
  <c r="H230" i="12" s="1"/>
  <c r="H231" i="12" s="1"/>
  <c r="BM217" i="12"/>
  <c r="BM230" i="12" s="1"/>
  <c r="BM231" i="12" s="1"/>
  <c r="AX217" i="12"/>
  <c r="AX230" i="12" s="1"/>
  <c r="AX231" i="12" s="1"/>
  <c r="AI217" i="12"/>
  <c r="AI230" i="12" s="1"/>
  <c r="AI231" i="12" s="1"/>
  <c r="U217" i="12"/>
  <c r="U230" i="12" s="1"/>
  <c r="U231" i="12" s="1"/>
  <c r="BY217" i="12"/>
  <c r="BY230" i="12" s="1"/>
  <c r="BY231" i="12" s="1"/>
  <c r="BF217" i="12"/>
  <c r="BF230" i="12" s="1"/>
  <c r="BF231" i="12" s="1"/>
  <c r="AN217" i="12"/>
  <c r="AN230" i="12" s="1"/>
  <c r="AN231" i="12" s="1"/>
  <c r="S217" i="12"/>
  <c r="BX217" i="12"/>
  <c r="BX230" i="12" s="1"/>
  <c r="BX231" i="12" s="1"/>
  <c r="BE217" i="12"/>
  <c r="BE230" i="12" s="1"/>
  <c r="BE231" i="12" s="1"/>
  <c r="AL217" i="12"/>
  <c r="AL230" i="12" s="1"/>
  <c r="AL231" i="12" s="1"/>
  <c r="R217" i="12"/>
  <c r="R230" i="12" s="1"/>
  <c r="R231" i="12" s="1"/>
  <c r="BU217" i="12"/>
  <c r="BU230" i="12" s="1"/>
  <c r="BU231" i="12" s="1"/>
  <c r="BB217" i="12"/>
  <c r="BB230" i="12" s="1"/>
  <c r="BB231" i="12" s="1"/>
  <c r="AG217" i="12"/>
  <c r="AG230" i="12" s="1"/>
  <c r="AG231" i="12" s="1"/>
  <c r="P217" i="12"/>
  <c r="P230" i="12" s="1"/>
  <c r="P231" i="12" s="1"/>
  <c r="BS217" i="12"/>
  <c r="BS230" i="12" s="1"/>
  <c r="BS231" i="12" s="1"/>
  <c r="BA217" i="12"/>
  <c r="BA230" i="12" s="1"/>
  <c r="BA231" i="12" s="1"/>
  <c r="AF217" i="12"/>
  <c r="AF230" i="12" s="1"/>
  <c r="AF231" i="12" s="1"/>
  <c r="N217" i="12"/>
  <c r="N230" i="12" s="1"/>
  <c r="N231" i="12" s="1"/>
  <c r="BR217" i="12"/>
  <c r="BR230" i="12" s="1"/>
  <c r="BR231" i="12" s="1"/>
  <c r="AW217" i="12"/>
  <c r="AW230" i="12" s="1"/>
  <c r="AW231" i="12" s="1"/>
  <c r="AE217" i="12"/>
  <c r="AE230" i="12" s="1"/>
  <c r="AE231" i="12" s="1"/>
  <c r="M217" i="12"/>
  <c r="M230" i="12" s="1"/>
  <c r="M231" i="12" s="1"/>
  <c r="BP217" i="12"/>
  <c r="BP230" i="12" s="1"/>
  <c r="BP231" i="12" s="1"/>
  <c r="AU217" i="12"/>
  <c r="AU230" i="12" s="1"/>
  <c r="AU231" i="12" s="1"/>
  <c r="AD217" i="12"/>
  <c r="AD230" i="12" s="1"/>
  <c r="AD231" i="12" s="1"/>
  <c r="J217" i="12"/>
  <c r="J230" i="12" s="1"/>
  <c r="J231" i="12" s="1"/>
  <c r="AQ217" i="12"/>
  <c r="AR217" i="12"/>
  <c r="AR230" i="12" s="1"/>
  <c r="AR231" i="12" s="1"/>
  <c r="BV230" i="12"/>
  <c r="BV231" i="12" s="1"/>
  <c r="AQ230" i="12"/>
  <c r="AQ231" i="12" s="1"/>
  <c r="BO230" i="12"/>
  <c r="BO231" i="12" s="1"/>
  <c r="AZ230" i="12"/>
  <c r="AZ231" i="12" s="1"/>
  <c r="AK230" i="12"/>
  <c r="AK231" i="12" s="1"/>
  <c r="W230" i="12"/>
  <c r="W231" i="12" s="1"/>
  <c r="I230" i="12"/>
  <c r="I231" i="12" s="1"/>
  <c r="BL230" i="12"/>
  <c r="BL231" i="12" s="1"/>
  <c r="S230" i="12"/>
  <c r="S231" i="12" s="1"/>
  <c r="AS217" i="12"/>
  <c r="AS230" i="12" s="1"/>
  <c r="AS231" i="12" s="1"/>
  <c r="Q217" i="12"/>
  <c r="Q230" i="12" s="1"/>
  <c r="Q231" i="12" s="1"/>
  <c r="BD217" i="12"/>
  <c r="BD230" i="12" s="1"/>
  <c r="BD231" i="12" s="1"/>
  <c r="T217" i="12"/>
  <c r="T230" i="12" s="1"/>
  <c r="T231" i="12" s="1"/>
  <c r="BG217" i="12"/>
  <c r="BG230" i="12" s="1"/>
  <c r="BG231" i="12" s="1"/>
  <c r="F247" i="12"/>
  <c r="BT269" i="12"/>
  <c r="BH269" i="12"/>
  <c r="AV269" i="12"/>
  <c r="AJ269" i="12"/>
  <c r="X269" i="12"/>
  <c r="L269" i="12"/>
  <c r="BQ269" i="12"/>
  <c r="BE269" i="12"/>
  <c r="AS269" i="12"/>
  <c r="AG269" i="12"/>
  <c r="U269" i="12"/>
  <c r="I269" i="12"/>
  <c r="BS269" i="12"/>
  <c r="BD269" i="12"/>
  <c r="AP269" i="12"/>
  <c r="AB269" i="12"/>
  <c r="N269" i="12"/>
  <c r="BO269" i="12"/>
  <c r="BA269" i="12"/>
  <c r="AM269" i="12"/>
  <c r="Y269" i="12"/>
  <c r="J269" i="12"/>
  <c r="BN269" i="12"/>
  <c r="AZ269" i="12"/>
  <c r="AL269" i="12"/>
  <c r="W269" i="12"/>
  <c r="H269" i="12"/>
  <c r="BR269" i="12"/>
  <c r="AX269" i="12"/>
  <c r="AE269" i="12"/>
  <c r="M269" i="12"/>
  <c r="BP269" i="12"/>
  <c r="AW269" i="12"/>
  <c r="AD269" i="12"/>
  <c r="K269" i="12"/>
  <c r="BL269" i="12"/>
  <c r="AT269" i="12"/>
  <c r="AA269" i="12"/>
  <c r="BK269" i="12"/>
  <c r="AR269" i="12"/>
  <c r="Z269" i="12"/>
  <c r="BJ269" i="12"/>
  <c r="AQ269" i="12"/>
  <c r="V269" i="12"/>
  <c r="AN269" i="12"/>
  <c r="BW269" i="12"/>
  <c r="O269" i="12"/>
  <c r="AO269" i="12"/>
  <c r="BX269" i="12"/>
  <c r="P269" i="12"/>
  <c r="AU269" i="12"/>
  <c r="BY269" i="12"/>
  <c r="Q269" i="12"/>
  <c r="AY269" i="12"/>
  <c r="S269" i="12"/>
  <c r="BC269" i="12"/>
  <c r="T269" i="12"/>
  <c r="BF269" i="12"/>
  <c r="F255" i="12"/>
  <c r="F248" i="12"/>
  <c r="F219" i="12"/>
  <c r="F220" i="12"/>
  <c r="D274" i="12"/>
  <c r="F223" i="12"/>
  <c r="AB236" i="12" s="1"/>
  <c r="F249" i="12"/>
  <c r="AD174" i="12"/>
  <c r="BV174" i="12"/>
  <c r="M155" i="12"/>
  <c r="M168" i="12" s="1"/>
  <c r="M169" i="12" s="1"/>
  <c r="AK155" i="12"/>
  <c r="AK168" i="12" s="1"/>
  <c r="BI155" i="12"/>
  <c r="BI168" i="12" s="1"/>
  <c r="AE174" i="12"/>
  <c r="BW174" i="12"/>
  <c r="AF174" i="12"/>
  <c r="BY174" i="12"/>
  <c r="O155" i="12"/>
  <c r="O168" i="12" s="1"/>
  <c r="AM155" i="12"/>
  <c r="AM168" i="12" s="1"/>
  <c r="BK155" i="12"/>
  <c r="BK168" i="12" s="1"/>
  <c r="P155" i="12"/>
  <c r="AN155" i="12"/>
  <c r="AN168" i="12" s="1"/>
  <c r="BL155" i="12"/>
  <c r="BL168" i="12" s="1"/>
  <c r="AQ174" i="12"/>
  <c r="Q155" i="12"/>
  <c r="Q168" i="12" s="1"/>
  <c r="AO155" i="12"/>
  <c r="AO168" i="12" s="1"/>
  <c r="AO169" i="12" s="1"/>
  <c r="BM155" i="12"/>
  <c r="BM168" i="12" s="1"/>
  <c r="AX174" i="12"/>
  <c r="AY207" i="12"/>
  <c r="V155" i="12"/>
  <c r="AT155" i="12"/>
  <c r="BR155" i="12"/>
  <c r="BR168" i="12" s="1"/>
  <c r="H174" i="12"/>
  <c r="H175" i="12" s="1"/>
  <c r="I172" i="12" s="1"/>
  <c r="AY174" i="12"/>
  <c r="BB207" i="12"/>
  <c r="Y155" i="12"/>
  <c r="Y168" i="12" s="1"/>
  <c r="AW155" i="12"/>
  <c r="AW168" i="12" s="1"/>
  <c r="BU155" i="12"/>
  <c r="BU168" i="12" s="1"/>
  <c r="BU169" i="12" s="1"/>
  <c r="I174" i="12"/>
  <c r="BA174" i="12"/>
  <c r="BC207" i="12"/>
  <c r="AL155" i="12"/>
  <c r="AG174" i="12"/>
  <c r="Z155" i="12"/>
  <c r="Z168" i="12" s="1"/>
  <c r="AX155" i="12"/>
  <c r="BV155" i="12"/>
  <c r="BV168" i="12" s="1"/>
  <c r="N174" i="12"/>
  <c r="BB174" i="12"/>
  <c r="BD207" i="12"/>
  <c r="N155" i="12"/>
  <c r="N168" i="12" s="1"/>
  <c r="N169" i="12" s="1"/>
  <c r="BJ155" i="12"/>
  <c r="BJ168" i="12" s="1"/>
  <c r="BI207" i="12"/>
  <c r="AB155" i="12"/>
  <c r="AB168" i="12" s="1"/>
  <c r="AZ155" i="12"/>
  <c r="BX155" i="12"/>
  <c r="BX168" i="12" s="1"/>
  <c r="U174" i="12"/>
  <c r="BP174" i="12"/>
  <c r="AA155" i="12"/>
  <c r="AA168" i="12" s="1"/>
  <c r="AY155" i="12"/>
  <c r="AY168" i="12" s="1"/>
  <c r="AY169" i="12" s="1"/>
  <c r="BW155" i="12"/>
  <c r="BW168" i="12" s="1"/>
  <c r="O174" i="12"/>
  <c r="BC174" i="12"/>
  <c r="AC155" i="12"/>
  <c r="AC168" i="12" s="1"/>
  <c r="BA155" i="12"/>
  <c r="BA168" i="12" s="1"/>
  <c r="BY155" i="12"/>
  <c r="BY168" i="12" s="1"/>
  <c r="AC174" i="12"/>
  <c r="BQ174" i="12"/>
  <c r="AZ168" i="12"/>
  <c r="P168" i="12"/>
  <c r="BF168" i="12"/>
  <c r="AT168" i="12"/>
  <c r="AH168" i="12"/>
  <c r="V168" i="12"/>
  <c r="J168" i="12"/>
  <c r="AX168" i="12"/>
  <c r="AL168" i="12"/>
  <c r="AI168" i="12"/>
  <c r="BT207" i="12"/>
  <c r="BH207" i="12"/>
  <c r="AV207" i="12"/>
  <c r="AJ207" i="12"/>
  <c r="X207" i="12"/>
  <c r="L207" i="12"/>
  <c r="BS207" i="12"/>
  <c r="BG207" i="12"/>
  <c r="AU207" i="12"/>
  <c r="AI207" i="12"/>
  <c r="W207" i="12"/>
  <c r="K207" i="12"/>
  <c r="BR207" i="12"/>
  <c r="BF207" i="12"/>
  <c r="AT207" i="12"/>
  <c r="AH207" i="12"/>
  <c r="V207" i="12"/>
  <c r="J207" i="12"/>
  <c r="BQ207" i="12"/>
  <c r="BE207" i="12"/>
  <c r="AS207" i="12"/>
  <c r="AG207" i="12"/>
  <c r="U207" i="12"/>
  <c r="I207" i="12"/>
  <c r="BN207" i="12"/>
  <c r="AX207" i="12"/>
  <c r="AD207" i="12"/>
  <c r="N207" i="12"/>
  <c r="BM207" i="12"/>
  <c r="AW207" i="12"/>
  <c r="AC207" i="12"/>
  <c r="M207" i="12"/>
  <c r="BL207" i="12"/>
  <c r="AR207" i="12"/>
  <c r="AB207" i="12"/>
  <c r="H207" i="12"/>
  <c r="BK207" i="12"/>
  <c r="AQ207" i="12"/>
  <c r="AA207" i="12"/>
  <c r="BU207" i="12"/>
  <c r="BA207" i="12"/>
  <c r="AK207" i="12"/>
  <c r="Q207" i="12"/>
  <c r="BW207" i="12"/>
  <c r="AO207" i="12"/>
  <c r="O207" i="12"/>
  <c r="BV207" i="12"/>
  <c r="AN207" i="12"/>
  <c r="BP207" i="12"/>
  <c r="AM207" i="12"/>
  <c r="BO207" i="12"/>
  <c r="AL207" i="12"/>
  <c r="AZ207" i="12"/>
  <c r="S207" i="12"/>
  <c r="AE207" i="12"/>
  <c r="K155" i="12"/>
  <c r="K168" i="12" s="1"/>
  <c r="W155" i="12"/>
  <c r="W168" i="12" s="1"/>
  <c r="AI155" i="12"/>
  <c r="AU155" i="12"/>
  <c r="AU168" i="12" s="1"/>
  <c r="BG155" i="12"/>
  <c r="BG168" i="12" s="1"/>
  <c r="BS155" i="12"/>
  <c r="BS168" i="12" s="1"/>
  <c r="Z174" i="12"/>
  <c r="AR174" i="12"/>
  <c r="BN174" i="12"/>
  <c r="AF207" i="12"/>
  <c r="BM174" i="12"/>
  <c r="L155" i="12"/>
  <c r="L168" i="12" s="1"/>
  <c r="X155" i="12"/>
  <c r="X168" i="12" s="1"/>
  <c r="AJ155" i="12"/>
  <c r="AJ168" i="12" s="1"/>
  <c r="AV155" i="12"/>
  <c r="AV168" i="12" s="1"/>
  <c r="BH155" i="12"/>
  <c r="BH168" i="12" s="1"/>
  <c r="BT155" i="12"/>
  <c r="BT168" i="12" s="1"/>
  <c r="AA174" i="12"/>
  <c r="AS174" i="12"/>
  <c r="BO174" i="12"/>
  <c r="AP207" i="12"/>
  <c r="AD155" i="12"/>
  <c r="AD168" i="12" s="1"/>
  <c r="BN155" i="12"/>
  <c r="BN168" i="12" s="1"/>
  <c r="Q174" i="12"/>
  <c r="BD174" i="12"/>
  <c r="F194" i="12"/>
  <c r="F193" i="12"/>
  <c r="F186" i="12"/>
  <c r="F185" i="12"/>
  <c r="F189" i="12"/>
  <c r="D213" i="12"/>
  <c r="S155" i="12"/>
  <c r="S168" i="12" s="1"/>
  <c r="AE155" i="12"/>
  <c r="AE168" i="12" s="1"/>
  <c r="AQ155" i="12"/>
  <c r="AQ168" i="12" s="1"/>
  <c r="BC155" i="12"/>
  <c r="BC168" i="12" s="1"/>
  <c r="BO155" i="12"/>
  <c r="BO168" i="12" s="1"/>
  <c r="F157" i="12"/>
  <c r="R174" i="12"/>
  <c r="AM174" i="12"/>
  <c r="BE174" i="12"/>
  <c r="F187" i="12"/>
  <c r="T207" i="12"/>
  <c r="BX207" i="12"/>
  <c r="R155" i="12"/>
  <c r="R168" i="12" s="1"/>
  <c r="AP155" i="12"/>
  <c r="AP168" i="12" s="1"/>
  <c r="BB155" i="12"/>
  <c r="BB168" i="12" s="1"/>
  <c r="BB169" i="12" s="1"/>
  <c r="AL174" i="12"/>
  <c r="H155" i="12"/>
  <c r="H168" i="12" s="1"/>
  <c r="T155" i="12"/>
  <c r="T168" i="12" s="1"/>
  <c r="AF155" i="12"/>
  <c r="AF168" i="12" s="1"/>
  <c r="AR155" i="12"/>
  <c r="AR168" i="12" s="1"/>
  <c r="BD155" i="12"/>
  <c r="BD168" i="12" s="1"/>
  <c r="BD169" i="12" s="1"/>
  <c r="BP155" i="12"/>
  <c r="BP168" i="12" s="1"/>
  <c r="F158" i="12"/>
  <c r="S174" i="12"/>
  <c r="AO174" i="12"/>
  <c r="F190" i="12"/>
  <c r="Y207" i="12"/>
  <c r="BY207" i="12"/>
  <c r="BU174" i="12"/>
  <c r="BI174" i="12"/>
  <c r="AW174" i="12"/>
  <c r="AK174" i="12"/>
  <c r="Y174" i="12"/>
  <c r="M174" i="12"/>
  <c r="BT174" i="12"/>
  <c r="BH174" i="12"/>
  <c r="AV174" i="12"/>
  <c r="AJ174" i="12"/>
  <c r="X174" i="12"/>
  <c r="L174" i="12"/>
  <c r="BS174" i="12"/>
  <c r="BG174" i="12"/>
  <c r="AU174" i="12"/>
  <c r="AI174" i="12"/>
  <c r="W174" i="12"/>
  <c r="K174" i="12"/>
  <c r="BR174" i="12"/>
  <c r="BF174" i="12"/>
  <c r="AT174" i="12"/>
  <c r="AH174" i="12"/>
  <c r="V174" i="12"/>
  <c r="J174" i="12"/>
  <c r="BX174" i="12"/>
  <c r="BL174" i="12"/>
  <c r="AZ174" i="12"/>
  <c r="AN174" i="12"/>
  <c r="AB174" i="12"/>
  <c r="P174" i="12"/>
  <c r="R207" i="12"/>
  <c r="BJ207" i="12"/>
  <c r="I155" i="12"/>
  <c r="I168" i="12" s="1"/>
  <c r="U155" i="12"/>
  <c r="U168" i="12" s="1"/>
  <c r="AG155" i="12"/>
  <c r="AG168" i="12" s="1"/>
  <c r="AS155" i="12"/>
  <c r="AS168" i="12" s="1"/>
  <c r="BE155" i="12"/>
  <c r="BE168" i="12" s="1"/>
  <c r="BQ155" i="12"/>
  <c r="BQ168" i="12" s="1"/>
  <c r="F159" i="12"/>
  <c r="T174" i="12"/>
  <c r="AP174" i="12"/>
  <c r="BK174" i="12"/>
  <c r="F191" i="12"/>
  <c r="Z207" i="12"/>
  <c r="AK93" i="12"/>
  <c r="AK101" i="12" s="1"/>
  <c r="AM93" i="12"/>
  <c r="AM101" i="12" s="1"/>
  <c r="N101" i="12"/>
  <c r="AN93" i="12"/>
  <c r="AN101" i="12" s="1"/>
  <c r="I93" i="12"/>
  <c r="I101" i="12" s="1"/>
  <c r="AT93" i="12"/>
  <c r="AT101" i="12" s="1"/>
  <c r="J93" i="12"/>
  <c r="J101" i="12" s="1"/>
  <c r="AZ93" i="12"/>
  <c r="AZ101" i="12" s="1"/>
  <c r="M93" i="12"/>
  <c r="M101" i="12" s="1"/>
  <c r="N93" i="12"/>
  <c r="BH93" i="12"/>
  <c r="BH101" i="12" s="1"/>
  <c r="BG93" i="12"/>
  <c r="BG101" i="12" s="1"/>
  <c r="O93" i="12"/>
  <c r="O101" i="12" s="1"/>
  <c r="L93" i="12"/>
  <c r="AJ93" i="12"/>
  <c r="AJ101" i="12" s="1"/>
  <c r="BK93" i="12"/>
  <c r="BK101" i="12" s="1"/>
  <c r="V93" i="12"/>
  <c r="V101" i="12" s="1"/>
  <c r="AU93" i="12"/>
  <c r="AU101" i="12" s="1"/>
  <c r="BU93" i="12"/>
  <c r="BU101" i="12" s="1"/>
  <c r="X93" i="12"/>
  <c r="X101" i="12" s="1"/>
  <c r="AW93" i="12"/>
  <c r="AW101" i="12" s="1"/>
  <c r="BX93" i="12"/>
  <c r="BX101" i="12" s="1"/>
  <c r="Y93" i="12"/>
  <c r="Y101" i="12" s="1"/>
  <c r="AY93" i="12"/>
  <c r="AY101" i="12" s="1"/>
  <c r="BY93" i="12"/>
  <c r="BY101" i="12" s="1"/>
  <c r="BV93" i="12"/>
  <c r="BV101" i="12" s="1"/>
  <c r="BJ93" i="12"/>
  <c r="BJ101" i="12" s="1"/>
  <c r="AX93" i="12"/>
  <c r="AX101" i="12" s="1"/>
  <c r="AL93" i="12"/>
  <c r="AL101" i="12" s="1"/>
  <c r="BQ112" i="12"/>
  <c r="BS93" i="12"/>
  <c r="BS101" i="12" s="1"/>
  <c r="BF93" i="12"/>
  <c r="BF101" i="12" s="1"/>
  <c r="AS93" i="12"/>
  <c r="AS101" i="12" s="1"/>
  <c r="AF93" i="12"/>
  <c r="AF101" i="12" s="1"/>
  <c r="T93" i="12"/>
  <c r="T101" i="12" s="1"/>
  <c r="H93" i="12"/>
  <c r="H101" i="12" s="1"/>
  <c r="BR93" i="12"/>
  <c r="BR101" i="12" s="1"/>
  <c r="BE93" i="12"/>
  <c r="BE101" i="12" s="1"/>
  <c r="AR93" i="12"/>
  <c r="AR101" i="12" s="1"/>
  <c r="AE93" i="12"/>
  <c r="AE101" i="12" s="1"/>
  <c r="S93" i="12"/>
  <c r="S101" i="12" s="1"/>
  <c r="BQ93" i="12"/>
  <c r="BQ101" i="12" s="1"/>
  <c r="BD93" i="12"/>
  <c r="BD101" i="12" s="1"/>
  <c r="AQ93" i="12"/>
  <c r="AD93" i="12"/>
  <c r="AD101" i="12" s="1"/>
  <c r="R93" i="12"/>
  <c r="R101" i="12" s="1"/>
  <c r="BP93" i="12"/>
  <c r="BP101" i="12" s="1"/>
  <c r="BC93" i="12"/>
  <c r="BC101" i="12" s="1"/>
  <c r="AP93" i="12"/>
  <c r="AP101" i="12" s="1"/>
  <c r="AC93" i="12"/>
  <c r="AC101" i="12" s="1"/>
  <c r="Q93" i="12"/>
  <c r="Q101" i="12" s="1"/>
  <c r="BO93" i="12"/>
  <c r="BO101" i="12" s="1"/>
  <c r="BB93" i="12"/>
  <c r="BB101" i="12" s="1"/>
  <c r="AO93" i="12"/>
  <c r="AO101" i="12" s="1"/>
  <c r="AB93" i="12"/>
  <c r="AB101" i="12" s="1"/>
  <c r="P93" i="12"/>
  <c r="P101" i="12" s="1"/>
  <c r="BW93" i="12"/>
  <c r="BW101" i="12" s="1"/>
  <c r="BI93" i="12"/>
  <c r="BI101" i="12" s="1"/>
  <c r="AV93" i="12"/>
  <c r="AV101" i="12" s="1"/>
  <c r="AI93" i="12"/>
  <c r="W93" i="12"/>
  <c r="W101" i="12" s="1"/>
  <c r="K93" i="12"/>
  <c r="K101" i="12" s="1"/>
  <c r="K102" i="12" s="1"/>
  <c r="AA93" i="12"/>
  <c r="AA101" i="12" s="1"/>
  <c r="BA93" i="12"/>
  <c r="BA101" i="12" s="1"/>
  <c r="AI101" i="12"/>
  <c r="AG101" i="12"/>
  <c r="BT101" i="12"/>
  <c r="AQ101" i="12"/>
  <c r="L101" i="12"/>
  <c r="F96" i="12"/>
  <c r="I102" i="12" s="1"/>
  <c r="F97" i="12"/>
  <c r="F98" i="12"/>
  <c r="F130" i="12"/>
  <c r="F124" i="12"/>
  <c r="F123" i="12"/>
  <c r="F126" i="12" s="1"/>
  <c r="D149" i="12"/>
  <c r="D151" i="12"/>
  <c r="F132" i="12"/>
  <c r="F127" i="12"/>
  <c r="D150" i="12"/>
  <c r="F99" i="12"/>
  <c r="R112" i="12" s="1"/>
  <c r="F128" i="12"/>
  <c r="O50" i="12"/>
  <c r="AC50" i="12"/>
  <c r="AS50" i="12"/>
  <c r="BG50" i="12"/>
  <c r="BU50" i="12"/>
  <c r="R50" i="12"/>
  <c r="AH50" i="12"/>
  <c r="AV50" i="12"/>
  <c r="BJ50" i="12"/>
  <c r="BX50" i="12"/>
  <c r="V50" i="12"/>
  <c r="AJ50" i="12"/>
  <c r="AX50" i="12"/>
  <c r="BL50" i="12"/>
  <c r="I50" i="12"/>
  <c r="W50" i="12"/>
  <c r="AK50" i="12"/>
  <c r="AY50" i="12"/>
  <c r="BM50" i="12"/>
  <c r="J50" i="12"/>
  <c r="X50" i="12"/>
  <c r="AL50" i="12"/>
  <c r="AZ50" i="12"/>
  <c r="BN50" i="12"/>
  <c r="K50" i="12"/>
  <c r="Y50" i="12"/>
  <c r="AM50" i="12"/>
  <c r="BA50" i="12"/>
  <c r="BP50" i="12"/>
  <c r="H48" i="12"/>
  <c r="S50" i="12"/>
  <c r="AE50" i="12"/>
  <c r="AQ50" i="12"/>
  <c r="BC50" i="12"/>
  <c r="BO50" i="12"/>
  <c r="T50" i="12"/>
  <c r="AF50" i="12"/>
  <c r="AR50" i="12"/>
  <c r="BD50" i="12"/>
  <c r="L344" i="12" l="1"/>
  <c r="M343" i="12" s="1"/>
  <c r="L345" i="12"/>
  <c r="I299" i="12"/>
  <c r="J296" i="12" s="1"/>
  <c r="J299" i="12" s="1"/>
  <c r="K296" i="12" s="1"/>
  <c r="K299" i="12" s="1"/>
  <c r="L296" i="12" s="1"/>
  <c r="L299" i="12" s="1"/>
  <c r="M296" i="12" s="1"/>
  <c r="M299" i="12" s="1"/>
  <c r="N296" i="12" s="1"/>
  <c r="N299" i="12" s="1"/>
  <c r="O296" i="12" s="1"/>
  <c r="O299" i="12" s="1"/>
  <c r="P296" i="12" s="1"/>
  <c r="P299" i="12" s="1"/>
  <c r="Q296" i="12" s="1"/>
  <c r="Q299" i="12" s="1"/>
  <c r="R296" i="12" s="1"/>
  <c r="R299" i="12" s="1"/>
  <c r="S296" i="12" s="1"/>
  <c r="S299" i="12" s="1"/>
  <c r="T296" i="12" s="1"/>
  <c r="T299" i="12" s="1"/>
  <c r="U296" i="12" s="1"/>
  <c r="U299" i="12" s="1"/>
  <c r="V296" i="12" s="1"/>
  <c r="V299" i="12" s="1"/>
  <c r="W296" i="12" s="1"/>
  <c r="W299" i="12" s="1"/>
  <c r="X296" i="12" s="1"/>
  <c r="X299" i="12" s="1"/>
  <c r="Y296" i="12" s="1"/>
  <c r="Y299" i="12" s="1"/>
  <c r="Z296" i="12" s="1"/>
  <c r="Z299" i="12" s="1"/>
  <c r="AA296" i="12" s="1"/>
  <c r="AA299" i="12" s="1"/>
  <c r="AB296" i="12" s="1"/>
  <c r="AB299" i="12" s="1"/>
  <c r="AC296" i="12" s="1"/>
  <c r="AC299" i="12" s="1"/>
  <c r="AD296" i="12" s="1"/>
  <c r="AD299" i="12" s="1"/>
  <c r="AE296" i="12" s="1"/>
  <c r="AE299" i="12" s="1"/>
  <c r="AF296" i="12" s="1"/>
  <c r="AF299" i="12" s="1"/>
  <c r="AG296" i="12" s="1"/>
  <c r="AG299" i="12" s="1"/>
  <c r="AH296" i="12" s="1"/>
  <c r="AH299" i="12" s="1"/>
  <c r="AI296" i="12" s="1"/>
  <c r="AI299" i="12" s="1"/>
  <c r="AJ296" i="12" s="1"/>
  <c r="AJ299" i="12" s="1"/>
  <c r="AK296" i="12" s="1"/>
  <c r="AK299" i="12" s="1"/>
  <c r="AL296" i="12" s="1"/>
  <c r="AL299" i="12" s="1"/>
  <c r="AM296" i="12" s="1"/>
  <c r="AM299" i="12" s="1"/>
  <c r="AN296" i="12" s="1"/>
  <c r="AN299" i="12" s="1"/>
  <c r="AO296" i="12" s="1"/>
  <c r="AO299" i="12" s="1"/>
  <c r="AP296" i="12" s="1"/>
  <c r="AP299" i="12" s="1"/>
  <c r="AQ296" i="12" s="1"/>
  <c r="AQ299" i="12" s="1"/>
  <c r="AR296" i="12" s="1"/>
  <c r="AR299" i="12" s="1"/>
  <c r="AS296" i="12" s="1"/>
  <c r="AS299" i="12" s="1"/>
  <c r="AT296" i="12" s="1"/>
  <c r="AT299" i="12" s="1"/>
  <c r="AU296" i="12" s="1"/>
  <c r="AU299" i="12" s="1"/>
  <c r="AV296" i="12" s="1"/>
  <c r="AV299" i="12" s="1"/>
  <c r="AW296" i="12" s="1"/>
  <c r="AW299" i="12" s="1"/>
  <c r="AX296" i="12" s="1"/>
  <c r="AX299" i="12" s="1"/>
  <c r="AY296" i="12" s="1"/>
  <c r="AY299" i="12" s="1"/>
  <c r="AZ296" i="12" s="1"/>
  <c r="AZ299" i="12" s="1"/>
  <c r="BA296" i="12" s="1"/>
  <c r="BA299" i="12" s="1"/>
  <c r="BB296" i="12" s="1"/>
  <c r="BB299" i="12" s="1"/>
  <c r="BC296" i="12" s="1"/>
  <c r="BC299" i="12" s="1"/>
  <c r="BD296" i="12" s="1"/>
  <c r="BD299" i="12" s="1"/>
  <c r="BE296" i="12" s="1"/>
  <c r="BE299" i="12" s="1"/>
  <c r="BF296" i="12" s="1"/>
  <c r="BF299" i="12" s="1"/>
  <c r="BG296" i="12" s="1"/>
  <c r="BG299" i="12" s="1"/>
  <c r="BH296" i="12" s="1"/>
  <c r="BH299" i="12" s="1"/>
  <c r="BI296" i="12" s="1"/>
  <c r="BI299" i="12" s="1"/>
  <c r="BJ296" i="12" s="1"/>
  <c r="BJ299" i="12" s="1"/>
  <c r="BK296" i="12" s="1"/>
  <c r="BK299" i="12" s="1"/>
  <c r="BL296" i="12" s="1"/>
  <c r="BL299" i="12" s="1"/>
  <c r="BM296" i="12" s="1"/>
  <c r="BM299" i="12" s="1"/>
  <c r="BN296" i="12" s="1"/>
  <c r="BN299" i="12" s="1"/>
  <c r="BO296" i="12" s="1"/>
  <c r="BO299" i="12" s="1"/>
  <c r="BP296" i="12" s="1"/>
  <c r="BP299" i="12" s="1"/>
  <c r="BQ296" i="12" s="1"/>
  <c r="BQ299" i="12" s="1"/>
  <c r="BR296" i="12" s="1"/>
  <c r="BR299" i="12" s="1"/>
  <c r="BS296" i="12" s="1"/>
  <c r="BS299" i="12" s="1"/>
  <c r="BT296" i="12" s="1"/>
  <c r="BT299" i="12" s="1"/>
  <c r="BU296" i="12" s="1"/>
  <c r="BU299" i="12" s="1"/>
  <c r="BV296" i="12" s="1"/>
  <c r="BV299" i="12" s="1"/>
  <c r="BW296" i="12" s="1"/>
  <c r="BW299" i="12" s="1"/>
  <c r="BX296" i="12" s="1"/>
  <c r="BX299" i="12" s="1"/>
  <c r="BY296" i="12" s="1"/>
  <c r="BY299" i="12" s="1"/>
  <c r="AE102" i="12"/>
  <c r="AE103" i="12" s="1"/>
  <c r="BE169" i="12"/>
  <c r="L169" i="12"/>
  <c r="BR102" i="12"/>
  <c r="BA169" i="12"/>
  <c r="H102" i="12"/>
  <c r="AC169" i="12"/>
  <c r="BJ169" i="12"/>
  <c r="AP236" i="12"/>
  <c r="BU102" i="12"/>
  <c r="BU103" i="12" s="1"/>
  <c r="AR102" i="12"/>
  <c r="AR103" i="12" s="1"/>
  <c r="AL102" i="12"/>
  <c r="AL103" i="12" s="1"/>
  <c r="AU102" i="12"/>
  <c r="AU103" i="12" s="1"/>
  <c r="T236" i="12"/>
  <c r="BE102" i="12"/>
  <c r="AX102" i="12"/>
  <c r="AX103" i="12" s="1"/>
  <c r="V102" i="12"/>
  <c r="V103" i="12" s="1"/>
  <c r="AF169" i="12"/>
  <c r="W169" i="12"/>
  <c r="M112" i="12"/>
  <c r="BI236" i="12"/>
  <c r="BI275" i="12" s="1"/>
  <c r="S169" i="12"/>
  <c r="Y169" i="12"/>
  <c r="L236" i="12"/>
  <c r="K236" i="12"/>
  <c r="AJ236" i="12"/>
  <c r="W236" i="12"/>
  <c r="BN112" i="12"/>
  <c r="BO112" i="12"/>
  <c r="AY236" i="12"/>
  <c r="BB236" i="12"/>
  <c r="AI236" i="12"/>
  <c r="BX102" i="12"/>
  <c r="BX103" i="12" s="1"/>
  <c r="S102" i="12"/>
  <c r="S103" i="12" s="1"/>
  <c r="H112" i="12"/>
  <c r="X102" i="12"/>
  <c r="X103" i="12" s="1"/>
  <c r="BG169" i="12"/>
  <c r="I175" i="12"/>
  <c r="J172" i="12" s="1"/>
  <c r="J175" i="12" s="1"/>
  <c r="K172" i="12" s="1"/>
  <c r="K175" i="12" s="1"/>
  <c r="L172" i="12" s="1"/>
  <c r="L175" i="12" s="1"/>
  <c r="M172" i="12" s="1"/>
  <c r="M175" i="12" s="1"/>
  <c r="N172" i="12" s="1"/>
  <c r="N175" i="12" s="1"/>
  <c r="O172" i="12" s="1"/>
  <c r="O175" i="12" s="1"/>
  <c r="P172" i="12" s="1"/>
  <c r="P175" i="12" s="1"/>
  <c r="Q172" i="12" s="1"/>
  <c r="Q175" i="12" s="1"/>
  <c r="R172" i="12" s="1"/>
  <c r="R175" i="12" s="1"/>
  <c r="S172" i="12" s="1"/>
  <c r="S175" i="12" s="1"/>
  <c r="T172" i="12" s="1"/>
  <c r="T175" i="12" s="1"/>
  <c r="U172" i="12" s="1"/>
  <c r="U175" i="12" s="1"/>
  <c r="V172" i="12" s="1"/>
  <c r="V175" i="12" s="1"/>
  <c r="W172" i="12" s="1"/>
  <c r="W175" i="12" s="1"/>
  <c r="X172" i="12" s="1"/>
  <c r="X175" i="12" s="1"/>
  <c r="Y172" i="12" s="1"/>
  <c r="Y175" i="12" s="1"/>
  <c r="Z172" i="12" s="1"/>
  <c r="Z175" i="12" s="1"/>
  <c r="AA172" i="12" s="1"/>
  <c r="AA175" i="12" s="1"/>
  <c r="AB172" i="12" s="1"/>
  <c r="AB175" i="12" s="1"/>
  <c r="AC172" i="12" s="1"/>
  <c r="AC175" i="12" s="1"/>
  <c r="AD172" i="12" s="1"/>
  <c r="AD175" i="12" s="1"/>
  <c r="AE172" i="12" s="1"/>
  <c r="AE175" i="12" s="1"/>
  <c r="AF172" i="12" s="1"/>
  <c r="AF175" i="12" s="1"/>
  <c r="AG172" i="12" s="1"/>
  <c r="AG175" i="12" s="1"/>
  <c r="AH172" i="12" s="1"/>
  <c r="AH175" i="12" s="1"/>
  <c r="AI172" i="12" s="1"/>
  <c r="AI175" i="12" s="1"/>
  <c r="AJ172" i="12" s="1"/>
  <c r="AJ175" i="12" s="1"/>
  <c r="AK172" i="12" s="1"/>
  <c r="AK175" i="12" s="1"/>
  <c r="AL172" i="12" s="1"/>
  <c r="AL175" i="12" s="1"/>
  <c r="AM172" i="12" s="1"/>
  <c r="AM175" i="12" s="1"/>
  <c r="AN172" i="12" s="1"/>
  <c r="AN175" i="12" s="1"/>
  <c r="AO172" i="12" s="1"/>
  <c r="AO175" i="12" s="1"/>
  <c r="AP172" i="12" s="1"/>
  <c r="AP175" i="12" s="1"/>
  <c r="AQ172" i="12" s="1"/>
  <c r="AQ175" i="12" s="1"/>
  <c r="AR172" i="12" s="1"/>
  <c r="AR175" i="12" s="1"/>
  <c r="AS172" i="12" s="1"/>
  <c r="AS175" i="12" s="1"/>
  <c r="AT172" i="12" s="1"/>
  <c r="AT175" i="12" s="1"/>
  <c r="AU172" i="12" s="1"/>
  <c r="AU175" i="12" s="1"/>
  <c r="AV172" i="12" s="1"/>
  <c r="AV175" i="12" s="1"/>
  <c r="AW172" i="12" s="1"/>
  <c r="AW175" i="12" s="1"/>
  <c r="AX172" i="12" s="1"/>
  <c r="AX175" i="12" s="1"/>
  <c r="AY172" i="12" s="1"/>
  <c r="AY175" i="12" s="1"/>
  <c r="AZ172" i="12" s="1"/>
  <c r="AZ175" i="12" s="1"/>
  <c r="BA172" i="12" s="1"/>
  <c r="BA175" i="12" s="1"/>
  <c r="BB172" i="12" s="1"/>
  <c r="BB175" i="12" s="1"/>
  <c r="BC172" i="12" s="1"/>
  <c r="BC175" i="12" s="1"/>
  <c r="BD172" i="12" s="1"/>
  <c r="BD175" i="12" s="1"/>
  <c r="BE172" i="12" s="1"/>
  <c r="BE175" i="12" s="1"/>
  <c r="BF172" i="12" s="1"/>
  <c r="BF175" i="12" s="1"/>
  <c r="BG172" i="12" s="1"/>
  <c r="BG175" i="12" s="1"/>
  <c r="BH172" i="12" s="1"/>
  <c r="BH175" i="12" s="1"/>
  <c r="BI172" i="12" s="1"/>
  <c r="BI175" i="12" s="1"/>
  <c r="BJ172" i="12" s="1"/>
  <c r="BJ175" i="12" s="1"/>
  <c r="BK172" i="12" s="1"/>
  <c r="BK175" i="12" s="1"/>
  <c r="BL172" i="12" s="1"/>
  <c r="BL175" i="12" s="1"/>
  <c r="BM172" i="12" s="1"/>
  <c r="BM175" i="12" s="1"/>
  <c r="BN172" i="12" s="1"/>
  <c r="BN175" i="12" s="1"/>
  <c r="BO172" i="12" s="1"/>
  <c r="BO175" i="12" s="1"/>
  <c r="BP172" i="12" s="1"/>
  <c r="BP175" i="12" s="1"/>
  <c r="BQ172" i="12" s="1"/>
  <c r="BQ175" i="12" s="1"/>
  <c r="BR172" i="12" s="1"/>
  <c r="BR175" i="12" s="1"/>
  <c r="BS172" i="12" s="1"/>
  <c r="BS175" i="12" s="1"/>
  <c r="BT172" i="12" s="1"/>
  <c r="BT175" i="12" s="1"/>
  <c r="BU172" i="12" s="1"/>
  <c r="BU175" i="12" s="1"/>
  <c r="BV172" i="12" s="1"/>
  <c r="BV175" i="12" s="1"/>
  <c r="BW172" i="12" s="1"/>
  <c r="BW175" i="12" s="1"/>
  <c r="BX172" i="12" s="1"/>
  <c r="BX175" i="12" s="1"/>
  <c r="BY172" i="12" s="1"/>
  <c r="BY175" i="12" s="1"/>
  <c r="BR236" i="12"/>
  <c r="BT331" i="12"/>
  <c r="BH331" i="12"/>
  <c r="AV331" i="12"/>
  <c r="AJ331" i="12"/>
  <c r="X331" i="12"/>
  <c r="L331" i="12"/>
  <c r="BQ331" i="12"/>
  <c r="BE331" i="12"/>
  <c r="AS331" i="12"/>
  <c r="AG331" i="12"/>
  <c r="U331" i="12"/>
  <c r="I331" i="12"/>
  <c r="BP331" i="12"/>
  <c r="BD331" i="12"/>
  <c r="AR331" i="12"/>
  <c r="AF331" i="12"/>
  <c r="T331" i="12"/>
  <c r="H331" i="12"/>
  <c r="BW331" i="12"/>
  <c r="BK331" i="12"/>
  <c r="AY331" i="12"/>
  <c r="AM331" i="12"/>
  <c r="AA331" i="12"/>
  <c r="O331" i="12"/>
  <c r="BS331" i="12"/>
  <c r="BA331" i="12"/>
  <c r="AI331" i="12"/>
  <c r="Q331" i="12"/>
  <c r="BR331" i="12"/>
  <c r="AZ331" i="12"/>
  <c r="AH331" i="12"/>
  <c r="P331" i="12"/>
  <c r="BN331" i="12"/>
  <c r="AW331" i="12"/>
  <c r="AD331" i="12"/>
  <c r="M331" i="12"/>
  <c r="BM331" i="12"/>
  <c r="AU331" i="12"/>
  <c r="AC331" i="12"/>
  <c r="K331" i="12"/>
  <c r="BG331" i="12"/>
  <c r="AE331" i="12"/>
  <c r="BF331" i="12"/>
  <c r="AB331" i="12"/>
  <c r="BB331" i="12"/>
  <c r="Y331" i="12"/>
  <c r="BJ331" i="12"/>
  <c r="W331" i="12"/>
  <c r="BI331" i="12"/>
  <c r="V331" i="12"/>
  <c r="BC331" i="12"/>
  <c r="S331" i="12"/>
  <c r="AX331" i="12"/>
  <c r="R331" i="12"/>
  <c r="BV331" i="12"/>
  <c r="N331" i="12"/>
  <c r="BU331" i="12"/>
  <c r="J331" i="12"/>
  <c r="BO331" i="12"/>
  <c r="BL331" i="12"/>
  <c r="AT331" i="12"/>
  <c r="AQ331" i="12"/>
  <c r="Z331" i="12"/>
  <c r="BX331" i="12"/>
  <c r="AP331" i="12"/>
  <c r="AO331" i="12"/>
  <c r="BY331" i="12"/>
  <c r="AN331" i="12"/>
  <c r="AL331" i="12"/>
  <c r="AK331" i="12"/>
  <c r="BR330" i="12"/>
  <c r="BF330" i="12"/>
  <c r="AT330" i="12"/>
  <c r="AT337" i="12" s="1"/>
  <c r="AH330" i="12"/>
  <c r="V330" i="12"/>
  <c r="J330" i="12"/>
  <c r="J337" i="12" s="1"/>
  <c r="BO330" i="12"/>
  <c r="BO337" i="12" s="1"/>
  <c r="BC330" i="12"/>
  <c r="AQ330" i="12"/>
  <c r="AQ337" i="12" s="1"/>
  <c r="AE330" i="12"/>
  <c r="S330" i="12"/>
  <c r="S337" i="12" s="1"/>
  <c r="BN330" i="12"/>
  <c r="BN337" i="12" s="1"/>
  <c r="BB330" i="12"/>
  <c r="BB337" i="12" s="1"/>
  <c r="AP330" i="12"/>
  <c r="AP337" i="12" s="1"/>
  <c r="AD330" i="12"/>
  <c r="AD337" i="12" s="1"/>
  <c r="R330" i="12"/>
  <c r="BU330" i="12"/>
  <c r="BU337" i="12" s="1"/>
  <c r="BI330" i="12"/>
  <c r="BI337" i="12" s="1"/>
  <c r="BQ330" i="12"/>
  <c r="AY330" i="12"/>
  <c r="AY337" i="12" s="1"/>
  <c r="AJ330" i="12"/>
  <c r="AJ337" i="12" s="1"/>
  <c r="T330" i="12"/>
  <c r="BY302" i="12"/>
  <c r="BM302" i="12"/>
  <c r="BA302" i="12"/>
  <c r="AO302" i="12"/>
  <c r="BP330" i="12"/>
  <c r="BP337" i="12" s="1"/>
  <c r="AX330" i="12"/>
  <c r="AI330" i="12"/>
  <c r="Q330" i="12"/>
  <c r="BX302" i="12"/>
  <c r="BL302" i="12"/>
  <c r="AZ302" i="12"/>
  <c r="AN302" i="12"/>
  <c r="AB302" i="12"/>
  <c r="P302" i="12"/>
  <c r="BL330" i="12"/>
  <c r="BL337" i="12" s="1"/>
  <c r="AV330" i="12"/>
  <c r="AV337" i="12" s="1"/>
  <c r="AF330" i="12"/>
  <c r="AF337" i="12" s="1"/>
  <c r="O330" i="12"/>
  <c r="O337" i="12" s="1"/>
  <c r="BK330" i="12"/>
  <c r="AU330" i="12"/>
  <c r="AU337" i="12" s="1"/>
  <c r="AC330" i="12"/>
  <c r="N330" i="12"/>
  <c r="N337" i="12" s="1"/>
  <c r="BW330" i="12"/>
  <c r="AW330" i="12"/>
  <c r="AW337" i="12" s="1"/>
  <c r="Y330" i="12"/>
  <c r="Y337" i="12" s="1"/>
  <c r="BP302" i="12"/>
  <c r="BB302" i="12"/>
  <c r="AL302" i="12"/>
  <c r="Y302" i="12"/>
  <c r="L302" i="12"/>
  <c r="BV330" i="12"/>
  <c r="AS330" i="12"/>
  <c r="AS337" i="12" s="1"/>
  <c r="X330" i="12"/>
  <c r="BO302" i="12"/>
  <c r="AY302" i="12"/>
  <c r="AK302" i="12"/>
  <c r="X302" i="12"/>
  <c r="K302" i="12"/>
  <c r="BS330" i="12"/>
  <c r="BS337" i="12" s="1"/>
  <c r="AO330" i="12"/>
  <c r="U330" i="12"/>
  <c r="U337" i="12" s="1"/>
  <c r="BK302" i="12"/>
  <c r="AW302" i="12"/>
  <c r="AI302" i="12"/>
  <c r="V302" i="12"/>
  <c r="I302" i="12"/>
  <c r="BG330" i="12"/>
  <c r="AA330" i="12"/>
  <c r="AA337" i="12" s="1"/>
  <c r="BJ302" i="12"/>
  <c r="AS302" i="12"/>
  <c r="AA302" i="12"/>
  <c r="H302" i="12"/>
  <c r="BE330" i="12"/>
  <c r="BE337" i="12" s="1"/>
  <c r="Z330" i="12"/>
  <c r="BI302" i="12"/>
  <c r="AR302" i="12"/>
  <c r="Z302" i="12"/>
  <c r="BD330" i="12"/>
  <c r="BD337" i="12" s="1"/>
  <c r="W330" i="12"/>
  <c r="W337" i="12" s="1"/>
  <c r="BH302" i="12"/>
  <c r="AQ302" i="12"/>
  <c r="W302" i="12"/>
  <c r="BA330" i="12"/>
  <c r="BA337" i="12" s="1"/>
  <c r="P330" i="12"/>
  <c r="P337" i="12" s="1"/>
  <c r="BG302" i="12"/>
  <c r="AP302" i="12"/>
  <c r="U302" i="12"/>
  <c r="AL330" i="12"/>
  <c r="AL337" i="12" s="1"/>
  <c r="BE302" i="12"/>
  <c r="AE302" i="12"/>
  <c r="AK330" i="12"/>
  <c r="AK337" i="12" s="1"/>
  <c r="BD302" i="12"/>
  <c r="AD302" i="12"/>
  <c r="BY330" i="12"/>
  <c r="AG330" i="12"/>
  <c r="AG337" i="12" s="1"/>
  <c r="BC302" i="12"/>
  <c r="AC302" i="12"/>
  <c r="BX330" i="12"/>
  <c r="AB330" i="12"/>
  <c r="AB337" i="12" s="1"/>
  <c r="BW302" i="12"/>
  <c r="AX302" i="12"/>
  <c r="T302" i="12"/>
  <c r="BT330" i="12"/>
  <c r="BT337" i="12" s="1"/>
  <c r="M330" i="12"/>
  <c r="M337" i="12" s="1"/>
  <c r="BV302" i="12"/>
  <c r="AV302" i="12"/>
  <c r="S302" i="12"/>
  <c r="BM330" i="12"/>
  <c r="BM337" i="12" s="1"/>
  <c r="L330" i="12"/>
  <c r="L337" i="12" s="1"/>
  <c r="BU302" i="12"/>
  <c r="AU302" i="12"/>
  <c r="R302" i="12"/>
  <c r="BJ330" i="12"/>
  <c r="BJ337" i="12" s="1"/>
  <c r="BF302" i="12"/>
  <c r="BH330" i="12"/>
  <c r="BH337" i="12" s="1"/>
  <c r="AT302" i="12"/>
  <c r="AZ330" i="12"/>
  <c r="AM302" i="12"/>
  <c r="AR330" i="12"/>
  <c r="AR337" i="12" s="1"/>
  <c r="AJ302" i="12"/>
  <c r="AM330" i="12"/>
  <c r="AM337" i="12" s="1"/>
  <c r="AG302" i="12"/>
  <c r="K330" i="12"/>
  <c r="K337" i="12" s="1"/>
  <c r="AF302" i="12"/>
  <c r="I330" i="12"/>
  <c r="I337" i="12" s="1"/>
  <c r="BT302" i="12"/>
  <c r="H330" i="12"/>
  <c r="BS302" i="12"/>
  <c r="O302" i="12"/>
  <c r="J302" i="12"/>
  <c r="AN330" i="12"/>
  <c r="AN337" i="12" s="1"/>
  <c r="AH302" i="12"/>
  <c r="Q302" i="12"/>
  <c r="BR302" i="12"/>
  <c r="N302" i="12"/>
  <c r="BQ302" i="12"/>
  <c r="M302" i="12"/>
  <c r="BN302" i="12"/>
  <c r="BK337" i="12"/>
  <c r="AO337" i="12"/>
  <c r="BU292" i="12"/>
  <c r="BU293" i="12" s="1"/>
  <c r="BI292" i="12"/>
  <c r="BI293" i="12" s="1"/>
  <c r="AW292" i="12"/>
  <c r="AW293" i="12" s="1"/>
  <c r="AK292" i="12"/>
  <c r="AK293" i="12" s="1"/>
  <c r="Y292" i="12"/>
  <c r="Y293" i="12" s="1"/>
  <c r="M292" i="12"/>
  <c r="M293" i="12" s="1"/>
  <c r="BT292" i="12"/>
  <c r="BT293" i="12" s="1"/>
  <c r="BH292" i="12"/>
  <c r="BH293" i="12" s="1"/>
  <c r="AV292" i="12"/>
  <c r="AV293" i="12" s="1"/>
  <c r="AJ292" i="12"/>
  <c r="AJ293" i="12" s="1"/>
  <c r="X292" i="12"/>
  <c r="X293" i="12" s="1"/>
  <c r="L292" i="12"/>
  <c r="L293" i="12" s="1"/>
  <c r="BV292" i="12"/>
  <c r="BV293" i="12" s="1"/>
  <c r="BF292" i="12"/>
  <c r="BF293" i="12" s="1"/>
  <c r="AR292" i="12"/>
  <c r="AR293" i="12" s="1"/>
  <c r="AD292" i="12"/>
  <c r="AD293" i="12" s="1"/>
  <c r="P292" i="12"/>
  <c r="P293" i="12" s="1"/>
  <c r="BS292" i="12"/>
  <c r="BS293" i="12" s="1"/>
  <c r="BE292" i="12"/>
  <c r="BE293" i="12" s="1"/>
  <c r="AQ292" i="12"/>
  <c r="AQ293" i="12" s="1"/>
  <c r="AC292" i="12"/>
  <c r="AC293" i="12" s="1"/>
  <c r="O292" i="12"/>
  <c r="O293" i="12" s="1"/>
  <c r="BR292" i="12"/>
  <c r="BR293" i="12" s="1"/>
  <c r="BD292" i="12"/>
  <c r="BD293" i="12" s="1"/>
  <c r="AP292" i="12"/>
  <c r="AP293" i="12" s="1"/>
  <c r="AB292" i="12"/>
  <c r="AB293" i="12" s="1"/>
  <c r="N292" i="12"/>
  <c r="N293" i="12" s="1"/>
  <c r="BQ292" i="12"/>
  <c r="BQ293" i="12" s="1"/>
  <c r="BC292" i="12"/>
  <c r="BC293" i="12" s="1"/>
  <c r="AO292" i="12"/>
  <c r="AO293" i="12" s="1"/>
  <c r="AA292" i="12"/>
  <c r="AA293" i="12" s="1"/>
  <c r="K292" i="12"/>
  <c r="K293" i="12" s="1"/>
  <c r="BO292" i="12"/>
  <c r="BO293" i="12" s="1"/>
  <c r="AU292" i="12"/>
  <c r="AU293" i="12" s="1"/>
  <c r="W292" i="12"/>
  <c r="W293" i="12" s="1"/>
  <c r="BN292" i="12"/>
  <c r="BN293" i="12" s="1"/>
  <c r="AT292" i="12"/>
  <c r="AT293" i="12" s="1"/>
  <c r="V292" i="12"/>
  <c r="V293" i="12" s="1"/>
  <c r="BM292" i="12"/>
  <c r="BM293" i="12" s="1"/>
  <c r="AS292" i="12"/>
  <c r="AS293" i="12" s="1"/>
  <c r="U292" i="12"/>
  <c r="U293" i="12" s="1"/>
  <c r="BL292" i="12"/>
  <c r="BL293" i="12" s="1"/>
  <c r="AN292" i="12"/>
  <c r="AN293" i="12" s="1"/>
  <c r="T292" i="12"/>
  <c r="T293" i="12" s="1"/>
  <c r="BK292" i="12"/>
  <c r="BK293" i="12" s="1"/>
  <c r="AM292" i="12"/>
  <c r="AM293" i="12" s="1"/>
  <c r="S292" i="12"/>
  <c r="S293" i="12" s="1"/>
  <c r="BJ292" i="12"/>
  <c r="BJ293" i="12" s="1"/>
  <c r="AL292" i="12"/>
  <c r="AL293" i="12" s="1"/>
  <c r="R292" i="12"/>
  <c r="R293" i="12" s="1"/>
  <c r="BP292" i="12"/>
  <c r="BP293" i="12" s="1"/>
  <c r="Z292" i="12"/>
  <c r="Z293" i="12" s="1"/>
  <c r="BG292" i="12"/>
  <c r="BG293" i="12" s="1"/>
  <c r="Q292" i="12"/>
  <c r="Q293" i="12" s="1"/>
  <c r="BB292" i="12"/>
  <c r="BB293" i="12" s="1"/>
  <c r="J292" i="12"/>
  <c r="J293" i="12" s="1"/>
  <c r="BA292" i="12"/>
  <c r="BA293" i="12" s="1"/>
  <c r="I292" i="12"/>
  <c r="I293" i="12" s="1"/>
  <c r="AY292" i="12"/>
  <c r="AY293" i="12" s="1"/>
  <c r="AX292" i="12"/>
  <c r="AX293" i="12" s="1"/>
  <c r="AI292" i="12"/>
  <c r="AI293" i="12" s="1"/>
  <c r="AH292" i="12"/>
  <c r="AH293" i="12" s="1"/>
  <c r="AE292" i="12"/>
  <c r="AE293" i="12" s="1"/>
  <c r="AZ292" i="12"/>
  <c r="AZ293" i="12" s="1"/>
  <c r="H292" i="12"/>
  <c r="H293" i="12" s="1"/>
  <c r="BY292" i="12"/>
  <c r="BY293" i="12" s="1"/>
  <c r="AG292" i="12"/>
  <c r="AG293" i="12" s="1"/>
  <c r="BX292" i="12"/>
  <c r="BX293" i="12" s="1"/>
  <c r="AF292" i="12"/>
  <c r="AF293" i="12" s="1"/>
  <c r="BW292" i="12"/>
  <c r="BW293" i="12" s="1"/>
  <c r="F250" i="12"/>
  <c r="AO236" i="12"/>
  <c r="BE236" i="12"/>
  <c r="BT236" i="12"/>
  <c r="P236" i="12"/>
  <c r="AF236" i="12"/>
  <c r="AX236" i="12"/>
  <c r="I236" i="12"/>
  <c r="AH236" i="12"/>
  <c r="Z236" i="12"/>
  <c r="J236" i="12"/>
  <c r="BQ236" i="12"/>
  <c r="AE236" i="12"/>
  <c r="N236" i="12"/>
  <c r="AW236" i="12"/>
  <c r="AU236" i="12"/>
  <c r="Q236" i="12"/>
  <c r="BF236" i="12"/>
  <c r="BU236" i="12"/>
  <c r="S236" i="12"/>
  <c r="AR236" i="12"/>
  <c r="AR275" i="12" s="1"/>
  <c r="AL236" i="12"/>
  <c r="BS225" i="12"/>
  <c r="BS226" i="12" s="1"/>
  <c r="BS227" i="12" s="1"/>
  <c r="BG225" i="12"/>
  <c r="BG226" i="12" s="1"/>
  <c r="BG227" i="12" s="1"/>
  <c r="AU225" i="12"/>
  <c r="AU226" i="12" s="1"/>
  <c r="AU227" i="12" s="1"/>
  <c r="AI225" i="12"/>
  <c r="AI226" i="12" s="1"/>
  <c r="AI227" i="12" s="1"/>
  <c r="W225" i="12"/>
  <c r="W226" i="12" s="1"/>
  <c r="W227" i="12" s="1"/>
  <c r="K225" i="12"/>
  <c r="K226" i="12" s="1"/>
  <c r="K227" i="12" s="1"/>
  <c r="BP225" i="12"/>
  <c r="BP226" i="12" s="1"/>
  <c r="BP227" i="12" s="1"/>
  <c r="BD225" i="12"/>
  <c r="BD226" i="12" s="1"/>
  <c r="BD227" i="12" s="1"/>
  <c r="AR225" i="12"/>
  <c r="AR226" i="12" s="1"/>
  <c r="AR227" i="12" s="1"/>
  <c r="AF225" i="12"/>
  <c r="AF226" i="12" s="1"/>
  <c r="AF227" i="12" s="1"/>
  <c r="T225" i="12"/>
  <c r="T226" i="12" s="1"/>
  <c r="T227" i="12" s="1"/>
  <c r="H225" i="12"/>
  <c r="H226" i="12" s="1"/>
  <c r="H227" i="12" s="1"/>
  <c r="BM225" i="12"/>
  <c r="BM226" i="12" s="1"/>
  <c r="BM227" i="12" s="1"/>
  <c r="AY225" i="12"/>
  <c r="AY226" i="12" s="1"/>
  <c r="AY227" i="12" s="1"/>
  <c r="AK225" i="12"/>
  <c r="AK226" i="12" s="1"/>
  <c r="AK227" i="12" s="1"/>
  <c r="V225" i="12"/>
  <c r="V226" i="12" s="1"/>
  <c r="V227" i="12" s="1"/>
  <c r="BX225" i="12"/>
  <c r="BX226" i="12" s="1"/>
  <c r="BX227" i="12" s="1"/>
  <c r="BJ225" i="12"/>
  <c r="BJ226" i="12" s="1"/>
  <c r="BJ227" i="12" s="1"/>
  <c r="AV225" i="12"/>
  <c r="AV226" i="12" s="1"/>
  <c r="AV227" i="12" s="1"/>
  <c r="AG225" i="12"/>
  <c r="AG226" i="12" s="1"/>
  <c r="AG227" i="12" s="1"/>
  <c r="R225" i="12"/>
  <c r="R226" i="12" s="1"/>
  <c r="R227" i="12" s="1"/>
  <c r="BW225" i="12"/>
  <c r="BW226" i="12" s="1"/>
  <c r="BW227" i="12" s="1"/>
  <c r="BI225" i="12"/>
  <c r="BI226" i="12" s="1"/>
  <c r="BI227" i="12" s="1"/>
  <c r="AT225" i="12"/>
  <c r="AT226" i="12" s="1"/>
  <c r="AT227" i="12" s="1"/>
  <c r="AE225" i="12"/>
  <c r="AE226" i="12" s="1"/>
  <c r="AE227" i="12" s="1"/>
  <c r="Q225" i="12"/>
  <c r="Q226" i="12" s="1"/>
  <c r="Q227" i="12" s="1"/>
  <c r="BF225" i="12"/>
  <c r="BF226" i="12" s="1"/>
  <c r="BF227" i="12" s="1"/>
  <c r="AN225" i="12"/>
  <c r="AN226" i="12" s="1"/>
  <c r="AN227" i="12" s="1"/>
  <c r="U225" i="12"/>
  <c r="U226" i="12" s="1"/>
  <c r="U227" i="12" s="1"/>
  <c r="BY225" i="12"/>
  <c r="BY226" i="12" s="1"/>
  <c r="BY227" i="12" s="1"/>
  <c r="BE225" i="12"/>
  <c r="BE226" i="12" s="1"/>
  <c r="BE227" i="12" s="1"/>
  <c r="AM225" i="12"/>
  <c r="AM226" i="12" s="1"/>
  <c r="AM227" i="12" s="1"/>
  <c r="S225" i="12"/>
  <c r="S226" i="12" s="1"/>
  <c r="S227" i="12" s="1"/>
  <c r="BU225" i="12"/>
  <c r="BU226" i="12" s="1"/>
  <c r="BU227" i="12" s="1"/>
  <c r="BB225" i="12"/>
  <c r="BB226" i="12" s="1"/>
  <c r="BB227" i="12" s="1"/>
  <c r="AJ225" i="12"/>
  <c r="AJ226" i="12" s="1"/>
  <c r="AJ227" i="12" s="1"/>
  <c r="O225" i="12"/>
  <c r="O226" i="12" s="1"/>
  <c r="O227" i="12" s="1"/>
  <c r="BT225" i="12"/>
  <c r="BT226" i="12" s="1"/>
  <c r="BT227" i="12" s="1"/>
  <c r="BA225" i="12"/>
  <c r="BA226" i="12" s="1"/>
  <c r="BA227" i="12" s="1"/>
  <c r="AH225" i="12"/>
  <c r="AH226" i="12" s="1"/>
  <c r="AH227" i="12" s="1"/>
  <c r="N225" i="12"/>
  <c r="N226" i="12" s="1"/>
  <c r="N227" i="12" s="1"/>
  <c r="BR225" i="12"/>
  <c r="BR226" i="12" s="1"/>
  <c r="BR227" i="12" s="1"/>
  <c r="AZ225" i="12"/>
  <c r="AZ226" i="12" s="1"/>
  <c r="AZ227" i="12" s="1"/>
  <c r="AD225" i="12"/>
  <c r="AD226" i="12" s="1"/>
  <c r="AD227" i="12" s="1"/>
  <c r="M225" i="12"/>
  <c r="M226" i="12" s="1"/>
  <c r="M227" i="12" s="1"/>
  <c r="BQ225" i="12"/>
  <c r="BQ226" i="12" s="1"/>
  <c r="BQ227" i="12" s="1"/>
  <c r="AX225" i="12"/>
  <c r="AX226" i="12" s="1"/>
  <c r="AX227" i="12" s="1"/>
  <c r="AC225" i="12"/>
  <c r="AC226" i="12" s="1"/>
  <c r="AC227" i="12" s="1"/>
  <c r="L225" i="12"/>
  <c r="L226" i="12" s="1"/>
  <c r="L227" i="12" s="1"/>
  <c r="BH225" i="12"/>
  <c r="BH226" i="12" s="1"/>
  <c r="BH227" i="12" s="1"/>
  <c r="X225" i="12"/>
  <c r="X226" i="12" s="1"/>
  <c r="X227" i="12" s="1"/>
  <c r="BC225" i="12"/>
  <c r="BC226" i="12" s="1"/>
  <c r="BC227" i="12" s="1"/>
  <c r="P225" i="12"/>
  <c r="P226" i="12" s="1"/>
  <c r="P227" i="12" s="1"/>
  <c r="AW225" i="12"/>
  <c r="AW226" i="12" s="1"/>
  <c r="AW227" i="12" s="1"/>
  <c r="J225" i="12"/>
  <c r="J226" i="12" s="1"/>
  <c r="J227" i="12" s="1"/>
  <c r="BN225" i="12"/>
  <c r="BN226" i="12" s="1"/>
  <c r="BN227" i="12" s="1"/>
  <c r="AS225" i="12"/>
  <c r="AS226" i="12" s="1"/>
  <c r="AS227" i="12" s="1"/>
  <c r="I225" i="12"/>
  <c r="I226" i="12" s="1"/>
  <c r="I227" i="12" s="1"/>
  <c r="AQ225" i="12"/>
  <c r="AQ226" i="12" s="1"/>
  <c r="AQ227" i="12" s="1"/>
  <c r="AP225" i="12"/>
  <c r="AP226" i="12" s="1"/>
  <c r="AP227" i="12" s="1"/>
  <c r="AO225" i="12"/>
  <c r="AO226" i="12" s="1"/>
  <c r="AO227" i="12" s="1"/>
  <c r="BV225" i="12"/>
  <c r="BV226" i="12" s="1"/>
  <c r="BV227" i="12" s="1"/>
  <c r="AL225" i="12"/>
  <c r="AL226" i="12" s="1"/>
  <c r="AL227" i="12" s="1"/>
  <c r="BO225" i="12"/>
  <c r="BO226" i="12" s="1"/>
  <c r="BO227" i="12" s="1"/>
  <c r="AB225" i="12"/>
  <c r="AB226" i="12" s="1"/>
  <c r="AB227" i="12" s="1"/>
  <c r="AA225" i="12"/>
  <c r="AA226" i="12" s="1"/>
  <c r="AA227" i="12" s="1"/>
  <c r="BL225" i="12"/>
  <c r="BL226" i="12" s="1"/>
  <c r="BL227" i="12" s="1"/>
  <c r="Z225" i="12"/>
  <c r="Z226" i="12" s="1"/>
  <c r="Z227" i="12" s="1"/>
  <c r="BK225" i="12"/>
  <c r="BK226" i="12" s="1"/>
  <c r="BK227" i="12" s="1"/>
  <c r="Y225" i="12"/>
  <c r="Y226" i="12" s="1"/>
  <c r="Y227" i="12" s="1"/>
  <c r="AB275" i="12"/>
  <c r="H234" i="12"/>
  <c r="H237" i="12" s="1"/>
  <c r="I234" i="12" s="1"/>
  <c r="AT236" i="12"/>
  <c r="BX236" i="12"/>
  <c r="AG236" i="12"/>
  <c r="BN236" i="12"/>
  <c r="X236" i="12"/>
  <c r="BM236" i="12"/>
  <c r="V236" i="12"/>
  <c r="BL236" i="12"/>
  <c r="U236" i="12"/>
  <c r="BJ236" i="12"/>
  <c r="R236" i="12"/>
  <c r="AM236" i="12"/>
  <c r="AZ236" i="12"/>
  <c r="AD236" i="12"/>
  <c r="BK236" i="12"/>
  <c r="BK275" i="12" s="1"/>
  <c r="BD236" i="12"/>
  <c r="BG236" i="12"/>
  <c r="Y236" i="12"/>
  <c r="BW236" i="12"/>
  <c r="M236" i="12"/>
  <c r="O236" i="12"/>
  <c r="AS236" i="12"/>
  <c r="BY236" i="12"/>
  <c r="BP236" i="12"/>
  <c r="BP275" i="12" s="1"/>
  <c r="BS236" i="12"/>
  <c r="BR268" i="12"/>
  <c r="BF268" i="12"/>
  <c r="AT268" i="12"/>
  <c r="AH268" i="12"/>
  <c r="V268" i="12"/>
  <c r="J268" i="12"/>
  <c r="BO268" i="12"/>
  <c r="BC268" i="12"/>
  <c r="AQ268" i="12"/>
  <c r="AE268" i="12"/>
  <c r="S268" i="12"/>
  <c r="BQ268" i="12"/>
  <c r="BB268" i="12"/>
  <c r="BB275" i="12" s="1"/>
  <c r="AN268" i="12"/>
  <c r="Z268" i="12"/>
  <c r="L268" i="12"/>
  <c r="BW240" i="12"/>
  <c r="BK240" i="12"/>
  <c r="AY240" i="12"/>
  <c r="AM240" i="12"/>
  <c r="AA240" i="12"/>
  <c r="O240" i="12"/>
  <c r="BM268" i="12"/>
  <c r="AY268" i="12"/>
  <c r="AK268" i="12"/>
  <c r="W268" i="12"/>
  <c r="H268" i="12"/>
  <c r="H270" i="12" s="1"/>
  <c r="I267" i="12" s="1"/>
  <c r="BT240" i="12"/>
  <c r="BH240" i="12"/>
  <c r="AV240" i="12"/>
  <c r="AJ240" i="12"/>
  <c r="X240" i="12"/>
  <c r="L240" i="12"/>
  <c r="BK268" i="12"/>
  <c r="AU268" i="12"/>
  <c r="AC268" i="12"/>
  <c r="M268" i="12"/>
  <c r="BO240" i="12"/>
  <c r="BA240" i="12"/>
  <c r="AL240" i="12"/>
  <c r="W240" i="12"/>
  <c r="I240" i="12"/>
  <c r="BJ268" i="12"/>
  <c r="AS268" i="12"/>
  <c r="AB268" i="12"/>
  <c r="K268" i="12"/>
  <c r="BX268" i="12"/>
  <c r="BH268" i="12"/>
  <c r="AP268" i="12"/>
  <c r="AP275" i="12" s="1"/>
  <c r="Y268" i="12"/>
  <c r="BL240" i="12"/>
  <c r="AW240" i="12"/>
  <c r="AH240" i="12"/>
  <c r="T240" i="12"/>
  <c r="BW268" i="12"/>
  <c r="BG268" i="12"/>
  <c r="AO268" i="12"/>
  <c r="X268" i="12"/>
  <c r="BY240" i="12"/>
  <c r="BJ240" i="12"/>
  <c r="AU240" i="12"/>
  <c r="AG240" i="12"/>
  <c r="S240" i="12"/>
  <c r="BV268" i="12"/>
  <c r="BE268" i="12"/>
  <c r="BE275" i="12" s="1"/>
  <c r="AM268" i="12"/>
  <c r="U268" i="12"/>
  <c r="BX240" i="12"/>
  <c r="BI240" i="12"/>
  <c r="AT240" i="12"/>
  <c r="AF240" i="12"/>
  <c r="R240" i="12"/>
  <c r="BL268" i="12"/>
  <c r="AG268" i="12"/>
  <c r="BQ240" i="12"/>
  <c r="AS240" i="12"/>
  <c r="Z240" i="12"/>
  <c r="BI268" i="12"/>
  <c r="AF268" i="12"/>
  <c r="BP240" i="12"/>
  <c r="AR240" i="12"/>
  <c r="Y240" i="12"/>
  <c r="BD268" i="12"/>
  <c r="AD268" i="12"/>
  <c r="BA268" i="12"/>
  <c r="AA268" i="12"/>
  <c r="BM240" i="12"/>
  <c r="AP240" i="12"/>
  <c r="U240" i="12"/>
  <c r="AZ268" i="12"/>
  <c r="T268" i="12"/>
  <c r="BG240" i="12"/>
  <c r="AO240" i="12"/>
  <c r="Q240" i="12"/>
  <c r="AX268" i="12"/>
  <c r="R268" i="12"/>
  <c r="BF240" i="12"/>
  <c r="AN240" i="12"/>
  <c r="P240" i="12"/>
  <c r="BY268" i="12"/>
  <c r="AW268" i="12"/>
  <c r="AW275" i="12" s="1"/>
  <c r="Q268" i="12"/>
  <c r="BE240" i="12"/>
  <c r="AK240" i="12"/>
  <c r="N240" i="12"/>
  <c r="AL268" i="12"/>
  <c r="AX240" i="12"/>
  <c r="AJ268" i="12"/>
  <c r="AQ240" i="12"/>
  <c r="AI268" i="12"/>
  <c r="AI275" i="12" s="1"/>
  <c r="AI240" i="12"/>
  <c r="P268" i="12"/>
  <c r="BV240" i="12"/>
  <c r="AE240" i="12"/>
  <c r="O268" i="12"/>
  <c r="BU240" i="12"/>
  <c r="AD240" i="12"/>
  <c r="BU268" i="12"/>
  <c r="N268" i="12"/>
  <c r="BS240" i="12"/>
  <c r="AC240" i="12"/>
  <c r="BT268" i="12"/>
  <c r="BT275" i="12" s="1"/>
  <c r="I268" i="12"/>
  <c r="BR240" i="12"/>
  <c r="AB240" i="12"/>
  <c r="BS268" i="12"/>
  <c r="BN240" i="12"/>
  <c r="V240" i="12"/>
  <c r="BP268" i="12"/>
  <c r="BD240" i="12"/>
  <c r="M240" i="12"/>
  <c r="BN268" i="12"/>
  <c r="BC240" i="12"/>
  <c r="K240" i="12"/>
  <c r="AV268" i="12"/>
  <c r="BB240" i="12"/>
  <c r="J240" i="12"/>
  <c r="AR268" i="12"/>
  <c r="AZ240" i="12"/>
  <c r="H240" i="12"/>
  <c r="AV236" i="12"/>
  <c r="AK236" i="12"/>
  <c r="AC236" i="12"/>
  <c r="BH236" i="12"/>
  <c r="BA236" i="12"/>
  <c r="AN236" i="12"/>
  <c r="BO236" i="12"/>
  <c r="AA236" i="12"/>
  <c r="BC236" i="12"/>
  <c r="AQ236" i="12"/>
  <c r="BV236" i="12"/>
  <c r="BV275" i="12" s="1"/>
  <c r="AI169" i="12"/>
  <c r="AQ169" i="12"/>
  <c r="AP169" i="12"/>
  <c r="BS169" i="12"/>
  <c r="X169" i="12"/>
  <c r="BN169" i="12"/>
  <c r="AG169" i="12"/>
  <c r="U169" i="12"/>
  <c r="BQ169" i="12"/>
  <c r="AH169" i="12"/>
  <c r="I169" i="12"/>
  <c r="BH169" i="12"/>
  <c r="BV169" i="12"/>
  <c r="AJ169" i="12"/>
  <c r="T169" i="12"/>
  <c r="AU169" i="12"/>
  <c r="BL169" i="12"/>
  <c r="K169" i="12"/>
  <c r="BP169" i="12"/>
  <c r="BX169" i="12"/>
  <c r="H169" i="12"/>
  <c r="BO169" i="12"/>
  <c r="J169" i="12"/>
  <c r="Q169" i="12"/>
  <c r="AS169" i="12"/>
  <c r="BC169" i="12"/>
  <c r="AX169" i="12"/>
  <c r="V169" i="12"/>
  <c r="AD169" i="12"/>
  <c r="BT169" i="12"/>
  <c r="AE169" i="12"/>
  <c r="AV169" i="12"/>
  <c r="AT169" i="12"/>
  <c r="R169" i="12"/>
  <c r="AR169" i="12"/>
  <c r="F188" i="12"/>
  <c r="AZ169" i="12"/>
  <c r="BR206" i="12"/>
  <c r="BR213" i="12" s="1"/>
  <c r="BF206" i="12"/>
  <c r="AT206" i="12"/>
  <c r="AT213" i="12" s="1"/>
  <c r="AH206" i="12"/>
  <c r="AH213" i="12" s="1"/>
  <c r="V206" i="12"/>
  <c r="V213" i="12" s="1"/>
  <c r="J206" i="12"/>
  <c r="J213" i="12" s="1"/>
  <c r="BQ206" i="12"/>
  <c r="BQ213" i="12" s="1"/>
  <c r="BE206" i="12"/>
  <c r="BE213" i="12" s="1"/>
  <c r="AS206" i="12"/>
  <c r="AS213" i="12" s="1"/>
  <c r="AG206" i="12"/>
  <c r="AG213" i="12" s="1"/>
  <c r="U206" i="12"/>
  <c r="U213" i="12" s="1"/>
  <c r="I206" i="12"/>
  <c r="I213" i="12" s="1"/>
  <c r="BP206" i="12"/>
  <c r="BP213" i="12" s="1"/>
  <c r="BD206" i="12"/>
  <c r="BD213" i="12" s="1"/>
  <c r="AR206" i="12"/>
  <c r="AR213" i="12" s="1"/>
  <c r="AF206" i="12"/>
  <c r="AF213" i="12" s="1"/>
  <c r="T206" i="12"/>
  <c r="T213" i="12" s="1"/>
  <c r="H206" i="12"/>
  <c r="BO206" i="12"/>
  <c r="BO213" i="12" s="1"/>
  <c r="BC206" i="12"/>
  <c r="BC213" i="12" s="1"/>
  <c r="AQ206" i="12"/>
  <c r="AQ213" i="12" s="1"/>
  <c r="AE206" i="12"/>
  <c r="AE213" i="12" s="1"/>
  <c r="S206" i="12"/>
  <c r="S213" i="12" s="1"/>
  <c r="BL206" i="12"/>
  <c r="AV206" i="12"/>
  <c r="AV213" i="12" s="1"/>
  <c r="AB206" i="12"/>
  <c r="L206" i="12"/>
  <c r="L213" i="12" s="1"/>
  <c r="BX178" i="12"/>
  <c r="BL178" i="12"/>
  <c r="BK206" i="12"/>
  <c r="BK213" i="12" s="1"/>
  <c r="AU206" i="12"/>
  <c r="AU213" i="12" s="1"/>
  <c r="AA206" i="12"/>
  <c r="AA213" i="12" s="1"/>
  <c r="K206" i="12"/>
  <c r="K213" i="12" s="1"/>
  <c r="BW178" i="12"/>
  <c r="BK178" i="12"/>
  <c r="AY178" i="12"/>
  <c r="AM178" i="12"/>
  <c r="AA178" i="12"/>
  <c r="BJ206" i="12"/>
  <c r="BJ213" i="12" s="1"/>
  <c r="AP206" i="12"/>
  <c r="AP213" i="12" s="1"/>
  <c r="Z206" i="12"/>
  <c r="Z213" i="12" s="1"/>
  <c r="BV178" i="12"/>
  <c r="BJ178" i="12"/>
  <c r="AX178" i="12"/>
  <c r="AL178" i="12"/>
  <c r="Z178" i="12"/>
  <c r="N178" i="12"/>
  <c r="BY206" i="12"/>
  <c r="BY213" i="12" s="1"/>
  <c r="BI206" i="12"/>
  <c r="BI213" i="12" s="1"/>
  <c r="AO206" i="12"/>
  <c r="AO213" i="12" s="1"/>
  <c r="Y206" i="12"/>
  <c r="Y213" i="12" s="1"/>
  <c r="BS206" i="12"/>
  <c r="BS213" i="12" s="1"/>
  <c r="AY206" i="12"/>
  <c r="AY213" i="12" s="1"/>
  <c r="AI206" i="12"/>
  <c r="AI213" i="12" s="1"/>
  <c r="O206" i="12"/>
  <c r="O213" i="12" s="1"/>
  <c r="AZ206" i="12"/>
  <c r="AZ213" i="12" s="1"/>
  <c r="R206" i="12"/>
  <c r="R213" i="12" s="1"/>
  <c r="BQ178" i="12"/>
  <c r="BB178" i="12"/>
  <c r="AN178" i="12"/>
  <c r="X178" i="12"/>
  <c r="K178" i="12"/>
  <c r="BX206" i="12"/>
  <c r="BX213" i="12" s="1"/>
  <c r="AX206" i="12"/>
  <c r="AX213" i="12" s="1"/>
  <c r="Q206" i="12"/>
  <c r="Q213" i="12" s="1"/>
  <c r="BP178" i="12"/>
  <c r="BA178" i="12"/>
  <c r="AK178" i="12"/>
  <c r="W178" i="12"/>
  <c r="J178" i="12"/>
  <c r="BW206" i="12"/>
  <c r="BW213" i="12" s="1"/>
  <c r="AW206" i="12"/>
  <c r="AW213" i="12" s="1"/>
  <c r="P206" i="12"/>
  <c r="BO178" i="12"/>
  <c r="AZ178" i="12"/>
  <c r="AJ178" i="12"/>
  <c r="V178" i="12"/>
  <c r="I178" i="12"/>
  <c r="BV206" i="12"/>
  <c r="BV213" i="12" s="1"/>
  <c r="AN206" i="12"/>
  <c r="AN213" i="12" s="1"/>
  <c r="N206" i="12"/>
  <c r="N213" i="12" s="1"/>
  <c r="BN178" i="12"/>
  <c r="AW178" i="12"/>
  <c r="AI178" i="12"/>
  <c r="U178" i="12"/>
  <c r="H178" i="12"/>
  <c r="BG206" i="12"/>
  <c r="BG213" i="12" s="1"/>
  <c r="AC206" i="12"/>
  <c r="AC213" i="12" s="1"/>
  <c r="BT178" i="12"/>
  <c r="BE178" i="12"/>
  <c r="AQ178" i="12"/>
  <c r="AC178" i="12"/>
  <c r="O178" i="12"/>
  <c r="AM206" i="12"/>
  <c r="AM213" i="12" s="1"/>
  <c r="BG178" i="12"/>
  <c r="AG178" i="12"/>
  <c r="L178" i="12"/>
  <c r="BC178" i="12"/>
  <c r="AD178" i="12"/>
  <c r="AL206" i="12"/>
  <c r="BF178" i="12"/>
  <c r="AF178" i="12"/>
  <c r="AJ206" i="12"/>
  <c r="AJ213" i="12" s="1"/>
  <c r="AK206" i="12"/>
  <c r="AK213" i="12" s="1"/>
  <c r="BD178" i="12"/>
  <c r="AE178" i="12"/>
  <c r="BH206" i="12"/>
  <c r="BH213" i="12" s="1"/>
  <c r="BM178" i="12"/>
  <c r="AP178" i="12"/>
  <c r="Q178" i="12"/>
  <c r="BA206" i="12"/>
  <c r="BA213" i="12" s="1"/>
  <c r="AH178" i="12"/>
  <c r="BB206" i="12"/>
  <c r="BB213" i="12" s="1"/>
  <c r="BI178" i="12"/>
  <c r="AO178" i="12"/>
  <c r="P178" i="12"/>
  <c r="BH178" i="12"/>
  <c r="M178" i="12"/>
  <c r="X206" i="12"/>
  <c r="X213" i="12" s="1"/>
  <c r="BU178" i="12"/>
  <c r="R178" i="12"/>
  <c r="BU206" i="12"/>
  <c r="BU213" i="12" s="1"/>
  <c r="W206" i="12"/>
  <c r="W213" i="12" s="1"/>
  <c r="BS178" i="12"/>
  <c r="M206" i="12"/>
  <c r="M213" i="12" s="1"/>
  <c r="BR178" i="12"/>
  <c r="AV178" i="12"/>
  <c r="AU178" i="12"/>
  <c r="AT178" i="12"/>
  <c r="AS178" i="12"/>
  <c r="AR178" i="12"/>
  <c r="BT206" i="12"/>
  <c r="BN206" i="12"/>
  <c r="AD206" i="12"/>
  <c r="AD213" i="12" s="1"/>
  <c r="Y178" i="12"/>
  <c r="BM206" i="12"/>
  <c r="BM213" i="12" s="1"/>
  <c r="BY178" i="12"/>
  <c r="AB178" i="12"/>
  <c r="T178" i="12"/>
  <c r="S178" i="12"/>
  <c r="AM169" i="12"/>
  <c r="BF169" i="12"/>
  <c r="BM169" i="12"/>
  <c r="Z169" i="12"/>
  <c r="BW169" i="12"/>
  <c r="AA169" i="12"/>
  <c r="BR169" i="12"/>
  <c r="BY169" i="12"/>
  <c r="BF213" i="12"/>
  <c r="BT213" i="12"/>
  <c r="P213" i="12"/>
  <c r="AK169" i="12"/>
  <c r="AW169" i="12"/>
  <c r="P169" i="12"/>
  <c r="O169" i="12"/>
  <c r="BN213" i="12"/>
  <c r="AB213" i="12"/>
  <c r="BL213" i="12"/>
  <c r="AL169" i="12"/>
  <c r="BK169" i="12"/>
  <c r="AB169" i="12"/>
  <c r="AL213" i="12"/>
  <c r="BY163" i="12"/>
  <c r="BY164" i="12" s="1"/>
  <c r="BY165" i="12" s="1"/>
  <c r="BM163" i="12"/>
  <c r="BM164" i="12" s="1"/>
  <c r="BM165" i="12" s="1"/>
  <c r="BA163" i="12"/>
  <c r="BA164" i="12" s="1"/>
  <c r="BA165" i="12" s="1"/>
  <c r="AO163" i="12"/>
  <c r="AO164" i="12" s="1"/>
  <c r="AO165" i="12" s="1"/>
  <c r="AC163" i="12"/>
  <c r="AC164" i="12" s="1"/>
  <c r="AC165" i="12" s="1"/>
  <c r="Q163" i="12"/>
  <c r="Q164" i="12" s="1"/>
  <c r="Q165" i="12" s="1"/>
  <c r="BV163" i="12"/>
  <c r="BV164" i="12" s="1"/>
  <c r="BV165" i="12" s="1"/>
  <c r="AX163" i="12"/>
  <c r="AX164" i="12" s="1"/>
  <c r="AX165" i="12" s="1"/>
  <c r="Z163" i="12"/>
  <c r="Z164" i="12" s="1"/>
  <c r="Z165" i="12" s="1"/>
  <c r="BX163" i="12"/>
  <c r="BX164" i="12" s="1"/>
  <c r="BX165" i="12" s="1"/>
  <c r="BL163" i="12"/>
  <c r="BL164" i="12" s="1"/>
  <c r="BL165" i="12" s="1"/>
  <c r="AZ163" i="12"/>
  <c r="AZ164" i="12" s="1"/>
  <c r="AZ165" i="12" s="1"/>
  <c r="AN163" i="12"/>
  <c r="AN164" i="12" s="1"/>
  <c r="AN165" i="12" s="1"/>
  <c r="AB163" i="12"/>
  <c r="AB164" i="12" s="1"/>
  <c r="AB165" i="12" s="1"/>
  <c r="P163" i="12"/>
  <c r="P164" i="12" s="1"/>
  <c r="P165" i="12" s="1"/>
  <c r="BJ163" i="12"/>
  <c r="BJ164" i="12" s="1"/>
  <c r="BJ165" i="12" s="1"/>
  <c r="N163" i="12"/>
  <c r="N164" i="12" s="1"/>
  <c r="N165" i="12" s="1"/>
  <c r="BW163" i="12"/>
  <c r="BW164" i="12" s="1"/>
  <c r="BW165" i="12" s="1"/>
  <c r="BK163" i="12"/>
  <c r="BK164" i="12" s="1"/>
  <c r="BK165" i="12" s="1"/>
  <c r="AY163" i="12"/>
  <c r="AY164" i="12" s="1"/>
  <c r="AY165" i="12" s="1"/>
  <c r="AM163" i="12"/>
  <c r="AM164" i="12" s="1"/>
  <c r="AM165" i="12" s="1"/>
  <c r="AA163" i="12"/>
  <c r="AA164" i="12" s="1"/>
  <c r="AA165" i="12" s="1"/>
  <c r="O163" i="12"/>
  <c r="O164" i="12" s="1"/>
  <c r="O165" i="12" s="1"/>
  <c r="AL163" i="12"/>
  <c r="AL164" i="12" s="1"/>
  <c r="AL165" i="12" s="1"/>
  <c r="BP163" i="12"/>
  <c r="BP164" i="12" s="1"/>
  <c r="BP165" i="12" s="1"/>
  <c r="BD163" i="12"/>
  <c r="BD164" i="12" s="1"/>
  <c r="BD165" i="12" s="1"/>
  <c r="AR163" i="12"/>
  <c r="AR164" i="12" s="1"/>
  <c r="AR165" i="12" s="1"/>
  <c r="AF163" i="12"/>
  <c r="AF164" i="12" s="1"/>
  <c r="AF165" i="12" s="1"/>
  <c r="T163" i="12"/>
  <c r="T164" i="12" s="1"/>
  <c r="T165" i="12" s="1"/>
  <c r="H163" i="12"/>
  <c r="H164" i="12" s="1"/>
  <c r="H165" i="12" s="1"/>
  <c r="BO163" i="12"/>
  <c r="BO164" i="12" s="1"/>
  <c r="BO165" i="12" s="1"/>
  <c r="BC163" i="12"/>
  <c r="BC164" i="12" s="1"/>
  <c r="BC165" i="12" s="1"/>
  <c r="AQ163" i="12"/>
  <c r="AQ164" i="12" s="1"/>
  <c r="AQ165" i="12" s="1"/>
  <c r="AE163" i="12"/>
  <c r="AE164" i="12" s="1"/>
  <c r="AE165" i="12" s="1"/>
  <c r="S163" i="12"/>
  <c r="S164" i="12" s="1"/>
  <c r="S165" i="12" s="1"/>
  <c r="BS163" i="12"/>
  <c r="BS164" i="12" s="1"/>
  <c r="BS165" i="12" s="1"/>
  <c r="AU163" i="12"/>
  <c r="AU164" i="12" s="1"/>
  <c r="AU165" i="12" s="1"/>
  <c r="W163" i="12"/>
  <c r="W164" i="12" s="1"/>
  <c r="W165" i="12" s="1"/>
  <c r="BR163" i="12"/>
  <c r="BR164" i="12" s="1"/>
  <c r="BR165" i="12" s="1"/>
  <c r="AT163" i="12"/>
  <c r="AT164" i="12" s="1"/>
  <c r="AT165" i="12" s="1"/>
  <c r="V163" i="12"/>
  <c r="V164" i="12" s="1"/>
  <c r="V165" i="12" s="1"/>
  <c r="BQ163" i="12"/>
  <c r="BQ164" i="12" s="1"/>
  <c r="BQ165" i="12" s="1"/>
  <c r="AS163" i="12"/>
  <c r="AS164" i="12" s="1"/>
  <c r="AS165" i="12" s="1"/>
  <c r="U163" i="12"/>
  <c r="U164" i="12" s="1"/>
  <c r="U165" i="12" s="1"/>
  <c r="BG163" i="12"/>
  <c r="BG164" i="12" s="1"/>
  <c r="BG165" i="12" s="1"/>
  <c r="BN163" i="12"/>
  <c r="BN164" i="12" s="1"/>
  <c r="BN165" i="12" s="1"/>
  <c r="AP163" i="12"/>
  <c r="AP164" i="12" s="1"/>
  <c r="AP165" i="12" s="1"/>
  <c r="R163" i="12"/>
  <c r="R164" i="12" s="1"/>
  <c r="R165" i="12" s="1"/>
  <c r="K163" i="12"/>
  <c r="K164" i="12" s="1"/>
  <c r="K165" i="12" s="1"/>
  <c r="BI163" i="12"/>
  <c r="BI164" i="12" s="1"/>
  <c r="BI165" i="12" s="1"/>
  <c r="AK163" i="12"/>
  <c r="AK164" i="12" s="1"/>
  <c r="AK165" i="12" s="1"/>
  <c r="M163" i="12"/>
  <c r="M164" i="12" s="1"/>
  <c r="M165" i="12" s="1"/>
  <c r="BH163" i="12"/>
  <c r="BH164" i="12" s="1"/>
  <c r="BH165" i="12" s="1"/>
  <c r="AJ163" i="12"/>
  <c r="AJ164" i="12" s="1"/>
  <c r="AJ165" i="12" s="1"/>
  <c r="L163" i="12"/>
  <c r="L164" i="12" s="1"/>
  <c r="L165" i="12" s="1"/>
  <c r="AI163" i="12"/>
  <c r="AI164" i="12" s="1"/>
  <c r="AI165" i="12" s="1"/>
  <c r="AD163" i="12"/>
  <c r="AD164" i="12" s="1"/>
  <c r="AD165" i="12" s="1"/>
  <c r="Y163" i="12"/>
  <c r="Y164" i="12" s="1"/>
  <c r="Y165" i="12" s="1"/>
  <c r="AW163" i="12"/>
  <c r="AW164" i="12" s="1"/>
  <c r="AW165" i="12" s="1"/>
  <c r="X163" i="12"/>
  <c r="X164" i="12" s="1"/>
  <c r="X165" i="12" s="1"/>
  <c r="BB163" i="12"/>
  <c r="BB164" i="12" s="1"/>
  <c r="BB165" i="12" s="1"/>
  <c r="BU163" i="12"/>
  <c r="BU164" i="12" s="1"/>
  <c r="BU165" i="12" s="1"/>
  <c r="J163" i="12"/>
  <c r="J164" i="12" s="1"/>
  <c r="J165" i="12" s="1"/>
  <c r="BF163" i="12"/>
  <c r="BF164" i="12" s="1"/>
  <c r="BF165" i="12" s="1"/>
  <c r="BE163" i="12"/>
  <c r="BE164" i="12" s="1"/>
  <c r="BE165" i="12" s="1"/>
  <c r="BT163" i="12"/>
  <c r="BT164" i="12" s="1"/>
  <c r="BT165" i="12" s="1"/>
  <c r="I163" i="12"/>
  <c r="I164" i="12" s="1"/>
  <c r="I165" i="12" s="1"/>
  <c r="AV163" i="12"/>
  <c r="AV164" i="12" s="1"/>
  <c r="AV165" i="12" s="1"/>
  <c r="AH163" i="12"/>
  <c r="AH164" i="12" s="1"/>
  <c r="AH165" i="12" s="1"/>
  <c r="AG163" i="12"/>
  <c r="AG164" i="12" s="1"/>
  <c r="AG165" i="12" s="1"/>
  <c r="BI169" i="12"/>
  <c r="AN169" i="12"/>
  <c r="BR103" i="12"/>
  <c r="BY102" i="12"/>
  <c r="BY103" i="12" s="1"/>
  <c r="AF102" i="12"/>
  <c r="AF103" i="12" s="1"/>
  <c r="BA102" i="12"/>
  <c r="BA103" i="12" s="1"/>
  <c r="AS102" i="12"/>
  <c r="AS103" i="12" s="1"/>
  <c r="Y102" i="12"/>
  <c r="Y103" i="12" s="1"/>
  <c r="AA102" i="12"/>
  <c r="AA103" i="12" s="1"/>
  <c r="BB102" i="12"/>
  <c r="BB103" i="12" s="1"/>
  <c r="BF102" i="12"/>
  <c r="BF103" i="12" s="1"/>
  <c r="I103" i="12"/>
  <c r="AC112" i="12"/>
  <c r="BV102" i="12"/>
  <c r="BV103" i="12" s="1"/>
  <c r="R102" i="12"/>
  <c r="R103" i="12" s="1"/>
  <c r="AO102" i="12"/>
  <c r="AO103" i="12" s="1"/>
  <c r="Z102" i="12"/>
  <c r="Z103" i="12" s="1"/>
  <c r="BE103" i="12"/>
  <c r="K103" i="12"/>
  <c r="U102" i="12"/>
  <c r="U103" i="12" s="1"/>
  <c r="AI102" i="12"/>
  <c r="AI103" i="12" s="1"/>
  <c r="BO102" i="12"/>
  <c r="BO103" i="12" s="1"/>
  <c r="AW112" i="12"/>
  <c r="T112" i="12"/>
  <c r="BM112" i="12"/>
  <c r="Q102" i="12"/>
  <c r="Q103" i="12" s="1"/>
  <c r="BI102" i="12"/>
  <c r="BI103" i="12" s="1"/>
  <c r="AB112" i="12"/>
  <c r="P112" i="12"/>
  <c r="AR112" i="12"/>
  <c r="AD102" i="12"/>
  <c r="AD103" i="12" s="1"/>
  <c r="BG102" i="12"/>
  <c r="BG103" i="12" s="1"/>
  <c r="AV112" i="12"/>
  <c r="AJ112" i="12"/>
  <c r="BD112" i="12"/>
  <c r="BK112" i="12"/>
  <c r="AQ102" i="12"/>
  <c r="AQ103" i="12" s="1"/>
  <c r="BT102" i="12"/>
  <c r="BT103" i="12" s="1"/>
  <c r="J102" i="12"/>
  <c r="J103" i="12" s="1"/>
  <c r="W112" i="12"/>
  <c r="BL112" i="12"/>
  <c r="O112" i="12"/>
  <c r="AZ112" i="12"/>
  <c r="BP112" i="12"/>
  <c r="V112" i="12"/>
  <c r="AN102" i="12"/>
  <c r="AN103" i="12" s="1"/>
  <c r="O102" i="12"/>
  <c r="O103" i="12" s="1"/>
  <c r="AM102" i="12"/>
  <c r="AM103" i="12" s="1"/>
  <c r="AK102" i="12"/>
  <c r="AK103" i="12" s="1"/>
  <c r="H103" i="12"/>
  <c r="BS102" i="12"/>
  <c r="BS103" i="12" s="1"/>
  <c r="BL102" i="12"/>
  <c r="BL103" i="12" s="1"/>
  <c r="BM102" i="12"/>
  <c r="BM103" i="12" s="1"/>
  <c r="AA112" i="12"/>
  <c r="BD102" i="12"/>
  <c r="BD103" i="12" s="1"/>
  <c r="T102" i="12"/>
  <c r="T103" i="12" s="1"/>
  <c r="AM112" i="12"/>
  <c r="AI112" i="12"/>
  <c r="BT112" i="12"/>
  <c r="I112" i="12"/>
  <c r="AH112" i="12"/>
  <c r="BB112" i="12"/>
  <c r="BB151" i="12" s="1"/>
  <c r="BN102" i="12"/>
  <c r="BN103" i="12" s="1"/>
  <c r="M102" i="12"/>
  <c r="M103" i="12" s="1"/>
  <c r="AF112" i="12"/>
  <c r="N102" i="12"/>
  <c r="N103" i="12" s="1"/>
  <c r="BW102" i="12"/>
  <c r="BW103" i="12" s="1"/>
  <c r="BN144" i="12"/>
  <c r="BB144" i="12"/>
  <c r="AP144" i="12"/>
  <c r="AD144" i="12"/>
  <c r="R144" i="12"/>
  <c r="R151" i="12" s="1"/>
  <c r="BY144" i="12"/>
  <c r="BL144" i="12"/>
  <c r="AY144" i="12"/>
  <c r="AL144" i="12"/>
  <c r="Y144" i="12"/>
  <c r="L144" i="12"/>
  <c r="BX144" i="12"/>
  <c r="BK144" i="12"/>
  <c r="AX144" i="12"/>
  <c r="AK144" i="12"/>
  <c r="X144" i="12"/>
  <c r="K144" i="12"/>
  <c r="BW144" i="12"/>
  <c r="BJ144" i="12"/>
  <c r="AW144" i="12"/>
  <c r="AJ144" i="12"/>
  <c r="W144" i="12"/>
  <c r="J144" i="12"/>
  <c r="BV144" i="12"/>
  <c r="BI144" i="12"/>
  <c r="AV144" i="12"/>
  <c r="AI144" i="12"/>
  <c r="V144" i="12"/>
  <c r="I144" i="12"/>
  <c r="BU144" i="12"/>
  <c r="BH144" i="12"/>
  <c r="AU144" i="12"/>
  <c r="AH144" i="12"/>
  <c r="U144" i="12"/>
  <c r="H144" i="12"/>
  <c r="H146" i="12" s="1"/>
  <c r="I143" i="12" s="1"/>
  <c r="BT144" i="12"/>
  <c r="BG144" i="12"/>
  <c r="AT144" i="12"/>
  <c r="AG144" i="12"/>
  <c r="T144" i="12"/>
  <c r="BS144" i="12"/>
  <c r="AS144" i="12"/>
  <c r="S144" i="12"/>
  <c r="BV116" i="12"/>
  <c r="BJ116" i="12"/>
  <c r="AX116" i="12"/>
  <c r="AL116" i="12"/>
  <c r="Z116" i="12"/>
  <c r="N116" i="12"/>
  <c r="BR144" i="12"/>
  <c r="AR144" i="12"/>
  <c r="Q144" i="12"/>
  <c r="BU116" i="12"/>
  <c r="BI116" i="12"/>
  <c r="AW116" i="12"/>
  <c r="AK116" i="12"/>
  <c r="Y116" i="12"/>
  <c r="M116" i="12"/>
  <c r="BQ144" i="12"/>
  <c r="BQ151" i="12" s="1"/>
  <c r="AQ144" i="12"/>
  <c r="P144" i="12"/>
  <c r="BT116" i="12"/>
  <c r="BH116" i="12"/>
  <c r="AV116" i="12"/>
  <c r="AJ116" i="12"/>
  <c r="X116" i="12"/>
  <c r="L116" i="12"/>
  <c r="BP144" i="12"/>
  <c r="AO144" i="12"/>
  <c r="O144" i="12"/>
  <c r="BS116" i="12"/>
  <c r="BG116" i="12"/>
  <c r="AU116" i="12"/>
  <c r="AI116" i="12"/>
  <c r="W116" i="12"/>
  <c r="K116" i="12"/>
  <c r="BC144" i="12"/>
  <c r="AB144" i="12"/>
  <c r="BA144" i="12"/>
  <c r="AA144" i="12"/>
  <c r="AN144" i="12"/>
  <c r="BX116" i="12"/>
  <c r="BD116" i="12"/>
  <c r="AN116" i="12"/>
  <c r="T116" i="12"/>
  <c r="AM144" i="12"/>
  <c r="BW116" i="12"/>
  <c r="BC116" i="12"/>
  <c r="AM116" i="12"/>
  <c r="S116" i="12"/>
  <c r="AF144" i="12"/>
  <c r="BR116" i="12"/>
  <c r="BB116" i="12"/>
  <c r="AH116" i="12"/>
  <c r="R116" i="12"/>
  <c r="AE144" i="12"/>
  <c r="BQ116" i="12"/>
  <c r="BA116" i="12"/>
  <c r="AG116" i="12"/>
  <c r="Q116" i="12"/>
  <c r="AC144" i="12"/>
  <c r="BP116" i="12"/>
  <c r="AZ116" i="12"/>
  <c r="AF116" i="12"/>
  <c r="P116" i="12"/>
  <c r="Z144" i="12"/>
  <c r="BE144" i="12"/>
  <c r="BK116" i="12"/>
  <c r="AQ116" i="12"/>
  <c r="AA116" i="12"/>
  <c r="BO116" i="12"/>
  <c r="AE116" i="12"/>
  <c r="N144" i="12"/>
  <c r="AT116" i="12"/>
  <c r="BN116" i="12"/>
  <c r="AD116" i="12"/>
  <c r="M144" i="12"/>
  <c r="BO144" i="12"/>
  <c r="BM116" i="12"/>
  <c r="AC116" i="12"/>
  <c r="BD144" i="12"/>
  <c r="BM144" i="12"/>
  <c r="BL116" i="12"/>
  <c r="AB116" i="12"/>
  <c r="AZ144" i="12"/>
  <c r="AS116" i="12"/>
  <c r="BF144" i="12"/>
  <c r="BF116" i="12"/>
  <c r="V116" i="12"/>
  <c r="BE116" i="12"/>
  <c r="U116" i="12"/>
  <c r="AY116" i="12"/>
  <c r="O116" i="12"/>
  <c r="J116" i="12"/>
  <c r="I116" i="12"/>
  <c r="AR116" i="12"/>
  <c r="H116" i="12"/>
  <c r="AP116" i="12"/>
  <c r="BY116" i="12"/>
  <c r="AO116" i="12"/>
  <c r="BC102" i="12"/>
  <c r="BC103" i="12" s="1"/>
  <c r="BQ102" i="12"/>
  <c r="BQ103" i="12" s="1"/>
  <c r="AG102" i="12"/>
  <c r="AG103" i="12" s="1"/>
  <c r="AH102" i="12"/>
  <c r="AH103" i="12" s="1"/>
  <c r="BG112" i="12"/>
  <c r="AY112" i="12"/>
  <c r="S112" i="12"/>
  <c r="U112" i="12"/>
  <c r="AT112" i="12"/>
  <c r="BK102" i="12"/>
  <c r="BK103" i="12" s="1"/>
  <c r="H110" i="12"/>
  <c r="AP112" i="12"/>
  <c r="AU112" i="12"/>
  <c r="BA112" i="12"/>
  <c r="Q112" i="12"/>
  <c r="K112" i="12"/>
  <c r="BY112" i="12"/>
  <c r="AO112" i="12"/>
  <c r="BV112" i="12"/>
  <c r="AL112" i="12"/>
  <c r="BU112" i="12"/>
  <c r="AK112" i="12"/>
  <c r="AW102" i="12"/>
  <c r="AW103" i="12" s="1"/>
  <c r="BJ102" i="12"/>
  <c r="BJ103" i="12" s="1"/>
  <c r="BX112" i="12"/>
  <c r="AN112" i="12"/>
  <c r="AC102" i="12"/>
  <c r="AC103" i="12" s="1"/>
  <c r="AT102" i="12"/>
  <c r="AT103" i="12" s="1"/>
  <c r="BJ112" i="12"/>
  <c r="BW112" i="12"/>
  <c r="AP102" i="12"/>
  <c r="AP103" i="12" s="1"/>
  <c r="N112" i="12"/>
  <c r="BS112" i="12"/>
  <c r="BS151" i="12" s="1"/>
  <c r="AE112" i="12"/>
  <c r="AG112" i="12"/>
  <c r="BF112" i="12"/>
  <c r="BH112" i="12"/>
  <c r="AJ102" i="12"/>
  <c r="AJ103" i="12" s="1"/>
  <c r="BO151" i="12"/>
  <c r="L112" i="12"/>
  <c r="BP145" i="12"/>
  <c r="BD145" i="12"/>
  <c r="AR145" i="12"/>
  <c r="AF145" i="12"/>
  <c r="T145" i="12"/>
  <c r="H145" i="12"/>
  <c r="BU145" i="12"/>
  <c r="BH145" i="12"/>
  <c r="AU145" i="12"/>
  <c r="AH145" i="12"/>
  <c r="U145" i="12"/>
  <c r="BT145" i="12"/>
  <c r="BG145" i="12"/>
  <c r="AT145" i="12"/>
  <c r="AG145" i="12"/>
  <c r="S145" i="12"/>
  <c r="BS145" i="12"/>
  <c r="BF145" i="12"/>
  <c r="AS145" i="12"/>
  <c r="AE145" i="12"/>
  <c r="R145" i="12"/>
  <c r="BR145" i="12"/>
  <c r="BE145" i="12"/>
  <c r="AQ145" i="12"/>
  <c r="AD145" i="12"/>
  <c r="Q145" i="12"/>
  <c r="BQ145" i="12"/>
  <c r="BC145" i="12"/>
  <c r="AP145" i="12"/>
  <c r="AC145" i="12"/>
  <c r="P145" i="12"/>
  <c r="BO145" i="12"/>
  <c r="BB145" i="12"/>
  <c r="AO145" i="12"/>
  <c r="AB145" i="12"/>
  <c r="O145" i="12"/>
  <c r="BA145" i="12"/>
  <c r="AA145" i="12"/>
  <c r="AZ145" i="12"/>
  <c r="Z145" i="12"/>
  <c r="BY145" i="12"/>
  <c r="AY145" i="12"/>
  <c r="Y145" i="12"/>
  <c r="BX145" i="12"/>
  <c r="AX145" i="12"/>
  <c r="X145" i="12"/>
  <c r="BK145" i="12"/>
  <c r="AK145" i="12"/>
  <c r="K145" i="12"/>
  <c r="BJ145" i="12"/>
  <c r="AJ145" i="12"/>
  <c r="J145" i="12"/>
  <c r="BW145" i="12"/>
  <c r="W145" i="12"/>
  <c r="BV145" i="12"/>
  <c r="V145" i="12"/>
  <c r="BN145" i="12"/>
  <c r="N145" i="12"/>
  <c r="BM145" i="12"/>
  <c r="M145" i="12"/>
  <c r="BL145" i="12"/>
  <c r="L145" i="12"/>
  <c r="BI145" i="12"/>
  <c r="I145" i="12"/>
  <c r="AM145" i="12"/>
  <c r="AL145" i="12"/>
  <c r="AI145" i="12"/>
  <c r="AW145" i="12"/>
  <c r="AV145" i="12"/>
  <c r="AN145" i="12"/>
  <c r="L102" i="12"/>
  <c r="L103" i="12" s="1"/>
  <c r="BH102" i="12"/>
  <c r="BH103" i="12" s="1"/>
  <c r="Z112" i="12"/>
  <c r="P102" i="12"/>
  <c r="P103" i="12" s="1"/>
  <c r="AD112" i="12"/>
  <c r="AQ112" i="12"/>
  <c r="AS112" i="12"/>
  <c r="BR112" i="12"/>
  <c r="X112" i="12"/>
  <c r="AY102" i="12"/>
  <c r="AY103" i="12" s="1"/>
  <c r="W102" i="12"/>
  <c r="W103" i="12" s="1"/>
  <c r="AV102" i="12"/>
  <c r="AV103" i="12" s="1"/>
  <c r="J112" i="12"/>
  <c r="BX106" i="12"/>
  <c r="BX107" i="12" s="1"/>
  <c r="BL106" i="12"/>
  <c r="BL107" i="12" s="1"/>
  <c r="AZ106" i="12"/>
  <c r="AZ107" i="12" s="1"/>
  <c r="AN106" i="12"/>
  <c r="AN107" i="12" s="1"/>
  <c r="AB106" i="12"/>
  <c r="AB107" i="12" s="1"/>
  <c r="P106" i="12"/>
  <c r="P107" i="12" s="1"/>
  <c r="BW106" i="12"/>
  <c r="BW107" i="12" s="1"/>
  <c r="BK106" i="12"/>
  <c r="BK107" i="12" s="1"/>
  <c r="AY106" i="12"/>
  <c r="AY107" i="12" s="1"/>
  <c r="AM106" i="12"/>
  <c r="AM107" i="12" s="1"/>
  <c r="AA106" i="12"/>
  <c r="AA107" i="12" s="1"/>
  <c r="BV106" i="12"/>
  <c r="BV107" i="12" s="1"/>
  <c r="BJ106" i="12"/>
  <c r="BJ107" i="12" s="1"/>
  <c r="BU106" i="12"/>
  <c r="BU107" i="12" s="1"/>
  <c r="BN106" i="12"/>
  <c r="BN107" i="12" s="1"/>
  <c r="AW106" i="12"/>
  <c r="AW107" i="12" s="1"/>
  <c r="AI106" i="12"/>
  <c r="AI107" i="12" s="1"/>
  <c r="U106" i="12"/>
  <c r="U107" i="12" s="1"/>
  <c r="H106" i="12"/>
  <c r="H107" i="12" s="1"/>
  <c r="BM106" i="12"/>
  <c r="BM107" i="12" s="1"/>
  <c r="AV106" i="12"/>
  <c r="AV107" i="12" s="1"/>
  <c r="AH106" i="12"/>
  <c r="AH107" i="12" s="1"/>
  <c r="T106" i="12"/>
  <c r="T107" i="12" s="1"/>
  <c r="BI106" i="12"/>
  <c r="BI107" i="12" s="1"/>
  <c r="AU106" i="12"/>
  <c r="AU107" i="12" s="1"/>
  <c r="AG106" i="12"/>
  <c r="AG107" i="12" s="1"/>
  <c r="S106" i="12"/>
  <c r="S107" i="12" s="1"/>
  <c r="BH106" i="12"/>
  <c r="BH107" i="12" s="1"/>
  <c r="AT106" i="12"/>
  <c r="AT107" i="12" s="1"/>
  <c r="AF106" i="12"/>
  <c r="AF107" i="12" s="1"/>
  <c r="R106" i="12"/>
  <c r="R107" i="12" s="1"/>
  <c r="BG106" i="12"/>
  <c r="BG107" i="12" s="1"/>
  <c r="AS106" i="12"/>
  <c r="AS107" i="12" s="1"/>
  <c r="AE106" i="12"/>
  <c r="AE107" i="12" s="1"/>
  <c r="Q106" i="12"/>
  <c r="Q107" i="12" s="1"/>
  <c r="BQ106" i="12"/>
  <c r="BQ107" i="12" s="1"/>
  <c r="BB106" i="12"/>
  <c r="BB107" i="12" s="1"/>
  <c r="AL106" i="12"/>
  <c r="AL107" i="12" s="1"/>
  <c r="X106" i="12"/>
  <c r="X107" i="12" s="1"/>
  <c r="K106" i="12"/>
  <c r="K107" i="12" s="1"/>
  <c r="BF106" i="12"/>
  <c r="BF107" i="12" s="1"/>
  <c r="AD106" i="12"/>
  <c r="AD107" i="12" s="1"/>
  <c r="AP106" i="12"/>
  <c r="AP107" i="12" s="1"/>
  <c r="BE106" i="12"/>
  <c r="BE107" i="12" s="1"/>
  <c r="AC106" i="12"/>
  <c r="AC107" i="12" s="1"/>
  <c r="BT106" i="12"/>
  <c r="BT107" i="12" s="1"/>
  <c r="BD106" i="12"/>
  <c r="BD107" i="12" s="1"/>
  <c r="Z106" i="12"/>
  <c r="Z107" i="12" s="1"/>
  <c r="M106" i="12"/>
  <c r="M107" i="12" s="1"/>
  <c r="BC106" i="12"/>
  <c r="BC107" i="12" s="1"/>
  <c r="Y106" i="12"/>
  <c r="Y107" i="12" s="1"/>
  <c r="BA106" i="12"/>
  <c r="BA107" i="12" s="1"/>
  <c r="W106" i="12"/>
  <c r="W107" i="12" s="1"/>
  <c r="AX106" i="12"/>
  <c r="AX107" i="12" s="1"/>
  <c r="V106" i="12"/>
  <c r="V107" i="12" s="1"/>
  <c r="BY106" i="12"/>
  <c r="BY107" i="12" s="1"/>
  <c r="AR106" i="12"/>
  <c r="AR107" i="12" s="1"/>
  <c r="O106" i="12"/>
  <c r="O107" i="12" s="1"/>
  <c r="AQ106" i="12"/>
  <c r="AQ107" i="12" s="1"/>
  <c r="N106" i="12"/>
  <c r="N107" i="12" s="1"/>
  <c r="BS106" i="12"/>
  <c r="BS107" i="12" s="1"/>
  <c r="BR106" i="12"/>
  <c r="BR107" i="12" s="1"/>
  <c r="AO106" i="12"/>
  <c r="AO107" i="12" s="1"/>
  <c r="L106" i="12"/>
  <c r="L107" i="12" s="1"/>
  <c r="BP106" i="12"/>
  <c r="BP107" i="12" s="1"/>
  <c r="AK106" i="12"/>
  <c r="AK107" i="12" s="1"/>
  <c r="J106" i="12"/>
  <c r="J107" i="12" s="1"/>
  <c r="BO106" i="12"/>
  <c r="BO107" i="12" s="1"/>
  <c r="AJ106" i="12"/>
  <c r="AJ107" i="12" s="1"/>
  <c r="I106" i="12"/>
  <c r="I107" i="12" s="1"/>
  <c r="AB102" i="12"/>
  <c r="AB103" i="12" s="1"/>
  <c r="BP102" i="12"/>
  <c r="BP103" i="12" s="1"/>
  <c r="AX112" i="12"/>
  <c r="AX151" i="12" s="1"/>
  <c r="BC112" i="12"/>
  <c r="BC151" i="12" s="1"/>
  <c r="BE112" i="12"/>
  <c r="Y112" i="12"/>
  <c r="AZ102" i="12"/>
  <c r="AZ103" i="12" s="1"/>
  <c r="BI112" i="12"/>
  <c r="M344" i="12" l="1"/>
  <c r="N343" i="12" s="1"/>
  <c r="M345" i="12"/>
  <c r="H151" i="12"/>
  <c r="AF275" i="12"/>
  <c r="N275" i="12"/>
  <c r="H113" i="12"/>
  <c r="I110" i="12" s="1"/>
  <c r="I113" i="12" s="1"/>
  <c r="J110" i="12" s="1"/>
  <c r="AO275" i="12"/>
  <c r="BU151" i="12"/>
  <c r="T275" i="12"/>
  <c r="L275" i="12"/>
  <c r="Y151" i="12"/>
  <c r="AL151" i="12"/>
  <c r="AJ275" i="12"/>
  <c r="AY275" i="12"/>
  <c r="BS275" i="12"/>
  <c r="AZ275" i="12"/>
  <c r="AT275" i="12"/>
  <c r="BV337" i="12"/>
  <c r="BW337" i="12"/>
  <c r="BQ337" i="12"/>
  <c r="Q275" i="12"/>
  <c r="AX275" i="12"/>
  <c r="AU275" i="12"/>
  <c r="S275" i="12"/>
  <c r="AM275" i="12"/>
  <c r="I237" i="12"/>
  <c r="J234" i="12" s="1"/>
  <c r="J237" i="12" s="1"/>
  <c r="K234" i="12" s="1"/>
  <c r="K237" i="12" s="1"/>
  <c r="L234" i="12" s="1"/>
  <c r="L237" i="12" s="1"/>
  <c r="M234" i="12" s="1"/>
  <c r="M237" i="12" s="1"/>
  <c r="N234" i="12" s="1"/>
  <c r="N237" i="12" s="1"/>
  <c r="O234" i="12" s="1"/>
  <c r="O237" i="12" s="1"/>
  <c r="P234" i="12" s="1"/>
  <c r="P237" i="12" s="1"/>
  <c r="Q234" i="12" s="1"/>
  <c r="Q237" i="12" s="1"/>
  <c r="R234" i="12" s="1"/>
  <c r="R237" i="12" s="1"/>
  <c r="S234" i="12" s="1"/>
  <c r="S237" i="12" s="1"/>
  <c r="T234" i="12" s="1"/>
  <c r="T237" i="12" s="1"/>
  <c r="U234" i="12" s="1"/>
  <c r="U237" i="12" s="1"/>
  <c r="V234" i="12" s="1"/>
  <c r="V237" i="12" s="1"/>
  <c r="W234" i="12" s="1"/>
  <c r="W237" i="12" s="1"/>
  <c r="X234" i="12" s="1"/>
  <c r="X237" i="12" s="1"/>
  <c r="Y234" i="12" s="1"/>
  <c r="Y237" i="12" s="1"/>
  <c r="Z234" i="12" s="1"/>
  <c r="Z237" i="12" s="1"/>
  <c r="AA234" i="12" s="1"/>
  <c r="AA237" i="12" s="1"/>
  <c r="AB234" i="12" s="1"/>
  <c r="AB237" i="12" s="1"/>
  <c r="AC234" i="12" s="1"/>
  <c r="AC237" i="12" s="1"/>
  <c r="AD234" i="12" s="1"/>
  <c r="AD237" i="12" s="1"/>
  <c r="AE234" i="12" s="1"/>
  <c r="AE237" i="12" s="1"/>
  <c r="AF234" i="12" s="1"/>
  <c r="AF237" i="12" s="1"/>
  <c r="AG234" i="12" s="1"/>
  <c r="AG237" i="12" s="1"/>
  <c r="AH234" i="12" s="1"/>
  <c r="AH237" i="12" s="1"/>
  <c r="AI234" i="12" s="1"/>
  <c r="AI237" i="12" s="1"/>
  <c r="AJ234" i="12" s="1"/>
  <c r="AJ237" i="12" s="1"/>
  <c r="AK234" i="12" s="1"/>
  <c r="AK237" i="12" s="1"/>
  <c r="AL234" i="12" s="1"/>
  <c r="AL237" i="12" s="1"/>
  <c r="AM234" i="12" s="1"/>
  <c r="AM237" i="12" s="1"/>
  <c r="AN234" i="12" s="1"/>
  <c r="AN237" i="12" s="1"/>
  <c r="AO234" i="12" s="1"/>
  <c r="AO237" i="12" s="1"/>
  <c r="AP234" i="12" s="1"/>
  <c r="AP237" i="12" s="1"/>
  <c r="AQ234" i="12" s="1"/>
  <c r="AQ237" i="12" s="1"/>
  <c r="AR234" i="12" s="1"/>
  <c r="AR237" i="12" s="1"/>
  <c r="AS234" i="12" s="1"/>
  <c r="AS237" i="12" s="1"/>
  <c r="AT234" i="12" s="1"/>
  <c r="AT237" i="12" s="1"/>
  <c r="AU234" i="12" s="1"/>
  <c r="AU237" i="12" s="1"/>
  <c r="AV234" i="12" s="1"/>
  <c r="AV237" i="12" s="1"/>
  <c r="AW234" i="12" s="1"/>
  <c r="AW237" i="12" s="1"/>
  <c r="AX234" i="12" s="1"/>
  <c r="AX237" i="12" s="1"/>
  <c r="AY234" i="12" s="1"/>
  <c r="AY237" i="12" s="1"/>
  <c r="AZ234" i="12" s="1"/>
  <c r="AZ237" i="12" s="1"/>
  <c r="BA234" i="12" s="1"/>
  <c r="BA237" i="12" s="1"/>
  <c r="BB234" i="12" s="1"/>
  <c r="BB237" i="12" s="1"/>
  <c r="BC234" i="12" s="1"/>
  <c r="BC237" i="12" s="1"/>
  <c r="BD234" i="12" s="1"/>
  <c r="BD237" i="12" s="1"/>
  <c r="BE234" i="12" s="1"/>
  <c r="BE237" i="12" s="1"/>
  <c r="BF234" i="12" s="1"/>
  <c r="BF237" i="12" s="1"/>
  <c r="BG234" i="12" s="1"/>
  <c r="BG237" i="12" s="1"/>
  <c r="BH234" i="12" s="1"/>
  <c r="BH237" i="12" s="1"/>
  <c r="BI234" i="12" s="1"/>
  <c r="BI237" i="12" s="1"/>
  <c r="BJ234" i="12" s="1"/>
  <c r="BJ237" i="12" s="1"/>
  <c r="BK234" i="12" s="1"/>
  <c r="BK237" i="12" s="1"/>
  <c r="BL234" i="12" s="1"/>
  <c r="BL237" i="12" s="1"/>
  <c r="BM234" i="12" s="1"/>
  <c r="BM237" i="12" s="1"/>
  <c r="BN234" i="12" s="1"/>
  <c r="BN237" i="12" s="1"/>
  <c r="BO234" i="12" s="1"/>
  <c r="BO237" i="12" s="1"/>
  <c r="BP234" i="12" s="1"/>
  <c r="BP237" i="12" s="1"/>
  <c r="BQ234" i="12" s="1"/>
  <c r="BQ237" i="12" s="1"/>
  <c r="BR234" i="12" s="1"/>
  <c r="BR237" i="12" s="1"/>
  <c r="BS234" i="12" s="1"/>
  <c r="BS237" i="12" s="1"/>
  <c r="BT234" i="12" s="1"/>
  <c r="BT237" i="12" s="1"/>
  <c r="BU234" i="12" s="1"/>
  <c r="BU237" i="12" s="1"/>
  <c r="BV234" i="12" s="1"/>
  <c r="BV237" i="12" s="1"/>
  <c r="BW234" i="12" s="1"/>
  <c r="BW237" i="12" s="1"/>
  <c r="BX234" i="12" s="1"/>
  <c r="BX237" i="12" s="1"/>
  <c r="BY234" i="12" s="1"/>
  <c r="BY237" i="12" s="1"/>
  <c r="H337" i="12"/>
  <c r="W275" i="12"/>
  <c r="Z151" i="12"/>
  <c r="BW151" i="12"/>
  <c r="AO151" i="12"/>
  <c r="BT151" i="12"/>
  <c r="BU275" i="12"/>
  <c r="K275" i="12"/>
  <c r="AE275" i="12"/>
  <c r="BY275" i="12"/>
  <c r="BF275" i="12"/>
  <c r="L151" i="12"/>
  <c r="AY151" i="12"/>
  <c r="AW151" i="12"/>
  <c r="AV275" i="12"/>
  <c r="AS275" i="12"/>
  <c r="BJ275" i="12"/>
  <c r="Q337" i="12"/>
  <c r="AQ151" i="12"/>
  <c r="BR275" i="12"/>
  <c r="BN151" i="12"/>
  <c r="O275" i="12"/>
  <c r="U275" i="12"/>
  <c r="AL275" i="12"/>
  <c r="Z275" i="12"/>
  <c r="AI337" i="12"/>
  <c r="BY337" i="12"/>
  <c r="AZ337" i="12"/>
  <c r="T337" i="12"/>
  <c r="H332" i="12"/>
  <c r="I329" i="12" s="1"/>
  <c r="I332" i="12" s="1"/>
  <c r="J329" i="12" s="1"/>
  <c r="J332" i="12" s="1"/>
  <c r="K329" i="12" s="1"/>
  <c r="K332" i="12" s="1"/>
  <c r="L329" i="12" s="1"/>
  <c r="L332" i="12" s="1"/>
  <c r="M329" i="12" s="1"/>
  <c r="M332" i="12" s="1"/>
  <c r="N329" i="12" s="1"/>
  <c r="N332" i="12" s="1"/>
  <c r="O329" i="12" s="1"/>
  <c r="O332" i="12" s="1"/>
  <c r="P329" i="12" s="1"/>
  <c r="P332" i="12" s="1"/>
  <c r="Q329" i="12" s="1"/>
  <c r="Q332" i="12" s="1"/>
  <c r="R329" i="12" s="1"/>
  <c r="R332" i="12" s="1"/>
  <c r="S329" i="12" s="1"/>
  <c r="S332" i="12" s="1"/>
  <c r="T329" i="12" s="1"/>
  <c r="T332" i="12" s="1"/>
  <c r="U329" i="12" s="1"/>
  <c r="U332" i="12" s="1"/>
  <c r="V329" i="12" s="1"/>
  <c r="V332" i="12" s="1"/>
  <c r="W329" i="12" s="1"/>
  <c r="W332" i="12" s="1"/>
  <c r="X329" i="12" s="1"/>
  <c r="X332" i="12" s="1"/>
  <c r="Y329" i="12" s="1"/>
  <c r="Y332" i="12" s="1"/>
  <c r="Z329" i="12" s="1"/>
  <c r="Z332" i="12" s="1"/>
  <c r="AA329" i="12" s="1"/>
  <c r="AA332" i="12" s="1"/>
  <c r="AB329" i="12" s="1"/>
  <c r="AB332" i="12" s="1"/>
  <c r="AC329" i="12" s="1"/>
  <c r="AC332" i="12" s="1"/>
  <c r="AD329" i="12" s="1"/>
  <c r="AD332" i="12" s="1"/>
  <c r="AE329" i="12" s="1"/>
  <c r="AE332" i="12" s="1"/>
  <c r="AF329" i="12" s="1"/>
  <c r="AF332" i="12" s="1"/>
  <c r="AG329" i="12" s="1"/>
  <c r="AG332" i="12" s="1"/>
  <c r="AH329" i="12" s="1"/>
  <c r="AH332" i="12" s="1"/>
  <c r="AI329" i="12" s="1"/>
  <c r="AI332" i="12" s="1"/>
  <c r="AJ329" i="12" s="1"/>
  <c r="AJ332" i="12" s="1"/>
  <c r="AK329" i="12" s="1"/>
  <c r="AK332" i="12" s="1"/>
  <c r="AL329" i="12" s="1"/>
  <c r="AL332" i="12" s="1"/>
  <c r="AM329" i="12" s="1"/>
  <c r="AM332" i="12" s="1"/>
  <c r="AN329" i="12" s="1"/>
  <c r="AN332" i="12" s="1"/>
  <c r="AO329" i="12" s="1"/>
  <c r="AO332" i="12" s="1"/>
  <c r="AP329" i="12" s="1"/>
  <c r="AP332" i="12" s="1"/>
  <c r="AQ329" i="12" s="1"/>
  <c r="AQ332" i="12" s="1"/>
  <c r="AR329" i="12" s="1"/>
  <c r="AR332" i="12" s="1"/>
  <c r="AS329" i="12" s="1"/>
  <c r="AS332" i="12" s="1"/>
  <c r="AT329" i="12" s="1"/>
  <c r="AT332" i="12" s="1"/>
  <c r="AU329" i="12" s="1"/>
  <c r="AU332" i="12" s="1"/>
  <c r="AV329" i="12" s="1"/>
  <c r="AV332" i="12" s="1"/>
  <c r="AW329" i="12" s="1"/>
  <c r="AW332" i="12" s="1"/>
  <c r="AX329" i="12" s="1"/>
  <c r="AX332" i="12" s="1"/>
  <c r="AY329" i="12" s="1"/>
  <c r="AY332" i="12" s="1"/>
  <c r="AZ329" i="12" s="1"/>
  <c r="AZ332" i="12" s="1"/>
  <c r="BA329" i="12" s="1"/>
  <c r="BA332" i="12" s="1"/>
  <c r="BB329" i="12" s="1"/>
  <c r="BB332" i="12" s="1"/>
  <c r="BC329" i="12" s="1"/>
  <c r="BC332" i="12" s="1"/>
  <c r="BD329" i="12" s="1"/>
  <c r="BD332" i="12" s="1"/>
  <c r="BE329" i="12" s="1"/>
  <c r="BE332" i="12" s="1"/>
  <c r="BF329" i="12" s="1"/>
  <c r="BF332" i="12" s="1"/>
  <c r="BG329" i="12" s="1"/>
  <c r="BG332" i="12" s="1"/>
  <c r="BH329" i="12" s="1"/>
  <c r="BH332" i="12" s="1"/>
  <c r="BI329" i="12" s="1"/>
  <c r="BI332" i="12" s="1"/>
  <c r="BJ329" i="12" s="1"/>
  <c r="BJ332" i="12" s="1"/>
  <c r="BK329" i="12" s="1"/>
  <c r="BK332" i="12" s="1"/>
  <c r="BL329" i="12" s="1"/>
  <c r="BL332" i="12" s="1"/>
  <c r="BM329" i="12" s="1"/>
  <c r="BM332" i="12" s="1"/>
  <c r="BN329" i="12" s="1"/>
  <c r="BN332" i="12" s="1"/>
  <c r="BO329" i="12" s="1"/>
  <c r="BO332" i="12" s="1"/>
  <c r="BP329" i="12" s="1"/>
  <c r="BP332" i="12" s="1"/>
  <c r="BQ329" i="12" s="1"/>
  <c r="BQ332" i="12" s="1"/>
  <c r="BR329" i="12" s="1"/>
  <c r="BR332" i="12" s="1"/>
  <c r="BS329" i="12" s="1"/>
  <c r="BS332" i="12" s="1"/>
  <c r="BT329" i="12" s="1"/>
  <c r="BT332" i="12" s="1"/>
  <c r="BU329" i="12" s="1"/>
  <c r="BU332" i="12" s="1"/>
  <c r="BV329" i="12" s="1"/>
  <c r="BV332" i="12" s="1"/>
  <c r="BW329" i="12" s="1"/>
  <c r="BW332" i="12" s="1"/>
  <c r="BX329" i="12" s="1"/>
  <c r="BX332" i="12" s="1"/>
  <c r="BY329" i="12" s="1"/>
  <c r="BY332" i="12" s="1"/>
  <c r="BC337" i="12"/>
  <c r="X337" i="12"/>
  <c r="AC337" i="12"/>
  <c r="V337" i="12"/>
  <c r="BF337" i="12"/>
  <c r="BR337" i="12"/>
  <c r="AE337" i="12"/>
  <c r="BG337" i="12"/>
  <c r="BX337" i="12"/>
  <c r="Z337" i="12"/>
  <c r="AX337" i="12"/>
  <c r="R337" i="12"/>
  <c r="AH337" i="12"/>
  <c r="BR303" i="12"/>
  <c r="BR304" i="12" s="1"/>
  <c r="AG303" i="12"/>
  <c r="AG304" i="12" s="1"/>
  <c r="BU303" i="12"/>
  <c r="BU304" i="12" s="1"/>
  <c r="AP303" i="12"/>
  <c r="AP304" i="12" s="1"/>
  <c r="BK303" i="12"/>
  <c r="BK304" i="12" s="1"/>
  <c r="L303" i="12"/>
  <c r="L304" i="12" s="1"/>
  <c r="AJ303" i="12"/>
  <c r="AJ304" i="12" s="1"/>
  <c r="J303" i="12"/>
  <c r="J304" i="12" s="1"/>
  <c r="K303" i="12"/>
  <c r="K304" i="12" s="1"/>
  <c r="BV303" i="12"/>
  <c r="BV304" i="12" s="1"/>
  <c r="AB303" i="12"/>
  <c r="AB304" i="12" s="1"/>
  <c r="BD303" i="12"/>
  <c r="BD304" i="12" s="1"/>
  <c r="BN303" i="12"/>
  <c r="BN304" i="12" s="1"/>
  <c r="BT303" i="12"/>
  <c r="BT304" i="12" s="1"/>
  <c r="BF303" i="12"/>
  <c r="BF304" i="12" s="1"/>
  <c r="T303" i="12"/>
  <c r="T304" i="12" s="1"/>
  <c r="AE303" i="12"/>
  <c r="AE304" i="12" s="1"/>
  <c r="I303" i="12"/>
  <c r="I304" i="12" s="1"/>
  <c r="BO303" i="12"/>
  <c r="BO304" i="12" s="1"/>
  <c r="BL303" i="12"/>
  <c r="BL304" i="12" s="1"/>
  <c r="AC303" i="12"/>
  <c r="AC304" i="12" s="1"/>
  <c r="BG303" i="12"/>
  <c r="BG304" i="12" s="1"/>
  <c r="AH303" i="12"/>
  <c r="AH304" i="12" s="1"/>
  <c r="BC303" i="12"/>
  <c r="BC304" i="12" s="1"/>
  <c r="H303" i="12"/>
  <c r="H304" i="12" s="1"/>
  <c r="H305" i="12" s="1"/>
  <c r="AO303" i="12"/>
  <c r="AO304" i="12" s="1"/>
  <c r="AA303" i="12"/>
  <c r="AA304" i="12" s="1"/>
  <c r="BB303" i="12"/>
  <c r="BB304" i="12" s="1"/>
  <c r="BA303" i="12"/>
  <c r="BA304" i="12" s="1"/>
  <c r="AM303" i="12"/>
  <c r="AM304" i="12" s="1"/>
  <c r="AV303" i="12"/>
  <c r="AV304" i="12" s="1"/>
  <c r="W303" i="12"/>
  <c r="W304" i="12" s="1"/>
  <c r="AS303" i="12"/>
  <c r="AS304" i="12" s="1"/>
  <c r="P303" i="12"/>
  <c r="P304" i="12" s="1"/>
  <c r="BM303" i="12"/>
  <c r="BM304" i="12" s="1"/>
  <c r="O303" i="12"/>
  <c r="O304" i="12" s="1"/>
  <c r="AQ303" i="12"/>
  <c r="AQ304" i="12" s="1"/>
  <c r="BJ303" i="12"/>
  <c r="BJ304" i="12" s="1"/>
  <c r="BY303" i="12"/>
  <c r="BY304" i="12" s="1"/>
  <c r="AT303" i="12"/>
  <c r="AT304" i="12" s="1"/>
  <c r="BH303" i="12"/>
  <c r="BH304" i="12" s="1"/>
  <c r="AN303" i="12"/>
  <c r="AN304" i="12" s="1"/>
  <c r="AY303" i="12"/>
  <c r="AY304" i="12" s="1"/>
  <c r="AZ303" i="12"/>
  <c r="AZ304" i="12" s="1"/>
  <c r="M303" i="12"/>
  <c r="M304" i="12" s="1"/>
  <c r="AX303" i="12"/>
  <c r="AX304" i="12" s="1"/>
  <c r="BE303" i="12"/>
  <c r="BE304" i="12" s="1"/>
  <c r="Z303" i="12"/>
  <c r="Z304" i="12" s="1"/>
  <c r="V303" i="12"/>
  <c r="V304" i="12" s="1"/>
  <c r="BX303" i="12"/>
  <c r="BX304" i="12" s="1"/>
  <c r="Q303" i="12"/>
  <c r="Q304" i="12" s="1"/>
  <c r="Y303" i="12"/>
  <c r="Y304" i="12" s="1"/>
  <c r="AL303" i="12"/>
  <c r="AL304" i="12" s="1"/>
  <c r="S303" i="12"/>
  <c r="S304" i="12" s="1"/>
  <c r="BP303" i="12"/>
  <c r="BP304" i="12" s="1"/>
  <c r="AD303" i="12"/>
  <c r="AD304" i="12" s="1"/>
  <c r="BQ303" i="12"/>
  <c r="BQ304" i="12" s="1"/>
  <c r="AF303" i="12"/>
  <c r="AF304" i="12" s="1"/>
  <c r="R303" i="12"/>
  <c r="R304" i="12" s="1"/>
  <c r="BW303" i="12"/>
  <c r="BW304" i="12" s="1"/>
  <c r="AR303" i="12"/>
  <c r="AR304" i="12" s="1"/>
  <c r="AI303" i="12"/>
  <c r="AI304" i="12" s="1"/>
  <c r="X303" i="12"/>
  <c r="X304" i="12" s="1"/>
  <c r="BS303" i="12"/>
  <c r="BS304" i="12" s="1"/>
  <c r="AK303" i="12"/>
  <c r="AK304" i="12" s="1"/>
  <c r="N303" i="12"/>
  <c r="N304" i="12" s="1"/>
  <c r="AU303" i="12"/>
  <c r="AU304" i="12" s="1"/>
  <c r="U303" i="12"/>
  <c r="U304" i="12" s="1"/>
  <c r="BI303" i="12"/>
  <c r="BI304" i="12" s="1"/>
  <c r="AW303" i="12"/>
  <c r="AW304" i="12" s="1"/>
  <c r="BQ275" i="12"/>
  <c r="AQ275" i="12"/>
  <c r="J275" i="12"/>
  <c r="V275" i="12"/>
  <c r="AC275" i="12"/>
  <c r="BC275" i="12"/>
  <c r="BM275" i="12"/>
  <c r="P275" i="12"/>
  <c r="AH275" i="12"/>
  <c r="X275" i="12"/>
  <c r="H275" i="12"/>
  <c r="AK275" i="12"/>
  <c r="BO275" i="12"/>
  <c r="I275" i="12"/>
  <c r="I270" i="12"/>
  <c r="J267" i="12" s="1"/>
  <c r="J270" i="12" s="1"/>
  <c r="K267" i="12" s="1"/>
  <c r="K270" i="12" s="1"/>
  <c r="L267" i="12" s="1"/>
  <c r="L270" i="12" s="1"/>
  <c r="M267" i="12" s="1"/>
  <c r="M270" i="12" s="1"/>
  <c r="N267" i="12" s="1"/>
  <c r="N270" i="12" s="1"/>
  <c r="O267" i="12" s="1"/>
  <c r="O270" i="12" s="1"/>
  <c r="P267" i="12" s="1"/>
  <c r="P270" i="12" s="1"/>
  <c r="Q267" i="12" s="1"/>
  <c r="Q270" i="12" s="1"/>
  <c r="R267" i="12" s="1"/>
  <c r="R270" i="12" s="1"/>
  <c r="S267" i="12" s="1"/>
  <c r="S270" i="12" s="1"/>
  <c r="T267" i="12" s="1"/>
  <c r="T270" i="12" s="1"/>
  <c r="U267" i="12" s="1"/>
  <c r="U270" i="12" s="1"/>
  <c r="V267" i="12" s="1"/>
  <c r="V270" i="12" s="1"/>
  <c r="W267" i="12" s="1"/>
  <c r="W270" i="12" s="1"/>
  <c r="X267" i="12" s="1"/>
  <c r="X270" i="12" s="1"/>
  <c r="Y267" i="12" s="1"/>
  <c r="Y270" i="12" s="1"/>
  <c r="Z267" i="12" s="1"/>
  <c r="Z270" i="12" s="1"/>
  <c r="AA267" i="12" s="1"/>
  <c r="AA270" i="12" s="1"/>
  <c r="AB267" i="12" s="1"/>
  <c r="AB270" i="12" s="1"/>
  <c r="AC267" i="12" s="1"/>
  <c r="AC270" i="12" s="1"/>
  <c r="AD267" i="12" s="1"/>
  <c r="AD270" i="12" s="1"/>
  <c r="AE267" i="12" s="1"/>
  <c r="AE270" i="12" s="1"/>
  <c r="AF267" i="12" s="1"/>
  <c r="AF270" i="12" s="1"/>
  <c r="AG267" i="12" s="1"/>
  <c r="AG270" i="12" s="1"/>
  <c r="AH267" i="12" s="1"/>
  <c r="AH270" i="12" s="1"/>
  <c r="AI267" i="12" s="1"/>
  <c r="AI270" i="12" s="1"/>
  <c r="AJ267" i="12" s="1"/>
  <c r="AJ270" i="12" s="1"/>
  <c r="AK267" i="12" s="1"/>
  <c r="AK270" i="12" s="1"/>
  <c r="AL267" i="12" s="1"/>
  <c r="AL270" i="12" s="1"/>
  <c r="AM267" i="12" s="1"/>
  <c r="AM270" i="12" s="1"/>
  <c r="AN267" i="12" s="1"/>
  <c r="AN270" i="12" s="1"/>
  <c r="AO267" i="12" s="1"/>
  <c r="AO270" i="12" s="1"/>
  <c r="AP267" i="12" s="1"/>
  <c r="AP270" i="12" s="1"/>
  <c r="AQ267" i="12" s="1"/>
  <c r="AQ270" i="12" s="1"/>
  <c r="AR267" i="12" s="1"/>
  <c r="AR270" i="12" s="1"/>
  <c r="AS267" i="12" s="1"/>
  <c r="AS270" i="12" s="1"/>
  <c r="AT267" i="12" s="1"/>
  <c r="AT270" i="12" s="1"/>
  <c r="AU267" i="12" s="1"/>
  <c r="AU270" i="12" s="1"/>
  <c r="AV267" i="12" s="1"/>
  <c r="AV270" i="12" s="1"/>
  <c r="AW267" i="12" s="1"/>
  <c r="AW270" i="12" s="1"/>
  <c r="AX267" i="12" s="1"/>
  <c r="AX270" i="12" s="1"/>
  <c r="AY267" i="12" s="1"/>
  <c r="AY270" i="12" s="1"/>
  <c r="AZ267" i="12" s="1"/>
  <c r="AZ270" i="12" s="1"/>
  <c r="BA267" i="12" s="1"/>
  <c r="BA270" i="12" s="1"/>
  <c r="BB267" i="12" s="1"/>
  <c r="BB270" i="12" s="1"/>
  <c r="BC267" i="12" s="1"/>
  <c r="BC270" i="12" s="1"/>
  <c r="BD267" i="12" s="1"/>
  <c r="BD270" i="12" s="1"/>
  <c r="BE267" i="12" s="1"/>
  <c r="BE270" i="12" s="1"/>
  <c r="BF267" i="12" s="1"/>
  <c r="BF270" i="12" s="1"/>
  <c r="BG267" i="12" s="1"/>
  <c r="BG270" i="12" s="1"/>
  <c r="BH267" i="12" s="1"/>
  <c r="BH270" i="12" s="1"/>
  <c r="BI267" i="12" s="1"/>
  <c r="BI270" i="12" s="1"/>
  <c r="BJ267" i="12" s="1"/>
  <c r="BJ270" i="12" s="1"/>
  <c r="BK267" i="12" s="1"/>
  <c r="BK270" i="12" s="1"/>
  <c r="BL267" i="12" s="1"/>
  <c r="BL270" i="12" s="1"/>
  <c r="BM267" i="12" s="1"/>
  <c r="BM270" i="12" s="1"/>
  <c r="BN267" i="12" s="1"/>
  <c r="BN270" i="12" s="1"/>
  <c r="BO267" i="12" s="1"/>
  <c r="BO270" i="12" s="1"/>
  <c r="BP267" i="12" s="1"/>
  <c r="BP270" i="12" s="1"/>
  <c r="BQ267" i="12" s="1"/>
  <c r="BQ270" i="12" s="1"/>
  <c r="BR267" i="12" s="1"/>
  <c r="BR270" i="12" s="1"/>
  <c r="BS267" i="12" s="1"/>
  <c r="BS270" i="12" s="1"/>
  <c r="BT267" i="12" s="1"/>
  <c r="BT270" i="12" s="1"/>
  <c r="BU267" i="12" s="1"/>
  <c r="BU270" i="12" s="1"/>
  <c r="BV267" i="12" s="1"/>
  <c r="BV270" i="12" s="1"/>
  <c r="BW267" i="12" s="1"/>
  <c r="BW270" i="12" s="1"/>
  <c r="BX267" i="12" s="1"/>
  <c r="BX270" i="12" s="1"/>
  <c r="BY267" i="12" s="1"/>
  <c r="BY270" i="12" s="1"/>
  <c r="BD275" i="12"/>
  <c r="K241" i="12"/>
  <c r="K242" i="12" s="1"/>
  <c r="AG241" i="12"/>
  <c r="AG242" i="12" s="1"/>
  <c r="BO241" i="12"/>
  <c r="BO242" i="12" s="1"/>
  <c r="AC241" i="12"/>
  <c r="AC242" i="12" s="1"/>
  <c r="AQ241" i="12"/>
  <c r="AQ242" i="12" s="1"/>
  <c r="BF241" i="12"/>
  <c r="BF242" i="12" s="1"/>
  <c r="AU241" i="12"/>
  <c r="AU242" i="12" s="1"/>
  <c r="BS241" i="12"/>
  <c r="BS242" i="12" s="1"/>
  <c r="R241" i="12"/>
  <c r="R242" i="12" s="1"/>
  <c r="BJ241" i="12"/>
  <c r="BJ242" i="12" s="1"/>
  <c r="AD275" i="12"/>
  <c r="AA275" i="12"/>
  <c r="M241" i="12"/>
  <c r="M242" i="12" s="1"/>
  <c r="AX241" i="12"/>
  <c r="AX242" i="12" s="1"/>
  <c r="AF241" i="12"/>
  <c r="AF242" i="12" s="1"/>
  <c r="BY241" i="12"/>
  <c r="BY242" i="12" s="1"/>
  <c r="BN275" i="12"/>
  <c r="BD241" i="12"/>
  <c r="BD242" i="12" s="1"/>
  <c r="Q241" i="12"/>
  <c r="Q242" i="12" s="1"/>
  <c r="Y241" i="12"/>
  <c r="Y242" i="12" s="1"/>
  <c r="AT241" i="12"/>
  <c r="AT242" i="12" s="1"/>
  <c r="O241" i="12"/>
  <c r="O242" i="12" s="1"/>
  <c r="AG275" i="12"/>
  <c r="AD241" i="12"/>
  <c r="AD242" i="12" s="1"/>
  <c r="N241" i="12"/>
  <c r="N242" i="12" s="1"/>
  <c r="AO241" i="12"/>
  <c r="AO242" i="12" s="1"/>
  <c r="AR241" i="12"/>
  <c r="AR242" i="12" s="1"/>
  <c r="BI241" i="12"/>
  <c r="BI242" i="12" s="1"/>
  <c r="L241" i="12"/>
  <c r="L242" i="12" s="1"/>
  <c r="AA241" i="12"/>
  <c r="AA242" i="12" s="1"/>
  <c r="BX275" i="12"/>
  <c r="H241" i="12"/>
  <c r="H242" i="12" s="1"/>
  <c r="H243" i="12" s="1"/>
  <c r="V241" i="12"/>
  <c r="V242" i="12" s="1"/>
  <c r="BU241" i="12"/>
  <c r="BU242" i="12" s="1"/>
  <c r="AK241" i="12"/>
  <c r="AK242" i="12" s="1"/>
  <c r="BG241" i="12"/>
  <c r="BG242" i="12" s="1"/>
  <c r="BP241" i="12"/>
  <c r="BP242" i="12" s="1"/>
  <c r="BX241" i="12"/>
  <c r="BX242" i="12" s="1"/>
  <c r="X241" i="12"/>
  <c r="X242" i="12" s="1"/>
  <c r="AM241" i="12"/>
  <c r="AM242" i="12" s="1"/>
  <c r="AN275" i="12"/>
  <c r="AZ241" i="12"/>
  <c r="AZ242" i="12" s="1"/>
  <c r="BN241" i="12"/>
  <c r="BN242" i="12" s="1"/>
  <c r="BE241" i="12"/>
  <c r="BE242" i="12" s="1"/>
  <c r="AJ241" i="12"/>
  <c r="AJ242" i="12" s="1"/>
  <c r="AY241" i="12"/>
  <c r="AY242" i="12" s="1"/>
  <c r="M275" i="12"/>
  <c r="BA275" i="12"/>
  <c r="AE241" i="12"/>
  <c r="AE242" i="12" s="1"/>
  <c r="T241" i="12"/>
  <c r="T242" i="12" s="1"/>
  <c r="I241" i="12"/>
  <c r="I242" i="12" s="1"/>
  <c r="AV241" i="12"/>
  <c r="AV242" i="12" s="1"/>
  <c r="BK241" i="12"/>
  <c r="BK242" i="12" s="1"/>
  <c r="BW275" i="12"/>
  <c r="R275" i="12"/>
  <c r="AN241" i="12"/>
  <c r="AN242" i="12" s="1"/>
  <c r="BC241" i="12"/>
  <c r="BC242" i="12" s="1"/>
  <c r="J241" i="12"/>
  <c r="J242" i="12" s="1"/>
  <c r="AB241" i="12"/>
  <c r="AB242" i="12" s="1"/>
  <c r="BV241" i="12"/>
  <c r="BV242" i="12" s="1"/>
  <c r="U241" i="12"/>
  <c r="U242" i="12" s="1"/>
  <c r="Z241" i="12"/>
  <c r="Z242" i="12" s="1"/>
  <c r="AH241" i="12"/>
  <c r="AH242" i="12" s="1"/>
  <c r="W241" i="12"/>
  <c r="W242" i="12" s="1"/>
  <c r="BH241" i="12"/>
  <c r="BH242" i="12" s="1"/>
  <c r="BW241" i="12"/>
  <c r="BW242" i="12" s="1"/>
  <c r="Y275" i="12"/>
  <c r="BB241" i="12"/>
  <c r="BB242" i="12" s="1"/>
  <c r="BR241" i="12"/>
  <c r="BR242" i="12" s="1"/>
  <c r="AP241" i="12"/>
  <c r="AP242" i="12" s="1"/>
  <c r="AS241" i="12"/>
  <c r="AS242" i="12" s="1"/>
  <c r="AW241" i="12"/>
  <c r="AW242" i="12" s="1"/>
  <c r="AL241" i="12"/>
  <c r="AL242" i="12" s="1"/>
  <c r="BT241" i="12"/>
  <c r="BT242" i="12" s="1"/>
  <c r="BH275" i="12"/>
  <c r="AI241" i="12"/>
  <c r="AI242" i="12" s="1"/>
  <c r="P241" i="12"/>
  <c r="P242" i="12" s="1"/>
  <c r="BM241" i="12"/>
  <c r="BM242" i="12" s="1"/>
  <c r="BQ241" i="12"/>
  <c r="BQ242" i="12" s="1"/>
  <c r="S241" i="12"/>
  <c r="S242" i="12" s="1"/>
  <c r="BL241" i="12"/>
  <c r="BL242" i="12" s="1"/>
  <c r="BA241" i="12"/>
  <c r="BA242" i="12" s="1"/>
  <c r="BG275" i="12"/>
  <c r="BL275" i="12"/>
  <c r="S179" i="12"/>
  <c r="S180" i="12" s="1"/>
  <c r="AU179" i="12"/>
  <c r="AU180" i="12" s="1"/>
  <c r="AX179" i="12"/>
  <c r="AX180" i="12" s="1"/>
  <c r="AV179" i="12"/>
  <c r="AV180" i="12" s="1"/>
  <c r="BJ179" i="12"/>
  <c r="BJ180" i="12" s="1"/>
  <c r="BR179" i="12"/>
  <c r="BR180" i="12" s="1"/>
  <c r="AF179" i="12"/>
  <c r="AF180" i="12" s="1"/>
  <c r="BE179" i="12"/>
  <c r="BE180" i="12" s="1"/>
  <c r="I179" i="12"/>
  <c r="I180" i="12" s="1"/>
  <c r="BP179" i="12"/>
  <c r="BP180" i="12" s="1"/>
  <c r="BV179" i="12"/>
  <c r="BV180" i="12" s="1"/>
  <c r="BL179" i="12"/>
  <c r="BL180" i="12" s="1"/>
  <c r="AH179" i="12"/>
  <c r="AH180" i="12" s="1"/>
  <c r="Y179" i="12"/>
  <c r="Y180" i="12" s="1"/>
  <c r="Q179" i="12"/>
  <c r="Q180" i="12" s="1"/>
  <c r="H179" i="12"/>
  <c r="H180" i="12" s="1"/>
  <c r="AA179" i="12"/>
  <c r="AA180" i="12" s="1"/>
  <c r="R179" i="12"/>
  <c r="R180" i="12" s="1"/>
  <c r="AP179" i="12"/>
  <c r="AP180" i="12" s="1"/>
  <c r="L179" i="12"/>
  <c r="L180" i="12" s="1"/>
  <c r="U179" i="12"/>
  <c r="U180" i="12" s="1"/>
  <c r="X179" i="12"/>
  <c r="X180" i="12" s="1"/>
  <c r="AM179" i="12"/>
  <c r="AM180" i="12" s="1"/>
  <c r="BY179" i="12"/>
  <c r="BY180" i="12" s="1"/>
  <c r="BT179" i="12"/>
  <c r="BT180" i="12" s="1"/>
  <c r="V179" i="12"/>
  <c r="V180" i="12" s="1"/>
  <c r="BS179" i="12"/>
  <c r="BS180" i="12" s="1"/>
  <c r="AJ179" i="12"/>
  <c r="AJ180" i="12" s="1"/>
  <c r="AD179" i="12"/>
  <c r="AD180" i="12" s="1"/>
  <c r="AZ179" i="12"/>
  <c r="AZ180" i="12" s="1"/>
  <c r="BC179" i="12"/>
  <c r="BC180" i="12" s="1"/>
  <c r="BO179" i="12"/>
  <c r="BO180" i="12" s="1"/>
  <c r="BU179" i="12"/>
  <c r="BU180" i="12" s="1"/>
  <c r="BM179" i="12"/>
  <c r="BM180" i="12" s="1"/>
  <c r="AG179" i="12"/>
  <c r="AG180" i="12" s="1"/>
  <c r="AI179" i="12"/>
  <c r="AI180" i="12" s="1"/>
  <c r="AN179" i="12"/>
  <c r="AN180" i="12" s="1"/>
  <c r="AY179" i="12"/>
  <c r="AY180" i="12" s="1"/>
  <c r="P179" i="12"/>
  <c r="P180" i="12" s="1"/>
  <c r="AQ179" i="12"/>
  <c r="AQ180" i="12" s="1"/>
  <c r="BI179" i="12"/>
  <c r="BI180" i="12" s="1"/>
  <c r="AR179" i="12"/>
  <c r="AR180" i="12" s="1"/>
  <c r="BG179" i="12"/>
  <c r="BG180" i="12" s="1"/>
  <c r="AW179" i="12"/>
  <c r="AW180" i="12" s="1"/>
  <c r="BB179" i="12"/>
  <c r="BB180" i="12" s="1"/>
  <c r="N179" i="12"/>
  <c r="N180" i="12" s="1"/>
  <c r="BK179" i="12"/>
  <c r="BK180" i="12" s="1"/>
  <c r="AK179" i="12"/>
  <c r="AK180" i="12" s="1"/>
  <c r="T179" i="12"/>
  <c r="T180" i="12" s="1"/>
  <c r="BA179" i="12"/>
  <c r="BA180" i="12" s="1"/>
  <c r="AB179" i="12"/>
  <c r="AB180" i="12" s="1"/>
  <c r="BF179" i="12"/>
  <c r="BF180" i="12" s="1"/>
  <c r="K179" i="12"/>
  <c r="K180" i="12" s="1"/>
  <c r="AS179" i="12"/>
  <c r="AS180" i="12" s="1"/>
  <c r="M179" i="12"/>
  <c r="M180" i="12" s="1"/>
  <c r="AE179" i="12"/>
  <c r="AE180" i="12" s="1"/>
  <c r="BN179" i="12"/>
  <c r="BN180" i="12" s="1"/>
  <c r="J179" i="12"/>
  <c r="J180" i="12" s="1"/>
  <c r="BQ179" i="12"/>
  <c r="BQ180" i="12" s="1"/>
  <c r="Z179" i="12"/>
  <c r="Z180" i="12" s="1"/>
  <c r="BW179" i="12"/>
  <c r="BW180" i="12" s="1"/>
  <c r="AC179" i="12"/>
  <c r="AC180" i="12" s="1"/>
  <c r="AO179" i="12"/>
  <c r="AO180" i="12" s="1"/>
  <c r="H208" i="12"/>
  <c r="I205" i="12" s="1"/>
  <c r="I208" i="12" s="1"/>
  <c r="J205" i="12" s="1"/>
  <c r="J208" i="12" s="1"/>
  <c r="K205" i="12" s="1"/>
  <c r="K208" i="12" s="1"/>
  <c r="L205" i="12" s="1"/>
  <c r="L208" i="12" s="1"/>
  <c r="M205" i="12" s="1"/>
  <c r="M208" i="12" s="1"/>
  <c r="N205" i="12" s="1"/>
  <c r="N208" i="12" s="1"/>
  <c r="O205" i="12" s="1"/>
  <c r="O208" i="12" s="1"/>
  <c r="P205" i="12" s="1"/>
  <c r="P208" i="12" s="1"/>
  <c r="Q205" i="12" s="1"/>
  <c r="Q208" i="12" s="1"/>
  <c r="R205" i="12" s="1"/>
  <c r="R208" i="12" s="1"/>
  <c r="S205" i="12" s="1"/>
  <c r="S208" i="12" s="1"/>
  <c r="T205" i="12" s="1"/>
  <c r="T208" i="12" s="1"/>
  <c r="U205" i="12" s="1"/>
  <c r="U208" i="12" s="1"/>
  <c r="V205" i="12" s="1"/>
  <c r="V208" i="12" s="1"/>
  <c r="W205" i="12" s="1"/>
  <c r="W208" i="12" s="1"/>
  <c r="X205" i="12" s="1"/>
  <c r="X208" i="12" s="1"/>
  <c r="Y205" i="12" s="1"/>
  <c r="Y208" i="12" s="1"/>
  <c r="Z205" i="12" s="1"/>
  <c r="Z208" i="12" s="1"/>
  <c r="AA205" i="12" s="1"/>
  <c r="AA208" i="12" s="1"/>
  <c r="AB205" i="12" s="1"/>
  <c r="AB208" i="12" s="1"/>
  <c r="AC205" i="12" s="1"/>
  <c r="AC208" i="12" s="1"/>
  <c r="AD205" i="12" s="1"/>
  <c r="AD208" i="12" s="1"/>
  <c r="AE205" i="12" s="1"/>
  <c r="AE208" i="12" s="1"/>
  <c r="AF205" i="12" s="1"/>
  <c r="AF208" i="12" s="1"/>
  <c r="AG205" i="12" s="1"/>
  <c r="AG208" i="12" s="1"/>
  <c r="AH205" i="12" s="1"/>
  <c r="AH208" i="12" s="1"/>
  <c r="AI205" i="12" s="1"/>
  <c r="AI208" i="12" s="1"/>
  <c r="AJ205" i="12" s="1"/>
  <c r="AJ208" i="12" s="1"/>
  <c r="AK205" i="12" s="1"/>
  <c r="AK208" i="12" s="1"/>
  <c r="AL205" i="12" s="1"/>
  <c r="AL208" i="12" s="1"/>
  <c r="AM205" i="12" s="1"/>
  <c r="AM208" i="12" s="1"/>
  <c r="AN205" i="12" s="1"/>
  <c r="AN208" i="12" s="1"/>
  <c r="AO205" i="12" s="1"/>
  <c r="AO208" i="12" s="1"/>
  <c r="AP205" i="12" s="1"/>
  <c r="AP208" i="12" s="1"/>
  <c r="AQ205" i="12" s="1"/>
  <c r="AQ208" i="12" s="1"/>
  <c r="AR205" i="12" s="1"/>
  <c r="AR208" i="12" s="1"/>
  <c r="AS205" i="12" s="1"/>
  <c r="AS208" i="12" s="1"/>
  <c r="AT205" i="12" s="1"/>
  <c r="AT208" i="12" s="1"/>
  <c r="AU205" i="12" s="1"/>
  <c r="AU208" i="12" s="1"/>
  <c r="AV205" i="12" s="1"/>
  <c r="AV208" i="12" s="1"/>
  <c r="AW205" i="12" s="1"/>
  <c r="AW208" i="12" s="1"/>
  <c r="AX205" i="12" s="1"/>
  <c r="AX208" i="12" s="1"/>
  <c r="AY205" i="12" s="1"/>
  <c r="AY208" i="12" s="1"/>
  <c r="AZ205" i="12" s="1"/>
  <c r="AZ208" i="12" s="1"/>
  <c r="BA205" i="12" s="1"/>
  <c r="BA208" i="12" s="1"/>
  <c r="BB205" i="12" s="1"/>
  <c r="BB208" i="12" s="1"/>
  <c r="BC205" i="12" s="1"/>
  <c r="BC208" i="12" s="1"/>
  <c r="BD205" i="12" s="1"/>
  <c r="BD208" i="12" s="1"/>
  <c r="BE205" i="12" s="1"/>
  <c r="BE208" i="12" s="1"/>
  <c r="BF205" i="12" s="1"/>
  <c r="BF208" i="12" s="1"/>
  <c r="BG205" i="12" s="1"/>
  <c r="BG208" i="12" s="1"/>
  <c r="BH205" i="12" s="1"/>
  <c r="BH208" i="12" s="1"/>
  <c r="BI205" i="12" s="1"/>
  <c r="BI208" i="12" s="1"/>
  <c r="BJ205" i="12" s="1"/>
  <c r="BJ208" i="12" s="1"/>
  <c r="BK205" i="12" s="1"/>
  <c r="BK208" i="12" s="1"/>
  <c r="BL205" i="12" s="1"/>
  <c r="BL208" i="12" s="1"/>
  <c r="BM205" i="12" s="1"/>
  <c r="BM208" i="12" s="1"/>
  <c r="BN205" i="12" s="1"/>
  <c r="BN208" i="12" s="1"/>
  <c r="BO205" i="12" s="1"/>
  <c r="BO208" i="12" s="1"/>
  <c r="BP205" i="12" s="1"/>
  <c r="BP208" i="12" s="1"/>
  <c r="BQ205" i="12" s="1"/>
  <c r="BQ208" i="12" s="1"/>
  <c r="BR205" i="12" s="1"/>
  <c r="BR208" i="12" s="1"/>
  <c r="BS205" i="12" s="1"/>
  <c r="BS208" i="12" s="1"/>
  <c r="BT205" i="12" s="1"/>
  <c r="BT208" i="12" s="1"/>
  <c r="BU205" i="12" s="1"/>
  <c r="BU208" i="12" s="1"/>
  <c r="BV205" i="12" s="1"/>
  <c r="BV208" i="12" s="1"/>
  <c r="BW205" i="12" s="1"/>
  <c r="BW208" i="12" s="1"/>
  <c r="BX205" i="12" s="1"/>
  <c r="BX208" i="12" s="1"/>
  <c r="BY205" i="12" s="1"/>
  <c r="BY208" i="12" s="1"/>
  <c r="H213" i="12"/>
  <c r="BX179" i="12"/>
  <c r="BX180" i="12" s="1"/>
  <c r="AT179" i="12"/>
  <c r="AT180" i="12" s="1"/>
  <c r="BH179" i="12"/>
  <c r="BH180" i="12" s="1"/>
  <c r="BD179" i="12"/>
  <c r="BD180" i="12" s="1"/>
  <c r="O179" i="12"/>
  <c r="O180" i="12" s="1"/>
  <c r="W179" i="12"/>
  <c r="W180" i="12" s="1"/>
  <c r="AL179" i="12"/>
  <c r="AL180" i="12" s="1"/>
  <c r="J151" i="12"/>
  <c r="K151" i="12"/>
  <c r="AN151" i="12"/>
  <c r="BX151" i="12"/>
  <c r="AR151" i="12"/>
  <c r="J113" i="12"/>
  <c r="K110" i="12" s="1"/>
  <c r="K113" i="12" s="1"/>
  <c r="L110" i="12" s="1"/>
  <c r="L113" i="12" s="1"/>
  <c r="M110" i="12" s="1"/>
  <c r="M113" i="12" s="1"/>
  <c r="N110" i="12" s="1"/>
  <c r="N113" i="12" s="1"/>
  <c r="O110" i="12" s="1"/>
  <c r="O113" i="12" s="1"/>
  <c r="P110" i="12" s="1"/>
  <c r="P113" i="12" s="1"/>
  <c r="Q110" i="12" s="1"/>
  <c r="Q113" i="12" s="1"/>
  <c r="R110" i="12" s="1"/>
  <c r="R113" i="12" s="1"/>
  <c r="S110" i="12" s="1"/>
  <c r="S113" i="12" s="1"/>
  <c r="T110" i="12" s="1"/>
  <c r="T113" i="12" s="1"/>
  <c r="U110" i="12" s="1"/>
  <c r="U113" i="12" s="1"/>
  <c r="V110" i="12" s="1"/>
  <c r="V113" i="12" s="1"/>
  <c r="W110" i="12" s="1"/>
  <c r="W113" i="12" s="1"/>
  <c r="X110" i="12" s="1"/>
  <c r="X113" i="12" s="1"/>
  <c r="Y110" i="12" s="1"/>
  <c r="Y113" i="12" s="1"/>
  <c r="Z110" i="12" s="1"/>
  <c r="Z113" i="12" s="1"/>
  <c r="AA110" i="12" s="1"/>
  <c r="AA113" i="12" s="1"/>
  <c r="AB110" i="12" s="1"/>
  <c r="AB113" i="12" s="1"/>
  <c r="AC110" i="12" s="1"/>
  <c r="AC113" i="12" s="1"/>
  <c r="AD110" i="12" s="1"/>
  <c r="AD113" i="12" s="1"/>
  <c r="AE110" i="12" s="1"/>
  <c r="AE113" i="12" s="1"/>
  <c r="AF110" i="12" s="1"/>
  <c r="AF113" i="12" s="1"/>
  <c r="AG110" i="12" s="1"/>
  <c r="AG113" i="12" s="1"/>
  <c r="AH110" i="12" s="1"/>
  <c r="AH113" i="12" s="1"/>
  <c r="AI110" i="12" s="1"/>
  <c r="AI113" i="12" s="1"/>
  <c r="AJ110" i="12" s="1"/>
  <c r="AJ113" i="12" s="1"/>
  <c r="AK110" i="12" s="1"/>
  <c r="AK113" i="12" s="1"/>
  <c r="AL110" i="12" s="1"/>
  <c r="AL113" i="12" s="1"/>
  <c r="AM110" i="12" s="1"/>
  <c r="AM113" i="12" s="1"/>
  <c r="AN110" i="12" s="1"/>
  <c r="AN113" i="12" s="1"/>
  <c r="AO110" i="12" s="1"/>
  <c r="AO113" i="12" s="1"/>
  <c r="AP110" i="12" s="1"/>
  <c r="AP113" i="12" s="1"/>
  <c r="AQ110" i="12" s="1"/>
  <c r="AQ113" i="12" s="1"/>
  <c r="AR110" i="12" s="1"/>
  <c r="AR113" i="12" s="1"/>
  <c r="AS110" i="12" s="1"/>
  <c r="AS113" i="12" s="1"/>
  <c r="AT110" i="12" s="1"/>
  <c r="AT113" i="12" s="1"/>
  <c r="AU110" i="12" s="1"/>
  <c r="AU113" i="12" s="1"/>
  <c r="AV110" i="12" s="1"/>
  <c r="AV113" i="12" s="1"/>
  <c r="AW110" i="12" s="1"/>
  <c r="AW113" i="12" s="1"/>
  <c r="AX110" i="12" s="1"/>
  <c r="AX113" i="12" s="1"/>
  <c r="AY110" i="12" s="1"/>
  <c r="AY113" i="12" s="1"/>
  <c r="AZ110" i="12" s="1"/>
  <c r="AZ113" i="12" s="1"/>
  <c r="BA110" i="12" s="1"/>
  <c r="BA113" i="12" s="1"/>
  <c r="BB110" i="12" s="1"/>
  <c r="BB113" i="12" s="1"/>
  <c r="BC110" i="12" s="1"/>
  <c r="BC113" i="12" s="1"/>
  <c r="BD110" i="12" s="1"/>
  <c r="BD113" i="12" s="1"/>
  <c r="BE110" i="12" s="1"/>
  <c r="BE113" i="12" s="1"/>
  <c r="BF110" i="12" s="1"/>
  <c r="BF113" i="12" s="1"/>
  <c r="BG110" i="12" s="1"/>
  <c r="BG113" i="12" s="1"/>
  <c r="BH110" i="12" s="1"/>
  <c r="BH113" i="12" s="1"/>
  <c r="BI110" i="12" s="1"/>
  <c r="BI113" i="12" s="1"/>
  <c r="BJ110" i="12" s="1"/>
  <c r="BJ113" i="12" s="1"/>
  <c r="BK110" i="12" s="1"/>
  <c r="BK113" i="12" s="1"/>
  <c r="BL110" i="12" s="1"/>
  <c r="BL113" i="12" s="1"/>
  <c r="BM110" i="12" s="1"/>
  <c r="BM113" i="12" s="1"/>
  <c r="BN110" i="12" s="1"/>
  <c r="BN113" i="12" s="1"/>
  <c r="BO110" i="12" s="1"/>
  <c r="BO113" i="12" s="1"/>
  <c r="BP110" i="12" s="1"/>
  <c r="BP113" i="12" s="1"/>
  <c r="BQ110" i="12" s="1"/>
  <c r="BQ113" i="12" s="1"/>
  <c r="BR110" i="12" s="1"/>
  <c r="BR113" i="12" s="1"/>
  <c r="BS110" i="12" s="1"/>
  <c r="BS113" i="12" s="1"/>
  <c r="BT110" i="12" s="1"/>
  <c r="BT113" i="12" s="1"/>
  <c r="BU110" i="12" s="1"/>
  <c r="BU113" i="12" s="1"/>
  <c r="BV110" i="12" s="1"/>
  <c r="BV113" i="12" s="1"/>
  <c r="BW110" i="12" s="1"/>
  <c r="BW113" i="12" s="1"/>
  <c r="BX110" i="12" s="1"/>
  <c r="BX113" i="12" s="1"/>
  <c r="BY110" i="12" s="1"/>
  <c r="BY113" i="12" s="1"/>
  <c r="P151" i="12"/>
  <c r="BY151" i="12"/>
  <c r="BG151" i="12"/>
  <c r="I146" i="12"/>
  <c r="J143" i="12" s="1"/>
  <c r="J146" i="12" s="1"/>
  <c r="K143" i="12" s="1"/>
  <c r="K146" i="12" s="1"/>
  <c r="L143" i="12" s="1"/>
  <c r="L146" i="12" s="1"/>
  <c r="M143" i="12" s="1"/>
  <c r="M146" i="12" s="1"/>
  <c r="N143" i="12" s="1"/>
  <c r="N146" i="12" s="1"/>
  <c r="O143" i="12" s="1"/>
  <c r="O146" i="12" s="1"/>
  <c r="P143" i="12" s="1"/>
  <c r="P146" i="12" s="1"/>
  <c r="Q143" i="12" s="1"/>
  <c r="Q146" i="12" s="1"/>
  <c r="R143" i="12" s="1"/>
  <c r="R146" i="12" s="1"/>
  <c r="S143" i="12" s="1"/>
  <c r="S146" i="12" s="1"/>
  <c r="T143" i="12" s="1"/>
  <c r="T146" i="12" s="1"/>
  <c r="U143" i="12" s="1"/>
  <c r="U146" i="12" s="1"/>
  <c r="V143" i="12" s="1"/>
  <c r="V146" i="12" s="1"/>
  <c r="W143" i="12" s="1"/>
  <c r="W146" i="12" s="1"/>
  <c r="X143" i="12" s="1"/>
  <c r="X146" i="12" s="1"/>
  <c r="Y143" i="12" s="1"/>
  <c r="Y146" i="12" s="1"/>
  <c r="Z143" i="12" s="1"/>
  <c r="Z146" i="12" s="1"/>
  <c r="AA143" i="12" s="1"/>
  <c r="AA146" i="12" s="1"/>
  <c r="AB143" i="12" s="1"/>
  <c r="AB146" i="12" s="1"/>
  <c r="AC143" i="12" s="1"/>
  <c r="AC146" i="12" s="1"/>
  <c r="AD143" i="12" s="1"/>
  <c r="AD146" i="12" s="1"/>
  <c r="AE143" i="12" s="1"/>
  <c r="AE146" i="12" s="1"/>
  <c r="AF143" i="12" s="1"/>
  <c r="AF146" i="12" s="1"/>
  <c r="AG143" i="12" s="1"/>
  <c r="AG146" i="12" s="1"/>
  <c r="AH143" i="12" s="1"/>
  <c r="AH146" i="12" s="1"/>
  <c r="AI143" i="12" s="1"/>
  <c r="AI146" i="12" s="1"/>
  <c r="AJ143" i="12" s="1"/>
  <c r="AJ146" i="12" s="1"/>
  <c r="AK143" i="12" s="1"/>
  <c r="AK146" i="12" s="1"/>
  <c r="AL143" i="12" s="1"/>
  <c r="AL146" i="12" s="1"/>
  <c r="AM143" i="12" s="1"/>
  <c r="AM146" i="12" s="1"/>
  <c r="AN143" i="12" s="1"/>
  <c r="AN146" i="12" s="1"/>
  <c r="AO143" i="12" s="1"/>
  <c r="AO146" i="12" s="1"/>
  <c r="AP143" i="12" s="1"/>
  <c r="AP146" i="12" s="1"/>
  <c r="AQ143" i="12" s="1"/>
  <c r="AQ146" i="12" s="1"/>
  <c r="AR143" i="12" s="1"/>
  <c r="AR146" i="12" s="1"/>
  <c r="AS143" i="12" s="1"/>
  <c r="AS146" i="12" s="1"/>
  <c r="AT143" i="12" s="1"/>
  <c r="AT146" i="12" s="1"/>
  <c r="AU143" i="12" s="1"/>
  <c r="AU146" i="12" s="1"/>
  <c r="AV143" i="12" s="1"/>
  <c r="AV146" i="12" s="1"/>
  <c r="AW143" i="12" s="1"/>
  <c r="AW146" i="12" s="1"/>
  <c r="AX143" i="12" s="1"/>
  <c r="AX146" i="12" s="1"/>
  <c r="AY143" i="12" s="1"/>
  <c r="AY146" i="12" s="1"/>
  <c r="AZ143" i="12" s="1"/>
  <c r="AZ146" i="12" s="1"/>
  <c r="BA143" i="12" s="1"/>
  <c r="BA146" i="12" s="1"/>
  <c r="BB143" i="12" s="1"/>
  <c r="BB146" i="12" s="1"/>
  <c r="BC143" i="12" s="1"/>
  <c r="BC146" i="12" s="1"/>
  <c r="BD143" i="12" s="1"/>
  <c r="BD146" i="12" s="1"/>
  <c r="BE143" i="12" s="1"/>
  <c r="BE146" i="12" s="1"/>
  <c r="BF143" i="12" s="1"/>
  <c r="BF146" i="12" s="1"/>
  <c r="BG143" i="12" s="1"/>
  <c r="BG146" i="12" s="1"/>
  <c r="BH143" i="12" s="1"/>
  <c r="BH146" i="12" s="1"/>
  <c r="BI143" i="12" s="1"/>
  <c r="BI146" i="12" s="1"/>
  <c r="BJ143" i="12" s="1"/>
  <c r="BJ146" i="12" s="1"/>
  <c r="BK143" i="12" s="1"/>
  <c r="BK146" i="12" s="1"/>
  <c r="BL143" i="12" s="1"/>
  <c r="BL146" i="12" s="1"/>
  <c r="BM143" i="12" s="1"/>
  <c r="BM146" i="12" s="1"/>
  <c r="BN143" i="12" s="1"/>
  <c r="BN146" i="12" s="1"/>
  <c r="BO143" i="12" s="1"/>
  <c r="BO146" i="12" s="1"/>
  <c r="BP143" i="12" s="1"/>
  <c r="BP146" i="12" s="1"/>
  <c r="BQ143" i="12" s="1"/>
  <c r="BQ146" i="12" s="1"/>
  <c r="BR143" i="12" s="1"/>
  <c r="BR146" i="12" s="1"/>
  <c r="BS143" i="12" s="1"/>
  <c r="BS146" i="12" s="1"/>
  <c r="BT143" i="12" s="1"/>
  <c r="BT146" i="12" s="1"/>
  <c r="BU143" i="12" s="1"/>
  <c r="BU146" i="12" s="1"/>
  <c r="BV143" i="12" s="1"/>
  <c r="BV146" i="12" s="1"/>
  <c r="BW143" i="12" s="1"/>
  <c r="BW146" i="12" s="1"/>
  <c r="BX143" i="12" s="1"/>
  <c r="BX146" i="12" s="1"/>
  <c r="BY143" i="12" s="1"/>
  <c r="BY146" i="12" s="1"/>
  <c r="AU151" i="12"/>
  <c r="M151" i="12"/>
  <c r="O151" i="12"/>
  <c r="AS151" i="12"/>
  <c r="AE151" i="12"/>
  <c r="AK151" i="12"/>
  <c r="N151" i="12"/>
  <c r="AC151" i="12"/>
  <c r="AH151" i="12"/>
  <c r="BE151" i="12"/>
  <c r="BV151" i="12"/>
  <c r="U151" i="12"/>
  <c r="I151" i="12"/>
  <c r="BY117" i="12"/>
  <c r="BY118" i="12" s="1"/>
  <c r="AZ117" i="12"/>
  <c r="AZ118" i="12" s="1"/>
  <c r="AW117" i="12"/>
  <c r="AW118" i="12" s="1"/>
  <c r="AP117" i="12"/>
  <c r="AP118" i="12" s="1"/>
  <c r="AS117" i="12"/>
  <c r="AS118" i="12" s="1"/>
  <c r="AT117" i="12"/>
  <c r="AT118" i="12" s="1"/>
  <c r="BP117" i="12"/>
  <c r="BP118" i="12" s="1"/>
  <c r="S117" i="12"/>
  <c r="S118" i="12" s="1"/>
  <c r="X117" i="12"/>
  <c r="X118" i="12" s="1"/>
  <c r="BI117" i="12"/>
  <c r="BI118" i="12" s="1"/>
  <c r="BL151" i="12"/>
  <c r="AD151" i="12"/>
  <c r="AT151" i="12"/>
  <c r="H117" i="12"/>
  <c r="H118" i="12" s="1"/>
  <c r="AM117" i="12"/>
  <c r="AM118" i="12" s="1"/>
  <c r="AJ117" i="12"/>
  <c r="AJ118" i="12" s="1"/>
  <c r="BU117" i="12"/>
  <c r="BU118" i="12" s="1"/>
  <c r="W151" i="12"/>
  <c r="AB151" i="12"/>
  <c r="AB117" i="12"/>
  <c r="AB118" i="12" s="1"/>
  <c r="AE117" i="12"/>
  <c r="AE118" i="12" s="1"/>
  <c r="Q117" i="12"/>
  <c r="Q118" i="12" s="1"/>
  <c r="BC117" i="12"/>
  <c r="BC118" i="12" s="1"/>
  <c r="K117" i="12"/>
  <c r="K118" i="12" s="1"/>
  <c r="AV117" i="12"/>
  <c r="AV118" i="12" s="1"/>
  <c r="I117" i="12"/>
  <c r="I118" i="12" s="1"/>
  <c r="BL117" i="12"/>
  <c r="BL118" i="12" s="1"/>
  <c r="BO117" i="12"/>
  <c r="BO118" i="12" s="1"/>
  <c r="BW117" i="12"/>
  <c r="BW118" i="12" s="1"/>
  <c r="W117" i="12"/>
  <c r="W118" i="12" s="1"/>
  <c r="BH117" i="12"/>
  <c r="BH118" i="12" s="1"/>
  <c r="J117" i="12"/>
  <c r="J118" i="12" s="1"/>
  <c r="AA117" i="12"/>
  <c r="AA118" i="12" s="1"/>
  <c r="AI117" i="12"/>
  <c r="AI118" i="12" s="1"/>
  <c r="BT117" i="12"/>
  <c r="BT118" i="12" s="1"/>
  <c r="O117" i="12"/>
  <c r="O118" i="12" s="1"/>
  <c r="AQ117" i="12"/>
  <c r="AQ118" i="12" s="1"/>
  <c r="BQ117" i="12"/>
  <c r="BQ118" i="12" s="1"/>
  <c r="T117" i="12"/>
  <c r="T118" i="12" s="1"/>
  <c r="AU117" i="12"/>
  <c r="AU118" i="12" s="1"/>
  <c r="N117" i="12"/>
  <c r="N118" i="12" s="1"/>
  <c r="BK151" i="12"/>
  <c r="T151" i="12"/>
  <c r="Q151" i="12"/>
  <c r="AY117" i="12"/>
  <c r="AY118" i="12" s="1"/>
  <c r="AC117" i="12"/>
  <c r="AC118" i="12" s="1"/>
  <c r="BK117" i="12"/>
  <c r="BK118" i="12" s="1"/>
  <c r="AN117" i="12"/>
  <c r="AN118" i="12" s="1"/>
  <c r="BG117" i="12"/>
  <c r="BG118" i="12" s="1"/>
  <c r="Z117" i="12"/>
  <c r="Z118" i="12" s="1"/>
  <c r="AI151" i="12"/>
  <c r="BD151" i="12"/>
  <c r="L117" i="12"/>
  <c r="L118" i="12" s="1"/>
  <c r="AR117" i="12"/>
  <c r="AR118" i="12" s="1"/>
  <c r="BA151" i="12"/>
  <c r="U117" i="12"/>
  <c r="U118" i="12" s="1"/>
  <c r="BM117" i="12"/>
  <c r="BM118" i="12" s="1"/>
  <c r="R117" i="12"/>
  <c r="R118" i="12" s="1"/>
  <c r="BD117" i="12"/>
  <c r="BD118" i="12" s="1"/>
  <c r="BS117" i="12"/>
  <c r="BS118" i="12" s="1"/>
  <c r="AL117" i="12"/>
  <c r="AL118" i="12" s="1"/>
  <c r="AM151" i="12"/>
  <c r="AJ151" i="12"/>
  <c r="BN117" i="12"/>
  <c r="BN118" i="12" s="1"/>
  <c r="AG117" i="12"/>
  <c r="AG118" i="12" s="1"/>
  <c r="BM151" i="12"/>
  <c r="BH151" i="12"/>
  <c r="BE117" i="12"/>
  <c r="BE118" i="12" s="1"/>
  <c r="AH117" i="12"/>
  <c r="AH118" i="12" s="1"/>
  <c r="BX117" i="12"/>
  <c r="BX118" i="12" s="1"/>
  <c r="M117" i="12"/>
  <c r="M118" i="12" s="1"/>
  <c r="AX117" i="12"/>
  <c r="AX118" i="12" s="1"/>
  <c r="AF151" i="12"/>
  <c r="V151" i="12"/>
  <c r="AV151" i="12"/>
  <c r="BJ151" i="12"/>
  <c r="X151" i="12"/>
  <c r="BF151" i="12"/>
  <c r="AP151" i="12"/>
  <c r="V117" i="12"/>
  <c r="V118" i="12" s="1"/>
  <c r="P117" i="12"/>
  <c r="P118" i="12" s="1"/>
  <c r="BB117" i="12"/>
  <c r="BB118" i="12" s="1"/>
  <c r="Y117" i="12"/>
  <c r="Y118" i="12" s="1"/>
  <c r="BJ117" i="12"/>
  <c r="BJ118" i="12" s="1"/>
  <c r="BP151" i="12"/>
  <c r="S151" i="12"/>
  <c r="BA117" i="12"/>
  <c r="BA118" i="12" s="1"/>
  <c r="BI151" i="12"/>
  <c r="BR151" i="12"/>
  <c r="AG151" i="12"/>
  <c r="AO117" i="12"/>
  <c r="AO118" i="12" s="1"/>
  <c r="BF117" i="12"/>
  <c r="BF118" i="12" s="1"/>
  <c r="AD117" i="12"/>
  <c r="AD118" i="12" s="1"/>
  <c r="AF117" i="12"/>
  <c r="AF118" i="12" s="1"/>
  <c r="BR117" i="12"/>
  <c r="BR118" i="12" s="1"/>
  <c r="AK117" i="12"/>
  <c r="AK118" i="12" s="1"/>
  <c r="BV117" i="12"/>
  <c r="BV118" i="12" s="1"/>
  <c r="AA151" i="12"/>
  <c r="AZ151" i="12"/>
  <c r="N344" i="12" l="1"/>
  <c r="O343" i="12" s="1"/>
  <c r="N345" i="12"/>
  <c r="AA243" i="12"/>
  <c r="AA245" i="12" s="1"/>
  <c r="AA263" i="12" s="1"/>
  <c r="AA264" i="12" s="1"/>
  <c r="AA274" i="12" s="1"/>
  <c r="AN119" i="12"/>
  <c r="AN120" i="12" s="1"/>
  <c r="AJ243" i="12"/>
  <c r="AJ244" i="12" s="1"/>
  <c r="AO305" i="12"/>
  <c r="AO307" i="12" s="1"/>
  <c r="AO325" i="12" s="1"/>
  <c r="AO326" i="12" s="1"/>
  <c r="AO336" i="12" s="1"/>
  <c r="BM305" i="12"/>
  <c r="BA243" i="12"/>
  <c r="BH181" i="12"/>
  <c r="BH183" i="12" s="1"/>
  <c r="BH201" i="12" s="1"/>
  <c r="BH202" i="12" s="1"/>
  <c r="BH212" i="12" s="1"/>
  <c r="X181" i="12"/>
  <c r="BC181" i="12"/>
  <c r="BC183" i="12" s="1"/>
  <c r="BC201" i="12" s="1"/>
  <c r="BC202" i="12" s="1"/>
  <c r="BC212" i="12" s="1"/>
  <c r="AW243" i="12"/>
  <c r="AW244" i="12" s="1"/>
  <c r="AF305" i="12"/>
  <c r="AF306" i="12" s="1"/>
  <c r="AL305" i="12"/>
  <c r="AL307" i="12" s="1"/>
  <c r="AL325" i="12" s="1"/>
  <c r="AL326" i="12" s="1"/>
  <c r="AL336" i="12" s="1"/>
  <c r="T305" i="12"/>
  <c r="T307" i="12" s="1"/>
  <c r="T325" i="12" s="1"/>
  <c r="T326" i="12" s="1"/>
  <c r="T336" i="12" s="1"/>
  <c r="BU305" i="12"/>
  <c r="BU307" i="12" s="1"/>
  <c r="BU325" i="12" s="1"/>
  <c r="BU326" i="12" s="1"/>
  <c r="BU336" i="12" s="1"/>
  <c r="Y305" i="12"/>
  <c r="Y306" i="12" s="1"/>
  <c r="BS305" i="12"/>
  <c r="BS306" i="12" s="1"/>
  <c r="P305" i="12"/>
  <c r="P306" i="12" s="1"/>
  <c r="Q305" i="12"/>
  <c r="Q307" i="12" s="1"/>
  <c r="Q325" i="12" s="1"/>
  <c r="Q326" i="12" s="1"/>
  <c r="Q336" i="12" s="1"/>
  <c r="BR305" i="12"/>
  <c r="X305" i="12"/>
  <c r="X307" i="12" s="1"/>
  <c r="X325" i="12" s="1"/>
  <c r="X326" i="12" s="1"/>
  <c r="X336" i="12" s="1"/>
  <c r="BY305" i="12"/>
  <c r="BY307" i="12" s="1"/>
  <c r="BY325" i="12" s="1"/>
  <c r="BY326" i="12" s="1"/>
  <c r="BY336" i="12" s="1"/>
  <c r="BL305" i="12"/>
  <c r="BL306" i="12" s="1"/>
  <c r="L305" i="12"/>
  <c r="L306" i="12" s="1"/>
  <c r="U305" i="12"/>
  <c r="U307" i="12" s="1"/>
  <c r="U325" i="12" s="1"/>
  <c r="U326" i="12" s="1"/>
  <c r="U336" i="12" s="1"/>
  <c r="AI305" i="12"/>
  <c r="AI307" i="12" s="1"/>
  <c r="AI325" i="12" s="1"/>
  <c r="AI326" i="12" s="1"/>
  <c r="AI336" i="12" s="1"/>
  <c r="BX305" i="12"/>
  <c r="BX307" i="12" s="1"/>
  <c r="BX325" i="12" s="1"/>
  <c r="BX326" i="12" s="1"/>
  <c r="BX336" i="12" s="1"/>
  <c r="AZ305" i="12"/>
  <c r="AZ307" i="12" s="1"/>
  <c r="AZ325" i="12" s="1"/>
  <c r="AZ326" i="12" s="1"/>
  <c r="AZ336" i="12" s="1"/>
  <c r="W305" i="12"/>
  <c r="W306" i="12" s="1"/>
  <c r="BD305" i="12"/>
  <c r="AK305" i="12"/>
  <c r="AK306" i="12" s="1"/>
  <c r="AC305" i="12"/>
  <c r="AC306" i="12" s="1"/>
  <c r="AJ305" i="12"/>
  <c r="AJ306" i="12" s="1"/>
  <c r="BI305" i="12"/>
  <c r="BI307" i="12" s="1"/>
  <c r="BI325" i="12" s="1"/>
  <c r="BI326" i="12" s="1"/>
  <c r="BI336" i="12" s="1"/>
  <c r="BN305" i="12"/>
  <c r="BN306" i="12" s="1"/>
  <c r="BO305" i="12"/>
  <c r="BO307" i="12" s="1"/>
  <c r="BO325" i="12" s="1"/>
  <c r="BO326" i="12" s="1"/>
  <c r="BO336" i="12" s="1"/>
  <c r="AY305" i="12"/>
  <c r="AY307" i="12" s="1"/>
  <c r="AY325" i="12" s="1"/>
  <c r="AY326" i="12" s="1"/>
  <c r="AY336" i="12" s="1"/>
  <c r="AQ305" i="12"/>
  <c r="AQ306" i="12" s="1"/>
  <c r="AM305" i="12"/>
  <c r="AM307" i="12" s="1"/>
  <c r="AM325" i="12" s="1"/>
  <c r="AM326" i="12" s="1"/>
  <c r="AM336" i="12" s="1"/>
  <c r="I305" i="12"/>
  <c r="I307" i="12" s="1"/>
  <c r="I325" i="12" s="1"/>
  <c r="I326" i="12" s="1"/>
  <c r="I336" i="12" s="1"/>
  <c r="AH305" i="12"/>
  <c r="AH307" i="12" s="1"/>
  <c r="AH325" i="12" s="1"/>
  <c r="AH326" i="12" s="1"/>
  <c r="AH336" i="12" s="1"/>
  <c r="BB305" i="12"/>
  <c r="AW305" i="12"/>
  <c r="AW307" i="12" s="1"/>
  <c r="AW325" i="12" s="1"/>
  <c r="AW326" i="12" s="1"/>
  <c r="AW336" i="12" s="1"/>
  <c r="AX305" i="12"/>
  <c r="AX307" i="12" s="1"/>
  <c r="AX325" i="12" s="1"/>
  <c r="AX326" i="12" s="1"/>
  <c r="AX336" i="12" s="1"/>
  <c r="AG305" i="12"/>
  <c r="J305" i="12"/>
  <c r="J307" i="12" s="1"/>
  <c r="J325" i="12" s="1"/>
  <c r="J326" i="12" s="1"/>
  <c r="J336" i="12" s="1"/>
  <c r="BT305" i="12"/>
  <c r="BT307" i="12" s="1"/>
  <c r="BT325" i="12" s="1"/>
  <c r="BT326" i="12" s="1"/>
  <c r="BT336" i="12" s="1"/>
  <c r="AU305" i="12"/>
  <c r="AU307" i="12" s="1"/>
  <c r="AU325" i="12" s="1"/>
  <c r="AU326" i="12" s="1"/>
  <c r="AU336" i="12" s="1"/>
  <c r="AR305" i="12"/>
  <c r="AR307" i="12" s="1"/>
  <c r="AR325" i="12" s="1"/>
  <c r="AR326" i="12" s="1"/>
  <c r="AR336" i="12" s="1"/>
  <c r="BP305" i="12"/>
  <c r="BP307" i="12" s="1"/>
  <c r="BP325" i="12" s="1"/>
  <c r="BP326" i="12" s="1"/>
  <c r="BP336" i="12" s="1"/>
  <c r="V305" i="12"/>
  <c r="V306" i="12" s="1"/>
  <c r="AV305" i="12"/>
  <c r="AV306" i="12" s="1"/>
  <c r="BC305" i="12"/>
  <c r="BC307" i="12" s="1"/>
  <c r="BC325" i="12" s="1"/>
  <c r="BC326" i="12" s="1"/>
  <c r="BC336" i="12" s="1"/>
  <c r="AB305" i="12"/>
  <c r="AB306" i="12" s="1"/>
  <c r="BK305" i="12"/>
  <c r="BK307" i="12" s="1"/>
  <c r="BK325" i="12" s="1"/>
  <c r="BK326" i="12" s="1"/>
  <c r="BK336" i="12" s="1"/>
  <c r="O305" i="12"/>
  <c r="O306" i="12" s="1"/>
  <c r="BA305" i="12"/>
  <c r="BA307" i="12" s="1"/>
  <c r="BA325" i="12" s="1"/>
  <c r="BA326" i="12" s="1"/>
  <c r="BA336" i="12" s="1"/>
  <c r="R305" i="12"/>
  <c r="R306" i="12" s="1"/>
  <c r="BE305" i="12"/>
  <c r="BE307" i="12" s="1"/>
  <c r="BE325" i="12" s="1"/>
  <c r="BE326" i="12" s="1"/>
  <c r="BE336" i="12" s="1"/>
  <c r="BH305" i="12"/>
  <c r="BH306" i="12" s="1"/>
  <c r="K305" i="12"/>
  <c r="K306" i="12" s="1"/>
  <c r="AT305" i="12"/>
  <c r="AT307" i="12" s="1"/>
  <c r="AT325" i="12" s="1"/>
  <c r="AT326" i="12" s="1"/>
  <c r="AT336" i="12" s="1"/>
  <c r="BQ305" i="12"/>
  <c r="BQ307" i="12" s="1"/>
  <c r="BQ325" i="12" s="1"/>
  <c r="BQ326" i="12" s="1"/>
  <c r="BQ336" i="12" s="1"/>
  <c r="AA305" i="12"/>
  <c r="AA307" i="12" s="1"/>
  <c r="AA325" i="12" s="1"/>
  <c r="AA326" i="12" s="1"/>
  <c r="AA336" i="12" s="1"/>
  <c r="M305" i="12"/>
  <c r="M306" i="12" s="1"/>
  <c r="AS305" i="12"/>
  <c r="AS307" i="12" s="1"/>
  <c r="AS325" i="12" s="1"/>
  <c r="AS326" i="12" s="1"/>
  <c r="AS336" i="12" s="1"/>
  <c r="AD305" i="12"/>
  <c r="AD306" i="12" s="1"/>
  <c r="BJ305" i="12"/>
  <c r="BJ307" i="12" s="1"/>
  <c r="BJ325" i="12" s="1"/>
  <c r="BJ326" i="12" s="1"/>
  <c r="BJ336" i="12" s="1"/>
  <c r="N305" i="12"/>
  <c r="N306" i="12" s="1"/>
  <c r="BW305" i="12"/>
  <c r="BW306" i="12" s="1"/>
  <c r="S305" i="12"/>
  <c r="S307" i="12" s="1"/>
  <c r="S325" i="12" s="1"/>
  <c r="S326" i="12" s="1"/>
  <c r="S336" i="12" s="1"/>
  <c r="Z305" i="12"/>
  <c r="Z307" i="12" s="1"/>
  <c r="Z325" i="12" s="1"/>
  <c r="Z326" i="12" s="1"/>
  <c r="Z336" i="12" s="1"/>
  <c r="AN305" i="12"/>
  <c r="AN306" i="12" s="1"/>
  <c r="AE305" i="12"/>
  <c r="AE307" i="12" s="1"/>
  <c r="AE325" i="12" s="1"/>
  <c r="AE326" i="12" s="1"/>
  <c r="AE336" i="12" s="1"/>
  <c r="AP305" i="12"/>
  <c r="AP307" i="12" s="1"/>
  <c r="AP325" i="12" s="1"/>
  <c r="AP326" i="12" s="1"/>
  <c r="AP336" i="12" s="1"/>
  <c r="M307" i="12"/>
  <c r="M325" i="12" s="1"/>
  <c r="M326" i="12" s="1"/>
  <c r="M336" i="12" s="1"/>
  <c r="BR307" i="12"/>
  <c r="BR325" i="12" s="1"/>
  <c r="BR326" i="12" s="1"/>
  <c r="BR336" i="12" s="1"/>
  <c r="BR306" i="12"/>
  <c r="AB307" i="12"/>
  <c r="AB325" i="12" s="1"/>
  <c r="AB326" i="12" s="1"/>
  <c r="AB336" i="12" s="1"/>
  <c r="Q306" i="12"/>
  <c r="BB307" i="12"/>
  <c r="BB325" i="12" s="1"/>
  <c r="BB326" i="12" s="1"/>
  <c r="BB336" i="12" s="1"/>
  <c r="BB306" i="12"/>
  <c r="BS307" i="12"/>
  <c r="BS325" i="12" s="1"/>
  <c r="BS326" i="12" s="1"/>
  <c r="BS336" i="12" s="1"/>
  <c r="AG307" i="12"/>
  <c r="AG325" i="12" s="1"/>
  <c r="AG326" i="12" s="1"/>
  <c r="AG336" i="12" s="1"/>
  <c r="AG306" i="12"/>
  <c r="BW307" i="12"/>
  <c r="BW325" i="12" s="1"/>
  <c r="BW326" i="12" s="1"/>
  <c r="BW336" i="12" s="1"/>
  <c r="AN307" i="12"/>
  <c r="AN325" i="12" s="1"/>
  <c r="AN326" i="12" s="1"/>
  <c r="AN336" i="12" s="1"/>
  <c r="BM307" i="12"/>
  <c r="BM325" i="12" s="1"/>
  <c r="BM326" i="12" s="1"/>
  <c r="BM336" i="12" s="1"/>
  <c r="BM306" i="12"/>
  <c r="H307" i="12"/>
  <c r="H325" i="12" s="1"/>
  <c r="H326" i="12" s="1"/>
  <c r="H336" i="12" s="1"/>
  <c r="H306" i="12"/>
  <c r="BD307" i="12"/>
  <c r="BD325" i="12" s="1"/>
  <c r="BD326" i="12" s="1"/>
  <c r="BD336" i="12" s="1"/>
  <c r="BD306" i="12"/>
  <c r="BG305" i="12"/>
  <c r="BF305" i="12"/>
  <c r="BV305" i="12"/>
  <c r="BG243" i="12"/>
  <c r="BM243" i="12"/>
  <c r="BM244" i="12" s="1"/>
  <c r="AP243" i="12"/>
  <c r="AP245" i="12" s="1"/>
  <c r="AP263" i="12" s="1"/>
  <c r="AP264" i="12" s="1"/>
  <c r="AP274" i="12" s="1"/>
  <c r="AN243" i="12"/>
  <c r="AE243" i="12"/>
  <c r="AE245" i="12" s="1"/>
  <c r="AE263" i="12" s="1"/>
  <c r="AE264" i="12" s="1"/>
  <c r="AE274" i="12" s="1"/>
  <c r="R243" i="12"/>
  <c r="R245" i="12" s="1"/>
  <c r="R263" i="12" s="1"/>
  <c r="R264" i="12" s="1"/>
  <c r="R274" i="12" s="1"/>
  <c r="S243" i="12"/>
  <c r="S245" i="12" s="1"/>
  <c r="S263" i="12" s="1"/>
  <c r="S264" i="12" s="1"/>
  <c r="S274" i="12" s="1"/>
  <c r="BI243" i="12"/>
  <c r="BI245" i="12" s="1"/>
  <c r="BI263" i="12" s="1"/>
  <c r="BI264" i="12" s="1"/>
  <c r="BI274" i="12" s="1"/>
  <c r="AH243" i="12"/>
  <c r="AH245" i="12" s="1"/>
  <c r="AH263" i="12" s="1"/>
  <c r="AH264" i="12" s="1"/>
  <c r="AH274" i="12" s="1"/>
  <c r="Z243" i="12"/>
  <c r="Z244" i="12" s="1"/>
  <c r="AM243" i="12"/>
  <c r="AM244" i="12" s="1"/>
  <c r="N243" i="12"/>
  <c r="N245" i="12" s="1"/>
  <c r="N263" i="12" s="1"/>
  <c r="N264" i="12" s="1"/>
  <c r="N274" i="12" s="1"/>
  <c r="AV243" i="12"/>
  <c r="AC243" i="12"/>
  <c r="AC245" i="12" s="1"/>
  <c r="AC263" i="12" s="1"/>
  <c r="AC264" i="12" s="1"/>
  <c r="AC274" i="12" s="1"/>
  <c r="AB243" i="12"/>
  <c r="BH243" i="12"/>
  <c r="BH245" i="12" s="1"/>
  <c r="BH263" i="12" s="1"/>
  <c r="BH264" i="12" s="1"/>
  <c r="BH274" i="12" s="1"/>
  <c r="BC243" i="12"/>
  <c r="AR243" i="12"/>
  <c r="AR245" i="12" s="1"/>
  <c r="AR263" i="12" s="1"/>
  <c r="AR264" i="12" s="1"/>
  <c r="AR274" i="12" s="1"/>
  <c r="V243" i="12"/>
  <c r="V245" i="12" s="1"/>
  <c r="V263" i="12" s="1"/>
  <c r="V264" i="12" s="1"/>
  <c r="V274" i="12" s="1"/>
  <c r="BR243" i="12"/>
  <c r="BR244" i="12" s="1"/>
  <c r="M243" i="12"/>
  <c r="M244" i="12" s="1"/>
  <c r="BY243" i="12"/>
  <c r="BY245" i="12" s="1"/>
  <c r="BY263" i="12" s="1"/>
  <c r="BY264" i="12" s="1"/>
  <c r="BY274" i="12" s="1"/>
  <c r="AT243" i="12"/>
  <c r="AT245" i="12" s="1"/>
  <c r="AT263" i="12" s="1"/>
  <c r="AT264" i="12" s="1"/>
  <c r="AT274" i="12" s="1"/>
  <c r="J243" i="12"/>
  <c r="J244" i="12" s="1"/>
  <c r="BJ243" i="12"/>
  <c r="BJ245" i="12" s="1"/>
  <c r="BJ263" i="12" s="1"/>
  <c r="BJ264" i="12" s="1"/>
  <c r="BJ274" i="12" s="1"/>
  <c r="K243" i="12"/>
  <c r="BX243" i="12"/>
  <c r="AU243" i="12"/>
  <c r="AU245" i="12" s="1"/>
  <c r="AU263" i="12" s="1"/>
  <c r="AU264" i="12" s="1"/>
  <c r="AU274" i="12" s="1"/>
  <c r="BT243" i="12"/>
  <c r="BT244" i="12" s="1"/>
  <c r="BE243" i="12"/>
  <c r="BE245" i="12" s="1"/>
  <c r="BE263" i="12" s="1"/>
  <c r="BE264" i="12" s="1"/>
  <c r="BE274" i="12" s="1"/>
  <c r="BP243" i="12"/>
  <c r="BP245" i="12" s="1"/>
  <c r="BP263" i="12" s="1"/>
  <c r="BP264" i="12" s="1"/>
  <c r="BP274" i="12" s="1"/>
  <c r="BW243" i="12"/>
  <c r="BW245" i="12" s="1"/>
  <c r="BW263" i="12" s="1"/>
  <c r="BW264" i="12" s="1"/>
  <c r="BW274" i="12" s="1"/>
  <c r="BN243" i="12"/>
  <c r="BN245" i="12" s="1"/>
  <c r="BN263" i="12" s="1"/>
  <c r="BN264" i="12" s="1"/>
  <c r="BN274" i="12" s="1"/>
  <c r="I243" i="12"/>
  <c r="I244" i="12" s="1"/>
  <c r="Q243" i="12"/>
  <c r="Q245" i="12" s="1"/>
  <c r="Q263" i="12" s="1"/>
  <c r="Q264" i="12" s="1"/>
  <c r="Q274" i="12" s="1"/>
  <c r="BQ243" i="12"/>
  <c r="BQ245" i="12" s="1"/>
  <c r="BQ263" i="12" s="1"/>
  <c r="BQ264" i="12" s="1"/>
  <c r="BQ274" i="12" s="1"/>
  <c r="AO243" i="12"/>
  <c r="AO245" i="12" s="1"/>
  <c r="AO263" i="12" s="1"/>
  <c r="AO264" i="12" s="1"/>
  <c r="AO274" i="12" s="1"/>
  <c r="BB243" i="12"/>
  <c r="BB245" i="12" s="1"/>
  <c r="BB263" i="12" s="1"/>
  <c r="BB264" i="12" s="1"/>
  <c r="BB274" i="12" s="1"/>
  <c r="U243" i="12"/>
  <c r="U245" i="12" s="1"/>
  <c r="U263" i="12" s="1"/>
  <c r="U264" i="12" s="1"/>
  <c r="U274" i="12" s="1"/>
  <c r="BK243" i="12"/>
  <c r="BK245" i="12" s="1"/>
  <c r="BK263" i="12" s="1"/>
  <c r="BK264" i="12" s="1"/>
  <c r="BK274" i="12" s="1"/>
  <c r="AD243" i="12"/>
  <c r="AD245" i="12" s="1"/>
  <c r="AD263" i="12" s="1"/>
  <c r="AD264" i="12" s="1"/>
  <c r="AD274" i="12" s="1"/>
  <c r="AV245" i="12"/>
  <c r="AV263" i="12" s="1"/>
  <c r="AV264" i="12" s="1"/>
  <c r="AV274" i="12" s="1"/>
  <c r="AV244" i="12"/>
  <c r="BR245" i="12"/>
  <c r="BR263" i="12" s="1"/>
  <c r="BR264" i="12" s="1"/>
  <c r="BR274" i="12" s="1"/>
  <c r="J245" i="12"/>
  <c r="J263" i="12" s="1"/>
  <c r="J264" i="12" s="1"/>
  <c r="J274" i="12" s="1"/>
  <c r="BB244" i="12"/>
  <c r="BH244" i="12"/>
  <c r="BC245" i="12"/>
  <c r="BC263" i="12" s="1"/>
  <c r="BC264" i="12" s="1"/>
  <c r="BC274" i="12" s="1"/>
  <c r="BC244" i="12"/>
  <c r="H245" i="12"/>
  <c r="H263" i="12" s="1"/>
  <c r="H264" i="12" s="1"/>
  <c r="H274" i="12" s="1"/>
  <c r="H244" i="12"/>
  <c r="BA245" i="12"/>
  <c r="BA263" i="12" s="1"/>
  <c r="BA264" i="12" s="1"/>
  <c r="BA274" i="12" s="1"/>
  <c r="BA244" i="12"/>
  <c r="BG245" i="12"/>
  <c r="BG263" i="12" s="1"/>
  <c r="BG264" i="12" s="1"/>
  <c r="BG274" i="12" s="1"/>
  <c r="BG244" i="12"/>
  <c r="BS243" i="12"/>
  <c r="BF243" i="12"/>
  <c r="BO243" i="12"/>
  <c r="T243" i="12"/>
  <c r="L243" i="12"/>
  <c r="O243" i="12"/>
  <c r="BD243" i="12"/>
  <c r="AF243" i="12"/>
  <c r="AQ243" i="12"/>
  <c r="BL243" i="12"/>
  <c r="P243" i="12"/>
  <c r="AS243" i="12"/>
  <c r="BV243" i="12"/>
  <c r="AY243" i="12"/>
  <c r="AK243" i="12"/>
  <c r="AX243" i="12"/>
  <c r="W243" i="12"/>
  <c r="AZ243" i="12"/>
  <c r="X243" i="12"/>
  <c r="AG243" i="12"/>
  <c r="BX245" i="12"/>
  <c r="BX263" i="12" s="1"/>
  <c r="BX264" i="12" s="1"/>
  <c r="BX274" i="12" s="1"/>
  <c r="BX244" i="12"/>
  <c r="AD244" i="12"/>
  <c r="AB245" i="12"/>
  <c r="AB263" i="12" s="1"/>
  <c r="AB264" i="12" s="1"/>
  <c r="AB274" i="12" s="1"/>
  <c r="AB244" i="12"/>
  <c r="AN245" i="12"/>
  <c r="AN263" i="12" s="1"/>
  <c r="AN264" i="12" s="1"/>
  <c r="AN274" i="12" s="1"/>
  <c r="AN244" i="12"/>
  <c r="K245" i="12"/>
  <c r="K263" i="12" s="1"/>
  <c r="K264" i="12" s="1"/>
  <c r="K274" i="12" s="1"/>
  <c r="K244" i="12"/>
  <c r="AI243" i="12"/>
  <c r="AL243" i="12"/>
  <c r="BU243" i="12"/>
  <c r="Y243" i="12"/>
  <c r="AW181" i="12"/>
  <c r="AW183" i="12" s="1"/>
  <c r="AW201" i="12" s="1"/>
  <c r="AW202" i="12" s="1"/>
  <c r="AW212" i="12" s="1"/>
  <c r="Z181" i="12"/>
  <c r="Z183" i="12" s="1"/>
  <c r="Z201" i="12" s="1"/>
  <c r="Z202" i="12" s="1"/>
  <c r="Z212" i="12" s="1"/>
  <c r="BR181" i="12"/>
  <c r="BR182" i="12" s="1"/>
  <c r="AL181" i="12"/>
  <c r="AL183" i="12" s="1"/>
  <c r="AL201" i="12" s="1"/>
  <c r="AL202" i="12" s="1"/>
  <c r="AL212" i="12" s="1"/>
  <c r="AI181" i="12"/>
  <c r="AI183" i="12" s="1"/>
  <c r="AI201" i="12" s="1"/>
  <c r="AI202" i="12" s="1"/>
  <c r="AI212" i="12" s="1"/>
  <c r="Y181" i="12"/>
  <c r="Y183" i="12" s="1"/>
  <c r="Y201" i="12" s="1"/>
  <c r="Y202" i="12" s="1"/>
  <c r="Y212" i="12" s="1"/>
  <c r="BR183" i="12"/>
  <c r="BR201" i="12" s="1"/>
  <c r="BR202" i="12" s="1"/>
  <c r="BR212" i="12" s="1"/>
  <c r="AC181" i="12"/>
  <c r="BJ181" i="12"/>
  <c r="BW181" i="12"/>
  <c r="BB181" i="12"/>
  <c r="AN181" i="12"/>
  <c r="AD181" i="12"/>
  <c r="AX181" i="12"/>
  <c r="AO181" i="12"/>
  <c r="BU181" i="12"/>
  <c r="BD181" i="12"/>
  <c r="AE181" i="12"/>
  <c r="AB181" i="12"/>
  <c r="AK181" i="12"/>
  <c r="AQ181" i="12"/>
  <c r="V181" i="12"/>
  <c r="R181" i="12"/>
  <c r="AA181" i="12"/>
  <c r="BL181" i="12"/>
  <c r="I181" i="12"/>
  <c r="AW182" i="12"/>
  <c r="P181" i="12"/>
  <c r="BT181" i="12"/>
  <c r="H181" i="12"/>
  <c r="AU181" i="12"/>
  <c r="BA181" i="12"/>
  <c r="BE181" i="12"/>
  <c r="U181" i="12"/>
  <c r="Q181" i="12"/>
  <c r="BV181" i="12"/>
  <c r="K181" i="12"/>
  <c r="BK181" i="12"/>
  <c r="AJ181" i="12"/>
  <c r="N181" i="12"/>
  <c r="AG181" i="12"/>
  <c r="AZ181" i="12"/>
  <c r="L181" i="12"/>
  <c r="S181" i="12"/>
  <c r="J181" i="12"/>
  <c r="AS181" i="12"/>
  <c r="BI181" i="12"/>
  <c r="BM181" i="12"/>
  <c r="O181" i="12"/>
  <c r="T181" i="12"/>
  <c r="AR181" i="12"/>
  <c r="AY181" i="12"/>
  <c r="AH181" i="12"/>
  <c r="X183" i="12"/>
  <c r="X201" i="12" s="1"/>
  <c r="X202" i="12" s="1"/>
  <c r="X212" i="12" s="1"/>
  <c r="X182" i="12"/>
  <c r="Y182" i="12"/>
  <c r="BX181" i="12"/>
  <c r="BQ181" i="12"/>
  <c r="M181" i="12"/>
  <c r="W181" i="12"/>
  <c r="BG181" i="12"/>
  <c r="BY181" i="12"/>
  <c r="AT181" i="12"/>
  <c r="AF181" i="12"/>
  <c r="AV181" i="12"/>
  <c r="BN181" i="12"/>
  <c r="BF181" i="12"/>
  <c r="BO181" i="12"/>
  <c r="BS181" i="12"/>
  <c r="AM181" i="12"/>
  <c r="AP181" i="12"/>
  <c r="BP181" i="12"/>
  <c r="AS119" i="12"/>
  <c r="AS121" i="12" s="1"/>
  <c r="AS139" i="12" s="1"/>
  <c r="AS140" i="12" s="1"/>
  <c r="AS150" i="12" s="1"/>
  <c r="AO119" i="12"/>
  <c r="AO121" i="12" s="1"/>
  <c r="AO139" i="12" s="1"/>
  <c r="AO140" i="12" s="1"/>
  <c r="AO150" i="12" s="1"/>
  <c r="BA119" i="12"/>
  <c r="BA121" i="12" s="1"/>
  <c r="BA139" i="12" s="1"/>
  <c r="BA140" i="12" s="1"/>
  <c r="BA150" i="12" s="1"/>
  <c r="BN119" i="12"/>
  <c r="BN121" i="12" s="1"/>
  <c r="BN139" i="12" s="1"/>
  <c r="BN140" i="12" s="1"/>
  <c r="BN150" i="12" s="1"/>
  <c r="N119" i="12"/>
  <c r="N121" i="12" s="1"/>
  <c r="N139" i="12" s="1"/>
  <c r="N140" i="12" s="1"/>
  <c r="N150" i="12" s="1"/>
  <c r="L119" i="12"/>
  <c r="L121" i="12" s="1"/>
  <c r="L139" i="12" s="1"/>
  <c r="L140" i="12" s="1"/>
  <c r="L150" i="12" s="1"/>
  <c r="BR119" i="12"/>
  <c r="BR121" i="12" s="1"/>
  <c r="BR139" i="12" s="1"/>
  <c r="BR140" i="12" s="1"/>
  <c r="BR150" i="12" s="1"/>
  <c r="BB119" i="12"/>
  <c r="P119" i="12"/>
  <c r="AL119" i="12"/>
  <c r="BM119" i="12"/>
  <c r="AY119" i="12"/>
  <c r="BW119" i="12"/>
  <c r="AM119" i="12"/>
  <c r="AW119" i="12"/>
  <c r="BX119" i="12"/>
  <c r="BG119" i="12"/>
  <c r="BQ119" i="12"/>
  <c r="J119" i="12"/>
  <c r="Q119" i="12"/>
  <c r="S119" i="12"/>
  <c r="AP119" i="12"/>
  <c r="BS119" i="12"/>
  <c r="AQ119" i="12"/>
  <c r="AV119" i="12"/>
  <c r="BJ119" i="12"/>
  <c r="V119" i="12"/>
  <c r="AH119" i="12"/>
  <c r="AB119" i="12"/>
  <c r="BP119" i="12"/>
  <c r="Y119" i="12"/>
  <c r="BI119" i="12"/>
  <c r="BV119" i="12"/>
  <c r="AX119" i="12"/>
  <c r="BD119" i="12"/>
  <c r="BK119" i="12"/>
  <c r="AU119" i="12"/>
  <c r="AI119" i="12"/>
  <c r="BH119" i="12"/>
  <c r="BL119" i="12"/>
  <c r="K119" i="12"/>
  <c r="AT119" i="12"/>
  <c r="BY119" i="12"/>
  <c r="H119" i="12"/>
  <c r="AD119" i="12"/>
  <c r="BE119" i="12"/>
  <c r="BU119" i="12"/>
  <c r="N120" i="12"/>
  <c r="AZ119" i="12"/>
  <c r="U119" i="12"/>
  <c r="BO119" i="12"/>
  <c r="AE119" i="12"/>
  <c r="O119" i="12"/>
  <c r="AK119" i="12"/>
  <c r="AG119" i="12"/>
  <c r="Z119" i="12"/>
  <c r="AC119" i="12"/>
  <c r="AA119" i="12"/>
  <c r="BT119" i="12"/>
  <c r="AF119" i="12"/>
  <c r="BF119" i="12"/>
  <c r="M119" i="12"/>
  <c r="R119" i="12"/>
  <c r="AR119" i="12"/>
  <c r="T119" i="12"/>
  <c r="W119" i="12"/>
  <c r="I119" i="12"/>
  <c r="BC119" i="12"/>
  <c r="AJ119" i="12"/>
  <c r="X119" i="12"/>
  <c r="O344" i="12" l="1"/>
  <c r="P343" i="12" s="1"/>
  <c r="Q244" i="12"/>
  <c r="I245" i="12"/>
  <c r="I263" i="12" s="1"/>
  <c r="I264" i="12" s="1"/>
  <c r="I274" i="12" s="1"/>
  <c r="V307" i="12"/>
  <c r="V325" i="12" s="1"/>
  <c r="V326" i="12" s="1"/>
  <c r="V336" i="12" s="1"/>
  <c r="AY306" i="12"/>
  <c r="AQ307" i="12"/>
  <c r="AQ325" i="12" s="1"/>
  <c r="AQ326" i="12" s="1"/>
  <c r="AQ336" i="12" s="1"/>
  <c r="BN120" i="12"/>
  <c r="Z182" i="12"/>
  <c r="AA244" i="12"/>
  <c r="AR306" i="12"/>
  <c r="BH182" i="12"/>
  <c r="BR120" i="12"/>
  <c r="AL182" i="12"/>
  <c r="AM245" i="12"/>
  <c r="AM263" i="12" s="1"/>
  <c r="AM264" i="12" s="1"/>
  <c r="AM274" i="12" s="1"/>
  <c r="AW245" i="12"/>
  <c r="AW263" i="12" s="1"/>
  <c r="AW264" i="12" s="1"/>
  <c r="AW274" i="12" s="1"/>
  <c r="BJ306" i="12"/>
  <c r="AC307" i="12"/>
  <c r="AC325" i="12" s="1"/>
  <c r="AC326" i="12" s="1"/>
  <c r="AC336" i="12" s="1"/>
  <c r="AH244" i="12"/>
  <c r="BC182" i="12"/>
  <c r="Z245" i="12"/>
  <c r="Z263" i="12" s="1"/>
  <c r="Z264" i="12" s="1"/>
  <c r="Z274" i="12" s="1"/>
  <c r="AU244" i="12"/>
  <c r="T306" i="12"/>
  <c r="AM306" i="12"/>
  <c r="K307" i="12"/>
  <c r="K325" i="12" s="1"/>
  <c r="K326" i="12" s="1"/>
  <c r="K336" i="12" s="1"/>
  <c r="W307" i="12"/>
  <c r="W325" i="12" s="1"/>
  <c r="W326" i="12" s="1"/>
  <c r="W336" i="12" s="1"/>
  <c r="R244" i="12"/>
  <c r="AZ306" i="12"/>
  <c r="AO306" i="12"/>
  <c r="Y307" i="12"/>
  <c r="Y325" i="12" s="1"/>
  <c r="Y326" i="12" s="1"/>
  <c r="Y336" i="12" s="1"/>
  <c r="AP244" i="12"/>
  <c r="AV307" i="12"/>
  <c r="AV325" i="12" s="1"/>
  <c r="AV326" i="12" s="1"/>
  <c r="AV336" i="12" s="1"/>
  <c r="BX306" i="12"/>
  <c r="U244" i="12"/>
  <c r="BU306" i="12"/>
  <c r="AL306" i="12"/>
  <c r="AN121" i="12"/>
  <c r="AN139" i="12" s="1"/>
  <c r="AN140" i="12" s="1"/>
  <c r="AN150" i="12" s="1"/>
  <c r="BT245" i="12"/>
  <c r="BT263" i="12" s="1"/>
  <c r="BT264" i="12" s="1"/>
  <c r="BT274" i="12" s="1"/>
  <c r="BM245" i="12"/>
  <c r="BM263" i="12" s="1"/>
  <c r="BM264" i="12" s="1"/>
  <c r="BM274" i="12" s="1"/>
  <c r="AO244" i="12"/>
  <c r="BP306" i="12"/>
  <c r="AE306" i="12"/>
  <c r="AA306" i="12"/>
  <c r="AJ245" i="12"/>
  <c r="AJ263" i="12" s="1"/>
  <c r="AJ264" i="12" s="1"/>
  <c r="AJ274" i="12" s="1"/>
  <c r="BJ244" i="12"/>
  <c r="AI306" i="12"/>
  <c r="AJ307" i="12"/>
  <c r="AJ325" i="12" s="1"/>
  <c r="AJ326" i="12" s="1"/>
  <c r="AJ336" i="12" s="1"/>
  <c r="AH306" i="12"/>
  <c r="BK244" i="12"/>
  <c r="I306" i="12"/>
  <c r="AC244" i="12"/>
  <c r="AF307" i="12"/>
  <c r="AF325" i="12" s="1"/>
  <c r="AF326" i="12" s="1"/>
  <c r="AF336" i="12" s="1"/>
  <c r="AP306" i="12"/>
  <c r="L120" i="12"/>
  <c r="AE244" i="12"/>
  <c r="U306" i="12"/>
  <c r="BL307" i="12"/>
  <c r="BL325" i="12" s="1"/>
  <c r="BL326" i="12" s="1"/>
  <c r="BL336" i="12" s="1"/>
  <c r="BQ306" i="12"/>
  <c r="BN307" i="12"/>
  <c r="BN325" i="12" s="1"/>
  <c r="BN326" i="12" s="1"/>
  <c r="BN336" i="12" s="1"/>
  <c r="AT306" i="12"/>
  <c r="AT244" i="12"/>
  <c r="AR244" i="12"/>
  <c r="BH307" i="12"/>
  <c r="BH325" i="12" s="1"/>
  <c r="BH326" i="12" s="1"/>
  <c r="BH336" i="12" s="1"/>
  <c r="AX306" i="12"/>
  <c r="BE306" i="12"/>
  <c r="Z306" i="12"/>
  <c r="S306" i="12"/>
  <c r="X306" i="12"/>
  <c r="N307" i="12"/>
  <c r="N325" i="12" s="1"/>
  <c r="N326" i="12" s="1"/>
  <c r="N336" i="12" s="1"/>
  <c r="O307" i="12"/>
  <c r="O325" i="12" s="1"/>
  <c r="O326" i="12" s="1"/>
  <c r="O336" i="12" s="1"/>
  <c r="P307" i="12"/>
  <c r="P325" i="12" s="1"/>
  <c r="P326" i="12" s="1"/>
  <c r="P336" i="12" s="1"/>
  <c r="AD307" i="12"/>
  <c r="AD325" i="12" s="1"/>
  <c r="AD326" i="12" s="1"/>
  <c r="AD336" i="12" s="1"/>
  <c r="AK307" i="12"/>
  <c r="AK325" i="12" s="1"/>
  <c r="AK326" i="12" s="1"/>
  <c r="AK336" i="12" s="1"/>
  <c r="R307" i="12"/>
  <c r="R325" i="12" s="1"/>
  <c r="R326" i="12" s="1"/>
  <c r="R336" i="12" s="1"/>
  <c r="L307" i="12"/>
  <c r="L325" i="12" s="1"/>
  <c r="L326" i="12" s="1"/>
  <c r="L336" i="12" s="1"/>
  <c r="BY306" i="12"/>
  <c r="BA306" i="12"/>
  <c r="BI306" i="12"/>
  <c r="J306" i="12"/>
  <c r="BO306" i="12"/>
  <c r="AW306" i="12"/>
  <c r="AU306" i="12"/>
  <c r="BK306" i="12"/>
  <c r="AS306" i="12"/>
  <c r="BT306" i="12"/>
  <c r="BC306" i="12"/>
  <c r="BF307" i="12"/>
  <c r="BF325" i="12" s="1"/>
  <c r="BF326" i="12" s="1"/>
  <c r="BF336" i="12" s="1"/>
  <c r="BF306" i="12"/>
  <c r="BV307" i="12"/>
  <c r="BV325" i="12" s="1"/>
  <c r="BV326" i="12" s="1"/>
  <c r="BV336" i="12" s="1"/>
  <c r="BV306" i="12"/>
  <c r="BG307" i="12"/>
  <c r="BG325" i="12" s="1"/>
  <c r="BG326" i="12" s="1"/>
  <c r="BG336" i="12" s="1"/>
  <c r="BG306" i="12"/>
  <c r="BQ244" i="12"/>
  <c r="BW244" i="12"/>
  <c r="BY244" i="12"/>
  <c r="V244" i="12"/>
  <c r="S244" i="12"/>
  <c r="BN244" i="12"/>
  <c r="BP244" i="12"/>
  <c r="BE244" i="12"/>
  <c r="BI244" i="12"/>
  <c r="N244" i="12"/>
  <c r="M245" i="12"/>
  <c r="M263" i="12" s="1"/>
  <c r="M264" i="12" s="1"/>
  <c r="M274" i="12" s="1"/>
  <c r="AY245" i="12"/>
  <c r="AY263" i="12" s="1"/>
  <c r="AY264" i="12" s="1"/>
  <c r="AY274" i="12" s="1"/>
  <c r="AY244" i="12"/>
  <c r="BF245" i="12"/>
  <c r="BF263" i="12" s="1"/>
  <c r="BF264" i="12" s="1"/>
  <c r="BF274" i="12" s="1"/>
  <c r="BF244" i="12"/>
  <c r="BS245" i="12"/>
  <c r="BS263" i="12" s="1"/>
  <c r="BS264" i="12" s="1"/>
  <c r="BS274" i="12" s="1"/>
  <c r="BS244" i="12"/>
  <c r="AS245" i="12"/>
  <c r="AS263" i="12" s="1"/>
  <c r="AS264" i="12" s="1"/>
  <c r="AS274" i="12" s="1"/>
  <c r="AS244" i="12"/>
  <c r="P245" i="12"/>
  <c r="P263" i="12" s="1"/>
  <c r="P264" i="12" s="1"/>
  <c r="P274" i="12" s="1"/>
  <c r="P244" i="12"/>
  <c r="Y245" i="12"/>
  <c r="Y263" i="12" s="1"/>
  <c r="Y264" i="12" s="1"/>
  <c r="Y274" i="12" s="1"/>
  <c r="Y244" i="12"/>
  <c r="BL245" i="12"/>
  <c r="BL263" i="12" s="1"/>
  <c r="BL264" i="12" s="1"/>
  <c r="BL274" i="12" s="1"/>
  <c r="BL244" i="12"/>
  <c r="BU245" i="12"/>
  <c r="BU263" i="12" s="1"/>
  <c r="BU264" i="12" s="1"/>
  <c r="BU274" i="12" s="1"/>
  <c r="BU244" i="12"/>
  <c r="AQ245" i="12"/>
  <c r="AQ263" i="12" s="1"/>
  <c r="AQ264" i="12" s="1"/>
  <c r="AQ274" i="12" s="1"/>
  <c r="AQ244" i="12"/>
  <c r="AL245" i="12"/>
  <c r="AL263" i="12" s="1"/>
  <c r="AL264" i="12" s="1"/>
  <c r="AL274" i="12" s="1"/>
  <c r="AL244" i="12"/>
  <c r="AG245" i="12"/>
  <c r="AG263" i="12" s="1"/>
  <c r="AG264" i="12" s="1"/>
  <c r="AG274" i="12" s="1"/>
  <c r="AG244" i="12"/>
  <c r="AF245" i="12"/>
  <c r="AF263" i="12" s="1"/>
  <c r="AF264" i="12" s="1"/>
  <c r="AF274" i="12" s="1"/>
  <c r="AF244" i="12"/>
  <c r="AI245" i="12"/>
  <c r="AI263" i="12" s="1"/>
  <c r="AI264" i="12" s="1"/>
  <c r="AI274" i="12" s="1"/>
  <c r="AI244" i="12"/>
  <c r="X245" i="12"/>
  <c r="X263" i="12" s="1"/>
  <c r="X264" i="12" s="1"/>
  <c r="X274" i="12" s="1"/>
  <c r="X244" i="12"/>
  <c r="BD245" i="12"/>
  <c r="BD263" i="12" s="1"/>
  <c r="BD264" i="12" s="1"/>
  <c r="BD274" i="12" s="1"/>
  <c r="BD244" i="12"/>
  <c r="AZ245" i="12"/>
  <c r="AZ263" i="12" s="1"/>
  <c r="AZ264" i="12" s="1"/>
  <c r="AZ274" i="12" s="1"/>
  <c r="AZ244" i="12"/>
  <c r="O245" i="12"/>
  <c r="O263" i="12" s="1"/>
  <c r="O264" i="12" s="1"/>
  <c r="O274" i="12" s="1"/>
  <c r="O244" i="12"/>
  <c r="BV245" i="12"/>
  <c r="BV263" i="12" s="1"/>
  <c r="BV264" i="12" s="1"/>
  <c r="BV274" i="12" s="1"/>
  <c r="BV244" i="12"/>
  <c r="W245" i="12"/>
  <c r="W263" i="12" s="1"/>
  <c r="W264" i="12" s="1"/>
  <c r="W274" i="12" s="1"/>
  <c r="W244" i="12"/>
  <c r="L245" i="12"/>
  <c r="L263" i="12" s="1"/>
  <c r="L264" i="12" s="1"/>
  <c r="L274" i="12" s="1"/>
  <c r="L244" i="12"/>
  <c r="AX245" i="12"/>
  <c r="AX263" i="12" s="1"/>
  <c r="AX264" i="12" s="1"/>
  <c r="AX274" i="12" s="1"/>
  <c r="AX244" i="12"/>
  <c r="T245" i="12"/>
  <c r="T263" i="12" s="1"/>
  <c r="T264" i="12" s="1"/>
  <c r="T274" i="12" s="1"/>
  <c r="T244" i="12"/>
  <c r="AK245" i="12"/>
  <c r="AK263" i="12" s="1"/>
  <c r="AK264" i="12" s="1"/>
  <c r="AK274" i="12" s="1"/>
  <c r="AK244" i="12"/>
  <c r="BO245" i="12"/>
  <c r="BO263" i="12" s="1"/>
  <c r="BO264" i="12" s="1"/>
  <c r="BO274" i="12" s="1"/>
  <c r="BO244" i="12"/>
  <c r="AI182" i="12"/>
  <c r="AZ183" i="12"/>
  <c r="AZ201" i="12" s="1"/>
  <c r="AZ202" i="12" s="1"/>
  <c r="AZ212" i="12" s="1"/>
  <c r="AZ182" i="12"/>
  <c r="H183" i="12"/>
  <c r="H201" i="12" s="1"/>
  <c r="H202" i="12" s="1"/>
  <c r="H212" i="12" s="1"/>
  <c r="H182" i="12"/>
  <c r="AF183" i="12"/>
  <c r="AF201" i="12" s="1"/>
  <c r="AF202" i="12" s="1"/>
  <c r="AF212" i="12" s="1"/>
  <c r="AF182" i="12"/>
  <c r="AH183" i="12"/>
  <c r="AH201" i="12" s="1"/>
  <c r="AH202" i="12" s="1"/>
  <c r="AH212" i="12" s="1"/>
  <c r="AH182" i="12"/>
  <c r="AG183" i="12"/>
  <c r="AG201" i="12" s="1"/>
  <c r="AG202" i="12" s="1"/>
  <c r="AG212" i="12" s="1"/>
  <c r="AG182" i="12"/>
  <c r="AN183" i="12"/>
  <c r="AN201" i="12" s="1"/>
  <c r="AN202" i="12" s="1"/>
  <c r="AN212" i="12" s="1"/>
  <c r="AN182" i="12"/>
  <c r="AT183" i="12"/>
  <c r="AT201" i="12" s="1"/>
  <c r="AT202" i="12" s="1"/>
  <c r="AT212" i="12" s="1"/>
  <c r="AT182" i="12"/>
  <c r="P183" i="12"/>
  <c r="P201" i="12" s="1"/>
  <c r="P202" i="12" s="1"/>
  <c r="P212" i="12" s="1"/>
  <c r="P182" i="12"/>
  <c r="BB183" i="12"/>
  <c r="BB201" i="12" s="1"/>
  <c r="BB202" i="12" s="1"/>
  <c r="BB212" i="12" s="1"/>
  <c r="BB182" i="12"/>
  <c r="AJ183" i="12"/>
  <c r="AJ201" i="12" s="1"/>
  <c r="AJ202" i="12" s="1"/>
  <c r="AJ212" i="12" s="1"/>
  <c r="AJ182" i="12"/>
  <c r="BG183" i="12"/>
  <c r="BG201" i="12" s="1"/>
  <c r="BG202" i="12" s="1"/>
  <c r="BG212" i="12" s="1"/>
  <c r="BG182" i="12"/>
  <c r="T183" i="12"/>
  <c r="T201" i="12" s="1"/>
  <c r="T202" i="12" s="1"/>
  <c r="T212" i="12" s="1"/>
  <c r="T182" i="12"/>
  <c r="BK183" i="12"/>
  <c r="BK201" i="12" s="1"/>
  <c r="BK202" i="12" s="1"/>
  <c r="BK212" i="12" s="1"/>
  <c r="BK182" i="12"/>
  <c r="AQ183" i="12"/>
  <c r="AQ201" i="12" s="1"/>
  <c r="AQ202" i="12" s="1"/>
  <c r="AQ212" i="12" s="1"/>
  <c r="AQ182" i="12"/>
  <c r="AC183" i="12"/>
  <c r="AC201" i="12" s="1"/>
  <c r="AC202" i="12" s="1"/>
  <c r="AC212" i="12" s="1"/>
  <c r="AC182" i="12"/>
  <c r="AP183" i="12"/>
  <c r="AP201" i="12" s="1"/>
  <c r="AP202" i="12" s="1"/>
  <c r="AP212" i="12" s="1"/>
  <c r="AP182" i="12"/>
  <c r="M183" i="12"/>
  <c r="M201" i="12" s="1"/>
  <c r="M202" i="12" s="1"/>
  <c r="M212" i="12" s="1"/>
  <c r="M182" i="12"/>
  <c r="BM183" i="12"/>
  <c r="BM201" i="12" s="1"/>
  <c r="BM202" i="12" s="1"/>
  <c r="BM212" i="12" s="1"/>
  <c r="BM182" i="12"/>
  <c r="AB183" i="12"/>
  <c r="AB201" i="12" s="1"/>
  <c r="AB202" i="12" s="1"/>
  <c r="AB212" i="12" s="1"/>
  <c r="AB182" i="12"/>
  <c r="AM183" i="12"/>
  <c r="AM201" i="12" s="1"/>
  <c r="AM202" i="12" s="1"/>
  <c r="AM212" i="12" s="1"/>
  <c r="AM182" i="12"/>
  <c r="BQ183" i="12"/>
  <c r="BQ201" i="12" s="1"/>
  <c r="BQ202" i="12" s="1"/>
  <c r="BQ212" i="12" s="1"/>
  <c r="BQ182" i="12"/>
  <c r="BI183" i="12"/>
  <c r="BI201" i="12" s="1"/>
  <c r="BI202" i="12" s="1"/>
  <c r="BI212" i="12" s="1"/>
  <c r="BI182" i="12"/>
  <c r="Q183" i="12"/>
  <c r="Q201" i="12" s="1"/>
  <c r="Q202" i="12" s="1"/>
  <c r="Q212" i="12" s="1"/>
  <c r="Q182" i="12"/>
  <c r="AE183" i="12"/>
  <c r="AE201" i="12" s="1"/>
  <c r="AE202" i="12" s="1"/>
  <c r="AE212" i="12" s="1"/>
  <c r="AE182" i="12"/>
  <c r="BL183" i="12"/>
  <c r="BL201" i="12" s="1"/>
  <c r="BL202" i="12" s="1"/>
  <c r="BL212" i="12" s="1"/>
  <c r="BL182" i="12"/>
  <c r="N183" i="12"/>
  <c r="N201" i="12" s="1"/>
  <c r="N202" i="12" s="1"/>
  <c r="N212" i="12" s="1"/>
  <c r="N182" i="12"/>
  <c r="BW183" i="12"/>
  <c r="BW201" i="12" s="1"/>
  <c r="BW202" i="12" s="1"/>
  <c r="BW212" i="12" s="1"/>
  <c r="BW182" i="12"/>
  <c r="BP183" i="12"/>
  <c r="BP201" i="12" s="1"/>
  <c r="BP202" i="12" s="1"/>
  <c r="BP212" i="12" s="1"/>
  <c r="BP182" i="12"/>
  <c r="W183" i="12"/>
  <c r="W201" i="12" s="1"/>
  <c r="W202" i="12" s="1"/>
  <c r="W212" i="12" s="1"/>
  <c r="W182" i="12"/>
  <c r="O183" i="12"/>
  <c r="O201" i="12" s="1"/>
  <c r="O202" i="12" s="1"/>
  <c r="O212" i="12" s="1"/>
  <c r="O182" i="12"/>
  <c r="AK183" i="12"/>
  <c r="AK201" i="12" s="1"/>
  <c r="AK202" i="12" s="1"/>
  <c r="AK212" i="12" s="1"/>
  <c r="AK182" i="12"/>
  <c r="BV183" i="12"/>
  <c r="BV201" i="12" s="1"/>
  <c r="BV202" i="12" s="1"/>
  <c r="BV212" i="12" s="1"/>
  <c r="BV182" i="12"/>
  <c r="BS183" i="12"/>
  <c r="BS201" i="12" s="1"/>
  <c r="BS202" i="12" s="1"/>
  <c r="BS212" i="12" s="1"/>
  <c r="BS182" i="12"/>
  <c r="BX183" i="12"/>
  <c r="BX201" i="12" s="1"/>
  <c r="BX202" i="12" s="1"/>
  <c r="BX212" i="12" s="1"/>
  <c r="BX182" i="12"/>
  <c r="AS183" i="12"/>
  <c r="AS201" i="12" s="1"/>
  <c r="AS202" i="12" s="1"/>
  <c r="AS212" i="12" s="1"/>
  <c r="AS182" i="12"/>
  <c r="U183" i="12"/>
  <c r="U201" i="12" s="1"/>
  <c r="U202" i="12" s="1"/>
  <c r="U212" i="12" s="1"/>
  <c r="U182" i="12"/>
  <c r="BD183" i="12"/>
  <c r="BD201" i="12" s="1"/>
  <c r="BD202" i="12" s="1"/>
  <c r="BD212" i="12" s="1"/>
  <c r="BD182" i="12"/>
  <c r="BT183" i="12"/>
  <c r="BT201" i="12" s="1"/>
  <c r="BT202" i="12" s="1"/>
  <c r="BT212" i="12" s="1"/>
  <c r="BT182" i="12"/>
  <c r="AY183" i="12"/>
  <c r="AY201" i="12" s="1"/>
  <c r="AY202" i="12" s="1"/>
  <c r="AY212" i="12" s="1"/>
  <c r="AY182" i="12"/>
  <c r="BJ183" i="12"/>
  <c r="BJ201" i="12" s="1"/>
  <c r="BJ202" i="12" s="1"/>
  <c r="BJ212" i="12" s="1"/>
  <c r="BJ182" i="12"/>
  <c r="J183" i="12"/>
  <c r="J201" i="12" s="1"/>
  <c r="J202" i="12" s="1"/>
  <c r="J212" i="12" s="1"/>
  <c r="J182" i="12"/>
  <c r="BE183" i="12"/>
  <c r="BE201" i="12" s="1"/>
  <c r="BE202" i="12" s="1"/>
  <c r="BE212" i="12" s="1"/>
  <c r="BE182" i="12"/>
  <c r="BF183" i="12"/>
  <c r="BF201" i="12" s="1"/>
  <c r="BF202" i="12" s="1"/>
  <c r="BF212" i="12" s="1"/>
  <c r="BF182" i="12"/>
  <c r="S183" i="12"/>
  <c r="S201" i="12" s="1"/>
  <c r="S202" i="12" s="1"/>
  <c r="S212" i="12" s="1"/>
  <c r="S182" i="12"/>
  <c r="BA183" i="12"/>
  <c r="BA201" i="12" s="1"/>
  <c r="BA202" i="12" s="1"/>
  <c r="BA212" i="12" s="1"/>
  <c r="BA182" i="12"/>
  <c r="AO183" i="12"/>
  <c r="AO201" i="12" s="1"/>
  <c r="AO202" i="12" s="1"/>
  <c r="AO212" i="12" s="1"/>
  <c r="AO182" i="12"/>
  <c r="AV183" i="12"/>
  <c r="AV201" i="12" s="1"/>
  <c r="AV202" i="12" s="1"/>
  <c r="AV212" i="12" s="1"/>
  <c r="AV182" i="12"/>
  <c r="AD183" i="12"/>
  <c r="AD201" i="12" s="1"/>
  <c r="AD202" i="12" s="1"/>
  <c r="AD212" i="12" s="1"/>
  <c r="AD182" i="12"/>
  <c r="AA183" i="12"/>
  <c r="AA201" i="12" s="1"/>
  <c r="AA202" i="12" s="1"/>
  <c r="AA212" i="12" s="1"/>
  <c r="AA182" i="12"/>
  <c r="R183" i="12"/>
  <c r="R201" i="12" s="1"/>
  <c r="R202" i="12" s="1"/>
  <c r="R212" i="12" s="1"/>
  <c r="R182" i="12"/>
  <c r="BY183" i="12"/>
  <c r="BY201" i="12" s="1"/>
  <c r="BY202" i="12" s="1"/>
  <c r="BY212" i="12" s="1"/>
  <c r="BY182" i="12"/>
  <c r="AR183" i="12"/>
  <c r="AR201" i="12" s="1"/>
  <c r="AR202" i="12" s="1"/>
  <c r="AR212" i="12" s="1"/>
  <c r="AR182" i="12"/>
  <c r="V183" i="12"/>
  <c r="V201" i="12" s="1"/>
  <c r="V202" i="12" s="1"/>
  <c r="V212" i="12" s="1"/>
  <c r="V182" i="12"/>
  <c r="K183" i="12"/>
  <c r="K201" i="12" s="1"/>
  <c r="K202" i="12" s="1"/>
  <c r="K212" i="12" s="1"/>
  <c r="K182" i="12"/>
  <c r="BO183" i="12"/>
  <c r="BO201" i="12" s="1"/>
  <c r="BO202" i="12" s="1"/>
  <c r="BO212" i="12" s="1"/>
  <c r="BO182" i="12"/>
  <c r="BU183" i="12"/>
  <c r="BU201" i="12" s="1"/>
  <c r="BU202" i="12" s="1"/>
  <c r="BU212" i="12" s="1"/>
  <c r="BU182" i="12"/>
  <c r="BN183" i="12"/>
  <c r="BN201" i="12" s="1"/>
  <c r="BN202" i="12" s="1"/>
  <c r="BN212" i="12" s="1"/>
  <c r="BN182" i="12"/>
  <c r="L183" i="12"/>
  <c r="L201" i="12" s="1"/>
  <c r="L202" i="12" s="1"/>
  <c r="L212" i="12" s="1"/>
  <c r="L182" i="12"/>
  <c r="AU183" i="12"/>
  <c r="AU201" i="12" s="1"/>
  <c r="AU202" i="12" s="1"/>
  <c r="AU212" i="12" s="1"/>
  <c r="AU182" i="12"/>
  <c r="I183" i="12"/>
  <c r="I201" i="12" s="1"/>
  <c r="I202" i="12" s="1"/>
  <c r="I212" i="12" s="1"/>
  <c r="I182" i="12"/>
  <c r="AX183" i="12"/>
  <c r="AX201" i="12" s="1"/>
  <c r="AX202" i="12" s="1"/>
  <c r="AX212" i="12" s="1"/>
  <c r="AX182" i="12"/>
  <c r="AO120" i="12"/>
  <c r="AS120" i="12"/>
  <c r="BA120" i="12"/>
  <c r="BT121" i="12"/>
  <c r="BT139" i="12" s="1"/>
  <c r="BT140" i="12" s="1"/>
  <c r="BT150" i="12" s="1"/>
  <c r="BT120" i="12"/>
  <c r="AY121" i="12"/>
  <c r="AY139" i="12" s="1"/>
  <c r="AY140" i="12" s="1"/>
  <c r="AY150" i="12" s="1"/>
  <c r="AY120" i="12"/>
  <c r="AR120" i="12"/>
  <c r="AR121" i="12"/>
  <c r="AR139" i="12" s="1"/>
  <c r="AR140" i="12" s="1"/>
  <c r="AR150" i="12" s="1"/>
  <c r="AK121" i="12"/>
  <c r="AK139" i="12" s="1"/>
  <c r="AK140" i="12" s="1"/>
  <c r="AK150" i="12" s="1"/>
  <c r="AK120" i="12"/>
  <c r="BY121" i="12"/>
  <c r="BY139" i="12" s="1"/>
  <c r="BY140" i="12" s="1"/>
  <c r="BY150" i="12" s="1"/>
  <c r="BY120" i="12"/>
  <c r="Y121" i="12"/>
  <c r="Y139" i="12" s="1"/>
  <c r="Y140" i="12" s="1"/>
  <c r="Y150" i="12" s="1"/>
  <c r="Y120" i="12"/>
  <c r="BG121" i="12"/>
  <c r="BG139" i="12" s="1"/>
  <c r="BG140" i="12" s="1"/>
  <c r="BG150" i="12" s="1"/>
  <c r="BG120" i="12"/>
  <c r="R121" i="12"/>
  <c r="R139" i="12" s="1"/>
  <c r="R140" i="12" s="1"/>
  <c r="R150" i="12" s="1"/>
  <c r="R120" i="12"/>
  <c r="O121" i="12"/>
  <c r="O139" i="12" s="1"/>
  <c r="O140" i="12" s="1"/>
  <c r="O150" i="12" s="1"/>
  <c r="O120" i="12"/>
  <c r="AT121" i="12"/>
  <c r="AT139" i="12" s="1"/>
  <c r="AT140" i="12" s="1"/>
  <c r="AT150" i="12" s="1"/>
  <c r="AT120" i="12"/>
  <c r="BP121" i="12"/>
  <c r="BP139" i="12" s="1"/>
  <c r="BP140" i="12" s="1"/>
  <c r="BP150" i="12" s="1"/>
  <c r="BP120" i="12"/>
  <c r="BX121" i="12"/>
  <c r="BX139" i="12" s="1"/>
  <c r="BX140" i="12" s="1"/>
  <c r="BX150" i="12" s="1"/>
  <c r="BX120" i="12"/>
  <c r="M121" i="12"/>
  <c r="M139" i="12" s="1"/>
  <c r="M140" i="12" s="1"/>
  <c r="M150" i="12" s="1"/>
  <c r="M120" i="12"/>
  <c r="AE121" i="12"/>
  <c r="AE139" i="12" s="1"/>
  <c r="AE140" i="12" s="1"/>
  <c r="AE150" i="12" s="1"/>
  <c r="AE120" i="12"/>
  <c r="K121" i="12"/>
  <c r="K139" i="12" s="1"/>
  <c r="K140" i="12" s="1"/>
  <c r="K150" i="12" s="1"/>
  <c r="K120" i="12"/>
  <c r="AW121" i="12"/>
  <c r="AW139" i="12" s="1"/>
  <c r="AW140" i="12" s="1"/>
  <c r="AW150" i="12" s="1"/>
  <c r="AW120" i="12"/>
  <c r="BF121" i="12"/>
  <c r="BF139" i="12" s="1"/>
  <c r="BF140" i="12" s="1"/>
  <c r="BF150" i="12" s="1"/>
  <c r="BF120" i="12"/>
  <c r="AM121" i="12"/>
  <c r="AM139" i="12" s="1"/>
  <c r="AM140" i="12" s="1"/>
  <c r="AM150" i="12" s="1"/>
  <c r="AM120" i="12"/>
  <c r="AZ121" i="12"/>
  <c r="AZ139" i="12" s="1"/>
  <c r="AZ140" i="12" s="1"/>
  <c r="AZ150" i="12" s="1"/>
  <c r="AZ120" i="12"/>
  <c r="BM121" i="12"/>
  <c r="BM139" i="12" s="1"/>
  <c r="BM140" i="12" s="1"/>
  <c r="BM150" i="12" s="1"/>
  <c r="BM120" i="12"/>
  <c r="BK121" i="12"/>
  <c r="BK139" i="12" s="1"/>
  <c r="BK140" i="12" s="1"/>
  <c r="BK150" i="12" s="1"/>
  <c r="BK120" i="12"/>
  <c r="AL121" i="12"/>
  <c r="AL139" i="12" s="1"/>
  <c r="AL140" i="12" s="1"/>
  <c r="AL150" i="12" s="1"/>
  <c r="AL120" i="12"/>
  <c r="BC121" i="12"/>
  <c r="BC139" i="12" s="1"/>
  <c r="BC140" i="12" s="1"/>
  <c r="BC150" i="12" s="1"/>
  <c r="BC120" i="12"/>
  <c r="AA121" i="12"/>
  <c r="AA139" i="12" s="1"/>
  <c r="AA140" i="12" s="1"/>
  <c r="AA150" i="12" s="1"/>
  <c r="AA120" i="12"/>
  <c r="BU121" i="12"/>
  <c r="BU139" i="12" s="1"/>
  <c r="BU140" i="12" s="1"/>
  <c r="BU150" i="12" s="1"/>
  <c r="BU120" i="12"/>
  <c r="BD121" i="12"/>
  <c r="BD139" i="12" s="1"/>
  <c r="BD140" i="12" s="1"/>
  <c r="BD150" i="12" s="1"/>
  <c r="BD120" i="12"/>
  <c r="AV121" i="12"/>
  <c r="AV139" i="12" s="1"/>
  <c r="AV140" i="12" s="1"/>
  <c r="AV150" i="12" s="1"/>
  <c r="AV120" i="12"/>
  <c r="S121" i="12"/>
  <c r="S139" i="12" s="1"/>
  <c r="S140" i="12" s="1"/>
  <c r="S150" i="12" s="1"/>
  <c r="S120" i="12"/>
  <c r="P121" i="12"/>
  <c r="P139" i="12" s="1"/>
  <c r="P140" i="12" s="1"/>
  <c r="P150" i="12" s="1"/>
  <c r="P120" i="12"/>
  <c r="BL121" i="12"/>
  <c r="BL139" i="12" s="1"/>
  <c r="BL140" i="12" s="1"/>
  <c r="BL150" i="12" s="1"/>
  <c r="BL120" i="12"/>
  <c r="AB121" i="12"/>
  <c r="AB139" i="12" s="1"/>
  <c r="AB140" i="12" s="1"/>
  <c r="AB150" i="12" s="1"/>
  <c r="AB120" i="12"/>
  <c r="AI121" i="12"/>
  <c r="AI139" i="12" s="1"/>
  <c r="AI140" i="12" s="1"/>
  <c r="AI150" i="12" s="1"/>
  <c r="AI120" i="12"/>
  <c r="X121" i="12"/>
  <c r="X139" i="12" s="1"/>
  <c r="X140" i="12" s="1"/>
  <c r="X150" i="12" s="1"/>
  <c r="X120" i="12"/>
  <c r="AU121" i="12"/>
  <c r="AU139" i="12" s="1"/>
  <c r="AU140" i="12" s="1"/>
  <c r="AU150" i="12" s="1"/>
  <c r="AU120" i="12"/>
  <c r="AJ121" i="12"/>
  <c r="AJ139" i="12" s="1"/>
  <c r="AJ140" i="12" s="1"/>
  <c r="AJ150" i="12" s="1"/>
  <c r="AJ120" i="12"/>
  <c r="I121" i="12"/>
  <c r="I139" i="12" s="1"/>
  <c r="I140" i="12" s="1"/>
  <c r="I150" i="12" s="1"/>
  <c r="I120" i="12"/>
  <c r="AC121" i="12"/>
  <c r="AC139" i="12" s="1"/>
  <c r="AC140" i="12" s="1"/>
  <c r="AC150" i="12" s="1"/>
  <c r="AC120" i="12"/>
  <c r="BE121" i="12"/>
  <c r="BE139" i="12" s="1"/>
  <c r="BE140" i="12" s="1"/>
  <c r="BE150" i="12" s="1"/>
  <c r="BE120" i="12"/>
  <c r="AX121" i="12"/>
  <c r="AX139" i="12" s="1"/>
  <c r="AX140" i="12" s="1"/>
  <c r="AX150" i="12" s="1"/>
  <c r="AX120" i="12"/>
  <c r="AQ121" i="12"/>
  <c r="AQ139" i="12" s="1"/>
  <c r="AQ140" i="12" s="1"/>
  <c r="AQ150" i="12" s="1"/>
  <c r="AQ120" i="12"/>
  <c r="Q121" i="12"/>
  <c r="Q139" i="12" s="1"/>
  <c r="Q140" i="12" s="1"/>
  <c r="Q150" i="12" s="1"/>
  <c r="Q120" i="12"/>
  <c r="BB121" i="12"/>
  <c r="BB139" i="12" s="1"/>
  <c r="BB140" i="12" s="1"/>
  <c r="BB150" i="12" s="1"/>
  <c r="BB120" i="12"/>
  <c r="BO121" i="12"/>
  <c r="BO139" i="12" s="1"/>
  <c r="BO140" i="12" s="1"/>
  <c r="BO150" i="12" s="1"/>
  <c r="BO120" i="12"/>
  <c r="U121" i="12"/>
  <c r="U139" i="12" s="1"/>
  <c r="U140" i="12" s="1"/>
  <c r="U150" i="12" s="1"/>
  <c r="U120" i="12"/>
  <c r="AH121" i="12"/>
  <c r="AH139" i="12" s="1"/>
  <c r="AH140" i="12" s="1"/>
  <c r="AH150" i="12" s="1"/>
  <c r="AH120" i="12"/>
  <c r="V121" i="12"/>
  <c r="V139" i="12" s="1"/>
  <c r="V140" i="12" s="1"/>
  <c r="V150" i="12" s="1"/>
  <c r="V120" i="12"/>
  <c r="BJ121" i="12"/>
  <c r="BJ139" i="12" s="1"/>
  <c r="BJ140" i="12" s="1"/>
  <c r="BJ150" i="12" s="1"/>
  <c r="BJ120" i="12"/>
  <c r="W121" i="12"/>
  <c r="W139" i="12" s="1"/>
  <c r="W140" i="12" s="1"/>
  <c r="W150" i="12" s="1"/>
  <c r="W120" i="12"/>
  <c r="Z121" i="12"/>
  <c r="Z139" i="12" s="1"/>
  <c r="Z140" i="12" s="1"/>
  <c r="Z150" i="12" s="1"/>
  <c r="Z120" i="12"/>
  <c r="AD121" i="12"/>
  <c r="AD139" i="12" s="1"/>
  <c r="AD140" i="12" s="1"/>
  <c r="AD150" i="12" s="1"/>
  <c r="AD120" i="12"/>
  <c r="BV121" i="12"/>
  <c r="BV139" i="12" s="1"/>
  <c r="BV140" i="12" s="1"/>
  <c r="BV150" i="12" s="1"/>
  <c r="BV120" i="12"/>
  <c r="BS121" i="12"/>
  <c r="BS139" i="12" s="1"/>
  <c r="BS140" i="12" s="1"/>
  <c r="BS150" i="12" s="1"/>
  <c r="BS120" i="12"/>
  <c r="J121" i="12"/>
  <c r="J139" i="12" s="1"/>
  <c r="J140" i="12" s="1"/>
  <c r="J150" i="12" s="1"/>
  <c r="J120" i="12"/>
  <c r="AF121" i="12"/>
  <c r="AF139" i="12" s="1"/>
  <c r="AF140" i="12" s="1"/>
  <c r="AF150" i="12" s="1"/>
  <c r="AF120" i="12"/>
  <c r="BH121" i="12"/>
  <c r="BH139" i="12" s="1"/>
  <c r="BH140" i="12" s="1"/>
  <c r="BH150" i="12" s="1"/>
  <c r="BH120" i="12"/>
  <c r="BW121" i="12"/>
  <c r="BW139" i="12" s="1"/>
  <c r="BW140" i="12" s="1"/>
  <c r="BW150" i="12" s="1"/>
  <c r="BW120" i="12"/>
  <c r="AP121" i="12"/>
  <c r="AP139" i="12" s="1"/>
  <c r="AP140" i="12" s="1"/>
  <c r="AP150" i="12" s="1"/>
  <c r="AP120" i="12"/>
  <c r="T121" i="12"/>
  <c r="T139" i="12" s="1"/>
  <c r="T140" i="12" s="1"/>
  <c r="T150" i="12" s="1"/>
  <c r="T120" i="12"/>
  <c r="AG121" i="12"/>
  <c r="AG139" i="12" s="1"/>
  <c r="AG140" i="12" s="1"/>
  <c r="AG150" i="12" s="1"/>
  <c r="AG120" i="12"/>
  <c r="H121" i="12"/>
  <c r="H139" i="12" s="1"/>
  <c r="H140" i="12" s="1"/>
  <c r="H150" i="12" s="1"/>
  <c r="H120" i="12"/>
  <c r="BI121" i="12"/>
  <c r="BI139" i="12" s="1"/>
  <c r="BI140" i="12" s="1"/>
  <c r="BI150" i="12" s="1"/>
  <c r="BI120" i="12"/>
  <c r="BQ121" i="12"/>
  <c r="BQ139" i="12" s="1"/>
  <c r="BQ140" i="12" s="1"/>
  <c r="BQ150" i="12" s="1"/>
  <c r="BQ120" i="12"/>
  <c r="P344" i="12" l="1"/>
  <c r="Q343" i="12" s="1"/>
  <c r="O345" i="12"/>
  <c r="Q344" i="12" l="1"/>
  <c r="R343" i="12" s="1"/>
  <c r="P345" i="12"/>
  <c r="R344" i="12" l="1"/>
  <c r="S343" i="12" s="1"/>
  <c r="Q345" i="12"/>
  <c r="S344" i="12" l="1"/>
  <c r="T343" i="12" s="1"/>
  <c r="S345" i="12"/>
  <c r="R345" i="12"/>
  <c r="T344" i="12" l="1"/>
  <c r="U343" i="12" s="1"/>
  <c r="T345" i="12"/>
  <c r="U344" i="12" l="1"/>
  <c r="V343" i="12" s="1"/>
  <c r="U345" i="12"/>
  <c r="V344" i="12" l="1"/>
  <c r="W343" i="12" s="1"/>
  <c r="V345" i="12"/>
  <c r="W344" i="12" l="1"/>
  <c r="X343" i="12" s="1"/>
  <c r="W345" i="12"/>
  <c r="X344" i="12" l="1"/>
  <c r="Y343" i="12" s="1"/>
  <c r="X345" i="12"/>
  <c r="Y344" i="12" l="1"/>
  <c r="Z343" i="12" s="1"/>
  <c r="Y345" i="12"/>
  <c r="Z344" i="12" l="1"/>
  <c r="AA343" i="12" s="1"/>
  <c r="Z345" i="12"/>
  <c r="AA345" i="12" l="1"/>
  <c r="AA344" i="12"/>
  <c r="AB343" i="12" s="1"/>
  <c r="AB345" i="12" l="1"/>
  <c r="AB344" i="12"/>
  <c r="AC343" i="12" s="1"/>
  <c r="AC344" i="12" l="1"/>
  <c r="AD343" i="12" s="1"/>
  <c r="AD344" i="12" l="1"/>
  <c r="AE343" i="12" s="1"/>
  <c r="AC345" i="12"/>
  <c r="AE344" i="12" l="1"/>
  <c r="AF343" i="12" s="1"/>
  <c r="AD345" i="12"/>
  <c r="AE345" i="12" l="1"/>
  <c r="AF344" i="12"/>
  <c r="AG343" i="12" s="1"/>
  <c r="AF345" i="12"/>
  <c r="AG344" i="12" l="1"/>
  <c r="AH343" i="12" s="1"/>
  <c r="AG345" i="12"/>
  <c r="AH344" i="12" l="1"/>
  <c r="AI343" i="12" s="1"/>
  <c r="AH345" i="12" l="1"/>
  <c r="AI344" i="12"/>
  <c r="AJ343" i="12" s="1"/>
  <c r="AI345" i="12"/>
  <c r="AJ344" i="12" l="1"/>
  <c r="AK343" i="12" s="1"/>
  <c r="AJ345" i="12" l="1"/>
  <c r="AK344" i="12"/>
  <c r="AL343" i="12" s="1"/>
  <c r="AK345" i="12"/>
  <c r="AL344" i="12" l="1"/>
  <c r="AM343" i="12" s="1"/>
  <c r="AM344" i="12" l="1"/>
  <c r="AN343" i="12" s="1"/>
  <c r="AL345" i="12"/>
  <c r="AN344" i="12" l="1"/>
  <c r="AO343" i="12" s="1"/>
  <c r="AM345" i="12"/>
  <c r="AO344" i="12" l="1"/>
  <c r="AP343" i="12" s="1"/>
  <c r="AN345" i="12"/>
  <c r="AP344" i="12" l="1"/>
  <c r="AQ343" i="12" s="1"/>
  <c r="AO345" i="12"/>
  <c r="AQ344" i="12" l="1"/>
  <c r="AR343" i="12" s="1"/>
  <c r="AP345" i="12"/>
  <c r="AR344" i="12" l="1"/>
  <c r="AS343" i="12" s="1"/>
  <c r="AQ345" i="12"/>
  <c r="AR345" i="12" l="1"/>
  <c r="AS344" i="12"/>
  <c r="AT343" i="12" s="1"/>
  <c r="AS345" i="12"/>
  <c r="AT344" i="12" l="1"/>
  <c r="AU343" i="12" s="1"/>
  <c r="AT345" i="12"/>
  <c r="AU344" i="12" l="1"/>
  <c r="AV343" i="12" s="1"/>
  <c r="AU345" i="12"/>
  <c r="AV344" i="12" l="1"/>
  <c r="AW343" i="12" s="1"/>
  <c r="AV345" i="12"/>
  <c r="AW344" i="12" l="1"/>
  <c r="AX343" i="12" s="1"/>
  <c r="AW345" i="12"/>
  <c r="AX344" i="12" l="1"/>
  <c r="AY343" i="12" s="1"/>
  <c r="AX345" i="12"/>
  <c r="AY344" i="12" l="1"/>
  <c r="AZ343" i="12" s="1"/>
  <c r="AZ344" i="12" l="1"/>
  <c r="BA343" i="12" s="1"/>
  <c r="AY345" i="12"/>
  <c r="BA344" i="12" l="1"/>
  <c r="BB343" i="12" s="1"/>
  <c r="AZ345" i="12"/>
  <c r="BB344" i="12" l="1"/>
  <c r="BC343" i="12" s="1"/>
  <c r="BA345" i="12"/>
  <c r="BC345" i="12" l="1"/>
  <c r="BC344" i="12"/>
  <c r="BD343" i="12" s="1"/>
  <c r="BB345" i="12"/>
  <c r="BD344" i="12" l="1"/>
  <c r="BE343" i="12" s="1"/>
  <c r="BD345" i="12" l="1"/>
  <c r="BE344" i="12"/>
  <c r="BF343" i="12" s="1"/>
  <c r="BE345" i="12"/>
  <c r="BF344" i="12" l="1"/>
  <c r="BG343" i="12" s="1"/>
  <c r="BF345" i="12" l="1"/>
  <c r="BG344" i="12"/>
  <c r="BH343" i="12" s="1"/>
  <c r="BG345" i="12"/>
  <c r="BH344" i="12" l="1"/>
  <c r="BI343" i="12" s="1"/>
  <c r="BH345" i="12"/>
  <c r="BI344" i="12" l="1"/>
  <c r="BJ343" i="12" s="1"/>
  <c r="BI345" i="12" l="1"/>
  <c r="BJ344" i="12"/>
  <c r="BK343" i="12" s="1"/>
  <c r="BJ345" i="12"/>
  <c r="BK345" i="12" l="1"/>
  <c r="BK344" i="12"/>
  <c r="BL343" i="12" s="1"/>
  <c r="BL344" i="12" l="1"/>
  <c r="BM343" i="12" s="1"/>
  <c r="BM344" i="12" l="1"/>
  <c r="BN343" i="12" s="1"/>
  <c r="BL345" i="12"/>
  <c r="BN344" i="12" l="1"/>
  <c r="BO343" i="12" s="1"/>
  <c r="BN345" i="12"/>
  <c r="BM345" i="12"/>
  <c r="BO344" i="12" l="1"/>
  <c r="BP343" i="12" s="1"/>
  <c r="BP344" i="12" l="1"/>
  <c r="BQ343" i="12" s="1"/>
  <c r="BO345" i="12"/>
  <c r="BP345" i="12" l="1"/>
  <c r="BQ344" i="12"/>
  <c r="BR343" i="12" s="1"/>
  <c r="BQ345" i="12"/>
  <c r="BR344" i="12" l="1"/>
  <c r="BS343" i="12" s="1"/>
  <c r="BR345" i="12"/>
  <c r="BS344" i="12" l="1"/>
  <c r="BT343" i="12" s="1"/>
  <c r="BS345" i="12"/>
  <c r="BT344" i="12" l="1"/>
  <c r="BU343" i="12" s="1"/>
  <c r="BT345" i="12"/>
  <c r="BU344" i="12" l="1"/>
  <c r="BV343" i="12" s="1"/>
  <c r="BU345" i="12"/>
  <c r="BV344" i="12" l="1"/>
  <c r="BW343" i="12" s="1"/>
  <c r="BV345" i="12"/>
  <c r="BW344" i="12" l="1"/>
  <c r="BX343" i="12" s="1"/>
  <c r="BX344" i="12" l="1"/>
  <c r="BY343" i="12" s="1"/>
  <c r="BW345" i="12"/>
  <c r="BY344" i="12" l="1"/>
  <c r="BY345" i="12" s="1"/>
  <c r="BX345" i="12"/>
  <c r="H50" i="12" l="1"/>
  <c r="H83" i="12"/>
  <c r="J25" i="12"/>
  <c r="T25" i="12" s="1"/>
  <c r="J24" i="12"/>
  <c r="T24" i="12" s="1"/>
  <c r="J23" i="12"/>
  <c r="T23" i="12" s="1"/>
  <c r="J22" i="12"/>
  <c r="T22" i="12" s="1"/>
  <c r="J21" i="12"/>
  <c r="T21" i="12" s="1"/>
  <c r="I25" i="12"/>
  <c r="I24" i="12"/>
  <c r="I23" i="12"/>
  <c r="I22" i="12"/>
  <c r="I21" i="12"/>
  <c r="H26" i="12"/>
  <c r="H25" i="12"/>
  <c r="H24" i="12"/>
  <c r="H23" i="12"/>
  <c r="H22" i="12"/>
  <c r="H21" i="12"/>
  <c r="H14" i="12"/>
  <c r="I14" i="12" s="1"/>
  <c r="F49" i="11"/>
  <c r="G48" i="11"/>
  <c r="F48" i="11"/>
  <c r="H48" i="11" s="1"/>
  <c r="L48" i="11" s="1"/>
  <c r="F47" i="11"/>
  <c r="J44" i="11"/>
  <c r="J45" i="11" s="1"/>
  <c r="E26" i="11" s="1"/>
  <c r="J43" i="11"/>
  <c r="H43" i="11"/>
  <c r="F44" i="11"/>
  <c r="F43" i="11"/>
  <c r="E45" i="11"/>
  <c r="S25" i="12" l="1"/>
  <c r="R25" i="12" s="1"/>
  <c r="S22" i="12"/>
  <c r="R22" i="12" s="1"/>
  <c r="S23" i="12"/>
  <c r="R23" i="12" s="1"/>
  <c r="S24" i="12"/>
  <c r="R24" i="12" s="1"/>
  <c r="T26" i="12"/>
  <c r="S21" i="12"/>
  <c r="J14" i="12"/>
  <c r="S26" i="12" l="1"/>
  <c r="R21" i="12"/>
  <c r="R26" i="12" s="1"/>
  <c r="K14" i="12"/>
  <c r="L14" i="12" l="1"/>
  <c r="M14" i="12" l="1"/>
  <c r="N14" i="12" l="1"/>
  <c r="O14" i="12" l="1"/>
  <c r="P14" i="12" l="1"/>
  <c r="Q14" i="12" l="1"/>
  <c r="R14" i="12" l="1"/>
  <c r="S14" i="12" l="1"/>
  <c r="T14" i="12" l="1"/>
  <c r="U14" i="12" l="1"/>
  <c r="V14" i="12" l="1"/>
  <c r="W14" i="12" l="1"/>
  <c r="X14" i="12" l="1"/>
  <c r="Y14" i="12" l="1"/>
  <c r="Z14" i="12" l="1"/>
  <c r="AA14" i="12" l="1"/>
  <c r="AB14" i="12" l="1"/>
  <c r="AC14" i="12" l="1"/>
  <c r="AD14" i="12" l="1"/>
  <c r="AE14" i="12" l="1"/>
  <c r="AF14" i="12" l="1"/>
  <c r="AG14" i="12" l="1"/>
  <c r="AH14" i="12" l="1"/>
  <c r="AI14" i="12" l="1"/>
  <c r="AJ14" i="12" l="1"/>
  <c r="AK14" i="12" l="1"/>
  <c r="AL14" i="12" l="1"/>
  <c r="AM14" i="12" l="1"/>
  <c r="AN14" i="12" l="1"/>
  <c r="AO14" i="12" l="1"/>
  <c r="AP14" i="12" l="1"/>
  <c r="AQ14" i="12" l="1"/>
  <c r="AR14" i="12" l="1"/>
  <c r="AS14" i="12" l="1"/>
  <c r="AT14" i="12" l="1"/>
  <c r="AU14" i="12" l="1"/>
  <c r="AV14" i="12" l="1"/>
  <c r="AW14" i="12" l="1"/>
  <c r="AX14" i="12" l="1"/>
  <c r="AY14" i="12" l="1"/>
  <c r="AZ14" i="12" l="1"/>
  <c r="BA14" i="12" l="1"/>
  <c r="BB14" i="12" l="1"/>
  <c r="BC14" i="12" l="1"/>
  <c r="BD14" i="12" l="1"/>
  <c r="BE14" i="12" l="1"/>
  <c r="BF14" i="12" l="1"/>
  <c r="BG14" i="12" l="1"/>
  <c r="BH14" i="12" l="1"/>
  <c r="BI14" i="12" l="1"/>
  <c r="BJ14" i="12" l="1"/>
  <c r="BK14" i="12" l="1"/>
  <c r="BL14" i="12" l="1"/>
  <c r="BM14" i="12" l="1"/>
  <c r="BN14" i="12" l="1"/>
  <c r="BO14" i="12" l="1"/>
  <c r="BP14" i="12" l="1"/>
  <c r="BQ14" i="12" l="1"/>
  <c r="BR14" i="12" l="1"/>
  <c r="BS14" i="12" l="1"/>
  <c r="BT14" i="12" l="1"/>
  <c r="BU14" i="12" l="1"/>
  <c r="BV14" i="12" l="1"/>
  <c r="BW14" i="12" l="1"/>
  <c r="BX14" i="12" l="1"/>
  <c r="BY14" i="12" l="1"/>
  <c r="L31" i="11" l="1"/>
  <c r="L30" i="11"/>
  <c r="L29" i="11"/>
  <c r="L26" i="11"/>
  <c r="L24" i="11"/>
  <c r="L22" i="11"/>
  <c r="L21" i="11"/>
  <c r="L20" i="11"/>
  <c r="L19" i="11"/>
  <c r="L18" i="11"/>
  <c r="L17" i="11"/>
  <c r="L16" i="11"/>
  <c r="L15" i="11"/>
  <c r="L14" i="11"/>
  <c r="E15" i="11"/>
  <c r="E30" i="11"/>
  <c r="E29" i="11"/>
  <c r="E28" i="11" s="1"/>
  <c r="L28" i="11" s="1"/>
  <c r="E14" i="11"/>
  <c r="M40" i="5"/>
  <c r="M39" i="5"/>
  <c r="M38" i="5"/>
  <c r="M37" i="5"/>
  <c r="M36" i="5"/>
  <c r="K40" i="5"/>
  <c r="K39" i="5"/>
  <c r="K38" i="5"/>
  <c r="K37" i="5"/>
  <c r="K36" i="5"/>
  <c r="K41" i="5" s="1"/>
  <c r="I41" i="5"/>
  <c r="E49" i="11" s="1"/>
  <c r="F41" i="5"/>
  <c r="C41" i="5"/>
  <c r="C40" i="5"/>
  <c r="C39" i="5"/>
  <c r="C38" i="5"/>
  <c r="C37" i="5"/>
  <c r="C36" i="5"/>
  <c r="B29" i="12" s="1"/>
  <c r="N31" i="5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I31" i="5"/>
  <c r="O31" i="5" s="1"/>
  <c r="I30" i="5"/>
  <c r="O30" i="5" s="1"/>
  <c r="I29" i="5"/>
  <c r="O29" i="5" s="1"/>
  <c r="I28" i="5"/>
  <c r="O28" i="5" s="1"/>
  <c r="I27" i="5"/>
  <c r="O27" i="5" s="1"/>
  <c r="H32" i="5"/>
  <c r="N32" i="5" s="1"/>
  <c r="G32" i="5"/>
  <c r="M32" i="5" s="1"/>
  <c r="F32" i="5"/>
  <c r="L32" i="5" s="1"/>
  <c r="E32" i="5"/>
  <c r="K32" i="5" s="1"/>
  <c r="D32" i="5"/>
  <c r="J32" i="5" s="1"/>
  <c r="N20" i="5"/>
  <c r="H23" i="5"/>
  <c r="E11" i="11" s="1"/>
  <c r="F22" i="5"/>
  <c r="D14" i="5"/>
  <c r="F67" i="12" l="1"/>
  <c r="F62" i="12"/>
  <c r="F70" i="12"/>
  <c r="F68" i="12"/>
  <c r="F66" i="12"/>
  <c r="F65" i="12"/>
  <c r="F63" i="12"/>
  <c r="F69" i="12"/>
  <c r="L11" i="11"/>
  <c r="N11" i="11" s="1"/>
  <c r="E12" i="11"/>
  <c r="D16" i="5"/>
  <c r="I9" i="12"/>
  <c r="H11" i="12"/>
  <c r="H12" i="12" s="1"/>
  <c r="H13" i="12" s="1"/>
  <c r="H16" i="12" s="1"/>
  <c r="I11" i="12"/>
  <c r="J11" i="12"/>
  <c r="K11" i="12"/>
  <c r="L11" i="12"/>
  <c r="M11" i="12"/>
  <c r="N11" i="12"/>
  <c r="O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D11" i="12"/>
  <c r="AE11" i="12"/>
  <c r="AF11" i="12"/>
  <c r="AG11" i="12"/>
  <c r="AH11" i="12"/>
  <c r="AI11" i="12"/>
  <c r="AJ11" i="12"/>
  <c r="AK11" i="12"/>
  <c r="AL11" i="12"/>
  <c r="AM11" i="12"/>
  <c r="AN11" i="12"/>
  <c r="AP11" i="12"/>
  <c r="AQ11" i="12"/>
  <c r="AR11" i="12"/>
  <c r="AS11" i="12"/>
  <c r="AT11" i="12"/>
  <c r="AU11" i="12"/>
  <c r="AV11" i="12"/>
  <c r="AW11" i="12"/>
  <c r="AX11" i="12"/>
  <c r="AY11" i="12"/>
  <c r="AZ11" i="12"/>
  <c r="BB11" i="12"/>
  <c r="BC11" i="12"/>
  <c r="BD11" i="12"/>
  <c r="BE11" i="12"/>
  <c r="BF11" i="12"/>
  <c r="BG11" i="12"/>
  <c r="BH11" i="12"/>
  <c r="BI11" i="12"/>
  <c r="BJ11" i="12"/>
  <c r="BK11" i="12"/>
  <c r="BL11" i="12"/>
  <c r="BN11" i="12"/>
  <c r="BO11" i="12"/>
  <c r="BP11" i="12"/>
  <c r="BQ11" i="12"/>
  <c r="BR11" i="12"/>
  <c r="BS11" i="12"/>
  <c r="BT11" i="12"/>
  <c r="BU11" i="12"/>
  <c r="BV11" i="12"/>
  <c r="BW11" i="12"/>
  <c r="BX11" i="12"/>
  <c r="F61" i="12"/>
  <c r="E13" i="11"/>
  <c r="L13" i="11" s="1"/>
  <c r="N13" i="11" s="1"/>
  <c r="M41" i="5"/>
  <c r="I32" i="5"/>
  <c r="O32" i="5" s="1"/>
  <c r="BK122" i="12" l="1"/>
  <c r="BK134" i="12" s="1"/>
  <c r="BK135" i="12" s="1"/>
  <c r="BK136" i="12" s="1"/>
  <c r="BK149" i="12" s="1"/>
  <c r="AY122" i="12"/>
  <c r="AY134" i="12" s="1"/>
  <c r="AY135" i="12" s="1"/>
  <c r="AY136" i="12" s="1"/>
  <c r="AY149" i="12" s="1"/>
  <c r="AM122" i="12"/>
  <c r="AM134" i="12" s="1"/>
  <c r="AM135" i="12" s="1"/>
  <c r="AM136" i="12" s="1"/>
  <c r="AM149" i="12" s="1"/>
  <c r="AA122" i="12"/>
  <c r="AA134" i="12" s="1"/>
  <c r="AA135" i="12" s="1"/>
  <c r="AA136" i="12" s="1"/>
  <c r="AA149" i="12" s="1"/>
  <c r="O122" i="12"/>
  <c r="O134" i="12" s="1"/>
  <c r="O135" i="12" s="1"/>
  <c r="O136" i="12" s="1"/>
  <c r="O149" i="12" s="1"/>
  <c r="BW308" i="12"/>
  <c r="BW320" i="12" s="1"/>
  <c r="BW321" i="12" s="1"/>
  <c r="BW322" i="12" s="1"/>
  <c r="BW335" i="12" s="1"/>
  <c r="AX122" i="12"/>
  <c r="AX134" i="12" s="1"/>
  <c r="AX135" i="12" s="1"/>
  <c r="AX136" i="12" s="1"/>
  <c r="AX149" i="12" s="1"/>
  <c r="AL122" i="12"/>
  <c r="AL134" i="12" s="1"/>
  <c r="AL135" i="12" s="1"/>
  <c r="AL136" i="12" s="1"/>
  <c r="AL149" i="12" s="1"/>
  <c r="Z122" i="12"/>
  <c r="Z134" i="12" s="1"/>
  <c r="Z135" i="12" s="1"/>
  <c r="Z136" i="12" s="1"/>
  <c r="Z149" i="12" s="1"/>
  <c r="N122" i="12"/>
  <c r="N134" i="12" s="1"/>
  <c r="N135" i="12" s="1"/>
  <c r="N136" i="12" s="1"/>
  <c r="N149" i="12" s="1"/>
  <c r="BV308" i="12"/>
  <c r="BV320" i="12" s="1"/>
  <c r="BV321" i="12" s="1"/>
  <c r="BV322" i="12" s="1"/>
  <c r="BV335" i="12" s="1"/>
  <c r="BJ308" i="12"/>
  <c r="BJ320" i="12" s="1"/>
  <c r="BJ321" i="12" s="1"/>
  <c r="BJ322" i="12" s="1"/>
  <c r="BJ335" i="12" s="1"/>
  <c r="AW122" i="12"/>
  <c r="AW134" i="12" s="1"/>
  <c r="AW135" i="12" s="1"/>
  <c r="AW136" i="12" s="1"/>
  <c r="AW149" i="12" s="1"/>
  <c r="AK122" i="12"/>
  <c r="AK134" i="12" s="1"/>
  <c r="AK135" i="12" s="1"/>
  <c r="AK136" i="12" s="1"/>
  <c r="AK149" i="12" s="1"/>
  <c r="Y122" i="12"/>
  <c r="Y134" i="12" s="1"/>
  <c r="Y135" i="12" s="1"/>
  <c r="Y136" i="12" s="1"/>
  <c r="Y149" i="12" s="1"/>
  <c r="M122" i="12"/>
  <c r="M134" i="12" s="1"/>
  <c r="M135" i="12" s="1"/>
  <c r="M136" i="12" s="1"/>
  <c r="M149" i="12" s="1"/>
  <c r="BU308" i="12"/>
  <c r="BU320" i="12" s="1"/>
  <c r="BU321" i="12" s="1"/>
  <c r="BU322" i="12" s="1"/>
  <c r="BU335" i="12" s="1"/>
  <c r="BI308" i="12"/>
  <c r="BI320" i="12" s="1"/>
  <c r="BI321" i="12" s="1"/>
  <c r="BI322" i="12" s="1"/>
  <c r="BI335" i="12" s="1"/>
  <c r="AV122" i="12"/>
  <c r="AV134" i="12" s="1"/>
  <c r="AV135" i="12" s="1"/>
  <c r="AV136" i="12" s="1"/>
  <c r="AV149" i="12" s="1"/>
  <c r="AJ122" i="12"/>
  <c r="AJ134" i="12" s="1"/>
  <c r="AJ135" i="12" s="1"/>
  <c r="AJ136" i="12" s="1"/>
  <c r="AJ149" i="12" s="1"/>
  <c r="X122" i="12"/>
  <c r="X134" i="12" s="1"/>
  <c r="X135" i="12" s="1"/>
  <c r="X136" i="12" s="1"/>
  <c r="X149" i="12" s="1"/>
  <c r="L122" i="12"/>
  <c r="L134" i="12" s="1"/>
  <c r="L135" i="12" s="1"/>
  <c r="L136" i="12" s="1"/>
  <c r="L149" i="12" s="1"/>
  <c r="BU184" i="12"/>
  <c r="BU196" i="12" s="1"/>
  <c r="BU197" i="12" s="1"/>
  <c r="BU198" i="12" s="1"/>
  <c r="BU211" i="12" s="1"/>
  <c r="BI184" i="12"/>
  <c r="BI196" i="12" s="1"/>
  <c r="BI197" i="12" s="1"/>
  <c r="BI198" i="12" s="1"/>
  <c r="BI211" i="12" s="1"/>
  <c r="AR246" i="12"/>
  <c r="AR258" i="12" s="1"/>
  <c r="AR259" i="12" s="1"/>
  <c r="AR260" i="12" s="1"/>
  <c r="AR273" i="12" s="1"/>
  <c r="AF246" i="12"/>
  <c r="AF258" i="12" s="1"/>
  <c r="AF259" i="12" s="1"/>
  <c r="AF260" i="12" s="1"/>
  <c r="AF273" i="12" s="1"/>
  <c r="T246" i="12"/>
  <c r="T258" i="12" s="1"/>
  <c r="T259" i="12" s="1"/>
  <c r="T260" i="12" s="1"/>
  <c r="T273" i="12" s="1"/>
  <c r="H246" i="12"/>
  <c r="H258" i="12" s="1"/>
  <c r="H259" i="12" s="1"/>
  <c r="H260" i="12" s="1"/>
  <c r="H273" i="12" s="1"/>
  <c r="BW184" i="12"/>
  <c r="BW196" i="12" s="1"/>
  <c r="BW197" i="12" s="1"/>
  <c r="BW198" i="12" s="1"/>
  <c r="BW211" i="12" s="1"/>
  <c r="BK184" i="12"/>
  <c r="BK196" i="12" s="1"/>
  <c r="BK197" i="12" s="1"/>
  <c r="BK198" i="12" s="1"/>
  <c r="BK211" i="12" s="1"/>
  <c r="AH308" i="12"/>
  <c r="AH320" i="12" s="1"/>
  <c r="AH321" i="12" s="1"/>
  <c r="AH322" i="12" s="1"/>
  <c r="AH335" i="12" s="1"/>
  <c r="V308" i="12"/>
  <c r="V320" i="12" s="1"/>
  <c r="V321" i="12" s="1"/>
  <c r="V322" i="12" s="1"/>
  <c r="V335" i="12" s="1"/>
  <c r="J308" i="12"/>
  <c r="J320" i="12" s="1"/>
  <c r="J321" i="12" s="1"/>
  <c r="J322" i="12" s="1"/>
  <c r="J335" i="12" s="1"/>
  <c r="BN246" i="12"/>
  <c r="BN258" i="12" s="1"/>
  <c r="BN259" i="12" s="1"/>
  <c r="BN260" i="12" s="1"/>
  <c r="BN273" i="12" s="1"/>
  <c r="BB246" i="12"/>
  <c r="BB258" i="12" s="1"/>
  <c r="BB259" i="12" s="1"/>
  <c r="BB260" i="12" s="1"/>
  <c r="BB273" i="12" s="1"/>
  <c r="AP246" i="12"/>
  <c r="AP258" i="12" s="1"/>
  <c r="AP259" i="12" s="1"/>
  <c r="AP260" i="12" s="1"/>
  <c r="AP273" i="12" s="1"/>
  <c r="AT122" i="12"/>
  <c r="AT134" i="12" s="1"/>
  <c r="AT135" i="12" s="1"/>
  <c r="AT136" i="12" s="1"/>
  <c r="AT149" i="12" s="1"/>
  <c r="V122" i="12"/>
  <c r="V134" i="12" s="1"/>
  <c r="V135" i="12" s="1"/>
  <c r="V136" i="12" s="1"/>
  <c r="V149" i="12" s="1"/>
  <c r="AS308" i="12"/>
  <c r="AS320" i="12" s="1"/>
  <c r="AS321" i="12" s="1"/>
  <c r="AS322" i="12" s="1"/>
  <c r="AS335" i="12" s="1"/>
  <c r="S308" i="12"/>
  <c r="S320" i="12" s="1"/>
  <c r="S321" i="12" s="1"/>
  <c r="S322" i="12" s="1"/>
  <c r="S335" i="12" s="1"/>
  <c r="BW246" i="12"/>
  <c r="BW258" i="12" s="1"/>
  <c r="BW259" i="12" s="1"/>
  <c r="BW260" i="12" s="1"/>
  <c r="BW273" i="12" s="1"/>
  <c r="AW246" i="12"/>
  <c r="AW258" i="12" s="1"/>
  <c r="AW259" i="12" s="1"/>
  <c r="AW260" i="12" s="1"/>
  <c r="AW273" i="12" s="1"/>
  <c r="BD308" i="12"/>
  <c r="BD320" i="12" s="1"/>
  <c r="BD321" i="12" s="1"/>
  <c r="BD322" i="12" s="1"/>
  <c r="BD335" i="12" s="1"/>
  <c r="AD308" i="12"/>
  <c r="AD320" i="12" s="1"/>
  <c r="AD321" i="12" s="1"/>
  <c r="AD322" i="12" s="1"/>
  <c r="AD335" i="12" s="1"/>
  <c r="BA246" i="12"/>
  <c r="BA258" i="12" s="1"/>
  <c r="BA259" i="12" s="1"/>
  <c r="BA260" i="12" s="1"/>
  <c r="BA273" i="12" s="1"/>
  <c r="AA246" i="12"/>
  <c r="AA258" i="12" s="1"/>
  <c r="AA259" i="12" s="1"/>
  <c r="AA260" i="12" s="1"/>
  <c r="AA273" i="12" s="1"/>
  <c r="X184" i="12"/>
  <c r="X196" i="12" s="1"/>
  <c r="X197" i="12" s="1"/>
  <c r="X198" i="12" s="1"/>
  <c r="X211" i="12" s="1"/>
  <c r="BY308" i="12"/>
  <c r="BY320" i="12" s="1"/>
  <c r="BY321" i="12" s="1"/>
  <c r="BY322" i="12" s="1"/>
  <c r="BY335" i="12" s="1"/>
  <c r="BO122" i="12"/>
  <c r="BO134" i="12" s="1"/>
  <c r="BO135" i="12" s="1"/>
  <c r="BO136" i="12" s="1"/>
  <c r="BO149" i="12" s="1"/>
  <c r="AO122" i="12"/>
  <c r="AO134" i="12" s="1"/>
  <c r="AO135" i="12" s="1"/>
  <c r="AO136" i="12" s="1"/>
  <c r="AO149" i="12" s="1"/>
  <c r="H122" i="12"/>
  <c r="H134" i="12" s="1"/>
  <c r="H135" i="12" s="1"/>
  <c r="H136" i="12" s="1"/>
  <c r="H149" i="12" s="1"/>
  <c r="BM308" i="12"/>
  <c r="BM320" i="12" s="1"/>
  <c r="BM321" i="12" s="1"/>
  <c r="BM322" i="12" s="1"/>
  <c r="BM335" i="12" s="1"/>
  <c r="AF308" i="12"/>
  <c r="AF320" i="12" s="1"/>
  <c r="AF321" i="12" s="1"/>
  <c r="AF322" i="12" s="1"/>
  <c r="AF335" i="12" s="1"/>
  <c r="BJ246" i="12"/>
  <c r="BJ258" i="12" s="1"/>
  <c r="BJ259" i="12" s="1"/>
  <c r="BJ260" i="12" s="1"/>
  <c r="BJ273" i="12" s="1"/>
  <c r="AG308" i="12"/>
  <c r="AG320" i="12" s="1"/>
  <c r="AG321" i="12" s="1"/>
  <c r="AG322" i="12" s="1"/>
  <c r="AG335" i="12" s="1"/>
  <c r="AC246" i="12"/>
  <c r="AC258" i="12" s="1"/>
  <c r="AC259" i="12" s="1"/>
  <c r="AC260" i="12" s="1"/>
  <c r="AC273" i="12" s="1"/>
  <c r="BL122" i="12"/>
  <c r="BL134" i="12" s="1"/>
  <c r="BL135" i="12" s="1"/>
  <c r="BL136" i="12" s="1"/>
  <c r="BL149" i="12" s="1"/>
  <c r="BP308" i="12"/>
  <c r="BP320" i="12" s="1"/>
  <c r="BP321" i="12" s="1"/>
  <c r="BP322" i="12" s="1"/>
  <c r="BP335" i="12" s="1"/>
  <c r="AP308" i="12"/>
  <c r="AP320" i="12" s="1"/>
  <c r="AP321" i="12" s="1"/>
  <c r="AP322" i="12" s="1"/>
  <c r="AP335" i="12" s="1"/>
  <c r="I308" i="12"/>
  <c r="I320" i="12" s="1"/>
  <c r="I321" i="12" s="1"/>
  <c r="I322" i="12" s="1"/>
  <c r="I335" i="12" s="1"/>
  <c r="W184" i="12"/>
  <c r="W196" i="12" s="1"/>
  <c r="W197" i="12" s="1"/>
  <c r="W198" i="12" s="1"/>
  <c r="W211" i="12" s="1"/>
  <c r="BD122" i="12"/>
  <c r="BD134" i="12" s="1"/>
  <c r="BD135" i="12" s="1"/>
  <c r="BD136" i="12" s="1"/>
  <c r="BD149" i="12" s="1"/>
  <c r="AD122" i="12"/>
  <c r="AD134" i="12" s="1"/>
  <c r="AD135" i="12" s="1"/>
  <c r="AD136" i="12" s="1"/>
  <c r="AD149" i="12" s="1"/>
  <c r="BB308" i="12"/>
  <c r="BB320" i="12" s="1"/>
  <c r="BB321" i="12" s="1"/>
  <c r="BB322" i="12" s="1"/>
  <c r="BB335" i="12" s="1"/>
  <c r="U308" i="12"/>
  <c r="U320" i="12" s="1"/>
  <c r="U321" i="12" s="1"/>
  <c r="U322" i="12" s="1"/>
  <c r="U335" i="12" s="1"/>
  <c r="BY246" i="12"/>
  <c r="BY258" i="12" s="1"/>
  <c r="BY259" i="12" s="1"/>
  <c r="BY260" i="12" s="1"/>
  <c r="BY273" i="12" s="1"/>
  <c r="BU82" i="12"/>
  <c r="BU89" i="12" s="1"/>
  <c r="BI82" i="12"/>
  <c r="BI89" i="12" s="1"/>
  <c r="AW82" i="12"/>
  <c r="AW89" i="12" s="1"/>
  <c r="AK82" i="12"/>
  <c r="AK89" i="12" s="1"/>
  <c r="Y82" i="12"/>
  <c r="Y89" i="12" s="1"/>
  <c r="M82" i="12"/>
  <c r="M89" i="12" s="1"/>
  <c r="Q82" i="12"/>
  <c r="Q89" i="12" s="1"/>
  <c r="BT82" i="12"/>
  <c r="BT89" i="12" s="1"/>
  <c r="BH82" i="12"/>
  <c r="BH89" i="12" s="1"/>
  <c r="AV82" i="12"/>
  <c r="AV89" i="12" s="1"/>
  <c r="AJ82" i="12"/>
  <c r="AJ89" i="12" s="1"/>
  <c r="X82" i="12"/>
  <c r="X89" i="12" s="1"/>
  <c r="L82" i="12"/>
  <c r="L89" i="12" s="1"/>
  <c r="BA82" i="12"/>
  <c r="BA89" i="12" s="1"/>
  <c r="BS82" i="12"/>
  <c r="BS89" i="12" s="1"/>
  <c r="BG82" i="12"/>
  <c r="BG89" i="12" s="1"/>
  <c r="AU82" i="12"/>
  <c r="AU89" i="12" s="1"/>
  <c r="AI82" i="12"/>
  <c r="AI89" i="12" s="1"/>
  <c r="W82" i="12"/>
  <c r="W89" i="12" s="1"/>
  <c r="K82" i="12"/>
  <c r="K89" i="12" s="1"/>
  <c r="BD82" i="12"/>
  <c r="BD89" i="12" s="1"/>
  <c r="AF82" i="12"/>
  <c r="AF89" i="12" s="1"/>
  <c r="AC82" i="12"/>
  <c r="AC89" i="12" s="1"/>
  <c r="BR82" i="12"/>
  <c r="BR89" i="12" s="1"/>
  <c r="BF82" i="12"/>
  <c r="BF89" i="12" s="1"/>
  <c r="AT82" i="12"/>
  <c r="AT89" i="12" s="1"/>
  <c r="AH82" i="12"/>
  <c r="AH89" i="12" s="1"/>
  <c r="V82" i="12"/>
  <c r="V89" i="12" s="1"/>
  <c r="J82" i="12"/>
  <c r="J89" i="12" s="1"/>
  <c r="AO82" i="12"/>
  <c r="AO89" i="12" s="1"/>
  <c r="BQ82" i="12"/>
  <c r="BQ89" i="12" s="1"/>
  <c r="BE82" i="12"/>
  <c r="BE89" i="12" s="1"/>
  <c r="AS82" i="12"/>
  <c r="AS89" i="12" s="1"/>
  <c r="AG82" i="12"/>
  <c r="AG89" i="12" s="1"/>
  <c r="U82" i="12"/>
  <c r="U89" i="12" s="1"/>
  <c r="I82" i="12"/>
  <c r="I89" i="12" s="1"/>
  <c r="AR82" i="12"/>
  <c r="AR89" i="12" s="1"/>
  <c r="BM82" i="12"/>
  <c r="BM89" i="12" s="1"/>
  <c r="BP82" i="12"/>
  <c r="BP89" i="12" s="1"/>
  <c r="T82" i="12"/>
  <c r="T89" i="12" s="1"/>
  <c r="BY82" i="12"/>
  <c r="BY89" i="12" s="1"/>
  <c r="BO82" i="12"/>
  <c r="BO89" i="12" s="1"/>
  <c r="BC82" i="12"/>
  <c r="BC89" i="12" s="1"/>
  <c r="AQ82" i="12"/>
  <c r="AQ89" i="12" s="1"/>
  <c r="AE82" i="12"/>
  <c r="AE89" i="12" s="1"/>
  <c r="S82" i="12"/>
  <c r="S89" i="12" s="1"/>
  <c r="BN82" i="12"/>
  <c r="BN89" i="12" s="1"/>
  <c r="BB82" i="12"/>
  <c r="BB89" i="12" s="1"/>
  <c r="AP82" i="12"/>
  <c r="AP89" i="12" s="1"/>
  <c r="AD82" i="12"/>
  <c r="AD89" i="12" s="1"/>
  <c r="R82" i="12"/>
  <c r="R89" i="12" s="1"/>
  <c r="BX82" i="12"/>
  <c r="BX89" i="12" s="1"/>
  <c r="BL82" i="12"/>
  <c r="BL89" i="12" s="1"/>
  <c r="AZ82" i="12"/>
  <c r="AZ89" i="12" s="1"/>
  <c r="AN82" i="12"/>
  <c r="AN89" i="12" s="1"/>
  <c r="AB82" i="12"/>
  <c r="AB89" i="12" s="1"/>
  <c r="P82" i="12"/>
  <c r="P89" i="12" s="1"/>
  <c r="BW82" i="12"/>
  <c r="BW89" i="12" s="1"/>
  <c r="BK82" i="12"/>
  <c r="BK89" i="12" s="1"/>
  <c r="AY82" i="12"/>
  <c r="AY89" i="12" s="1"/>
  <c r="AM82" i="12"/>
  <c r="AM89" i="12" s="1"/>
  <c r="AA82" i="12"/>
  <c r="AA89" i="12" s="1"/>
  <c r="O82" i="12"/>
  <c r="O89" i="12" s="1"/>
  <c r="BV82" i="12"/>
  <c r="BV89" i="12" s="1"/>
  <c r="BJ82" i="12"/>
  <c r="BJ89" i="12" s="1"/>
  <c r="AX82" i="12"/>
  <c r="AX89" i="12" s="1"/>
  <c r="AL82" i="12"/>
  <c r="AL89" i="12" s="1"/>
  <c r="Z82" i="12"/>
  <c r="Z89" i="12" s="1"/>
  <c r="N82" i="12"/>
  <c r="N89" i="12" s="1"/>
  <c r="H82" i="12"/>
  <c r="BY54" i="12"/>
  <c r="BM54" i="12"/>
  <c r="BA54" i="12"/>
  <c r="AO54" i="12"/>
  <c r="AC54" i="12"/>
  <c r="Q54" i="12"/>
  <c r="BX54" i="12"/>
  <c r="BL54" i="12"/>
  <c r="AZ54" i="12"/>
  <c r="AN54" i="12"/>
  <c r="AB54" i="12"/>
  <c r="P54" i="12"/>
  <c r="Z54" i="12"/>
  <c r="BW54" i="12"/>
  <c r="BK54" i="12"/>
  <c r="AY54" i="12"/>
  <c r="AM54" i="12"/>
  <c r="AA54" i="12"/>
  <c r="O54" i="12"/>
  <c r="BV54" i="12"/>
  <c r="BJ54" i="12"/>
  <c r="AX54" i="12"/>
  <c r="AL54" i="12"/>
  <c r="N54" i="12"/>
  <c r="BU54" i="12"/>
  <c r="BI54" i="12"/>
  <c r="AW54" i="12"/>
  <c r="AK54" i="12"/>
  <c r="Y54" i="12"/>
  <c r="M54" i="12"/>
  <c r="BT54" i="12"/>
  <c r="BH54" i="12"/>
  <c r="AV54" i="12"/>
  <c r="AJ54" i="12"/>
  <c r="X54" i="12"/>
  <c r="L54" i="12"/>
  <c r="BD54" i="12"/>
  <c r="AF54" i="12"/>
  <c r="H54" i="12"/>
  <c r="BC54" i="12"/>
  <c r="AE54" i="12"/>
  <c r="AS54" i="12"/>
  <c r="U54" i="12"/>
  <c r="T54" i="12"/>
  <c r="BO54" i="12"/>
  <c r="R54" i="12"/>
  <c r="BG54" i="12"/>
  <c r="K54" i="12"/>
  <c r="BF54" i="12"/>
  <c r="AH54" i="12"/>
  <c r="AQ54" i="12"/>
  <c r="BN54" i="12"/>
  <c r="BB54" i="12"/>
  <c r="AD54" i="12"/>
  <c r="V54" i="12"/>
  <c r="BP54" i="12"/>
  <c r="AI54" i="12"/>
  <c r="J54" i="12"/>
  <c r="BS54" i="12"/>
  <c r="AU54" i="12"/>
  <c r="W54" i="12"/>
  <c r="BR54" i="12"/>
  <c r="AT54" i="12"/>
  <c r="AR54" i="12"/>
  <c r="S54" i="12"/>
  <c r="AP54" i="12"/>
  <c r="BE54" i="12"/>
  <c r="AG54" i="12"/>
  <c r="BQ54" i="12"/>
  <c r="I54" i="12"/>
  <c r="F64" i="12"/>
  <c r="BY60" i="12" s="1"/>
  <c r="M12" i="12"/>
  <c r="M13" i="12" s="1"/>
  <c r="N12" i="12"/>
  <c r="N13" i="12" s="1"/>
  <c r="K12" i="12"/>
  <c r="K13" i="12" s="1"/>
  <c r="J12" i="12"/>
  <c r="J13" i="12" s="1"/>
  <c r="I10" i="12"/>
  <c r="J9" i="12" s="1"/>
  <c r="J10" i="12" s="1"/>
  <c r="K9" i="12" s="1"/>
  <c r="K10" i="12" s="1"/>
  <c r="L9" i="12" s="1"/>
  <c r="L10" i="12" s="1"/>
  <c r="M9" i="12" s="1"/>
  <c r="M10" i="12" s="1"/>
  <c r="N9" i="12" s="1"/>
  <c r="N10" i="12" s="1"/>
  <c r="O9" i="12" s="1"/>
  <c r="O10" i="12" s="1"/>
  <c r="P9" i="12" s="1"/>
  <c r="P10" i="12" s="1"/>
  <c r="Q9" i="12" s="1"/>
  <c r="Q10" i="12" s="1"/>
  <c r="R9" i="12" s="1"/>
  <c r="R10" i="12" s="1"/>
  <c r="BW15" i="12" s="1"/>
  <c r="G49" i="11"/>
  <c r="G47" i="11"/>
  <c r="H47" i="11" s="1"/>
  <c r="L47" i="11" s="1"/>
  <c r="L12" i="12"/>
  <c r="L13" i="12" s="1"/>
  <c r="I12" i="12"/>
  <c r="I13" i="12" s="1"/>
  <c r="I16" i="12" s="1"/>
  <c r="BY11" i="12"/>
  <c r="BM11" i="12"/>
  <c r="BA11" i="12"/>
  <c r="AO11" i="12"/>
  <c r="AC11" i="12"/>
  <c r="Q11" i="12"/>
  <c r="Q12" i="12" s="1"/>
  <c r="Q13" i="12" s="1"/>
  <c r="L12" i="11"/>
  <c r="G12" i="11"/>
  <c r="O12" i="12"/>
  <c r="O13" i="12" s="1"/>
  <c r="I31" i="12"/>
  <c r="I44" i="12" s="1"/>
  <c r="I45" i="12" s="1"/>
  <c r="H51" i="12"/>
  <c r="I48" i="12" s="1"/>
  <c r="J31" i="12"/>
  <c r="J44" i="12" s="1"/>
  <c r="J45" i="12" s="1"/>
  <c r="H31" i="12"/>
  <c r="H44" i="12" s="1"/>
  <c r="H45" i="12" s="1"/>
  <c r="K31" i="12"/>
  <c r="K39" i="12" s="1"/>
  <c r="K40" i="12" s="1"/>
  <c r="K41" i="12" s="1"/>
  <c r="L31" i="12"/>
  <c r="L44" i="12" s="1"/>
  <c r="L45" i="12" s="1"/>
  <c r="M31" i="12"/>
  <c r="M44" i="12" s="1"/>
  <c r="M45" i="12" s="1"/>
  <c r="N31" i="12"/>
  <c r="N39" i="12" s="1"/>
  <c r="N40" i="12" s="1"/>
  <c r="N41" i="12" s="1"/>
  <c r="O31" i="12"/>
  <c r="O39" i="12" s="1"/>
  <c r="O40" i="12" s="1"/>
  <c r="O41" i="12" s="1"/>
  <c r="P31" i="12"/>
  <c r="P39" i="12" s="1"/>
  <c r="P40" i="12" s="1"/>
  <c r="P41" i="12" s="1"/>
  <c r="Q31" i="12"/>
  <c r="Q44" i="12" s="1"/>
  <c r="Q45" i="12" s="1"/>
  <c r="R31" i="12"/>
  <c r="R44" i="12" s="1"/>
  <c r="R45" i="12" s="1"/>
  <c r="S31" i="12"/>
  <c r="S44" i="12" s="1"/>
  <c r="S45" i="12" s="1"/>
  <c r="T31" i="12"/>
  <c r="T44" i="12" s="1"/>
  <c r="T45" i="12" s="1"/>
  <c r="U31" i="12"/>
  <c r="U44" i="12" s="1"/>
  <c r="U45" i="12" s="1"/>
  <c r="V31" i="12"/>
  <c r="V44" i="12" s="1"/>
  <c r="V45" i="12" s="1"/>
  <c r="W31" i="12"/>
  <c r="W44" i="12" s="1"/>
  <c r="W45" i="12" s="1"/>
  <c r="X31" i="12"/>
  <c r="X44" i="12" s="1"/>
  <c r="X45" i="12" s="1"/>
  <c r="Y31" i="12"/>
  <c r="Y44" i="12" s="1"/>
  <c r="Y45" i="12" s="1"/>
  <c r="Z31" i="12"/>
  <c r="Z39" i="12" s="1"/>
  <c r="Z40" i="12" s="1"/>
  <c r="Z41" i="12" s="1"/>
  <c r="AA31" i="12"/>
  <c r="AA39" i="12" s="1"/>
  <c r="AA40" i="12" s="1"/>
  <c r="AA41" i="12" s="1"/>
  <c r="AB31" i="12"/>
  <c r="AB39" i="12" s="1"/>
  <c r="AB40" i="12" s="1"/>
  <c r="AB41" i="12" s="1"/>
  <c r="AC31" i="12"/>
  <c r="AC44" i="12" s="1"/>
  <c r="AC45" i="12" s="1"/>
  <c r="AD31" i="12"/>
  <c r="AD44" i="12" s="1"/>
  <c r="AD45" i="12" s="1"/>
  <c r="AE31" i="12"/>
  <c r="AE44" i="12" s="1"/>
  <c r="AE45" i="12" s="1"/>
  <c r="AF31" i="12"/>
  <c r="AF44" i="12" s="1"/>
  <c r="AF45" i="12" s="1"/>
  <c r="AG31" i="12"/>
  <c r="AG44" i="12" s="1"/>
  <c r="AG45" i="12" s="1"/>
  <c r="AH31" i="12"/>
  <c r="AH44" i="12" s="1"/>
  <c r="AH45" i="12" s="1"/>
  <c r="AI31" i="12"/>
  <c r="AI44" i="12" s="1"/>
  <c r="AI45" i="12" s="1"/>
  <c r="AJ31" i="12"/>
  <c r="AJ44" i="12" s="1"/>
  <c r="AJ45" i="12" s="1"/>
  <c r="AK31" i="12"/>
  <c r="AK39" i="12" s="1"/>
  <c r="AK40" i="12" s="1"/>
  <c r="AK41" i="12" s="1"/>
  <c r="AL31" i="12"/>
  <c r="AL39" i="12" s="1"/>
  <c r="AL40" i="12" s="1"/>
  <c r="AL41" i="12" s="1"/>
  <c r="AM31" i="12"/>
  <c r="AM39" i="12" s="1"/>
  <c r="AM40" i="12" s="1"/>
  <c r="AM41" i="12" s="1"/>
  <c r="AN31" i="12"/>
  <c r="AN39" i="12" s="1"/>
  <c r="AN40" i="12" s="1"/>
  <c r="AN41" i="12" s="1"/>
  <c r="AO31" i="12"/>
  <c r="AO44" i="12" s="1"/>
  <c r="AO45" i="12" s="1"/>
  <c r="AP31" i="12"/>
  <c r="AP44" i="12" s="1"/>
  <c r="AP45" i="12" s="1"/>
  <c r="AQ31" i="12"/>
  <c r="AQ44" i="12" s="1"/>
  <c r="AQ45" i="12" s="1"/>
  <c r="AR31" i="12"/>
  <c r="AR44" i="12" s="1"/>
  <c r="AR45" i="12" s="1"/>
  <c r="AS31" i="12"/>
  <c r="AS44" i="12" s="1"/>
  <c r="AS45" i="12" s="1"/>
  <c r="AT31" i="12"/>
  <c r="AT44" i="12" s="1"/>
  <c r="AT45" i="12" s="1"/>
  <c r="AU31" i="12"/>
  <c r="AU44" i="12" s="1"/>
  <c r="AU45" i="12" s="1"/>
  <c r="AV31" i="12"/>
  <c r="AV44" i="12" s="1"/>
  <c r="AV45" i="12" s="1"/>
  <c r="AW31" i="12"/>
  <c r="AW44" i="12" s="1"/>
  <c r="AW45" i="12" s="1"/>
  <c r="AX31" i="12"/>
  <c r="AX39" i="12" s="1"/>
  <c r="AX40" i="12" s="1"/>
  <c r="AX41" i="12" s="1"/>
  <c r="AY31" i="12"/>
  <c r="AY39" i="12" s="1"/>
  <c r="AY40" i="12" s="1"/>
  <c r="AY41" i="12" s="1"/>
  <c r="AZ31" i="12"/>
  <c r="AZ39" i="12" s="1"/>
  <c r="AZ40" i="12" s="1"/>
  <c r="AZ41" i="12" s="1"/>
  <c r="BA31" i="12"/>
  <c r="BA44" i="12" s="1"/>
  <c r="BA45" i="12" s="1"/>
  <c r="BB31" i="12"/>
  <c r="BB44" i="12" s="1"/>
  <c r="BB45" i="12" s="1"/>
  <c r="BC31" i="12"/>
  <c r="BC44" i="12" s="1"/>
  <c r="BC45" i="12" s="1"/>
  <c r="BD31" i="12"/>
  <c r="BD44" i="12" s="1"/>
  <c r="BD45" i="12" s="1"/>
  <c r="BE31" i="12"/>
  <c r="BE44" i="12" s="1"/>
  <c r="BE45" i="12" s="1"/>
  <c r="BF31" i="12"/>
  <c r="BF44" i="12" s="1"/>
  <c r="BF45" i="12" s="1"/>
  <c r="BG31" i="12"/>
  <c r="BG44" i="12" s="1"/>
  <c r="BG45" i="12" s="1"/>
  <c r="BH31" i="12"/>
  <c r="BH44" i="12" s="1"/>
  <c r="BH45" i="12" s="1"/>
  <c r="BI31" i="12"/>
  <c r="BI39" i="12" s="1"/>
  <c r="BI40" i="12" s="1"/>
  <c r="BI41" i="12" s="1"/>
  <c r="BJ31" i="12"/>
  <c r="BJ39" i="12" s="1"/>
  <c r="BJ40" i="12" s="1"/>
  <c r="BJ41" i="12" s="1"/>
  <c r="BK31" i="12"/>
  <c r="BK39" i="12" s="1"/>
  <c r="BK40" i="12" s="1"/>
  <c r="BK41" i="12" s="1"/>
  <c r="BL31" i="12"/>
  <c r="BL39" i="12" s="1"/>
  <c r="BL40" i="12" s="1"/>
  <c r="BL41" i="12" s="1"/>
  <c r="BM31" i="12"/>
  <c r="BM44" i="12" s="1"/>
  <c r="BM45" i="12" s="1"/>
  <c r="BN31" i="12"/>
  <c r="BN44" i="12" s="1"/>
  <c r="BN45" i="12" s="1"/>
  <c r="BO31" i="12"/>
  <c r="BO44" i="12" s="1"/>
  <c r="BO45" i="12" s="1"/>
  <c r="BP31" i="12"/>
  <c r="BP44" i="12" s="1"/>
  <c r="BP45" i="12" s="1"/>
  <c r="BQ31" i="12"/>
  <c r="BQ44" i="12" s="1"/>
  <c r="BQ45" i="12" s="1"/>
  <c r="BR31" i="12"/>
  <c r="BR44" i="12" s="1"/>
  <c r="BR45" i="12" s="1"/>
  <c r="BS31" i="12"/>
  <c r="BS44" i="12" s="1"/>
  <c r="BS45" i="12" s="1"/>
  <c r="BT31" i="12"/>
  <c r="BT44" i="12" s="1"/>
  <c r="BT45" i="12" s="1"/>
  <c r="BU31" i="12"/>
  <c r="BU39" i="12" s="1"/>
  <c r="BU40" i="12" s="1"/>
  <c r="BU41" i="12" s="1"/>
  <c r="BV31" i="12"/>
  <c r="BV39" i="12" s="1"/>
  <c r="BV40" i="12" s="1"/>
  <c r="BV41" i="12" s="1"/>
  <c r="BW31" i="12"/>
  <c r="BW39" i="12" s="1"/>
  <c r="BW40" i="12" s="1"/>
  <c r="BW41" i="12" s="1"/>
  <c r="BX31" i="12"/>
  <c r="BX39" i="12" s="1"/>
  <c r="BX40" i="12" s="1"/>
  <c r="BX41" i="12" s="1"/>
  <c r="BY31" i="12"/>
  <c r="BY44" i="12" s="1"/>
  <c r="BY45" i="12" s="1"/>
  <c r="P12" i="12"/>
  <c r="P13" i="12" s="1"/>
  <c r="AU184" i="12" l="1"/>
  <c r="AU196" i="12" s="1"/>
  <c r="AU197" i="12" s="1"/>
  <c r="AU198" i="12" s="1"/>
  <c r="AU211" i="12" s="1"/>
  <c r="BN122" i="12"/>
  <c r="BN134" i="12" s="1"/>
  <c r="BN135" i="12" s="1"/>
  <c r="BN136" i="12" s="1"/>
  <c r="BN149" i="12" s="1"/>
  <c r="BR184" i="12"/>
  <c r="BR196" i="12" s="1"/>
  <c r="BR197" i="12" s="1"/>
  <c r="BR198" i="12" s="1"/>
  <c r="BR211" i="12" s="1"/>
  <c r="BP184" i="12"/>
  <c r="BP196" i="12" s="1"/>
  <c r="BP197" i="12" s="1"/>
  <c r="BP198" i="12" s="1"/>
  <c r="BP211" i="12" s="1"/>
  <c r="BN308" i="12"/>
  <c r="BN320" i="12" s="1"/>
  <c r="BN321" i="12" s="1"/>
  <c r="BN322" i="12" s="1"/>
  <c r="BN335" i="12" s="1"/>
  <c r="AE246" i="12"/>
  <c r="AE258" i="12" s="1"/>
  <c r="AE259" i="12" s="1"/>
  <c r="AE260" i="12" s="1"/>
  <c r="AE273" i="12" s="1"/>
  <c r="BR122" i="12"/>
  <c r="BR134" i="12" s="1"/>
  <c r="BR135" i="12" s="1"/>
  <c r="BR136" i="12" s="1"/>
  <c r="BR149" i="12" s="1"/>
  <c r="BH308" i="12"/>
  <c r="BH320" i="12" s="1"/>
  <c r="BH321" i="12" s="1"/>
  <c r="BH322" i="12" s="1"/>
  <c r="BH335" i="12" s="1"/>
  <c r="BL184" i="12"/>
  <c r="BL196" i="12" s="1"/>
  <c r="BL197" i="12" s="1"/>
  <c r="BL198" i="12" s="1"/>
  <c r="BL211" i="12" s="1"/>
  <c r="BM184" i="12"/>
  <c r="BM196" i="12" s="1"/>
  <c r="BM197" i="12" s="1"/>
  <c r="BM198" i="12" s="1"/>
  <c r="BM211" i="12" s="1"/>
  <c r="BN184" i="12"/>
  <c r="BN196" i="12" s="1"/>
  <c r="BN197" i="12" s="1"/>
  <c r="BN198" i="12" s="1"/>
  <c r="BN211" i="12" s="1"/>
  <c r="L246" i="12"/>
  <c r="L258" i="12" s="1"/>
  <c r="L259" i="12" s="1"/>
  <c r="L260" i="12" s="1"/>
  <c r="L273" i="12" s="1"/>
  <c r="Q246" i="12"/>
  <c r="Q258" i="12" s="1"/>
  <c r="Q259" i="12" s="1"/>
  <c r="Q260" i="12" s="1"/>
  <c r="Q273" i="12" s="1"/>
  <c r="AH184" i="12"/>
  <c r="AH196" i="12" s="1"/>
  <c r="AH197" i="12" s="1"/>
  <c r="AH198" i="12" s="1"/>
  <c r="AH211" i="12" s="1"/>
  <c r="N246" i="12"/>
  <c r="N258" i="12" s="1"/>
  <c r="N259" i="12" s="1"/>
  <c r="N260" i="12" s="1"/>
  <c r="N273" i="12" s="1"/>
  <c r="BL246" i="12"/>
  <c r="BL258" i="12" s="1"/>
  <c r="BL259" i="12" s="1"/>
  <c r="BL260" i="12" s="1"/>
  <c r="BL273" i="12" s="1"/>
  <c r="AI184" i="12"/>
  <c r="AI196" i="12" s="1"/>
  <c r="AI197" i="12" s="1"/>
  <c r="AI198" i="12" s="1"/>
  <c r="AI211" i="12" s="1"/>
  <c r="AQ246" i="12"/>
  <c r="AQ258" i="12" s="1"/>
  <c r="AQ259" i="12" s="1"/>
  <c r="AQ260" i="12" s="1"/>
  <c r="AQ273" i="12" s="1"/>
  <c r="BV184" i="12"/>
  <c r="BV196" i="12" s="1"/>
  <c r="BV197" i="12" s="1"/>
  <c r="BV198" i="12" s="1"/>
  <c r="BV211" i="12" s="1"/>
  <c r="BT308" i="12"/>
  <c r="BT320" i="12" s="1"/>
  <c r="BT321" i="12" s="1"/>
  <c r="BT322" i="12" s="1"/>
  <c r="BT335" i="12" s="1"/>
  <c r="BX184" i="12"/>
  <c r="BX196" i="12" s="1"/>
  <c r="BX197" i="12" s="1"/>
  <c r="BX198" i="12" s="1"/>
  <c r="BX211" i="12" s="1"/>
  <c r="BY184" i="12"/>
  <c r="BY196" i="12" s="1"/>
  <c r="BY197" i="12" s="1"/>
  <c r="BY198" i="12" s="1"/>
  <c r="BY211" i="12" s="1"/>
  <c r="K246" i="12"/>
  <c r="K258" i="12" s="1"/>
  <c r="K259" i="12" s="1"/>
  <c r="K260" i="12" s="1"/>
  <c r="K273" i="12" s="1"/>
  <c r="X246" i="12"/>
  <c r="X258" i="12" s="1"/>
  <c r="X259" i="12" s="1"/>
  <c r="X260" i="12" s="1"/>
  <c r="X273" i="12" s="1"/>
  <c r="AX246" i="12"/>
  <c r="AX258" i="12" s="1"/>
  <c r="AX259" i="12" s="1"/>
  <c r="AX260" i="12" s="1"/>
  <c r="AX273" i="12" s="1"/>
  <c r="I184" i="12"/>
  <c r="I196" i="12" s="1"/>
  <c r="I197" i="12" s="1"/>
  <c r="I198" i="12" s="1"/>
  <c r="I211" i="12" s="1"/>
  <c r="AN246" i="12"/>
  <c r="AN258" i="12" s="1"/>
  <c r="AN259" i="12" s="1"/>
  <c r="AN260" i="12" s="1"/>
  <c r="AN273" i="12" s="1"/>
  <c r="S122" i="12"/>
  <c r="S134" i="12" s="1"/>
  <c r="S135" i="12" s="1"/>
  <c r="S136" i="12" s="1"/>
  <c r="S149" i="12" s="1"/>
  <c r="AL246" i="12"/>
  <c r="AL258" i="12" s="1"/>
  <c r="AL259" i="12" s="1"/>
  <c r="AL260" i="12" s="1"/>
  <c r="AL273" i="12" s="1"/>
  <c r="BC246" i="12"/>
  <c r="BC258" i="12" s="1"/>
  <c r="BC259" i="12" s="1"/>
  <c r="BC260" i="12" s="1"/>
  <c r="BC273" i="12" s="1"/>
  <c r="K122" i="12"/>
  <c r="K134" i="12" s="1"/>
  <c r="K135" i="12" s="1"/>
  <c r="K136" i="12" s="1"/>
  <c r="K149" i="12" s="1"/>
  <c r="I122" i="12"/>
  <c r="I134" i="12" s="1"/>
  <c r="I135" i="12" s="1"/>
  <c r="I136" i="12" s="1"/>
  <c r="I149" i="12" s="1"/>
  <c r="I246" i="12"/>
  <c r="I258" i="12" s="1"/>
  <c r="I259" i="12" s="1"/>
  <c r="I260" i="12" s="1"/>
  <c r="I273" i="12" s="1"/>
  <c r="J246" i="12"/>
  <c r="J258" i="12" s="1"/>
  <c r="J259" i="12" s="1"/>
  <c r="J260" i="12" s="1"/>
  <c r="J273" i="12" s="1"/>
  <c r="W246" i="12"/>
  <c r="W258" i="12" s="1"/>
  <c r="W259" i="12" s="1"/>
  <c r="W260" i="12" s="1"/>
  <c r="W273" i="12" s="1"/>
  <c r="AJ246" i="12"/>
  <c r="AJ258" i="12" s="1"/>
  <c r="AJ259" i="12" s="1"/>
  <c r="AJ260" i="12" s="1"/>
  <c r="AJ273" i="12" s="1"/>
  <c r="BX246" i="12"/>
  <c r="BX258" i="12" s="1"/>
  <c r="BX259" i="12" s="1"/>
  <c r="BX260" i="12" s="1"/>
  <c r="BX273" i="12" s="1"/>
  <c r="Q122" i="12"/>
  <c r="Q134" i="12" s="1"/>
  <c r="Q135" i="12" s="1"/>
  <c r="Q136" i="12" s="1"/>
  <c r="Q149" i="12" s="1"/>
  <c r="BU246" i="12"/>
  <c r="BU258" i="12" s="1"/>
  <c r="BU259" i="12" s="1"/>
  <c r="BU260" i="12" s="1"/>
  <c r="BU273" i="12" s="1"/>
  <c r="AZ122" i="12"/>
  <c r="AZ134" i="12" s="1"/>
  <c r="AZ135" i="12" s="1"/>
  <c r="AZ136" i="12" s="1"/>
  <c r="AZ149" i="12" s="1"/>
  <c r="H308" i="12"/>
  <c r="H320" i="12" s="1"/>
  <c r="H321" i="12" s="1"/>
  <c r="H322" i="12" s="1"/>
  <c r="H335" i="12" s="1"/>
  <c r="BO246" i="12"/>
  <c r="BO258" i="12" s="1"/>
  <c r="BO259" i="12" s="1"/>
  <c r="BO260" i="12" s="1"/>
  <c r="BO273" i="12" s="1"/>
  <c r="W122" i="12"/>
  <c r="W134" i="12" s="1"/>
  <c r="W135" i="12" s="1"/>
  <c r="W136" i="12" s="1"/>
  <c r="W149" i="12" s="1"/>
  <c r="U122" i="12"/>
  <c r="U134" i="12" s="1"/>
  <c r="U135" i="12" s="1"/>
  <c r="U136" i="12" s="1"/>
  <c r="U149" i="12" s="1"/>
  <c r="U246" i="12"/>
  <c r="U258" i="12" s="1"/>
  <c r="U259" i="12" s="1"/>
  <c r="U260" i="12" s="1"/>
  <c r="U273" i="12" s="1"/>
  <c r="V246" i="12"/>
  <c r="V258" i="12" s="1"/>
  <c r="V259" i="12" s="1"/>
  <c r="V260" i="12" s="1"/>
  <c r="V273" i="12" s="1"/>
  <c r="AI246" i="12"/>
  <c r="AI258" i="12" s="1"/>
  <c r="AI259" i="12" s="1"/>
  <c r="AI260" i="12" s="1"/>
  <c r="AI273" i="12" s="1"/>
  <c r="AV246" i="12"/>
  <c r="AV258" i="12" s="1"/>
  <c r="AV259" i="12" s="1"/>
  <c r="AV260" i="12" s="1"/>
  <c r="AV273" i="12" s="1"/>
  <c r="T308" i="12"/>
  <c r="T320" i="12" s="1"/>
  <c r="T321" i="12" s="1"/>
  <c r="T322" i="12" s="1"/>
  <c r="T335" i="12" s="1"/>
  <c r="AQ122" i="12"/>
  <c r="AQ134" i="12" s="1"/>
  <c r="AQ135" i="12" s="1"/>
  <c r="AQ136" i="12" s="1"/>
  <c r="AQ149" i="12" s="1"/>
  <c r="Q308" i="12"/>
  <c r="Q320" i="12" s="1"/>
  <c r="Q321" i="12" s="1"/>
  <c r="Q322" i="12" s="1"/>
  <c r="Q335" i="12" s="1"/>
  <c r="L184" i="12"/>
  <c r="L196" i="12" s="1"/>
  <c r="L197" i="12" s="1"/>
  <c r="L198" i="12" s="1"/>
  <c r="L211" i="12" s="1"/>
  <c r="AO308" i="12"/>
  <c r="AO320" i="12" s="1"/>
  <c r="AO321" i="12" s="1"/>
  <c r="AO322" i="12" s="1"/>
  <c r="AO335" i="12" s="1"/>
  <c r="K308" i="12"/>
  <c r="K320" i="12" s="1"/>
  <c r="K321" i="12" s="1"/>
  <c r="K322" i="12" s="1"/>
  <c r="K335" i="12" s="1"/>
  <c r="AI122" i="12"/>
  <c r="AI134" i="12" s="1"/>
  <c r="AI135" i="12" s="1"/>
  <c r="AI136" i="12" s="1"/>
  <c r="AI149" i="12" s="1"/>
  <c r="AG122" i="12"/>
  <c r="AG134" i="12" s="1"/>
  <c r="AG135" i="12" s="1"/>
  <c r="AG136" i="12" s="1"/>
  <c r="AG149" i="12" s="1"/>
  <c r="AG246" i="12"/>
  <c r="AG258" i="12" s="1"/>
  <c r="AG259" i="12" s="1"/>
  <c r="AG260" i="12" s="1"/>
  <c r="AG273" i="12" s="1"/>
  <c r="AH246" i="12"/>
  <c r="AH258" i="12" s="1"/>
  <c r="AH259" i="12" s="1"/>
  <c r="AH260" i="12" s="1"/>
  <c r="AH273" i="12" s="1"/>
  <c r="AU246" i="12"/>
  <c r="AU258" i="12" s="1"/>
  <c r="AU259" i="12" s="1"/>
  <c r="AU260" i="12" s="1"/>
  <c r="AU273" i="12" s="1"/>
  <c r="BH246" i="12"/>
  <c r="BH258" i="12" s="1"/>
  <c r="BH259" i="12" s="1"/>
  <c r="BH260" i="12" s="1"/>
  <c r="BH273" i="12" s="1"/>
  <c r="BA308" i="12"/>
  <c r="BA320" i="12" s="1"/>
  <c r="BA321" i="12" s="1"/>
  <c r="BA322" i="12" s="1"/>
  <c r="BA335" i="12" s="1"/>
  <c r="BX122" i="12"/>
  <c r="BX134" i="12" s="1"/>
  <c r="BX135" i="12" s="1"/>
  <c r="BX136" i="12" s="1"/>
  <c r="BX149" i="12" s="1"/>
  <c r="AQ308" i="12"/>
  <c r="AQ320" i="12" s="1"/>
  <c r="AQ321" i="12" s="1"/>
  <c r="AQ322" i="12" s="1"/>
  <c r="AQ335" i="12" s="1"/>
  <c r="AS184" i="12"/>
  <c r="AS196" i="12" s="1"/>
  <c r="AS197" i="12" s="1"/>
  <c r="AS198" i="12" s="1"/>
  <c r="AS211" i="12" s="1"/>
  <c r="BO308" i="12"/>
  <c r="BO320" i="12" s="1"/>
  <c r="BO321" i="12" s="1"/>
  <c r="BO322" i="12" s="1"/>
  <c r="BO335" i="12" s="1"/>
  <c r="W308" i="12"/>
  <c r="W320" i="12" s="1"/>
  <c r="W321" i="12" s="1"/>
  <c r="W322" i="12" s="1"/>
  <c r="W335" i="12" s="1"/>
  <c r="AU122" i="12"/>
  <c r="AU134" i="12" s="1"/>
  <c r="AU135" i="12" s="1"/>
  <c r="AU136" i="12" s="1"/>
  <c r="AU149" i="12" s="1"/>
  <c r="AS122" i="12"/>
  <c r="AS134" i="12" s="1"/>
  <c r="AS135" i="12" s="1"/>
  <c r="AS136" i="12" s="1"/>
  <c r="AS149" i="12" s="1"/>
  <c r="AS246" i="12"/>
  <c r="AS258" i="12" s="1"/>
  <c r="AS259" i="12" s="1"/>
  <c r="AS260" i="12" s="1"/>
  <c r="AS273" i="12" s="1"/>
  <c r="AT246" i="12"/>
  <c r="AT258" i="12" s="1"/>
  <c r="AT259" i="12" s="1"/>
  <c r="AT260" i="12" s="1"/>
  <c r="AT273" i="12" s="1"/>
  <c r="BG246" i="12"/>
  <c r="BG258" i="12" s="1"/>
  <c r="BG259" i="12" s="1"/>
  <c r="BG260" i="12" s="1"/>
  <c r="BG273" i="12" s="1"/>
  <c r="BT246" i="12"/>
  <c r="BT258" i="12" s="1"/>
  <c r="BT259" i="12" s="1"/>
  <c r="BT260" i="12" s="1"/>
  <c r="BT273" i="12" s="1"/>
  <c r="AC122" i="12"/>
  <c r="AC134" i="12" s="1"/>
  <c r="AC135" i="12" s="1"/>
  <c r="AC136" i="12" s="1"/>
  <c r="AC149" i="12" s="1"/>
  <c r="BD184" i="12"/>
  <c r="BD196" i="12" s="1"/>
  <c r="BD197" i="12" s="1"/>
  <c r="BD198" i="12" s="1"/>
  <c r="BD211" i="12" s="1"/>
  <c r="J184" i="12"/>
  <c r="J196" i="12" s="1"/>
  <c r="J197" i="12" s="1"/>
  <c r="J198" i="12" s="1"/>
  <c r="J211" i="12" s="1"/>
  <c r="AP122" i="12"/>
  <c r="AP134" i="12" s="1"/>
  <c r="AP135" i="12" s="1"/>
  <c r="AP136" i="12" s="1"/>
  <c r="AP149" i="12" s="1"/>
  <c r="BQ308" i="12"/>
  <c r="BQ320" i="12" s="1"/>
  <c r="BQ321" i="12" s="1"/>
  <c r="BQ322" i="12" s="1"/>
  <c r="BQ335" i="12" s="1"/>
  <c r="H184" i="12"/>
  <c r="H196" i="12" s="1"/>
  <c r="H197" i="12" s="1"/>
  <c r="H198" i="12" s="1"/>
  <c r="H211" i="12" s="1"/>
  <c r="BS184" i="12"/>
  <c r="BS196" i="12" s="1"/>
  <c r="BS197" i="12" s="1"/>
  <c r="BS198" i="12" s="1"/>
  <c r="BS211" i="12" s="1"/>
  <c r="AF122" i="12"/>
  <c r="AF134" i="12" s="1"/>
  <c r="AF135" i="12" s="1"/>
  <c r="AF136" i="12" s="1"/>
  <c r="AF149" i="12" s="1"/>
  <c r="T122" i="12"/>
  <c r="T134" i="12" s="1"/>
  <c r="T135" i="12" s="1"/>
  <c r="T136" i="12" s="1"/>
  <c r="T149" i="12" s="1"/>
  <c r="N184" i="12"/>
  <c r="N196" i="12" s="1"/>
  <c r="N197" i="12" s="1"/>
  <c r="N198" i="12" s="1"/>
  <c r="N211" i="12" s="1"/>
  <c r="AI308" i="12"/>
  <c r="AI320" i="12" s="1"/>
  <c r="AI321" i="12" s="1"/>
  <c r="AI322" i="12" s="1"/>
  <c r="AI335" i="12" s="1"/>
  <c r="AT308" i="12"/>
  <c r="AT320" i="12" s="1"/>
  <c r="AT321" i="12" s="1"/>
  <c r="AT322" i="12" s="1"/>
  <c r="AT335" i="12" s="1"/>
  <c r="BG122" i="12"/>
  <c r="BG134" i="12" s="1"/>
  <c r="BG135" i="12" s="1"/>
  <c r="BG136" i="12" s="1"/>
  <c r="BG149" i="12" s="1"/>
  <c r="BD246" i="12"/>
  <c r="BD258" i="12" s="1"/>
  <c r="BD259" i="12" s="1"/>
  <c r="BD260" i="12" s="1"/>
  <c r="BD273" i="12" s="1"/>
  <c r="BE122" i="12"/>
  <c r="BE134" i="12" s="1"/>
  <c r="BE135" i="12" s="1"/>
  <c r="BE136" i="12" s="1"/>
  <c r="BE149" i="12" s="1"/>
  <c r="BH122" i="12"/>
  <c r="BH134" i="12" s="1"/>
  <c r="BH135" i="12" s="1"/>
  <c r="BH136" i="12" s="1"/>
  <c r="BH149" i="12" s="1"/>
  <c r="BE246" i="12"/>
  <c r="BE258" i="12" s="1"/>
  <c r="BE259" i="12" s="1"/>
  <c r="BE260" i="12" s="1"/>
  <c r="BE273" i="12" s="1"/>
  <c r="BI122" i="12"/>
  <c r="BI134" i="12" s="1"/>
  <c r="BI135" i="12" s="1"/>
  <c r="BI136" i="12" s="1"/>
  <c r="BI149" i="12" s="1"/>
  <c r="BF246" i="12"/>
  <c r="BF258" i="12" s="1"/>
  <c r="BF259" i="12" s="1"/>
  <c r="BF260" i="12" s="1"/>
  <c r="BF273" i="12" s="1"/>
  <c r="BJ122" i="12"/>
  <c r="BJ134" i="12" s="1"/>
  <c r="BJ135" i="12" s="1"/>
  <c r="BJ136" i="12" s="1"/>
  <c r="BJ149" i="12" s="1"/>
  <c r="BS246" i="12"/>
  <c r="BS258" i="12" s="1"/>
  <c r="BS259" i="12" s="1"/>
  <c r="BS260" i="12" s="1"/>
  <c r="BS273" i="12" s="1"/>
  <c r="BW122" i="12"/>
  <c r="BW134" i="12" s="1"/>
  <c r="BW135" i="12" s="1"/>
  <c r="BW136" i="12" s="1"/>
  <c r="BW149" i="12" s="1"/>
  <c r="P308" i="12"/>
  <c r="P320" i="12" s="1"/>
  <c r="P321" i="12" s="1"/>
  <c r="P322" i="12" s="1"/>
  <c r="P335" i="12" s="1"/>
  <c r="BC122" i="12"/>
  <c r="BC134" i="12" s="1"/>
  <c r="BC135" i="12" s="1"/>
  <c r="BC136" i="12" s="1"/>
  <c r="BC149" i="12" s="1"/>
  <c r="Z246" i="12"/>
  <c r="Z258" i="12" s="1"/>
  <c r="Z259" i="12" s="1"/>
  <c r="Z260" i="12" s="1"/>
  <c r="Z273" i="12" s="1"/>
  <c r="AJ184" i="12"/>
  <c r="AJ196" i="12" s="1"/>
  <c r="AJ197" i="12" s="1"/>
  <c r="AJ198" i="12" s="1"/>
  <c r="AJ211" i="12" s="1"/>
  <c r="R122" i="12"/>
  <c r="R134" i="12" s="1"/>
  <c r="R135" i="12" s="1"/>
  <c r="R136" i="12" s="1"/>
  <c r="R149" i="12" s="1"/>
  <c r="BE184" i="12"/>
  <c r="BE196" i="12" s="1"/>
  <c r="BE197" i="12" s="1"/>
  <c r="BE198" i="12" s="1"/>
  <c r="BE211" i="12" s="1"/>
  <c r="BH184" i="12"/>
  <c r="BH196" i="12" s="1"/>
  <c r="BH197" i="12" s="1"/>
  <c r="BH198" i="12" s="1"/>
  <c r="BH211" i="12" s="1"/>
  <c r="O246" i="12"/>
  <c r="O258" i="12" s="1"/>
  <c r="O259" i="12" s="1"/>
  <c r="O260" i="12" s="1"/>
  <c r="O273" i="12" s="1"/>
  <c r="BM122" i="12"/>
  <c r="BM134" i="12" s="1"/>
  <c r="BM135" i="12" s="1"/>
  <c r="BM136" i="12" s="1"/>
  <c r="BM149" i="12" s="1"/>
  <c r="BA122" i="12"/>
  <c r="BA134" i="12" s="1"/>
  <c r="BA135" i="12" s="1"/>
  <c r="BA136" i="12" s="1"/>
  <c r="BA149" i="12" s="1"/>
  <c r="Z184" i="12"/>
  <c r="Z196" i="12" s="1"/>
  <c r="Z197" i="12" s="1"/>
  <c r="Z198" i="12" s="1"/>
  <c r="Z211" i="12" s="1"/>
  <c r="AU308" i="12"/>
  <c r="AU320" i="12" s="1"/>
  <c r="AU321" i="12" s="1"/>
  <c r="AU322" i="12" s="1"/>
  <c r="AU335" i="12" s="1"/>
  <c r="BF308" i="12"/>
  <c r="BF320" i="12" s="1"/>
  <c r="BF321" i="12" s="1"/>
  <c r="BF322" i="12" s="1"/>
  <c r="BF335" i="12" s="1"/>
  <c r="BS122" i="12"/>
  <c r="BS134" i="12" s="1"/>
  <c r="BS135" i="12" s="1"/>
  <c r="BS136" i="12" s="1"/>
  <c r="BS149" i="12" s="1"/>
  <c r="BP246" i="12"/>
  <c r="BP258" i="12" s="1"/>
  <c r="BP259" i="12" s="1"/>
  <c r="BP260" i="12" s="1"/>
  <c r="BP273" i="12" s="1"/>
  <c r="BQ122" i="12"/>
  <c r="BQ134" i="12" s="1"/>
  <c r="BQ135" i="12" s="1"/>
  <c r="BQ136" i="12" s="1"/>
  <c r="BQ149" i="12" s="1"/>
  <c r="BT122" i="12"/>
  <c r="BT134" i="12" s="1"/>
  <c r="BT135" i="12" s="1"/>
  <c r="BT136" i="12" s="1"/>
  <c r="BT149" i="12" s="1"/>
  <c r="BQ246" i="12"/>
  <c r="BQ258" i="12" s="1"/>
  <c r="BQ259" i="12" s="1"/>
  <c r="BQ260" i="12" s="1"/>
  <c r="BQ273" i="12" s="1"/>
  <c r="BU122" i="12"/>
  <c r="BU134" i="12" s="1"/>
  <c r="BU135" i="12" s="1"/>
  <c r="BU136" i="12" s="1"/>
  <c r="BU149" i="12" s="1"/>
  <c r="BR246" i="12"/>
  <c r="BR258" i="12" s="1"/>
  <c r="BR259" i="12" s="1"/>
  <c r="BR260" i="12" s="1"/>
  <c r="BR273" i="12" s="1"/>
  <c r="BV122" i="12"/>
  <c r="BV134" i="12" s="1"/>
  <c r="BV135" i="12" s="1"/>
  <c r="BV136" i="12" s="1"/>
  <c r="BV149" i="12" s="1"/>
  <c r="O308" i="12"/>
  <c r="O320" i="12" s="1"/>
  <c r="O321" i="12" s="1"/>
  <c r="O322" i="12" s="1"/>
  <c r="O335" i="12" s="1"/>
  <c r="S184" i="12"/>
  <c r="S196" i="12" s="1"/>
  <c r="S197" i="12" s="1"/>
  <c r="S198" i="12" s="1"/>
  <c r="S211" i="12" s="1"/>
  <c r="AB308" i="12"/>
  <c r="AB320" i="12" s="1"/>
  <c r="AB321" i="12" s="1"/>
  <c r="AB322" i="12" s="1"/>
  <c r="AB335" i="12" s="1"/>
  <c r="AE122" i="12"/>
  <c r="AE134" i="12" s="1"/>
  <c r="AE135" i="12" s="1"/>
  <c r="AE136" i="12" s="1"/>
  <c r="AE149" i="12" s="1"/>
  <c r="V184" i="12"/>
  <c r="V196" i="12" s="1"/>
  <c r="V197" i="12" s="1"/>
  <c r="V198" i="12" s="1"/>
  <c r="V211" i="12" s="1"/>
  <c r="AZ246" i="12"/>
  <c r="AZ258" i="12" s="1"/>
  <c r="AZ259" i="12" s="1"/>
  <c r="AZ260" i="12" s="1"/>
  <c r="AZ273" i="12" s="1"/>
  <c r="BQ184" i="12"/>
  <c r="BQ196" i="12" s="1"/>
  <c r="BQ197" i="12" s="1"/>
  <c r="BQ198" i="12" s="1"/>
  <c r="BQ211" i="12" s="1"/>
  <c r="AR122" i="12"/>
  <c r="AR134" i="12" s="1"/>
  <c r="AR135" i="12" s="1"/>
  <c r="AR136" i="12" s="1"/>
  <c r="AR149" i="12" s="1"/>
  <c r="BE308" i="12"/>
  <c r="BE320" i="12" s="1"/>
  <c r="BE321" i="12" s="1"/>
  <c r="BE322" i="12" s="1"/>
  <c r="BE335" i="12" s="1"/>
  <c r="AK246" i="12"/>
  <c r="AK258" i="12" s="1"/>
  <c r="AK259" i="12" s="1"/>
  <c r="AK260" i="12" s="1"/>
  <c r="AK273" i="12" s="1"/>
  <c r="AO246" i="12"/>
  <c r="AO258" i="12" s="1"/>
  <c r="AO259" i="12" s="1"/>
  <c r="AO260" i="12" s="1"/>
  <c r="AO273" i="12" s="1"/>
  <c r="AF184" i="12"/>
  <c r="AF196" i="12" s="1"/>
  <c r="AF197" i="12" s="1"/>
  <c r="AF198" i="12" s="1"/>
  <c r="AF211" i="12" s="1"/>
  <c r="T184" i="12"/>
  <c r="T196" i="12" s="1"/>
  <c r="T197" i="12" s="1"/>
  <c r="T198" i="12" s="1"/>
  <c r="T211" i="12" s="1"/>
  <c r="AL184" i="12"/>
  <c r="AL196" i="12" s="1"/>
  <c r="AL197" i="12" s="1"/>
  <c r="AL198" i="12" s="1"/>
  <c r="AL211" i="12" s="1"/>
  <c r="BG308" i="12"/>
  <c r="BG320" i="12" s="1"/>
  <c r="BG321" i="12" s="1"/>
  <c r="BG322" i="12" s="1"/>
  <c r="BG335" i="12" s="1"/>
  <c r="BR308" i="12"/>
  <c r="BR320" i="12" s="1"/>
  <c r="BR321" i="12" s="1"/>
  <c r="BR322" i="12" s="1"/>
  <c r="BR335" i="12" s="1"/>
  <c r="O184" i="12"/>
  <c r="O196" i="12" s="1"/>
  <c r="O197" i="12" s="1"/>
  <c r="O198" i="12" s="1"/>
  <c r="O211" i="12" s="1"/>
  <c r="L308" i="12"/>
  <c r="L320" i="12" s="1"/>
  <c r="L321" i="12" s="1"/>
  <c r="L322" i="12" s="1"/>
  <c r="L335" i="12" s="1"/>
  <c r="M184" i="12"/>
  <c r="M196" i="12" s="1"/>
  <c r="M197" i="12" s="1"/>
  <c r="M198" i="12" s="1"/>
  <c r="M211" i="12" s="1"/>
  <c r="P184" i="12"/>
  <c r="P196" i="12" s="1"/>
  <c r="P197" i="12" s="1"/>
  <c r="P198" i="12" s="1"/>
  <c r="P211" i="12" s="1"/>
  <c r="M308" i="12"/>
  <c r="M320" i="12" s="1"/>
  <c r="M321" i="12" s="1"/>
  <c r="M322" i="12" s="1"/>
  <c r="M335" i="12" s="1"/>
  <c r="Q184" i="12"/>
  <c r="Q196" i="12" s="1"/>
  <c r="Q197" i="12" s="1"/>
  <c r="Q198" i="12" s="1"/>
  <c r="Q211" i="12" s="1"/>
  <c r="N308" i="12"/>
  <c r="N320" i="12" s="1"/>
  <c r="N321" i="12" s="1"/>
  <c r="N322" i="12" s="1"/>
  <c r="N335" i="12" s="1"/>
  <c r="R184" i="12"/>
  <c r="R196" i="12" s="1"/>
  <c r="R197" i="12" s="1"/>
  <c r="R198" i="12" s="1"/>
  <c r="R211" i="12" s="1"/>
  <c r="AA308" i="12"/>
  <c r="AA320" i="12" s="1"/>
  <c r="AA321" i="12" s="1"/>
  <c r="AA322" i="12" s="1"/>
  <c r="AA335" i="12" s="1"/>
  <c r="AE184" i="12"/>
  <c r="AE196" i="12" s="1"/>
  <c r="AE197" i="12" s="1"/>
  <c r="AE198" i="12" s="1"/>
  <c r="AE211" i="12" s="1"/>
  <c r="AN308" i="12"/>
  <c r="AN320" i="12" s="1"/>
  <c r="AN321" i="12" s="1"/>
  <c r="AN322" i="12" s="1"/>
  <c r="AN335" i="12" s="1"/>
  <c r="AB122" i="12"/>
  <c r="AB134" i="12" s="1"/>
  <c r="AB135" i="12" s="1"/>
  <c r="AB136" i="12" s="1"/>
  <c r="AB149" i="12" s="1"/>
  <c r="AV184" i="12"/>
  <c r="AV196" i="12" s="1"/>
  <c r="AV197" i="12" s="1"/>
  <c r="AV198" i="12" s="1"/>
  <c r="AV211" i="12" s="1"/>
  <c r="AC308" i="12"/>
  <c r="AC320" i="12" s="1"/>
  <c r="AC321" i="12" s="1"/>
  <c r="AC322" i="12" s="1"/>
  <c r="AC335" i="12" s="1"/>
  <c r="M246" i="12"/>
  <c r="M258" i="12" s="1"/>
  <c r="M259" i="12" s="1"/>
  <c r="M260" i="12" s="1"/>
  <c r="M273" i="12" s="1"/>
  <c r="BY122" i="12"/>
  <c r="BY134" i="12" s="1"/>
  <c r="BY135" i="12" s="1"/>
  <c r="BY136" i="12" s="1"/>
  <c r="BY149" i="12" s="1"/>
  <c r="AN122" i="12"/>
  <c r="AN134" i="12" s="1"/>
  <c r="AN135" i="12" s="1"/>
  <c r="AN136" i="12" s="1"/>
  <c r="AN149" i="12" s="1"/>
  <c r="BK246" i="12"/>
  <c r="BK258" i="12" s="1"/>
  <c r="BK259" i="12" s="1"/>
  <c r="BK260" i="12" s="1"/>
  <c r="BK273" i="12" s="1"/>
  <c r="BV246" i="12"/>
  <c r="BV258" i="12" s="1"/>
  <c r="BV259" i="12" s="1"/>
  <c r="BV260" i="12" s="1"/>
  <c r="BV273" i="12" s="1"/>
  <c r="BF184" i="12"/>
  <c r="BF196" i="12" s="1"/>
  <c r="BF197" i="12" s="1"/>
  <c r="BF198" i="12" s="1"/>
  <c r="BF211" i="12" s="1"/>
  <c r="AT184" i="12"/>
  <c r="AT196" i="12" s="1"/>
  <c r="AT197" i="12" s="1"/>
  <c r="AT198" i="12" s="1"/>
  <c r="AT211" i="12" s="1"/>
  <c r="AX184" i="12"/>
  <c r="AX196" i="12" s="1"/>
  <c r="AX197" i="12" s="1"/>
  <c r="AX198" i="12" s="1"/>
  <c r="AX211" i="12" s="1"/>
  <c r="BS308" i="12"/>
  <c r="BS320" i="12" s="1"/>
  <c r="BS321" i="12" s="1"/>
  <c r="BS322" i="12" s="1"/>
  <c r="BS335" i="12" s="1"/>
  <c r="J122" i="12"/>
  <c r="J134" i="12" s="1"/>
  <c r="J135" i="12" s="1"/>
  <c r="J136" i="12" s="1"/>
  <c r="J149" i="12" s="1"/>
  <c r="AA184" i="12"/>
  <c r="AA196" i="12" s="1"/>
  <c r="AA197" i="12" s="1"/>
  <c r="AA198" i="12" s="1"/>
  <c r="AA211" i="12" s="1"/>
  <c r="X308" i="12"/>
  <c r="X320" i="12" s="1"/>
  <c r="X321" i="12" s="1"/>
  <c r="X322" i="12" s="1"/>
  <c r="X335" i="12" s="1"/>
  <c r="Y184" i="12"/>
  <c r="Y196" i="12" s="1"/>
  <c r="Y197" i="12" s="1"/>
  <c r="Y198" i="12" s="1"/>
  <c r="Y211" i="12" s="1"/>
  <c r="AB184" i="12"/>
  <c r="AB196" i="12" s="1"/>
  <c r="AB197" i="12" s="1"/>
  <c r="AB198" i="12" s="1"/>
  <c r="AB211" i="12" s="1"/>
  <c r="Y308" i="12"/>
  <c r="Y320" i="12" s="1"/>
  <c r="Y321" i="12" s="1"/>
  <c r="Y322" i="12" s="1"/>
  <c r="Y335" i="12" s="1"/>
  <c r="AC184" i="12"/>
  <c r="AC196" i="12" s="1"/>
  <c r="AC197" i="12" s="1"/>
  <c r="AC198" i="12" s="1"/>
  <c r="AC211" i="12" s="1"/>
  <c r="Z308" i="12"/>
  <c r="Z320" i="12" s="1"/>
  <c r="Z321" i="12" s="1"/>
  <c r="Z322" i="12" s="1"/>
  <c r="Z335" i="12" s="1"/>
  <c r="AD184" i="12"/>
  <c r="AD196" i="12" s="1"/>
  <c r="AD197" i="12" s="1"/>
  <c r="AD198" i="12" s="1"/>
  <c r="AD211" i="12" s="1"/>
  <c r="AM308" i="12"/>
  <c r="AM320" i="12" s="1"/>
  <c r="AM321" i="12" s="1"/>
  <c r="AM322" i="12" s="1"/>
  <c r="AM335" i="12" s="1"/>
  <c r="AQ184" i="12"/>
  <c r="AQ196" i="12" s="1"/>
  <c r="AQ197" i="12" s="1"/>
  <c r="AQ198" i="12" s="1"/>
  <c r="AQ211" i="12" s="1"/>
  <c r="AZ308" i="12"/>
  <c r="AZ320" i="12" s="1"/>
  <c r="AZ321" i="12" s="1"/>
  <c r="AZ322" i="12" s="1"/>
  <c r="AZ335" i="12" s="1"/>
  <c r="BB122" i="12"/>
  <c r="BB134" i="12" s="1"/>
  <c r="BB135" i="12" s="1"/>
  <c r="BB136" i="12" s="1"/>
  <c r="BB149" i="12" s="1"/>
  <c r="Y246" i="12"/>
  <c r="Y258" i="12" s="1"/>
  <c r="Y259" i="12" s="1"/>
  <c r="Y260" i="12" s="1"/>
  <c r="Y273" i="12" s="1"/>
  <c r="BC308" i="12"/>
  <c r="BC320" i="12" s="1"/>
  <c r="BC321" i="12" s="1"/>
  <c r="BC322" i="12" s="1"/>
  <c r="BC335" i="12" s="1"/>
  <c r="AM246" i="12"/>
  <c r="AM258" i="12" s="1"/>
  <c r="AM259" i="12" s="1"/>
  <c r="AM260" i="12" s="1"/>
  <c r="AM273" i="12" s="1"/>
  <c r="K184" i="12"/>
  <c r="K196" i="12" s="1"/>
  <c r="K197" i="12" s="1"/>
  <c r="K198" i="12" s="1"/>
  <c r="K211" i="12" s="1"/>
  <c r="AG184" i="12"/>
  <c r="AG196" i="12" s="1"/>
  <c r="AG197" i="12" s="1"/>
  <c r="AG198" i="12" s="1"/>
  <c r="AG211" i="12" s="1"/>
  <c r="P122" i="12"/>
  <c r="P134" i="12" s="1"/>
  <c r="P135" i="12" s="1"/>
  <c r="P136" i="12" s="1"/>
  <c r="P149" i="12" s="1"/>
  <c r="R308" i="12"/>
  <c r="R320" i="12" s="1"/>
  <c r="R321" i="12" s="1"/>
  <c r="R322" i="12" s="1"/>
  <c r="R335" i="12" s="1"/>
  <c r="BI246" i="12"/>
  <c r="BI258" i="12" s="1"/>
  <c r="BI259" i="12" s="1"/>
  <c r="BI260" i="12" s="1"/>
  <c r="BI273" i="12" s="1"/>
  <c r="BT184" i="12"/>
  <c r="BT196" i="12" s="1"/>
  <c r="BT197" i="12" s="1"/>
  <c r="BT198" i="12" s="1"/>
  <c r="BT211" i="12" s="1"/>
  <c r="BJ184" i="12"/>
  <c r="BJ196" i="12" s="1"/>
  <c r="BJ197" i="12" s="1"/>
  <c r="BJ198" i="12" s="1"/>
  <c r="BJ211" i="12" s="1"/>
  <c r="R246" i="12"/>
  <c r="R258" i="12" s="1"/>
  <c r="R259" i="12" s="1"/>
  <c r="R260" i="12" s="1"/>
  <c r="R273" i="12" s="1"/>
  <c r="AH122" i="12"/>
  <c r="AH134" i="12" s="1"/>
  <c r="AH135" i="12" s="1"/>
  <c r="AH136" i="12" s="1"/>
  <c r="AH149" i="12" s="1"/>
  <c r="AM184" i="12"/>
  <c r="AM196" i="12" s="1"/>
  <c r="AM197" i="12" s="1"/>
  <c r="AM198" i="12" s="1"/>
  <c r="AM211" i="12" s="1"/>
  <c r="AJ308" i="12"/>
  <c r="AJ320" i="12" s="1"/>
  <c r="AJ321" i="12" s="1"/>
  <c r="AJ322" i="12" s="1"/>
  <c r="AJ335" i="12" s="1"/>
  <c r="AK184" i="12"/>
  <c r="AK196" i="12" s="1"/>
  <c r="AK197" i="12" s="1"/>
  <c r="AK198" i="12" s="1"/>
  <c r="AK211" i="12" s="1"/>
  <c r="AN184" i="12"/>
  <c r="AN196" i="12" s="1"/>
  <c r="AN197" i="12" s="1"/>
  <c r="AN198" i="12" s="1"/>
  <c r="AN211" i="12" s="1"/>
  <c r="AK308" i="12"/>
  <c r="AK320" i="12" s="1"/>
  <c r="AK321" i="12" s="1"/>
  <c r="AK322" i="12" s="1"/>
  <c r="AK335" i="12" s="1"/>
  <c r="AO184" i="12"/>
  <c r="AO196" i="12" s="1"/>
  <c r="AO197" i="12" s="1"/>
  <c r="AO198" i="12" s="1"/>
  <c r="AO211" i="12" s="1"/>
  <c r="AL308" i="12"/>
  <c r="AL320" i="12" s="1"/>
  <c r="AL321" i="12" s="1"/>
  <c r="AL322" i="12" s="1"/>
  <c r="AL335" i="12" s="1"/>
  <c r="AP184" i="12"/>
  <c r="AP196" i="12" s="1"/>
  <c r="AP197" i="12" s="1"/>
  <c r="AP198" i="12" s="1"/>
  <c r="AP211" i="12" s="1"/>
  <c r="AY308" i="12"/>
  <c r="AY320" i="12" s="1"/>
  <c r="AY321" i="12" s="1"/>
  <c r="AY322" i="12" s="1"/>
  <c r="AY335" i="12" s="1"/>
  <c r="BC184" i="12"/>
  <c r="BC196" i="12" s="1"/>
  <c r="BC197" i="12" s="1"/>
  <c r="BC198" i="12" s="1"/>
  <c r="BC211" i="12" s="1"/>
  <c r="BL308" i="12"/>
  <c r="BL320" i="12" s="1"/>
  <c r="BL321" i="12" s="1"/>
  <c r="BL322" i="12" s="1"/>
  <c r="BL335" i="12" s="1"/>
  <c r="U184" i="12"/>
  <c r="U196" i="12" s="1"/>
  <c r="U197" i="12" s="1"/>
  <c r="U198" i="12" s="1"/>
  <c r="U211" i="12" s="1"/>
  <c r="AY246" i="12"/>
  <c r="AY258" i="12" s="1"/>
  <c r="AY259" i="12" s="1"/>
  <c r="AY260" i="12" s="1"/>
  <c r="AY273" i="12" s="1"/>
  <c r="AB246" i="12"/>
  <c r="AB258" i="12" s="1"/>
  <c r="AB259" i="12" s="1"/>
  <c r="AB260" i="12" s="1"/>
  <c r="AB273" i="12" s="1"/>
  <c r="BM246" i="12"/>
  <c r="BM258" i="12" s="1"/>
  <c r="BM259" i="12" s="1"/>
  <c r="BM260" i="12" s="1"/>
  <c r="BM273" i="12" s="1"/>
  <c r="AR184" i="12"/>
  <c r="AR196" i="12" s="1"/>
  <c r="AR197" i="12" s="1"/>
  <c r="AR198" i="12" s="1"/>
  <c r="AR211" i="12" s="1"/>
  <c r="BG184" i="12"/>
  <c r="BG196" i="12" s="1"/>
  <c r="BG197" i="12" s="1"/>
  <c r="BG198" i="12" s="1"/>
  <c r="BG211" i="12" s="1"/>
  <c r="BP122" i="12"/>
  <c r="BP134" i="12" s="1"/>
  <c r="BP135" i="12" s="1"/>
  <c r="BP136" i="12" s="1"/>
  <c r="BP149" i="12" s="1"/>
  <c r="AR308" i="12"/>
  <c r="AR320" i="12" s="1"/>
  <c r="AR321" i="12" s="1"/>
  <c r="AR322" i="12" s="1"/>
  <c r="AR335" i="12" s="1"/>
  <c r="AE308" i="12"/>
  <c r="AE320" i="12" s="1"/>
  <c r="AE321" i="12" s="1"/>
  <c r="AE322" i="12" s="1"/>
  <c r="AE335" i="12" s="1"/>
  <c r="P246" i="12"/>
  <c r="P258" i="12" s="1"/>
  <c r="P259" i="12" s="1"/>
  <c r="P260" i="12" s="1"/>
  <c r="P273" i="12" s="1"/>
  <c r="S246" i="12"/>
  <c r="S258" i="12" s="1"/>
  <c r="S259" i="12" s="1"/>
  <c r="S260" i="12" s="1"/>
  <c r="S273" i="12" s="1"/>
  <c r="AD246" i="12"/>
  <c r="AD258" i="12" s="1"/>
  <c r="AD259" i="12" s="1"/>
  <c r="AD260" i="12" s="1"/>
  <c r="AD273" i="12" s="1"/>
  <c r="BF122" i="12"/>
  <c r="BF134" i="12" s="1"/>
  <c r="BF135" i="12" s="1"/>
  <c r="BF136" i="12" s="1"/>
  <c r="BF149" i="12" s="1"/>
  <c r="AY184" i="12"/>
  <c r="AY196" i="12" s="1"/>
  <c r="AY197" i="12" s="1"/>
  <c r="AY198" i="12" s="1"/>
  <c r="AY211" i="12" s="1"/>
  <c r="AV308" i="12"/>
  <c r="AV320" i="12" s="1"/>
  <c r="AV321" i="12" s="1"/>
  <c r="AV322" i="12" s="1"/>
  <c r="AV335" i="12" s="1"/>
  <c r="AW184" i="12"/>
  <c r="AW196" i="12" s="1"/>
  <c r="AW197" i="12" s="1"/>
  <c r="AW198" i="12" s="1"/>
  <c r="AW211" i="12" s="1"/>
  <c r="AZ184" i="12"/>
  <c r="AZ196" i="12" s="1"/>
  <c r="AZ197" i="12" s="1"/>
  <c r="AZ198" i="12" s="1"/>
  <c r="AZ211" i="12" s="1"/>
  <c r="AW308" i="12"/>
  <c r="AW320" i="12" s="1"/>
  <c r="AW321" i="12" s="1"/>
  <c r="AW322" i="12" s="1"/>
  <c r="AW335" i="12" s="1"/>
  <c r="BA184" i="12"/>
  <c r="BA196" i="12" s="1"/>
  <c r="BA197" i="12" s="1"/>
  <c r="BA198" i="12" s="1"/>
  <c r="BA211" i="12" s="1"/>
  <c r="AX308" i="12"/>
  <c r="AX320" i="12" s="1"/>
  <c r="AX321" i="12" s="1"/>
  <c r="AX322" i="12" s="1"/>
  <c r="AX335" i="12" s="1"/>
  <c r="BB184" i="12"/>
  <c r="BB196" i="12" s="1"/>
  <c r="BB197" i="12" s="1"/>
  <c r="BB198" i="12" s="1"/>
  <c r="BB211" i="12" s="1"/>
  <c r="BK308" i="12"/>
  <c r="BK320" i="12" s="1"/>
  <c r="BK321" i="12" s="1"/>
  <c r="BK322" i="12" s="1"/>
  <c r="BK335" i="12" s="1"/>
  <c r="BO184" i="12"/>
  <c r="BO196" i="12" s="1"/>
  <c r="BO197" i="12" s="1"/>
  <c r="BO198" i="12" s="1"/>
  <c r="BO211" i="12" s="1"/>
  <c r="BX308" i="12"/>
  <c r="BX320" i="12" s="1"/>
  <c r="BX321" i="12" s="1"/>
  <c r="BX322" i="12" s="1"/>
  <c r="BX335" i="12" s="1"/>
  <c r="H89" i="12"/>
  <c r="H84" i="12"/>
  <c r="I81" i="12" s="1"/>
  <c r="I84" i="12" s="1"/>
  <c r="J81" i="12" s="1"/>
  <c r="J84" i="12" s="1"/>
  <c r="K81" i="12" s="1"/>
  <c r="K84" i="12" s="1"/>
  <c r="L81" i="12" s="1"/>
  <c r="L84" i="12" s="1"/>
  <c r="M81" i="12" s="1"/>
  <c r="M84" i="12" s="1"/>
  <c r="N81" i="12" s="1"/>
  <c r="N84" i="12" s="1"/>
  <c r="O81" i="12" s="1"/>
  <c r="O84" i="12" s="1"/>
  <c r="P81" i="12" s="1"/>
  <c r="P84" i="12" s="1"/>
  <c r="Q81" i="12" s="1"/>
  <c r="Q84" i="12" s="1"/>
  <c r="R81" i="12" s="1"/>
  <c r="R84" i="12" s="1"/>
  <c r="S81" i="12" s="1"/>
  <c r="S84" i="12" s="1"/>
  <c r="T81" i="12" s="1"/>
  <c r="T84" i="12" s="1"/>
  <c r="U81" i="12" s="1"/>
  <c r="U84" i="12" s="1"/>
  <c r="V81" i="12" s="1"/>
  <c r="V84" i="12" s="1"/>
  <c r="W81" i="12" s="1"/>
  <c r="W84" i="12" s="1"/>
  <c r="X81" i="12" s="1"/>
  <c r="X84" i="12" s="1"/>
  <c r="Y81" i="12" s="1"/>
  <c r="Y84" i="12" s="1"/>
  <c r="Z81" i="12" s="1"/>
  <c r="Z84" i="12" s="1"/>
  <c r="AA81" i="12" s="1"/>
  <c r="AA84" i="12" s="1"/>
  <c r="AB81" i="12" s="1"/>
  <c r="AB84" i="12" s="1"/>
  <c r="AC81" i="12" s="1"/>
  <c r="AC84" i="12" s="1"/>
  <c r="AD81" i="12" s="1"/>
  <c r="AD84" i="12" s="1"/>
  <c r="AE81" i="12" s="1"/>
  <c r="AE84" i="12" s="1"/>
  <c r="AF81" i="12" s="1"/>
  <c r="AF84" i="12" s="1"/>
  <c r="AG81" i="12" s="1"/>
  <c r="AG84" i="12" s="1"/>
  <c r="AH81" i="12" s="1"/>
  <c r="AH84" i="12" s="1"/>
  <c r="AI81" i="12" s="1"/>
  <c r="AI84" i="12" s="1"/>
  <c r="AJ81" i="12" s="1"/>
  <c r="AJ84" i="12" s="1"/>
  <c r="AK81" i="12" s="1"/>
  <c r="AK84" i="12" s="1"/>
  <c r="AL81" i="12" s="1"/>
  <c r="AL84" i="12" s="1"/>
  <c r="AM81" i="12" s="1"/>
  <c r="AM84" i="12" s="1"/>
  <c r="AN81" i="12" s="1"/>
  <c r="AN84" i="12" s="1"/>
  <c r="AO81" i="12" s="1"/>
  <c r="AO84" i="12" s="1"/>
  <c r="AP81" i="12" s="1"/>
  <c r="AP84" i="12" s="1"/>
  <c r="AQ81" i="12" s="1"/>
  <c r="AQ84" i="12" s="1"/>
  <c r="AR81" i="12" s="1"/>
  <c r="AR84" i="12" s="1"/>
  <c r="AS81" i="12" s="1"/>
  <c r="AS84" i="12" s="1"/>
  <c r="AT81" i="12" s="1"/>
  <c r="AT84" i="12" s="1"/>
  <c r="AU81" i="12" s="1"/>
  <c r="AU84" i="12" s="1"/>
  <c r="AV81" i="12" s="1"/>
  <c r="AV84" i="12" s="1"/>
  <c r="AW81" i="12" s="1"/>
  <c r="AW84" i="12" s="1"/>
  <c r="AX81" i="12" s="1"/>
  <c r="AX84" i="12" s="1"/>
  <c r="AY81" i="12" s="1"/>
  <c r="AY84" i="12" s="1"/>
  <c r="AZ81" i="12" s="1"/>
  <c r="AZ84" i="12" s="1"/>
  <c r="BA81" i="12" s="1"/>
  <c r="BA84" i="12" s="1"/>
  <c r="BB81" i="12" s="1"/>
  <c r="BB84" i="12" s="1"/>
  <c r="BC81" i="12" s="1"/>
  <c r="BC84" i="12" s="1"/>
  <c r="BD81" i="12" s="1"/>
  <c r="BD84" i="12" s="1"/>
  <c r="BE81" i="12" s="1"/>
  <c r="BE84" i="12" s="1"/>
  <c r="BF81" i="12" s="1"/>
  <c r="BF84" i="12" s="1"/>
  <c r="BG81" i="12" s="1"/>
  <c r="BG84" i="12" s="1"/>
  <c r="BH81" i="12" s="1"/>
  <c r="BH84" i="12" s="1"/>
  <c r="BI81" i="12" s="1"/>
  <c r="BI84" i="12" s="1"/>
  <c r="BJ81" i="12" s="1"/>
  <c r="BJ84" i="12" s="1"/>
  <c r="BK81" i="12" s="1"/>
  <c r="BK84" i="12" s="1"/>
  <c r="BL81" i="12" s="1"/>
  <c r="BL84" i="12" s="1"/>
  <c r="BM81" i="12" s="1"/>
  <c r="BM84" i="12" s="1"/>
  <c r="BN81" i="12" s="1"/>
  <c r="BN84" i="12" s="1"/>
  <c r="BO81" i="12" s="1"/>
  <c r="BO84" i="12" s="1"/>
  <c r="BP81" i="12" s="1"/>
  <c r="BP84" i="12" s="1"/>
  <c r="BQ81" i="12" s="1"/>
  <c r="BQ84" i="12" s="1"/>
  <c r="BR81" i="12" s="1"/>
  <c r="BR84" i="12" s="1"/>
  <c r="BS81" i="12" s="1"/>
  <c r="BS84" i="12" s="1"/>
  <c r="BT81" i="12" s="1"/>
  <c r="BT84" i="12" s="1"/>
  <c r="BU81" i="12" s="1"/>
  <c r="BU84" i="12" s="1"/>
  <c r="BV81" i="12" s="1"/>
  <c r="BV84" i="12" s="1"/>
  <c r="BW81" i="12" s="1"/>
  <c r="BW84" i="12" s="1"/>
  <c r="BX81" i="12" s="1"/>
  <c r="BX84" i="12" s="1"/>
  <c r="BY81" i="12" s="1"/>
  <c r="BY84" i="12" s="1"/>
  <c r="R60" i="12"/>
  <c r="AM87" i="12"/>
  <c r="K60" i="12"/>
  <c r="AI60" i="12"/>
  <c r="V60" i="12"/>
  <c r="I60" i="12"/>
  <c r="AX15" i="12"/>
  <c r="AT60" i="12"/>
  <c r="AB15" i="12"/>
  <c r="W60" i="12"/>
  <c r="BV60" i="12"/>
  <c r="U60" i="12"/>
  <c r="BO55" i="12"/>
  <c r="BO56" i="12" s="1"/>
  <c r="BC55" i="12"/>
  <c r="BC56" i="12" s="1"/>
  <c r="AQ55" i="12"/>
  <c r="AQ56" i="12" s="1"/>
  <c r="AE55" i="12"/>
  <c r="AE56" i="12" s="1"/>
  <c r="S55" i="12"/>
  <c r="S56" i="12" s="1"/>
  <c r="BN55" i="12"/>
  <c r="BN56" i="12" s="1"/>
  <c r="BB55" i="12"/>
  <c r="BB56" i="12" s="1"/>
  <c r="AP55" i="12"/>
  <c r="AP56" i="12" s="1"/>
  <c r="AD55" i="12"/>
  <c r="AD56" i="12" s="1"/>
  <c r="R55" i="12"/>
  <c r="R56" i="12" s="1"/>
  <c r="BY55" i="12"/>
  <c r="BY56" i="12" s="1"/>
  <c r="BM55" i="12"/>
  <c r="BM56" i="12" s="1"/>
  <c r="BA55" i="12"/>
  <c r="BA56" i="12" s="1"/>
  <c r="AO55" i="12"/>
  <c r="AO56" i="12" s="1"/>
  <c r="AC55" i="12"/>
  <c r="AC56" i="12" s="1"/>
  <c r="Q55" i="12"/>
  <c r="Q56" i="12" s="1"/>
  <c r="BX55" i="12"/>
  <c r="BX56" i="12" s="1"/>
  <c r="BL55" i="12"/>
  <c r="BL56" i="12" s="1"/>
  <c r="AZ55" i="12"/>
  <c r="AZ56" i="12" s="1"/>
  <c r="AN55" i="12"/>
  <c r="AN56" i="12" s="1"/>
  <c r="AB55" i="12"/>
  <c r="AB56" i="12" s="1"/>
  <c r="P55" i="12"/>
  <c r="P56" i="12" s="1"/>
  <c r="BW55" i="12"/>
  <c r="BW56" i="12" s="1"/>
  <c r="BK55" i="12"/>
  <c r="BK56" i="12" s="1"/>
  <c r="AY55" i="12"/>
  <c r="AY56" i="12" s="1"/>
  <c r="AM55" i="12"/>
  <c r="AM56" i="12" s="1"/>
  <c r="AA55" i="12"/>
  <c r="AA56" i="12" s="1"/>
  <c r="O55" i="12"/>
  <c r="O56" i="12" s="1"/>
  <c r="BV55" i="12"/>
  <c r="BV56" i="12" s="1"/>
  <c r="BJ55" i="12"/>
  <c r="BJ56" i="12" s="1"/>
  <c r="AX55" i="12"/>
  <c r="AX56" i="12" s="1"/>
  <c r="AL55" i="12"/>
  <c r="AL56" i="12" s="1"/>
  <c r="Z55" i="12"/>
  <c r="Z56" i="12" s="1"/>
  <c r="N55" i="12"/>
  <c r="N56" i="12" s="1"/>
  <c r="BF55" i="12"/>
  <c r="BF56" i="12" s="1"/>
  <c r="AH55" i="12"/>
  <c r="AH56" i="12" s="1"/>
  <c r="J55" i="12"/>
  <c r="J56" i="12" s="1"/>
  <c r="BE55" i="12"/>
  <c r="BE56" i="12" s="1"/>
  <c r="AG55" i="12"/>
  <c r="AG56" i="12" s="1"/>
  <c r="I55" i="12"/>
  <c r="I56" i="12" s="1"/>
  <c r="AU55" i="12"/>
  <c r="AU56" i="12" s="1"/>
  <c r="BR55" i="12"/>
  <c r="BR56" i="12" s="1"/>
  <c r="AT55" i="12"/>
  <c r="AT56" i="12" s="1"/>
  <c r="BQ55" i="12"/>
  <c r="BQ56" i="12" s="1"/>
  <c r="AR55" i="12"/>
  <c r="AR56" i="12" s="1"/>
  <c r="BH55" i="12"/>
  <c r="BH56" i="12" s="1"/>
  <c r="BS55" i="12"/>
  <c r="BS56" i="12" s="1"/>
  <c r="V55" i="12"/>
  <c r="V56" i="12" s="1"/>
  <c r="AK55" i="12"/>
  <c r="AK56" i="12" s="1"/>
  <c r="L55" i="12"/>
  <c r="L56" i="12" s="1"/>
  <c r="BD55" i="12"/>
  <c r="BD56" i="12" s="1"/>
  <c r="AF55" i="12"/>
  <c r="AF56" i="12" s="1"/>
  <c r="H55" i="12"/>
  <c r="H56" i="12" s="1"/>
  <c r="AV55" i="12"/>
  <c r="AV56" i="12" s="1"/>
  <c r="W55" i="12"/>
  <c r="W56" i="12" s="1"/>
  <c r="AS55" i="12"/>
  <c r="AS56" i="12" s="1"/>
  <c r="T55" i="12"/>
  <c r="T56" i="12" s="1"/>
  <c r="AJ55" i="12"/>
  <c r="AJ56" i="12" s="1"/>
  <c r="BU55" i="12"/>
  <c r="BU56" i="12" s="1"/>
  <c r="AW55" i="12"/>
  <c r="AW56" i="12" s="1"/>
  <c r="Y55" i="12"/>
  <c r="Y56" i="12" s="1"/>
  <c r="BT55" i="12"/>
  <c r="BT56" i="12" s="1"/>
  <c r="U55" i="12"/>
  <c r="U56" i="12" s="1"/>
  <c r="BP55" i="12"/>
  <c r="BP56" i="12" s="1"/>
  <c r="BI55" i="12"/>
  <c r="BI56" i="12" s="1"/>
  <c r="M55" i="12"/>
  <c r="M56" i="12" s="1"/>
  <c r="X55" i="12"/>
  <c r="X56" i="12" s="1"/>
  <c r="K55" i="12"/>
  <c r="K56" i="12" s="1"/>
  <c r="AI55" i="12"/>
  <c r="AI56" i="12" s="1"/>
  <c r="BG55" i="12"/>
  <c r="BG56" i="12" s="1"/>
  <c r="BC60" i="12"/>
  <c r="O60" i="12"/>
  <c r="BF60" i="12"/>
  <c r="AD60" i="12"/>
  <c r="H60" i="12"/>
  <c r="T60" i="12"/>
  <c r="L60" i="12"/>
  <c r="M60" i="12"/>
  <c r="N60" i="12"/>
  <c r="AA60" i="12"/>
  <c r="Q60" i="12"/>
  <c r="AP60" i="12"/>
  <c r="BD60" i="12"/>
  <c r="S60" i="12"/>
  <c r="AE60" i="12"/>
  <c r="AR60" i="12"/>
  <c r="X60" i="12"/>
  <c r="Y60" i="12"/>
  <c r="Z60" i="12"/>
  <c r="AM60" i="12"/>
  <c r="AM72" i="12" s="1"/>
  <c r="AM73" i="12" s="1"/>
  <c r="AM74" i="12" s="1"/>
  <c r="P60" i="12"/>
  <c r="AC60" i="12"/>
  <c r="BB60" i="12"/>
  <c r="AF60" i="12"/>
  <c r="AQ60" i="12"/>
  <c r="BR60" i="12"/>
  <c r="AJ60" i="12"/>
  <c r="AK60" i="12"/>
  <c r="AL60" i="12"/>
  <c r="AY60" i="12"/>
  <c r="AB60" i="12"/>
  <c r="AO60" i="12"/>
  <c r="J60" i="12"/>
  <c r="AG60" i="12"/>
  <c r="BQ60" i="12"/>
  <c r="BE60" i="12"/>
  <c r="AU60" i="12"/>
  <c r="AV60" i="12"/>
  <c r="AW60" i="12"/>
  <c r="AX60" i="12"/>
  <c r="BK60" i="12"/>
  <c r="AN60" i="12"/>
  <c r="BA60" i="12"/>
  <c r="BP60" i="12"/>
  <c r="AH60" i="12"/>
  <c r="AS60" i="12"/>
  <c r="BG60" i="12"/>
  <c r="BH60" i="12"/>
  <c r="BI60" i="12"/>
  <c r="BJ60" i="12"/>
  <c r="BW60" i="12"/>
  <c r="AZ60" i="12"/>
  <c r="BM60" i="12"/>
  <c r="BO60" i="12"/>
  <c r="BN60" i="12"/>
  <c r="BS60" i="12"/>
  <c r="BT60" i="12"/>
  <c r="BU60" i="12"/>
  <c r="BX60" i="12"/>
  <c r="BL60" i="12"/>
  <c r="AA15" i="12"/>
  <c r="X15" i="12"/>
  <c r="M15" i="12"/>
  <c r="N15" i="12"/>
  <c r="BA39" i="12"/>
  <c r="BA40" i="12" s="1"/>
  <c r="BA41" i="12" s="1"/>
  <c r="BS39" i="12"/>
  <c r="BS40" i="12" s="1"/>
  <c r="BS41" i="12" s="1"/>
  <c r="BL44" i="12"/>
  <c r="BL45" i="12" s="1"/>
  <c r="H39" i="12"/>
  <c r="H40" i="12" s="1"/>
  <c r="H41" i="12" s="1"/>
  <c r="BF39" i="12"/>
  <c r="BF40" i="12" s="1"/>
  <c r="BF41" i="12" s="1"/>
  <c r="L15" i="12"/>
  <c r="BK15" i="12"/>
  <c r="K44" i="12"/>
  <c r="K45" i="12" s="1"/>
  <c r="BD15" i="12"/>
  <c r="AD39" i="12"/>
  <c r="AD40" i="12" s="1"/>
  <c r="AD41" i="12" s="1"/>
  <c r="BC15" i="12"/>
  <c r="BA15" i="12"/>
  <c r="AZ15" i="12"/>
  <c r="AQ15" i="12"/>
  <c r="BX15" i="12"/>
  <c r="AN15" i="12"/>
  <c r="BP15" i="12"/>
  <c r="AK44" i="12"/>
  <c r="AK45" i="12" s="1"/>
  <c r="AW39" i="12"/>
  <c r="AW40" i="12" s="1"/>
  <c r="AW41" i="12" s="1"/>
  <c r="BQ15" i="12"/>
  <c r="AJ39" i="12"/>
  <c r="AJ40" i="12" s="1"/>
  <c r="AJ41" i="12" s="1"/>
  <c r="BO15" i="12"/>
  <c r="AK15" i="12"/>
  <c r="BW12" i="12"/>
  <c r="BW13" i="12" s="1"/>
  <c r="H15" i="12"/>
  <c r="AQ39" i="12"/>
  <c r="AQ40" i="12" s="1"/>
  <c r="AQ41" i="12" s="1"/>
  <c r="AO15" i="12"/>
  <c r="AM15" i="12"/>
  <c r="AP39" i="12"/>
  <c r="AP40" i="12" s="1"/>
  <c r="AP41" i="12" s="1"/>
  <c r="N16" i="12"/>
  <c r="BM15" i="12"/>
  <c r="AC15" i="12"/>
  <c r="AL44" i="12"/>
  <c r="AL45" i="12" s="1"/>
  <c r="Z15" i="12"/>
  <c r="K15" i="12"/>
  <c r="T39" i="12"/>
  <c r="T40" i="12" s="1"/>
  <c r="T41" i="12" s="1"/>
  <c r="BX44" i="12"/>
  <c r="BX45" i="12" s="1"/>
  <c r="BY15" i="12"/>
  <c r="BL15" i="12"/>
  <c r="AY15" i="12"/>
  <c r="AL15" i="12"/>
  <c r="Y15" i="12"/>
  <c r="J15" i="12"/>
  <c r="AC39" i="12"/>
  <c r="AC40" i="12" s="1"/>
  <c r="AC41" i="12" s="1"/>
  <c r="R39" i="12"/>
  <c r="R40" i="12" s="1"/>
  <c r="R41" i="12" s="1"/>
  <c r="AU15" i="12"/>
  <c r="U15" i="12"/>
  <c r="AE39" i="12"/>
  <c r="AE40" i="12" s="1"/>
  <c r="AE41" i="12" s="1"/>
  <c r="BC39" i="12"/>
  <c r="BC40" i="12" s="1"/>
  <c r="BC41" i="12" s="1"/>
  <c r="BH39" i="12"/>
  <c r="BH40" i="12" s="1"/>
  <c r="BH41" i="12" s="1"/>
  <c r="AW15" i="12"/>
  <c r="I15" i="12"/>
  <c r="AC12" i="12"/>
  <c r="AC13" i="12" s="1"/>
  <c r="BV44" i="12"/>
  <c r="BV45" i="12" s="1"/>
  <c r="BI15" i="12"/>
  <c r="V15" i="12"/>
  <c r="BH15" i="12"/>
  <c r="AH15" i="12"/>
  <c r="BN39" i="12"/>
  <c r="BN40" i="12" s="1"/>
  <c r="BN41" i="12" s="1"/>
  <c r="AT39" i="12"/>
  <c r="AT40" i="12" s="1"/>
  <c r="AT41" i="12" s="1"/>
  <c r="AN44" i="12"/>
  <c r="AN45" i="12" s="1"/>
  <c r="BT15" i="12"/>
  <c r="BG15" i="12"/>
  <c r="AT15" i="12"/>
  <c r="AG15" i="12"/>
  <c r="T15" i="12"/>
  <c r="BB39" i="12"/>
  <c r="BB40" i="12" s="1"/>
  <c r="BB41" i="12" s="1"/>
  <c r="Q16" i="12"/>
  <c r="BI44" i="12"/>
  <c r="BI45" i="12" s="1"/>
  <c r="BJ15" i="12"/>
  <c r="AJ15" i="12"/>
  <c r="P16" i="12"/>
  <c r="M39" i="12"/>
  <c r="M40" i="12" s="1"/>
  <c r="M41" i="12" s="1"/>
  <c r="L39" i="12"/>
  <c r="L40" i="12" s="1"/>
  <c r="L41" i="12" s="1"/>
  <c r="BV15" i="12"/>
  <c r="AV15" i="12"/>
  <c r="AI15" i="12"/>
  <c r="BU15" i="12"/>
  <c r="AH39" i="12"/>
  <c r="AH40" i="12" s="1"/>
  <c r="AH41" i="12" s="1"/>
  <c r="BG39" i="12"/>
  <c r="BG40" i="12" s="1"/>
  <c r="BG41" i="12" s="1"/>
  <c r="P44" i="12"/>
  <c r="P45" i="12" s="1"/>
  <c r="BS15" i="12"/>
  <c r="BF15" i="12"/>
  <c r="AS15" i="12"/>
  <c r="AF15" i="12"/>
  <c r="S15" i="12"/>
  <c r="W15" i="12"/>
  <c r="BP39" i="12"/>
  <c r="BP40" i="12" s="1"/>
  <c r="BP41" i="12" s="1"/>
  <c r="BU44" i="12"/>
  <c r="BU45" i="12" s="1"/>
  <c r="BR15" i="12"/>
  <c r="BE15" i="12"/>
  <c r="AR15" i="12"/>
  <c r="AE15" i="12"/>
  <c r="O15" i="12"/>
  <c r="BQ39" i="12"/>
  <c r="BQ40" i="12" s="1"/>
  <c r="BQ41" i="12" s="1"/>
  <c r="AG39" i="12"/>
  <c r="AG40" i="12" s="1"/>
  <c r="AG41" i="12" s="1"/>
  <c r="AG12" i="12"/>
  <c r="AG13" i="12" s="1"/>
  <c r="AS39" i="12"/>
  <c r="AS40" i="12" s="1"/>
  <c r="AS41" i="12" s="1"/>
  <c r="BM12" i="12"/>
  <c r="BM13" i="12" s="1"/>
  <c r="BJ44" i="12"/>
  <c r="BJ45" i="12" s="1"/>
  <c r="O16" i="12"/>
  <c r="BO39" i="12"/>
  <c r="BO40" i="12" s="1"/>
  <c r="BO41" i="12" s="1"/>
  <c r="BY12" i="12"/>
  <c r="BY13" i="12" s="1"/>
  <c r="X12" i="12"/>
  <c r="X13" i="12" s="1"/>
  <c r="BK44" i="12"/>
  <c r="BK45" i="12" s="1"/>
  <c r="AM44" i="12"/>
  <c r="AM45" i="12" s="1"/>
  <c r="BL12" i="12"/>
  <c r="BL13" i="12" s="1"/>
  <c r="AO39" i="12"/>
  <c r="AO40" i="12" s="1"/>
  <c r="AO41" i="12" s="1"/>
  <c r="AR39" i="12"/>
  <c r="AR40" i="12" s="1"/>
  <c r="AR41" i="12" s="1"/>
  <c r="BY39" i="12"/>
  <c r="BY40" i="12" s="1"/>
  <c r="BY41" i="12" s="1"/>
  <c r="X39" i="12"/>
  <c r="X40" i="12" s="1"/>
  <c r="X41" i="12" s="1"/>
  <c r="AD12" i="12"/>
  <c r="AD13" i="12" s="1"/>
  <c r="AJ12" i="12"/>
  <c r="AJ13" i="12" s="1"/>
  <c r="O44" i="12"/>
  <c r="O45" i="12" s="1"/>
  <c r="AB44" i="12"/>
  <c r="AB45" i="12" s="1"/>
  <c r="BC12" i="12"/>
  <c r="BC13" i="12" s="1"/>
  <c r="AT12" i="12"/>
  <c r="AT13" i="12" s="1"/>
  <c r="BO12" i="12"/>
  <c r="BO13" i="12" s="1"/>
  <c r="BF12" i="12"/>
  <c r="BF13" i="12" s="1"/>
  <c r="BJ12" i="12"/>
  <c r="BJ13" i="12" s="1"/>
  <c r="T12" i="12"/>
  <c r="T13" i="12" s="1"/>
  <c r="BR12" i="12"/>
  <c r="BR13" i="12" s="1"/>
  <c r="AA12" i="12"/>
  <c r="AA13" i="12" s="1"/>
  <c r="AF39" i="12"/>
  <c r="AF40" i="12" s="1"/>
  <c r="AF41" i="12" s="1"/>
  <c r="BE12" i="12"/>
  <c r="BE13" i="12" s="1"/>
  <c r="R12" i="12"/>
  <c r="R13" i="12" s="1"/>
  <c r="R16" i="12" s="1"/>
  <c r="AN12" i="12"/>
  <c r="AN13" i="12" s="1"/>
  <c r="AL12" i="12"/>
  <c r="AL13" i="12" s="1"/>
  <c r="BW44" i="12"/>
  <c r="BW45" i="12" s="1"/>
  <c r="AZ12" i="12"/>
  <c r="AZ13" i="12" s="1"/>
  <c r="W39" i="12"/>
  <c r="W40" i="12" s="1"/>
  <c r="W41" i="12" s="1"/>
  <c r="Y39" i="12"/>
  <c r="Y40" i="12" s="1"/>
  <c r="Y41" i="12" s="1"/>
  <c r="BH12" i="12"/>
  <c r="BH13" i="12" s="1"/>
  <c r="Z44" i="12"/>
  <c r="Z45" i="12" s="1"/>
  <c r="Z12" i="12"/>
  <c r="Z13" i="12" s="1"/>
  <c r="BT39" i="12"/>
  <c r="BT40" i="12" s="1"/>
  <c r="BT41" i="12" s="1"/>
  <c r="V39" i="12"/>
  <c r="V40" i="12" s="1"/>
  <c r="V41" i="12" s="1"/>
  <c r="AV39" i="12"/>
  <c r="AV40" i="12" s="1"/>
  <c r="AV41" i="12" s="1"/>
  <c r="AU39" i="12"/>
  <c r="AU40" i="12" s="1"/>
  <c r="AU41" i="12" s="1"/>
  <c r="AF12" i="12"/>
  <c r="AF13" i="12" s="1"/>
  <c r="N44" i="12"/>
  <c r="N45" i="12" s="1"/>
  <c r="BV12" i="12"/>
  <c r="BV13" i="12" s="1"/>
  <c r="AR12" i="12"/>
  <c r="AR13" i="12" s="1"/>
  <c r="K16" i="12"/>
  <c r="BK12" i="12"/>
  <c r="BK13" i="12" s="1"/>
  <c r="AO12" i="12"/>
  <c r="AO13" i="12" s="1"/>
  <c r="BX12" i="12"/>
  <c r="BX13" i="12" s="1"/>
  <c r="AY12" i="12"/>
  <c r="AY13" i="12" s="1"/>
  <c r="I39" i="12"/>
  <c r="I40" i="12" s="1"/>
  <c r="I41" i="12" s="1"/>
  <c r="J39" i="12"/>
  <c r="J40" i="12" s="1"/>
  <c r="J41" i="12" s="1"/>
  <c r="AP12" i="12"/>
  <c r="AP13" i="12" s="1"/>
  <c r="AV12" i="12"/>
  <c r="AV13" i="12" s="1"/>
  <c r="AA44" i="12"/>
  <c r="AA45" i="12" s="1"/>
  <c r="BD39" i="12"/>
  <c r="BD40" i="12" s="1"/>
  <c r="BD41" i="12" s="1"/>
  <c r="BM39" i="12"/>
  <c r="BM40" i="12" s="1"/>
  <c r="BM41" i="12" s="1"/>
  <c r="BN12" i="12"/>
  <c r="BN13" i="12" s="1"/>
  <c r="Q39" i="12"/>
  <c r="Q40" i="12" s="1"/>
  <c r="Q41" i="12" s="1"/>
  <c r="M24" i="11"/>
  <c r="N24" i="11" s="1"/>
  <c r="M22" i="11"/>
  <c r="N22" i="11" s="1"/>
  <c r="M21" i="11"/>
  <c r="N21" i="11" s="1"/>
  <c r="M20" i="11"/>
  <c r="N20" i="11" s="1"/>
  <c r="M30" i="11"/>
  <c r="N30" i="11" s="1"/>
  <c r="M18" i="11"/>
  <c r="N18" i="11" s="1"/>
  <c r="M15" i="11"/>
  <c r="N15" i="11" s="1"/>
  <c r="M28" i="11"/>
  <c r="N28" i="11" s="1"/>
  <c r="M29" i="11"/>
  <c r="N29" i="11" s="1"/>
  <c r="M26" i="11"/>
  <c r="N26" i="11" s="1"/>
  <c r="M14" i="11"/>
  <c r="N14" i="11" s="1"/>
  <c r="M17" i="11"/>
  <c r="N17" i="11" s="1"/>
  <c r="M16" i="11"/>
  <c r="N16" i="11" s="1"/>
  <c r="M19" i="11"/>
  <c r="N19" i="11" s="1"/>
  <c r="M31" i="11"/>
  <c r="N31" i="11" s="1"/>
  <c r="BD12" i="12"/>
  <c r="BD13" i="12" s="1"/>
  <c r="AY44" i="12"/>
  <c r="AY45" i="12" s="1"/>
  <c r="AM12" i="12"/>
  <c r="AM13" i="12" s="1"/>
  <c r="BP12" i="12"/>
  <c r="BP13" i="12" s="1"/>
  <c r="BT12" i="12"/>
  <c r="BT13" i="12" s="1"/>
  <c r="U12" i="12"/>
  <c r="U13" i="12" s="1"/>
  <c r="W12" i="12"/>
  <c r="W13" i="12" s="1"/>
  <c r="M16" i="12"/>
  <c r="M12" i="11"/>
  <c r="N12" i="11" s="1"/>
  <c r="I51" i="12"/>
  <c r="J48" i="12" s="1"/>
  <c r="J51" i="12" s="1"/>
  <c r="K48" i="12" s="1"/>
  <c r="K51" i="12" s="1"/>
  <c r="L48" i="12" s="1"/>
  <c r="L51" i="12" s="1"/>
  <c r="M48" i="12" s="1"/>
  <c r="M51" i="12" s="1"/>
  <c r="N48" i="12" s="1"/>
  <c r="N51" i="12" s="1"/>
  <c r="O48" i="12" s="1"/>
  <c r="O51" i="12" s="1"/>
  <c r="P48" i="12" s="1"/>
  <c r="P51" i="12" s="1"/>
  <c r="Q48" i="12" s="1"/>
  <c r="Q51" i="12" s="1"/>
  <c r="R48" i="12" s="1"/>
  <c r="R51" i="12" s="1"/>
  <c r="S48" i="12" s="1"/>
  <c r="S51" i="12" s="1"/>
  <c r="T48" i="12" s="1"/>
  <c r="T51" i="12" s="1"/>
  <c r="U48" i="12" s="1"/>
  <c r="U51" i="12" s="1"/>
  <c r="V48" i="12" s="1"/>
  <c r="V51" i="12" s="1"/>
  <c r="W48" i="12" s="1"/>
  <c r="W51" i="12" s="1"/>
  <c r="X48" i="12" s="1"/>
  <c r="X51" i="12" s="1"/>
  <c r="Y48" i="12" s="1"/>
  <c r="Y51" i="12" s="1"/>
  <c r="Z48" i="12" s="1"/>
  <c r="Z51" i="12" s="1"/>
  <c r="AA48" i="12" s="1"/>
  <c r="AA51" i="12" s="1"/>
  <c r="AB48" i="12" s="1"/>
  <c r="AB51" i="12" s="1"/>
  <c r="AC48" i="12" s="1"/>
  <c r="AC51" i="12" s="1"/>
  <c r="AD48" i="12" s="1"/>
  <c r="AD51" i="12" s="1"/>
  <c r="AE48" i="12" s="1"/>
  <c r="AE51" i="12" s="1"/>
  <c r="AF48" i="12" s="1"/>
  <c r="AF51" i="12" s="1"/>
  <c r="AG48" i="12" s="1"/>
  <c r="AG51" i="12" s="1"/>
  <c r="AH48" i="12" s="1"/>
  <c r="AH51" i="12" s="1"/>
  <c r="AI48" i="12" s="1"/>
  <c r="AI51" i="12" s="1"/>
  <c r="AJ48" i="12" s="1"/>
  <c r="AJ51" i="12" s="1"/>
  <c r="AK48" i="12" s="1"/>
  <c r="AK51" i="12" s="1"/>
  <c r="AL48" i="12" s="1"/>
  <c r="AL51" i="12" s="1"/>
  <c r="AM48" i="12" s="1"/>
  <c r="AM51" i="12" s="1"/>
  <c r="AN48" i="12" s="1"/>
  <c r="AN51" i="12" s="1"/>
  <c r="AO48" i="12" s="1"/>
  <c r="AO51" i="12" s="1"/>
  <c r="AP48" i="12" s="1"/>
  <c r="AP51" i="12" s="1"/>
  <c r="AQ48" i="12" s="1"/>
  <c r="AQ51" i="12" s="1"/>
  <c r="AR48" i="12" s="1"/>
  <c r="AR51" i="12" s="1"/>
  <c r="AS48" i="12" s="1"/>
  <c r="AS51" i="12" s="1"/>
  <c r="AT48" i="12" s="1"/>
  <c r="AT51" i="12" s="1"/>
  <c r="AU48" i="12" s="1"/>
  <c r="AU51" i="12" s="1"/>
  <c r="AV48" i="12" s="1"/>
  <c r="AV51" i="12" s="1"/>
  <c r="AW48" i="12" s="1"/>
  <c r="AW51" i="12" s="1"/>
  <c r="AX48" i="12" s="1"/>
  <c r="AX51" i="12" s="1"/>
  <c r="AY48" i="12" s="1"/>
  <c r="AY51" i="12" s="1"/>
  <c r="AZ48" i="12" s="1"/>
  <c r="AZ51" i="12" s="1"/>
  <c r="BA48" i="12" s="1"/>
  <c r="BA51" i="12" s="1"/>
  <c r="BB48" i="12" s="1"/>
  <c r="BB51" i="12" s="1"/>
  <c r="BC48" i="12" s="1"/>
  <c r="BC51" i="12" s="1"/>
  <c r="BD48" i="12" s="1"/>
  <c r="BD51" i="12" s="1"/>
  <c r="BE48" i="12" s="1"/>
  <c r="BE51" i="12" s="1"/>
  <c r="BF48" i="12" s="1"/>
  <c r="BF51" i="12" s="1"/>
  <c r="BG48" i="12" s="1"/>
  <c r="BG51" i="12" s="1"/>
  <c r="BH48" i="12" s="1"/>
  <c r="BH51" i="12" s="1"/>
  <c r="BI48" i="12" s="1"/>
  <c r="BI51" i="12" s="1"/>
  <c r="BJ48" i="12" s="1"/>
  <c r="BJ51" i="12" s="1"/>
  <c r="BK48" i="12" s="1"/>
  <c r="BK51" i="12" s="1"/>
  <c r="BL48" i="12" s="1"/>
  <c r="BL51" i="12" s="1"/>
  <c r="BM48" i="12" s="1"/>
  <c r="BM51" i="12" s="1"/>
  <c r="BN48" i="12" s="1"/>
  <c r="BN51" i="12" s="1"/>
  <c r="BO48" i="12" s="1"/>
  <c r="BO51" i="12" s="1"/>
  <c r="BP48" i="12" s="1"/>
  <c r="BP51" i="12" s="1"/>
  <c r="BQ48" i="12" s="1"/>
  <c r="BQ51" i="12" s="1"/>
  <c r="BR48" i="12" s="1"/>
  <c r="BR51" i="12" s="1"/>
  <c r="BS48" i="12" s="1"/>
  <c r="BS51" i="12" s="1"/>
  <c r="BT48" i="12" s="1"/>
  <c r="BT51" i="12" s="1"/>
  <c r="BU48" i="12" s="1"/>
  <c r="BU51" i="12" s="1"/>
  <c r="BV48" i="12" s="1"/>
  <c r="BV51" i="12" s="1"/>
  <c r="BW48" i="12" s="1"/>
  <c r="BW51" i="12" s="1"/>
  <c r="BX48" i="12" s="1"/>
  <c r="BX51" i="12" s="1"/>
  <c r="BY48" i="12" s="1"/>
  <c r="BY51" i="12" s="1"/>
  <c r="BE39" i="12"/>
  <c r="BE40" i="12" s="1"/>
  <c r="BE41" i="12" s="1"/>
  <c r="AS12" i="12"/>
  <c r="AS13" i="12" s="1"/>
  <c r="AI12" i="12"/>
  <c r="AI13" i="12" s="1"/>
  <c r="BQ12" i="12"/>
  <c r="BQ13" i="12" s="1"/>
  <c r="AU12" i="12"/>
  <c r="AU13" i="12" s="1"/>
  <c r="Y12" i="12"/>
  <c r="Y13" i="12" s="1"/>
  <c r="J16" i="12"/>
  <c r="BG12" i="12"/>
  <c r="BG13" i="12" s="1"/>
  <c r="AK12" i="12"/>
  <c r="AK13" i="12" s="1"/>
  <c r="AB12" i="12"/>
  <c r="AB13" i="12" s="1"/>
  <c r="S39" i="12"/>
  <c r="S40" i="12" s="1"/>
  <c r="S41" i="12" s="1"/>
  <c r="BR39" i="12"/>
  <c r="BR40" i="12" s="1"/>
  <c r="BR41" i="12" s="1"/>
  <c r="AI39" i="12"/>
  <c r="AI40" i="12" s="1"/>
  <c r="AI41" i="12" s="1"/>
  <c r="U39" i="12"/>
  <c r="U40" i="12" s="1"/>
  <c r="U41" i="12" s="1"/>
  <c r="BA12" i="12"/>
  <c r="BA13" i="12" s="1"/>
  <c r="L16" i="12"/>
  <c r="AX44" i="12"/>
  <c r="AX45" i="12" s="1"/>
  <c r="AZ44" i="12"/>
  <c r="AZ45" i="12" s="1"/>
  <c r="BB12" i="12"/>
  <c r="BB13" i="12" s="1"/>
  <c r="BN15" i="12"/>
  <c r="BB15" i="12"/>
  <c r="AP15" i="12"/>
  <c r="AD15" i="12"/>
  <c r="R15" i="12"/>
  <c r="S12" i="12"/>
  <c r="S13" i="12" s="1"/>
  <c r="BS12" i="12"/>
  <c r="BS13" i="12" s="1"/>
  <c r="BI12" i="12"/>
  <c r="BI13" i="12" s="1"/>
  <c r="Q15" i="12"/>
  <c r="AE12" i="12"/>
  <c r="AE13" i="12" s="1"/>
  <c r="V12" i="12"/>
  <c r="V13" i="12" s="1"/>
  <c r="AW12" i="12"/>
  <c r="AW13" i="12" s="1"/>
  <c r="BU12" i="12"/>
  <c r="BU13" i="12" s="1"/>
  <c r="P15" i="12"/>
  <c r="AQ12" i="12"/>
  <c r="AQ13" i="12" s="1"/>
  <c r="AH12" i="12"/>
  <c r="AH13" i="12" s="1"/>
  <c r="AX12" i="12"/>
  <c r="AX13" i="12" s="1"/>
  <c r="BS57" i="12" l="1"/>
  <c r="BG57" i="12"/>
  <c r="AU57" i="12"/>
  <c r="AI57" i="12"/>
  <c r="W57" i="12"/>
  <c r="K57" i="12"/>
  <c r="BR57" i="12"/>
  <c r="BF57" i="12"/>
  <c r="AT57" i="12"/>
  <c r="AH57" i="12"/>
  <c r="V57" i="12"/>
  <c r="J57" i="12"/>
  <c r="BQ57" i="12"/>
  <c r="BE57" i="12"/>
  <c r="AS57" i="12"/>
  <c r="AG57" i="12"/>
  <c r="U57" i="12"/>
  <c r="I57" i="12"/>
  <c r="BP57" i="12"/>
  <c r="BD57" i="12"/>
  <c r="AR57" i="12"/>
  <c r="AF57" i="12"/>
  <c r="T57" i="12"/>
  <c r="H57" i="12"/>
  <c r="BO57" i="12"/>
  <c r="BC57" i="12"/>
  <c r="AQ57" i="12"/>
  <c r="AE57" i="12"/>
  <c r="S57" i="12"/>
  <c r="BN57" i="12"/>
  <c r="BB57" i="12"/>
  <c r="AP57" i="12"/>
  <c r="AD57" i="12"/>
  <c r="R57" i="12"/>
  <c r="BJ57" i="12"/>
  <c r="AL57" i="12"/>
  <c r="N57" i="12"/>
  <c r="BI57" i="12"/>
  <c r="M57" i="12"/>
  <c r="AA57" i="12"/>
  <c r="Z57" i="12"/>
  <c r="AW57" i="12"/>
  <c r="AV57" i="12"/>
  <c r="Q57" i="12"/>
  <c r="AN57" i="12"/>
  <c r="BK57" i="12"/>
  <c r="AM57" i="12"/>
  <c r="AK57" i="12"/>
  <c r="AY57" i="12"/>
  <c r="AX57" i="12"/>
  <c r="X57" i="12"/>
  <c r="AO57" i="12"/>
  <c r="P57" i="12"/>
  <c r="BH57" i="12"/>
  <c r="AJ57" i="12"/>
  <c r="L57" i="12"/>
  <c r="BX57" i="12"/>
  <c r="BV57" i="12"/>
  <c r="BU57" i="12"/>
  <c r="BY57" i="12"/>
  <c r="BA57" i="12"/>
  <c r="AC57" i="12"/>
  <c r="AZ57" i="12"/>
  <c r="AB57" i="12"/>
  <c r="Y57" i="12"/>
  <c r="BT57" i="12"/>
  <c r="BM57" i="12"/>
  <c r="BW57" i="12"/>
  <c r="O57" i="12"/>
  <c r="BL57" i="12"/>
  <c r="BP16" i="12"/>
  <c r="AF16" i="12"/>
  <c r="AM16" i="12"/>
  <c r="AV16" i="12"/>
  <c r="X16" i="12"/>
  <c r="BQ16" i="12"/>
  <c r="AI16" i="12"/>
  <c r="S16" i="12"/>
  <c r="BI16" i="12"/>
  <c r="AT16" i="12"/>
  <c r="AS16" i="12"/>
  <c r="AL16" i="12"/>
  <c r="AX16" i="12"/>
  <c r="AJ16" i="12"/>
  <c r="AO16" i="12"/>
  <c r="AD16" i="12"/>
  <c r="AC16" i="12"/>
  <c r="AA16" i="12"/>
  <c r="BG16" i="12"/>
  <c r="BN16" i="12"/>
  <c r="BW16" i="12"/>
  <c r="BR16" i="12"/>
  <c r="BO16" i="12"/>
  <c r="AY16" i="12"/>
  <c r="AH16" i="12"/>
  <c r="BX16" i="12"/>
  <c r="BE16" i="12"/>
  <c r="AQ16" i="12"/>
  <c r="AB16" i="12"/>
  <c r="AK16" i="12"/>
  <c r="Z16" i="12"/>
  <c r="BM16" i="12"/>
  <c r="BU16" i="12"/>
  <c r="AW16" i="12"/>
  <c r="BB16" i="12"/>
  <c r="W16" i="12"/>
  <c r="BK16" i="12"/>
  <c r="BH16" i="12"/>
  <c r="T16" i="12"/>
  <c r="AG16" i="12"/>
  <c r="BV16" i="12"/>
  <c r="BS16" i="12"/>
  <c r="BD16" i="12"/>
  <c r="AN16" i="12"/>
  <c r="BY16" i="12"/>
  <c r="V16" i="12"/>
  <c r="Y16" i="12"/>
  <c r="U16" i="12"/>
  <c r="BJ16" i="12"/>
  <c r="AZ16" i="12"/>
  <c r="BA16" i="12"/>
  <c r="AP16" i="12"/>
  <c r="BC16" i="12"/>
  <c r="AE16" i="12"/>
  <c r="AU16" i="12"/>
  <c r="BT16" i="12"/>
  <c r="AR16" i="12"/>
  <c r="BF16" i="12"/>
  <c r="BL16" i="12"/>
  <c r="AK59" i="12" l="1"/>
  <c r="AK77" i="12" s="1"/>
  <c r="AK78" i="12" s="1"/>
  <c r="AK88" i="12" s="1"/>
  <c r="AK58" i="12"/>
  <c r="AK72" i="12" s="1"/>
  <c r="AK73" i="12" s="1"/>
  <c r="AK74" i="12" s="1"/>
  <c r="AK87" i="12" s="1"/>
  <c r="J59" i="12"/>
  <c r="J77" i="12" s="1"/>
  <c r="J78" i="12" s="1"/>
  <c r="J88" i="12" s="1"/>
  <c r="J58" i="12"/>
  <c r="J72" i="12" s="1"/>
  <c r="J73" i="12" s="1"/>
  <c r="J74" i="12" s="1"/>
  <c r="J87" i="12" s="1"/>
  <c r="BJ59" i="12"/>
  <c r="BJ77" i="12" s="1"/>
  <c r="BJ78" i="12" s="1"/>
  <c r="BJ88" i="12" s="1"/>
  <c r="BJ58" i="12"/>
  <c r="BJ72" i="12" s="1"/>
  <c r="BJ73" i="12" s="1"/>
  <c r="BJ74" i="12" s="1"/>
  <c r="BJ87" i="12" s="1"/>
  <c r="BV59" i="12"/>
  <c r="BV77" i="12" s="1"/>
  <c r="BV78" i="12" s="1"/>
  <c r="BV88" i="12" s="1"/>
  <c r="BV58" i="12"/>
  <c r="BV72" i="12" s="1"/>
  <c r="BV73" i="12" s="1"/>
  <c r="BV74" i="12" s="1"/>
  <c r="BV87" i="12" s="1"/>
  <c r="R59" i="12"/>
  <c r="R77" i="12" s="1"/>
  <c r="R78" i="12" s="1"/>
  <c r="R88" i="12" s="1"/>
  <c r="R58" i="12"/>
  <c r="R72" i="12" s="1"/>
  <c r="R73" i="12" s="1"/>
  <c r="R74" i="12" s="1"/>
  <c r="R87" i="12" s="1"/>
  <c r="O59" i="12"/>
  <c r="O77" i="12" s="1"/>
  <c r="O78" i="12" s="1"/>
  <c r="O88" i="12" s="1"/>
  <c r="O58" i="12"/>
  <c r="O72" i="12" s="1"/>
  <c r="O73" i="12" s="1"/>
  <c r="O74" i="12" s="1"/>
  <c r="O87" i="12" s="1"/>
  <c r="AP59" i="12"/>
  <c r="AP77" i="12" s="1"/>
  <c r="AP78" i="12" s="1"/>
  <c r="AP88" i="12" s="1"/>
  <c r="AP58" i="12"/>
  <c r="AP72" i="12" s="1"/>
  <c r="AP73" i="12" s="1"/>
  <c r="AP74" i="12" s="1"/>
  <c r="AP87" i="12" s="1"/>
  <c r="BM59" i="12"/>
  <c r="BM77" i="12" s="1"/>
  <c r="BM78" i="12" s="1"/>
  <c r="BM88" i="12" s="1"/>
  <c r="BM58" i="12"/>
  <c r="BM72" i="12" s="1"/>
  <c r="BM73" i="12" s="1"/>
  <c r="BM74" i="12" s="1"/>
  <c r="BM87" i="12" s="1"/>
  <c r="AV59" i="12"/>
  <c r="AV77" i="12" s="1"/>
  <c r="AV78" i="12" s="1"/>
  <c r="AV88" i="12" s="1"/>
  <c r="AV58" i="12"/>
  <c r="AV72" i="12" s="1"/>
  <c r="AV73" i="12" s="1"/>
  <c r="AV74" i="12" s="1"/>
  <c r="AV87" i="12" s="1"/>
  <c r="BB59" i="12"/>
  <c r="BB77" i="12" s="1"/>
  <c r="BB78" i="12" s="1"/>
  <c r="BB88" i="12" s="1"/>
  <c r="BB58" i="12"/>
  <c r="BB72" i="12" s="1"/>
  <c r="BB73" i="12" s="1"/>
  <c r="BB74" i="12" s="1"/>
  <c r="BB87" i="12" s="1"/>
  <c r="BR59" i="12"/>
  <c r="BR77" i="12" s="1"/>
  <c r="BR78" i="12" s="1"/>
  <c r="BR88" i="12" s="1"/>
  <c r="BR58" i="12"/>
  <c r="BR72" i="12" s="1"/>
  <c r="BR73" i="12" s="1"/>
  <c r="BR74" i="12" s="1"/>
  <c r="BR87" i="12" s="1"/>
  <c r="BT59" i="12"/>
  <c r="BT77" i="12" s="1"/>
  <c r="BT78" i="12" s="1"/>
  <c r="BT88" i="12" s="1"/>
  <c r="BT58" i="12"/>
  <c r="BT72" i="12" s="1"/>
  <c r="BT73" i="12" s="1"/>
  <c r="BT74" i="12" s="1"/>
  <c r="BT87" i="12" s="1"/>
  <c r="BH59" i="12"/>
  <c r="BH77" i="12" s="1"/>
  <c r="BH78" i="12" s="1"/>
  <c r="BH88" i="12" s="1"/>
  <c r="BH58" i="12"/>
  <c r="BH72" i="12" s="1"/>
  <c r="BH73" i="12" s="1"/>
  <c r="BH74" i="12" s="1"/>
  <c r="BH87" i="12" s="1"/>
  <c r="AW59" i="12"/>
  <c r="AW77" i="12" s="1"/>
  <c r="AW78" i="12" s="1"/>
  <c r="AW88" i="12" s="1"/>
  <c r="AW58" i="12"/>
  <c r="AW72" i="12" s="1"/>
  <c r="AW73" i="12" s="1"/>
  <c r="AW74" i="12" s="1"/>
  <c r="AW87" i="12" s="1"/>
  <c r="BN59" i="12"/>
  <c r="BN77" i="12" s="1"/>
  <c r="BN78" i="12" s="1"/>
  <c r="BN88" i="12" s="1"/>
  <c r="BN58" i="12"/>
  <c r="BN72" i="12" s="1"/>
  <c r="BN73" i="12" s="1"/>
  <c r="BN74" i="12" s="1"/>
  <c r="BN87" i="12" s="1"/>
  <c r="I59" i="12"/>
  <c r="I77" i="12" s="1"/>
  <c r="I78" i="12" s="1"/>
  <c r="I88" i="12" s="1"/>
  <c r="I58" i="12"/>
  <c r="I72" i="12" s="1"/>
  <c r="I73" i="12" s="1"/>
  <c r="I74" i="12" s="1"/>
  <c r="I87" i="12" s="1"/>
  <c r="K59" i="12"/>
  <c r="K77" i="12" s="1"/>
  <c r="K78" i="12" s="1"/>
  <c r="K88" i="12" s="1"/>
  <c r="K58" i="12"/>
  <c r="K72" i="12" s="1"/>
  <c r="K73" i="12" s="1"/>
  <c r="K74" i="12" s="1"/>
  <c r="K87" i="12" s="1"/>
  <c r="AF59" i="12"/>
  <c r="AF77" i="12" s="1"/>
  <c r="AF78" i="12" s="1"/>
  <c r="AF88" i="12" s="1"/>
  <c r="AF58" i="12"/>
  <c r="AF72" i="12" s="1"/>
  <c r="AF73" i="12" s="1"/>
  <c r="AF74" i="12" s="1"/>
  <c r="AF87" i="12" s="1"/>
  <c r="L59" i="12"/>
  <c r="L77" i="12" s="1"/>
  <c r="L78" i="12" s="1"/>
  <c r="L88" i="12" s="1"/>
  <c r="L58" i="12"/>
  <c r="L72" i="12" s="1"/>
  <c r="L73" i="12" s="1"/>
  <c r="L74" i="12" s="1"/>
  <c r="L87" i="12" s="1"/>
  <c r="AJ59" i="12"/>
  <c r="AJ77" i="12" s="1"/>
  <c r="AJ78" i="12" s="1"/>
  <c r="AJ88" i="12" s="1"/>
  <c r="AJ58" i="12"/>
  <c r="AJ72" i="12" s="1"/>
  <c r="AJ73" i="12" s="1"/>
  <c r="AJ74" i="12" s="1"/>
  <c r="AJ87" i="12" s="1"/>
  <c r="Y59" i="12"/>
  <c r="Y77" i="12" s="1"/>
  <c r="Y78" i="12" s="1"/>
  <c r="Y88" i="12" s="1"/>
  <c r="Y58" i="12"/>
  <c r="Y72" i="12" s="1"/>
  <c r="Y73" i="12" s="1"/>
  <c r="Y74" i="12" s="1"/>
  <c r="Y87" i="12" s="1"/>
  <c r="P59" i="12"/>
  <c r="P77" i="12" s="1"/>
  <c r="P78" i="12" s="1"/>
  <c r="P88" i="12" s="1"/>
  <c r="P58" i="12"/>
  <c r="P72" i="12" s="1"/>
  <c r="P73" i="12" s="1"/>
  <c r="P74" i="12" s="1"/>
  <c r="P87" i="12" s="1"/>
  <c r="Z59" i="12"/>
  <c r="Z77" i="12" s="1"/>
  <c r="Z78" i="12" s="1"/>
  <c r="Z88" i="12" s="1"/>
  <c r="Z58" i="12"/>
  <c r="Z72" i="12" s="1"/>
  <c r="Z73" i="12" s="1"/>
  <c r="Z74" i="12" s="1"/>
  <c r="Z87" i="12" s="1"/>
  <c r="S59" i="12"/>
  <c r="S77" i="12" s="1"/>
  <c r="S78" i="12" s="1"/>
  <c r="S88" i="12" s="1"/>
  <c r="S58" i="12"/>
  <c r="S72" i="12" s="1"/>
  <c r="S73" i="12" s="1"/>
  <c r="S74" i="12" s="1"/>
  <c r="S87" i="12" s="1"/>
  <c r="U59" i="12"/>
  <c r="U77" i="12" s="1"/>
  <c r="U78" i="12" s="1"/>
  <c r="U88" i="12" s="1"/>
  <c r="U58" i="12"/>
  <c r="U72" i="12" s="1"/>
  <c r="U73" i="12" s="1"/>
  <c r="U74" i="12" s="1"/>
  <c r="U87" i="12" s="1"/>
  <c r="W59" i="12"/>
  <c r="W77" i="12" s="1"/>
  <c r="W78" i="12" s="1"/>
  <c r="W88" i="12" s="1"/>
  <c r="W58" i="12"/>
  <c r="W72" i="12" s="1"/>
  <c r="W73" i="12" s="1"/>
  <c r="W74" i="12" s="1"/>
  <c r="W87" i="12" s="1"/>
  <c r="BY59" i="12"/>
  <c r="BY77" i="12" s="1"/>
  <c r="BY78" i="12" s="1"/>
  <c r="BY88" i="12" s="1"/>
  <c r="BY58" i="12"/>
  <c r="BY72" i="12" s="1"/>
  <c r="BY73" i="12" s="1"/>
  <c r="BY74" i="12" s="1"/>
  <c r="BY87" i="12" s="1"/>
  <c r="H58" i="12"/>
  <c r="H72" i="12" s="1"/>
  <c r="H73" i="12" s="1"/>
  <c r="H74" i="12" s="1"/>
  <c r="H87" i="12" s="1"/>
  <c r="H59" i="12"/>
  <c r="H77" i="12" s="1"/>
  <c r="H78" i="12" s="1"/>
  <c r="H88" i="12" s="1"/>
  <c r="BU59" i="12"/>
  <c r="BU77" i="12" s="1"/>
  <c r="BU78" i="12" s="1"/>
  <c r="BU88" i="12" s="1"/>
  <c r="BU58" i="12"/>
  <c r="BU72" i="12" s="1"/>
  <c r="BU73" i="12" s="1"/>
  <c r="BU74" i="12" s="1"/>
  <c r="BU87" i="12" s="1"/>
  <c r="V59" i="12"/>
  <c r="V77" i="12" s="1"/>
  <c r="V78" i="12" s="1"/>
  <c r="V88" i="12" s="1"/>
  <c r="V58" i="12"/>
  <c r="V72" i="12" s="1"/>
  <c r="V73" i="12" s="1"/>
  <c r="V74" i="12" s="1"/>
  <c r="V87" i="12" s="1"/>
  <c r="BF59" i="12"/>
  <c r="BF77" i="12" s="1"/>
  <c r="BF78" i="12" s="1"/>
  <c r="BF88" i="12" s="1"/>
  <c r="BF58" i="12"/>
  <c r="BF72" i="12" s="1"/>
  <c r="BF73" i="12" s="1"/>
  <c r="BF74" i="12" s="1"/>
  <c r="BF87" i="12" s="1"/>
  <c r="AB59" i="12"/>
  <c r="AB77" i="12" s="1"/>
  <c r="AB78" i="12" s="1"/>
  <c r="AB88" i="12" s="1"/>
  <c r="AB58" i="12"/>
  <c r="AB72" i="12" s="1"/>
  <c r="AB73" i="12" s="1"/>
  <c r="AB74" i="12" s="1"/>
  <c r="AB87" i="12" s="1"/>
  <c r="AO59" i="12"/>
  <c r="AO77" i="12" s="1"/>
  <c r="AO78" i="12" s="1"/>
  <c r="AO88" i="12" s="1"/>
  <c r="AO58" i="12"/>
  <c r="AO72" i="12" s="1"/>
  <c r="AO73" i="12" s="1"/>
  <c r="AO74" i="12" s="1"/>
  <c r="AO87" i="12" s="1"/>
  <c r="AA59" i="12"/>
  <c r="AA77" i="12" s="1"/>
  <c r="AA78" i="12" s="1"/>
  <c r="AA88" i="12" s="1"/>
  <c r="AA58" i="12"/>
  <c r="AA72" i="12" s="1"/>
  <c r="AA73" i="12" s="1"/>
  <c r="AA74" i="12" s="1"/>
  <c r="AA87" i="12" s="1"/>
  <c r="AE59" i="12"/>
  <c r="AE77" i="12" s="1"/>
  <c r="AE78" i="12" s="1"/>
  <c r="AE88" i="12" s="1"/>
  <c r="AE58" i="12"/>
  <c r="AE72" i="12" s="1"/>
  <c r="AE73" i="12" s="1"/>
  <c r="AE74" i="12" s="1"/>
  <c r="AE87" i="12" s="1"/>
  <c r="AG59" i="12"/>
  <c r="AG77" i="12" s="1"/>
  <c r="AG78" i="12" s="1"/>
  <c r="AG88" i="12" s="1"/>
  <c r="AG58" i="12"/>
  <c r="AG72" i="12" s="1"/>
  <c r="AG73" i="12" s="1"/>
  <c r="AG74" i="12" s="1"/>
  <c r="AG87" i="12" s="1"/>
  <c r="AI59" i="12"/>
  <c r="AI77" i="12" s="1"/>
  <c r="AI78" i="12" s="1"/>
  <c r="AI88" i="12" s="1"/>
  <c r="AI58" i="12"/>
  <c r="AI72" i="12" s="1"/>
  <c r="AI73" i="12" s="1"/>
  <c r="AI74" i="12" s="1"/>
  <c r="AI87" i="12" s="1"/>
  <c r="BK59" i="12"/>
  <c r="BK77" i="12" s="1"/>
  <c r="BK78" i="12" s="1"/>
  <c r="BK88" i="12" s="1"/>
  <c r="BK58" i="12"/>
  <c r="BK72" i="12" s="1"/>
  <c r="BK73" i="12" s="1"/>
  <c r="BK74" i="12" s="1"/>
  <c r="BK87" i="12" s="1"/>
  <c r="AR59" i="12"/>
  <c r="AR77" i="12" s="1"/>
  <c r="AR78" i="12" s="1"/>
  <c r="AR88" i="12" s="1"/>
  <c r="AR58" i="12"/>
  <c r="AR72" i="12" s="1"/>
  <c r="AR73" i="12" s="1"/>
  <c r="AR74" i="12" s="1"/>
  <c r="AR87" i="12" s="1"/>
  <c r="AZ59" i="12"/>
  <c r="AZ77" i="12" s="1"/>
  <c r="AZ78" i="12" s="1"/>
  <c r="AZ88" i="12" s="1"/>
  <c r="AZ58" i="12"/>
  <c r="AZ72" i="12" s="1"/>
  <c r="AZ73" i="12" s="1"/>
  <c r="AZ74" i="12" s="1"/>
  <c r="AZ87" i="12" s="1"/>
  <c r="X59" i="12"/>
  <c r="X77" i="12" s="1"/>
  <c r="X78" i="12" s="1"/>
  <c r="X88" i="12" s="1"/>
  <c r="X58" i="12"/>
  <c r="X72" i="12" s="1"/>
  <c r="X73" i="12" s="1"/>
  <c r="X74" i="12" s="1"/>
  <c r="X87" i="12" s="1"/>
  <c r="M59" i="12"/>
  <c r="M77" i="12" s="1"/>
  <c r="M78" i="12" s="1"/>
  <c r="M88" i="12" s="1"/>
  <c r="M58" i="12"/>
  <c r="M72" i="12" s="1"/>
  <c r="M73" i="12" s="1"/>
  <c r="M74" i="12" s="1"/>
  <c r="M87" i="12" s="1"/>
  <c r="AQ59" i="12"/>
  <c r="AQ77" i="12" s="1"/>
  <c r="AQ78" i="12" s="1"/>
  <c r="AQ88" i="12" s="1"/>
  <c r="AQ58" i="12"/>
  <c r="AQ72" i="12" s="1"/>
  <c r="AQ73" i="12" s="1"/>
  <c r="AQ74" i="12" s="1"/>
  <c r="AQ87" i="12" s="1"/>
  <c r="AS59" i="12"/>
  <c r="AS77" i="12" s="1"/>
  <c r="AS78" i="12" s="1"/>
  <c r="AS88" i="12" s="1"/>
  <c r="AS58" i="12"/>
  <c r="AS72" i="12" s="1"/>
  <c r="AS73" i="12" s="1"/>
  <c r="AS74" i="12" s="1"/>
  <c r="AS87" i="12" s="1"/>
  <c r="AU59" i="12"/>
  <c r="AU77" i="12" s="1"/>
  <c r="AU78" i="12" s="1"/>
  <c r="AU88" i="12" s="1"/>
  <c r="AU58" i="12"/>
  <c r="AU72" i="12" s="1"/>
  <c r="AU73" i="12" s="1"/>
  <c r="AU74" i="12" s="1"/>
  <c r="AU87" i="12" s="1"/>
  <c r="AL59" i="12"/>
  <c r="AL77" i="12" s="1"/>
  <c r="AL78" i="12" s="1"/>
  <c r="AL88" i="12" s="1"/>
  <c r="AL58" i="12"/>
  <c r="AL72" i="12" s="1"/>
  <c r="AL73" i="12" s="1"/>
  <c r="AL74" i="12" s="1"/>
  <c r="AL87" i="12" s="1"/>
  <c r="AM59" i="12"/>
  <c r="AM77" i="12" s="1"/>
  <c r="AM78" i="12" s="1"/>
  <c r="AM88" i="12" s="1"/>
  <c r="AM58" i="12"/>
  <c r="BL59" i="12"/>
  <c r="BL77" i="12" s="1"/>
  <c r="BL78" i="12" s="1"/>
  <c r="BL88" i="12" s="1"/>
  <c r="BL58" i="12"/>
  <c r="BL72" i="12" s="1"/>
  <c r="BL73" i="12" s="1"/>
  <c r="BL74" i="12" s="1"/>
  <c r="BL87" i="12" s="1"/>
  <c r="AN59" i="12"/>
  <c r="AN77" i="12" s="1"/>
  <c r="AN78" i="12" s="1"/>
  <c r="AN88" i="12" s="1"/>
  <c r="AN58" i="12"/>
  <c r="AN72" i="12" s="1"/>
  <c r="AN73" i="12" s="1"/>
  <c r="AN74" i="12" s="1"/>
  <c r="AN87" i="12" s="1"/>
  <c r="BD59" i="12"/>
  <c r="BD77" i="12" s="1"/>
  <c r="BD78" i="12" s="1"/>
  <c r="BD88" i="12" s="1"/>
  <c r="BD58" i="12"/>
  <c r="BD72" i="12" s="1"/>
  <c r="BD73" i="12" s="1"/>
  <c r="BD74" i="12" s="1"/>
  <c r="BD87" i="12" s="1"/>
  <c r="AC59" i="12"/>
  <c r="AC77" i="12" s="1"/>
  <c r="AC78" i="12" s="1"/>
  <c r="AC88" i="12" s="1"/>
  <c r="AC58" i="12"/>
  <c r="AC72" i="12" s="1"/>
  <c r="AC73" i="12" s="1"/>
  <c r="AC74" i="12" s="1"/>
  <c r="AC87" i="12" s="1"/>
  <c r="AX59" i="12"/>
  <c r="AX77" i="12" s="1"/>
  <c r="AX78" i="12" s="1"/>
  <c r="AX88" i="12" s="1"/>
  <c r="AX58" i="12"/>
  <c r="AX72" i="12" s="1"/>
  <c r="AX73" i="12" s="1"/>
  <c r="AX74" i="12" s="1"/>
  <c r="AX87" i="12" s="1"/>
  <c r="BI59" i="12"/>
  <c r="BI77" i="12" s="1"/>
  <c r="BI78" i="12" s="1"/>
  <c r="BI88" i="12" s="1"/>
  <c r="BI58" i="12"/>
  <c r="BI72" i="12" s="1"/>
  <c r="BI73" i="12" s="1"/>
  <c r="BI74" i="12" s="1"/>
  <c r="BI87" i="12" s="1"/>
  <c r="BC59" i="12"/>
  <c r="BC77" i="12" s="1"/>
  <c r="BC78" i="12" s="1"/>
  <c r="BC88" i="12" s="1"/>
  <c r="BC58" i="12"/>
  <c r="BC72" i="12" s="1"/>
  <c r="BC73" i="12" s="1"/>
  <c r="BC74" i="12" s="1"/>
  <c r="BC87" i="12" s="1"/>
  <c r="BE59" i="12"/>
  <c r="BE77" i="12" s="1"/>
  <c r="BE78" i="12" s="1"/>
  <c r="BE88" i="12" s="1"/>
  <c r="BE58" i="12"/>
  <c r="BE72" i="12" s="1"/>
  <c r="BE73" i="12" s="1"/>
  <c r="BE74" i="12" s="1"/>
  <c r="BE87" i="12" s="1"/>
  <c r="BG59" i="12"/>
  <c r="BG77" i="12" s="1"/>
  <c r="BG78" i="12" s="1"/>
  <c r="BG88" i="12" s="1"/>
  <c r="BG58" i="12"/>
  <c r="BG72" i="12" s="1"/>
  <c r="BG73" i="12" s="1"/>
  <c r="BG74" i="12" s="1"/>
  <c r="BG87" i="12" s="1"/>
  <c r="T59" i="12"/>
  <c r="T77" i="12" s="1"/>
  <c r="T78" i="12" s="1"/>
  <c r="T88" i="12" s="1"/>
  <c r="T58" i="12"/>
  <c r="T72" i="12" s="1"/>
  <c r="T73" i="12" s="1"/>
  <c r="T74" i="12" s="1"/>
  <c r="T87" i="12" s="1"/>
  <c r="AH59" i="12"/>
  <c r="AH77" i="12" s="1"/>
  <c r="AH78" i="12" s="1"/>
  <c r="AH88" i="12" s="1"/>
  <c r="AH58" i="12"/>
  <c r="AH72" i="12" s="1"/>
  <c r="AH73" i="12" s="1"/>
  <c r="AH74" i="12" s="1"/>
  <c r="AH87" i="12" s="1"/>
  <c r="BX59" i="12"/>
  <c r="BX77" i="12" s="1"/>
  <c r="BX78" i="12" s="1"/>
  <c r="BX88" i="12" s="1"/>
  <c r="BX58" i="12"/>
  <c r="BX72" i="12" s="1"/>
  <c r="BX73" i="12" s="1"/>
  <c r="BX74" i="12" s="1"/>
  <c r="BX87" i="12" s="1"/>
  <c r="AD59" i="12"/>
  <c r="AD77" i="12" s="1"/>
  <c r="AD78" i="12" s="1"/>
  <c r="AD88" i="12" s="1"/>
  <c r="AD58" i="12"/>
  <c r="AD72" i="12" s="1"/>
  <c r="AD73" i="12" s="1"/>
  <c r="AD74" i="12" s="1"/>
  <c r="AD87" i="12" s="1"/>
  <c r="AT59" i="12"/>
  <c r="AT77" i="12" s="1"/>
  <c r="AT78" i="12" s="1"/>
  <c r="AT88" i="12" s="1"/>
  <c r="AT58" i="12"/>
  <c r="AT72" i="12" s="1"/>
  <c r="AT73" i="12" s="1"/>
  <c r="AT74" i="12" s="1"/>
  <c r="AT87" i="12" s="1"/>
  <c r="BW59" i="12"/>
  <c r="BW77" i="12" s="1"/>
  <c r="BW78" i="12" s="1"/>
  <c r="BW88" i="12" s="1"/>
  <c r="BW58" i="12"/>
  <c r="BW72" i="12" s="1"/>
  <c r="BW73" i="12" s="1"/>
  <c r="BW74" i="12" s="1"/>
  <c r="BW87" i="12" s="1"/>
  <c r="Q59" i="12"/>
  <c r="Q77" i="12" s="1"/>
  <c r="Q78" i="12" s="1"/>
  <c r="Q88" i="12" s="1"/>
  <c r="Q58" i="12"/>
  <c r="Q72" i="12" s="1"/>
  <c r="Q73" i="12" s="1"/>
  <c r="Q74" i="12" s="1"/>
  <c r="Q87" i="12" s="1"/>
  <c r="BP59" i="12"/>
  <c r="BP77" i="12" s="1"/>
  <c r="BP78" i="12" s="1"/>
  <c r="BP88" i="12" s="1"/>
  <c r="BP58" i="12"/>
  <c r="BP72" i="12" s="1"/>
  <c r="BP73" i="12" s="1"/>
  <c r="BP74" i="12" s="1"/>
  <c r="BP87" i="12" s="1"/>
  <c r="BA59" i="12"/>
  <c r="BA77" i="12" s="1"/>
  <c r="BA78" i="12" s="1"/>
  <c r="BA88" i="12" s="1"/>
  <c r="BA58" i="12"/>
  <c r="BA72" i="12" s="1"/>
  <c r="BA73" i="12" s="1"/>
  <c r="BA74" i="12" s="1"/>
  <c r="BA87" i="12" s="1"/>
  <c r="AY59" i="12"/>
  <c r="AY77" i="12" s="1"/>
  <c r="AY78" i="12" s="1"/>
  <c r="AY88" i="12" s="1"/>
  <c r="AY58" i="12"/>
  <c r="AY72" i="12" s="1"/>
  <c r="AY73" i="12" s="1"/>
  <c r="AY74" i="12" s="1"/>
  <c r="AY87" i="12" s="1"/>
  <c r="N59" i="12"/>
  <c r="N77" i="12" s="1"/>
  <c r="N78" i="12" s="1"/>
  <c r="N88" i="12" s="1"/>
  <c r="N58" i="12"/>
  <c r="N72" i="12" s="1"/>
  <c r="N73" i="12" s="1"/>
  <c r="N74" i="12" s="1"/>
  <c r="N87" i="12" s="1"/>
  <c r="BO59" i="12"/>
  <c r="BO77" i="12" s="1"/>
  <c r="BO78" i="12" s="1"/>
  <c r="BO88" i="12" s="1"/>
  <c r="BO58" i="12"/>
  <c r="BO72" i="12" s="1"/>
  <c r="BO73" i="12" s="1"/>
  <c r="BO74" i="12" s="1"/>
  <c r="BO87" i="12" s="1"/>
  <c r="BQ59" i="12"/>
  <c r="BQ77" i="12" s="1"/>
  <c r="BQ78" i="12" s="1"/>
  <c r="BQ88" i="12" s="1"/>
  <c r="BQ58" i="12"/>
  <c r="BQ72" i="12" s="1"/>
  <c r="BQ73" i="12" s="1"/>
  <c r="BQ74" i="12" s="1"/>
  <c r="BQ87" i="12" s="1"/>
  <c r="BS59" i="12"/>
  <c r="BS77" i="12" s="1"/>
  <c r="BS78" i="12" s="1"/>
  <c r="BS88" i="12" s="1"/>
  <c r="BS58" i="12"/>
  <c r="BS72" i="12" s="1"/>
  <c r="BS73" i="12" s="1"/>
  <c r="BS74" i="12" s="1"/>
  <c r="BS87" i="12" s="1"/>
  <c r="I10" i="11"/>
  <c r="I13" i="11"/>
  <c r="E23" i="11"/>
  <c r="I23" i="11"/>
  <c r="L23" i="11"/>
  <c r="M23" i="11"/>
  <c r="N23" i="11"/>
  <c r="E25" i="11"/>
  <c r="L25" i="11"/>
  <c r="M25" i="11"/>
  <c r="N25" i="11"/>
  <c r="E27" i="11"/>
  <c r="G27" i="11"/>
  <c r="I27" i="11"/>
  <c r="L27" i="11"/>
  <c r="M27" i="11"/>
  <c r="N27" i="11"/>
  <c r="I28" i="11"/>
  <c r="E32" i="11"/>
  <c r="I32" i="11"/>
  <c r="L32" i="11"/>
  <c r="N32" i="11"/>
  <c r="E33" i="11"/>
  <c r="I33" i="11"/>
  <c r="J33" i="11"/>
  <c r="L33" i="11"/>
  <c r="M33" i="11"/>
  <c r="N33" i="11"/>
  <c r="E38" i="11"/>
  <c r="E39" i="11"/>
  <c r="E40" i="11"/>
  <c r="E47" i="11"/>
  <c r="M47" i="11"/>
  <c r="N47" i="11"/>
  <c r="E48" i="11"/>
  <c r="N48" i="11"/>
  <c r="E50" i="11"/>
  <c r="N50" i="11"/>
  <c r="E51" i="11"/>
</calcChain>
</file>

<file path=xl/sharedStrings.xml><?xml version="1.0" encoding="utf-8"?>
<sst xmlns="http://schemas.openxmlformats.org/spreadsheetml/2006/main" count="587" uniqueCount="207">
  <si>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</si>
  <si>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</si>
  <si>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</si>
  <si>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</si>
  <si>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</si>
  <si>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</si>
  <si>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</si>
  <si>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</si>
  <si>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</si>
  <si>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</si>
  <si>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</si>
  <si>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</si>
  <si>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</si>
  <si>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</si>
  <si>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</si>
  <si>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</si>
  <si>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</si>
  <si>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</si>
  <si>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</si>
  <si>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</si>
  <si>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</si>
  <si>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</si>
  <si>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</si>
  <si>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</si>
  <si>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</si>
  <si>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</si>
  <si>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</si>
  <si>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</si>
  <si>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</si>
  <si>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</si>
  <si>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</si>
  <si>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</si>
  <si>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</si>
  <si>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</si>
  <si>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</si>
  <si>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</si>
  <si>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</si>
  <si>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</si>
  <si>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</si>
  <si>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</si>
  <si>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</si>
  <si>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</si>
  <si>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</si>
  <si>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</si>
  <si>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</si>
  <si>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</si>
  <si>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</si>
  <si>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</si>
  <si>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</si>
  <si>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</si>
  <si>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</si>
  <si>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</si>
  <si>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</si>
  <si>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</si>
  <si>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</si>
  <si>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</si>
  <si>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</si>
  <si>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</si>
  <si>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</si>
  <si>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</si>
  <si>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</si>
  <si>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</si>
  <si>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</si>
  <si>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</si>
  <si>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</si>
  <si>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</si>
  <si>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</si>
  <si>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</si>
  <si>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</si>
  <si>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</si>
  <si>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</si>
  <si>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</si>
  <si>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</si>
  <si>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</si>
  <si>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</si>
  <si>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</si>
  <si>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</si>
  <si>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</si>
  <si>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</si>
  <si>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</si>
  <si>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</si>
  <si>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</si>
  <si>
    <t>투자비 산정</t>
    <phoneticPr fontId="1" type="noConversion"/>
  </si>
  <si>
    <t>매입가격</t>
    <phoneticPr fontId="1" type="noConversion"/>
  </si>
  <si>
    <t>토지분</t>
    <phoneticPr fontId="1" type="noConversion"/>
  </si>
  <si>
    <t>건물분</t>
    <phoneticPr fontId="1" type="noConversion"/>
  </si>
  <si>
    <t>부대비용</t>
    <phoneticPr fontId="1" type="noConversion"/>
  </si>
  <si>
    <t>AMC 매입수수료</t>
    <phoneticPr fontId="1" type="noConversion"/>
  </si>
  <si>
    <t>실사/자문수수료</t>
    <phoneticPr fontId="1" type="noConversion"/>
  </si>
  <si>
    <t>- 감정평가</t>
    <phoneticPr fontId="1" type="noConversion"/>
  </si>
  <si>
    <t>- 법률실사</t>
    <phoneticPr fontId="1" type="noConversion"/>
  </si>
  <si>
    <t>- 재무실사</t>
    <phoneticPr fontId="1" type="noConversion"/>
  </si>
  <si>
    <t>- 시장실사</t>
    <phoneticPr fontId="1" type="noConversion"/>
  </si>
  <si>
    <t>- 물리실사</t>
    <phoneticPr fontId="1" type="noConversion"/>
  </si>
  <si>
    <t>- 취득관련 법무사 비용</t>
    <phoneticPr fontId="1" type="noConversion"/>
  </si>
  <si>
    <t>- 실사 예비비</t>
    <phoneticPr fontId="1" type="noConversion"/>
  </si>
  <si>
    <t>금융비용</t>
    <phoneticPr fontId="1" type="noConversion"/>
  </si>
  <si>
    <t>담보신탁 비용</t>
    <phoneticPr fontId="1" type="noConversion"/>
  </si>
  <si>
    <t>선취 수수료</t>
    <phoneticPr fontId="1" type="noConversion"/>
  </si>
  <si>
    <t>총액인수 수수료</t>
    <phoneticPr fontId="1" type="noConversion"/>
  </si>
  <si>
    <t>취득세</t>
    <phoneticPr fontId="1" type="noConversion"/>
  </si>
  <si>
    <t>주식발행비용</t>
    <phoneticPr fontId="1" type="noConversion"/>
  </si>
  <si>
    <t>등록면허세</t>
    <phoneticPr fontId="1" type="noConversion"/>
  </si>
  <si>
    <t>지방교육세</t>
    <phoneticPr fontId="1" type="noConversion"/>
  </si>
  <si>
    <t>법무사 수수료</t>
    <phoneticPr fontId="1" type="noConversion"/>
  </si>
  <si>
    <t>매입세액 불공제액</t>
    <phoneticPr fontId="1" type="noConversion"/>
  </si>
  <si>
    <t>금액</t>
    <phoneticPr fontId="1" type="noConversion"/>
  </si>
  <si>
    <t>공시지가의</t>
    <phoneticPr fontId="1" type="noConversion"/>
  </si>
  <si>
    <t>배</t>
    <phoneticPr fontId="1" type="noConversion"/>
  </si>
  <si>
    <t>건물비율</t>
    <phoneticPr fontId="1" type="noConversion"/>
  </si>
  <si>
    <t>매입가격의</t>
    <phoneticPr fontId="1" type="noConversion"/>
  </si>
  <si>
    <t>견적가</t>
    <phoneticPr fontId="1" type="noConversion"/>
  </si>
  <si>
    <t>재원조달계획 참조</t>
    <phoneticPr fontId="1" type="noConversion"/>
  </si>
  <si>
    <t>과세표준의</t>
    <phoneticPr fontId="1" type="noConversion"/>
  </si>
  <si>
    <t>자본금의</t>
    <phoneticPr fontId="1" type="noConversion"/>
  </si>
  <si>
    <t>산정근거</t>
    <phoneticPr fontId="1" type="noConversion"/>
  </si>
  <si>
    <t>비율</t>
    <phoneticPr fontId="1" type="noConversion"/>
  </si>
  <si>
    <t>과세표준</t>
    <phoneticPr fontId="1" type="noConversion"/>
  </si>
  <si>
    <t>VAT과세</t>
    <phoneticPr fontId="1" type="noConversion"/>
  </si>
  <si>
    <t>VAT합계</t>
    <phoneticPr fontId="1" type="noConversion"/>
  </si>
  <si>
    <t>건물분VAT</t>
    <phoneticPr fontId="1" type="noConversion"/>
  </si>
  <si>
    <t>토지분VAT</t>
    <phoneticPr fontId="1" type="noConversion"/>
  </si>
  <si>
    <t>조달 필요액</t>
    <phoneticPr fontId="1" type="noConversion"/>
  </si>
  <si>
    <t>투자비</t>
    <phoneticPr fontId="1" type="noConversion"/>
  </si>
  <si>
    <t>VAT건물분(환급분)</t>
    <phoneticPr fontId="1" type="noConversion"/>
  </si>
  <si>
    <t>재원조달 계획</t>
    <phoneticPr fontId="1" type="noConversion"/>
  </si>
  <si>
    <t>자기자본</t>
    <phoneticPr fontId="1" type="noConversion"/>
  </si>
  <si>
    <t>보통주</t>
    <phoneticPr fontId="1" type="noConversion"/>
  </si>
  <si>
    <t>우선주</t>
    <phoneticPr fontId="1" type="noConversion"/>
  </si>
  <si>
    <t>소계</t>
    <phoneticPr fontId="1" type="noConversion"/>
  </si>
  <si>
    <t>타인자본</t>
    <phoneticPr fontId="1" type="noConversion"/>
  </si>
  <si>
    <t>담보대출</t>
    <phoneticPr fontId="1" type="noConversion"/>
  </si>
  <si>
    <t>VAT Loan</t>
    <phoneticPr fontId="1" type="noConversion"/>
  </si>
  <si>
    <t>주1) 보증금이 담보대출에 선행한다고 가정</t>
    <phoneticPr fontId="1" type="noConversion"/>
  </si>
  <si>
    <t>VAT환급일</t>
    <phoneticPr fontId="1" type="noConversion"/>
  </si>
  <si>
    <t>증자일</t>
    <phoneticPr fontId="1" type="noConversion"/>
  </si>
  <si>
    <t>누적배당률</t>
    <phoneticPr fontId="1" type="noConversion"/>
  </si>
  <si>
    <t>인출일</t>
    <phoneticPr fontId="1" type="noConversion"/>
  </si>
  <si>
    <t>상환일</t>
    <phoneticPr fontId="1" type="noConversion"/>
  </si>
  <si>
    <t>대출기간</t>
    <phoneticPr fontId="1" type="noConversion"/>
  </si>
  <si>
    <t>연 이자율</t>
    <phoneticPr fontId="1" type="noConversion"/>
  </si>
  <si>
    <t>선취수수료</t>
    <phoneticPr fontId="1" type="noConversion"/>
  </si>
  <si>
    <t>All-In 이자율</t>
    <phoneticPr fontId="1" type="noConversion"/>
  </si>
  <si>
    <t>LTV</t>
    <phoneticPr fontId="1" type="noConversion"/>
  </si>
  <si>
    <t>&lt;&lt; 상반기에 취득했기 때문(하반기라면 2월)</t>
    <phoneticPr fontId="1" type="noConversion"/>
  </si>
  <si>
    <t>N/A</t>
    <phoneticPr fontId="1" type="noConversion"/>
  </si>
  <si>
    <t>매각차익분배</t>
    <phoneticPr fontId="1" type="noConversion"/>
  </si>
  <si>
    <t>총액인수수수료</t>
    <phoneticPr fontId="1" type="noConversion"/>
  </si>
  <si>
    <t>이자지급방식</t>
    <phoneticPr fontId="1" type="noConversion"/>
  </si>
  <si>
    <t>Date</t>
    <phoneticPr fontId="1" type="noConversion"/>
  </si>
  <si>
    <t>회계기간</t>
    <phoneticPr fontId="1" type="noConversion"/>
  </si>
  <si>
    <t>운영연차</t>
    <phoneticPr fontId="1" type="noConversion"/>
  </si>
  <si>
    <t>운영기간 index</t>
    <phoneticPr fontId="1" type="noConversion"/>
  </si>
  <si>
    <t>누적운영기간 index</t>
    <phoneticPr fontId="1" type="noConversion"/>
  </si>
  <si>
    <t>mod함수 index</t>
    <phoneticPr fontId="1" type="noConversion"/>
  </si>
  <si>
    <t>1. 현재 Rent-roll</t>
    <phoneticPr fontId="1" type="noConversion"/>
  </si>
  <si>
    <t>계약기간 index</t>
    <phoneticPr fontId="1" type="noConversion"/>
  </si>
  <si>
    <t>계약종료일</t>
    <phoneticPr fontId="1" type="noConversion"/>
  </si>
  <si>
    <t>명목임대료</t>
    <phoneticPr fontId="1" type="noConversion"/>
  </si>
  <si>
    <t>렌트프리</t>
    <phoneticPr fontId="1" type="noConversion"/>
  </si>
  <si>
    <t>임대면적</t>
    <phoneticPr fontId="1" type="noConversion"/>
  </si>
  <si>
    <t>관리비</t>
    <phoneticPr fontId="1" type="noConversion"/>
  </si>
  <si>
    <t>1.1 임대료 수입</t>
    <phoneticPr fontId="1" type="noConversion"/>
  </si>
  <si>
    <t>명목 월임대료(원/평)</t>
    <phoneticPr fontId="1" type="noConversion"/>
  </si>
  <si>
    <t>실질 월임대료(원/평)</t>
    <phoneticPr fontId="1" type="noConversion"/>
  </si>
  <si>
    <t>임대료 수입 합계</t>
    <phoneticPr fontId="1" type="noConversion"/>
  </si>
  <si>
    <t>1.2 관리비 수입</t>
    <phoneticPr fontId="1" type="noConversion"/>
  </si>
  <si>
    <t>월관리비(원/평)</t>
    <phoneticPr fontId="1" type="noConversion"/>
  </si>
  <si>
    <t>관리비 수입 합계</t>
    <phoneticPr fontId="1" type="noConversion"/>
  </si>
  <si>
    <t>1.3 보증금 현금흐름</t>
    <phoneticPr fontId="1" type="noConversion"/>
  </si>
  <si>
    <t>기초</t>
    <phoneticPr fontId="1" type="noConversion"/>
  </si>
  <si>
    <t>유입</t>
    <phoneticPr fontId="1" type="noConversion"/>
  </si>
  <si>
    <t>반환</t>
    <phoneticPr fontId="1" type="noConversion"/>
  </si>
  <si>
    <t>기말</t>
    <phoneticPr fontId="1" type="noConversion"/>
  </si>
  <si>
    <t>신규 Rent-roll 가정</t>
    <phoneticPr fontId="1" type="noConversion"/>
  </si>
  <si>
    <t>Downtime</t>
    <phoneticPr fontId="1" type="noConversion"/>
  </si>
  <si>
    <t>(개월)</t>
    <phoneticPr fontId="1" type="noConversion"/>
  </si>
  <si>
    <t>Fit-out</t>
    <phoneticPr fontId="1" type="noConversion"/>
  </si>
  <si>
    <t>Rent-free</t>
    <phoneticPr fontId="1" type="noConversion"/>
  </si>
  <si>
    <t>(원/평)</t>
    <phoneticPr fontId="1" type="noConversion"/>
  </si>
  <si>
    <t>연상승률</t>
    <phoneticPr fontId="1" type="noConversion"/>
  </si>
  <si>
    <t>임대료</t>
    <phoneticPr fontId="1" type="noConversion"/>
  </si>
  <si>
    <t>(백만원)</t>
    <phoneticPr fontId="1" type="noConversion"/>
  </si>
  <si>
    <t>2. 신규 Rent-roll 기준</t>
    <phoneticPr fontId="1" type="noConversion"/>
  </si>
  <si>
    <t>계약시작일</t>
    <phoneticPr fontId="1" type="noConversion"/>
  </si>
  <si>
    <t>명목임대료(월)</t>
    <phoneticPr fontId="1" type="noConversion"/>
  </si>
  <si>
    <t>Fit-out(개월)</t>
    <phoneticPr fontId="1" type="noConversion"/>
  </si>
  <si>
    <t>Rent-free(월)</t>
    <phoneticPr fontId="1" type="noConversion"/>
  </si>
  <si>
    <t>관리비(원)</t>
    <phoneticPr fontId="1" type="noConversion"/>
  </si>
  <si>
    <t>임대료상승률</t>
    <phoneticPr fontId="1" type="noConversion"/>
  </si>
  <si>
    <t>관리비상승률</t>
    <phoneticPr fontId="1" type="noConversion"/>
  </si>
  <si>
    <t>Fit-out종료시점</t>
    <phoneticPr fontId="1" type="noConversion"/>
  </si>
  <si>
    <t>계약기간index</t>
    <phoneticPr fontId="1" type="noConversion"/>
  </si>
  <si>
    <t>누적계약기간index</t>
    <phoneticPr fontId="1" type="noConversion"/>
  </si>
  <si>
    <t>12개월index</t>
    <phoneticPr fontId="1" type="noConversion"/>
  </si>
  <si>
    <t>계약연차</t>
    <phoneticPr fontId="1" type="noConversion"/>
  </si>
  <si>
    <t>임대료상승률index</t>
    <phoneticPr fontId="1" type="noConversion"/>
  </si>
  <si>
    <t>관리비상승률index</t>
    <phoneticPr fontId="1" type="noConversion"/>
  </si>
  <si>
    <t>Fit-out기간index</t>
    <phoneticPr fontId="1" type="noConversion"/>
  </si>
  <si>
    <t>3. 현재 + 신규 계약기준</t>
    <phoneticPr fontId="1" type="noConversion"/>
  </si>
  <si>
    <t>운영수입 합계</t>
    <phoneticPr fontId="1" type="noConversion"/>
  </si>
  <si>
    <t>임대료수입 합계</t>
    <phoneticPr fontId="1" type="noConversion"/>
  </si>
  <si>
    <t>관리비수입 합계</t>
    <phoneticPr fontId="1" type="noConversion"/>
  </si>
  <si>
    <t>보증금 현금흐름 합계</t>
    <phoneticPr fontId="1" type="noConversion"/>
  </si>
  <si>
    <t>보증금 기초</t>
    <phoneticPr fontId="1" type="noConversion"/>
  </si>
  <si>
    <t>보증금 기말</t>
    <phoneticPr fontId="1" type="noConversion"/>
  </si>
  <si>
    <t>보증금 평균잔고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</si>
</sst>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  <numFmt numFmtId="182" formatCode="#,##0.0_);[Red]\(#,##0.0\);\-_)"/>
    <numFmt numFmtId="183" formatCode="0.0%"/>
    <numFmt numFmtId="184" formatCode="#,##0&quot;개&quot;&quot;월&quot;_);[Red]\(#,##0\);\-_)&quot;개&quot;&quot;월&quot;"/>
    <numFmt numFmtId="185" formatCode="#,##0&quot;개&quot;&quot;월&quot;\ &quot;후&quot;&quot;취&quot;_);[Red]\(#,##0\);\-_)"/>
    <numFmt numFmtId="186" formatCode="#,##0&quot;개&quot;&quot;월&quot;_);[Red]\(#,##0\);\-_)"/>
    <numFmt numFmtId="187" formatCode="#,##0&quot;기&quot;_);[Red]\(#,##0\);\-_)"/>
    <numFmt numFmtId="188" formatCode="#,##0&quot;년차&quot;_);[Red]\(#,##0\);\-_)"/>
    <numFmt numFmtId="189" formatCode="#,##0&quot;원&quot;_);[Red]\(#,##0\);\-_)"/>
    <numFmt numFmtId="190" formatCode="#,##0&quot;평&quot;_);[Red]\(#,##0\);\-_)"/>
    <numFmt numFmtId="191" formatCode="#,##0&quot;년&quot;&quot;차&quot;_);[Red]\(#,##0\);\-_)"/>
  </numFmts>
  <fonts count="16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KoPubWorld돋움체 Medium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11" fillId="7" borderId="0" xfId="0" applyNumberFormat="1" applyFont="1" applyFill="1">
      <alignment vertical="center"/>
    </xf>
    <xf numFmtId="176" fontId="3" fillId="9" borderId="0" xfId="0" applyNumberFormat="1" applyFont="1" applyFill="1">
      <alignment vertical="center"/>
    </xf>
    <xf numFmtId="176" fontId="3" fillId="9" borderId="16" xfId="0" applyNumberFormat="1" applyFont="1" applyFill="1" applyBorder="1">
      <alignment vertical="center"/>
    </xf>
    <xf numFmtId="176" fontId="9" fillId="0" borderId="0" xfId="0" quotePrefix="1" applyNumberFormat="1" applyFont="1">
      <alignment vertical="center"/>
    </xf>
    <xf numFmtId="176" fontId="3" fillId="0" borderId="18" xfId="0" applyNumberFormat="1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176" fontId="3" fillId="0" borderId="19" xfId="0" applyNumberFormat="1" applyFont="1" applyBorder="1">
      <alignment vertical="center"/>
    </xf>
    <xf numFmtId="176" fontId="3" fillId="0" borderId="20" xfId="0" applyNumberFormat="1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2" xfId="0" applyNumberFormat="1" applyFont="1" applyBorder="1">
      <alignment vertical="center"/>
    </xf>
    <xf numFmtId="176" fontId="9" fillId="0" borderId="18" xfId="0" quotePrefix="1" applyNumberFormat="1" applyFont="1" applyBorder="1">
      <alignment vertical="center"/>
    </xf>
    <xf numFmtId="176" fontId="9" fillId="0" borderId="17" xfId="0" quotePrefix="1" applyNumberFormat="1" applyFont="1" applyBorder="1">
      <alignment vertical="center"/>
    </xf>
    <xf numFmtId="182" fontId="5" fillId="2" borderId="0" xfId="0" applyNumberFormat="1" applyFont="1" applyFill="1">
      <alignment vertical="center"/>
    </xf>
    <xf numFmtId="183" fontId="12" fillId="0" borderId="16" xfId="1" applyNumberFormat="1" applyFont="1" applyBorder="1">
      <alignment vertical="center"/>
    </xf>
    <xf numFmtId="10" fontId="5" fillId="2" borderId="20" xfId="1" applyNumberFormat="1" applyFont="1" applyFill="1" applyBorder="1">
      <alignment vertical="center"/>
    </xf>
    <xf numFmtId="176" fontId="5" fillId="2" borderId="16" xfId="0" applyNumberFormat="1" applyFont="1" applyFill="1" applyBorder="1">
      <alignment vertical="center"/>
    </xf>
    <xf numFmtId="176" fontId="5" fillId="2" borderId="20" xfId="0" applyNumberFormat="1" applyFont="1" applyFill="1" applyBorder="1">
      <alignment vertical="center"/>
    </xf>
    <xf numFmtId="176" fontId="5" fillId="10" borderId="0" xfId="0" applyNumberFormat="1" applyFont="1" applyFill="1">
      <alignment vertical="center"/>
    </xf>
    <xf numFmtId="10" fontId="5" fillId="2" borderId="16" xfId="1" applyNumberFormat="1" applyFont="1" applyFill="1" applyBorder="1">
      <alignment vertical="center"/>
    </xf>
    <xf numFmtId="10" fontId="5" fillId="2" borderId="0" xfId="1" applyNumberFormat="1" applyFont="1" applyFill="1" applyBorder="1">
      <alignment vertical="center"/>
    </xf>
    <xf numFmtId="9" fontId="5" fillId="2" borderId="0" xfId="1" applyFont="1" applyFill="1" applyBorder="1">
      <alignment vertical="center"/>
    </xf>
    <xf numFmtId="9" fontId="12" fillId="0" borderId="20" xfId="1" applyFont="1" applyBorder="1">
      <alignment vertical="center"/>
    </xf>
    <xf numFmtId="9" fontId="12" fillId="0" borderId="16" xfId="1" applyFont="1" applyBorder="1">
      <alignment vertical="center"/>
    </xf>
    <xf numFmtId="9" fontId="12" fillId="0" borderId="0" xfId="1" applyFont="1" applyBorder="1">
      <alignment vertical="center"/>
    </xf>
    <xf numFmtId="183" fontId="12" fillId="0" borderId="0" xfId="1" applyNumberFormat="1" applyFont="1">
      <alignment vertical="center"/>
    </xf>
    <xf numFmtId="176" fontId="3" fillId="0" borderId="24" xfId="0" applyNumberFormat="1" applyFont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3" fillId="2" borderId="25" xfId="0" applyNumberFormat="1" applyFont="1" applyFill="1" applyBorder="1">
      <alignment vertical="center"/>
    </xf>
    <xf numFmtId="176" fontId="5" fillId="2" borderId="19" xfId="0" applyNumberFormat="1" applyFont="1" applyFill="1" applyBorder="1">
      <alignment vertical="center"/>
    </xf>
    <xf numFmtId="176" fontId="5" fillId="2" borderId="24" xfId="0" applyNumberFormat="1" applyFont="1" applyFill="1" applyBorder="1">
      <alignment vertical="center"/>
    </xf>
    <xf numFmtId="176" fontId="5" fillId="2" borderId="17" xfId="0" applyNumberFormat="1" applyFont="1" applyFill="1" applyBorder="1">
      <alignment vertical="center"/>
    </xf>
    <xf numFmtId="176" fontId="5" fillId="2" borderId="21" xfId="0" applyNumberFormat="1" applyFont="1" applyFill="1" applyBorder="1">
      <alignment vertical="center"/>
    </xf>
    <xf numFmtId="176" fontId="5" fillId="0" borderId="18" xfId="0" applyNumberFormat="1" applyFont="1" applyBorder="1">
      <alignment vertical="center"/>
    </xf>
    <xf numFmtId="176" fontId="5" fillId="0" borderId="25" xfId="0" applyNumberFormat="1" applyFont="1" applyBorder="1">
      <alignment vertical="center"/>
    </xf>
    <xf numFmtId="176" fontId="5" fillId="2" borderId="18" xfId="0" applyNumberFormat="1" applyFont="1" applyFill="1" applyBorder="1">
      <alignment vertical="center"/>
    </xf>
    <xf numFmtId="176" fontId="5" fillId="2" borderId="25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9" fontId="12" fillId="4" borderId="14" xfId="1" applyFont="1" applyFill="1" applyBorder="1">
      <alignment vertical="center"/>
    </xf>
    <xf numFmtId="179" fontId="3" fillId="0" borderId="20" xfId="0" applyNumberFormat="1" applyFont="1" applyBorder="1">
      <alignment vertical="center"/>
    </xf>
    <xf numFmtId="179" fontId="3" fillId="0" borderId="16" xfId="0" applyNumberFormat="1" applyFont="1" applyBorder="1">
      <alignment vertical="center"/>
    </xf>
    <xf numFmtId="10" fontId="3" fillId="0" borderId="20" xfId="1" applyNumberFormat="1" applyFont="1" applyBorder="1">
      <alignment vertical="center"/>
    </xf>
    <xf numFmtId="176" fontId="3" fillId="9" borderId="0" xfId="0" applyNumberFormat="1" applyFont="1" applyFill="1" applyAlignment="1">
      <alignment horizontal="center" vertical="center"/>
    </xf>
    <xf numFmtId="176" fontId="14" fillId="10" borderId="16" xfId="0" applyNumberFormat="1" applyFont="1" applyFill="1" applyBorder="1">
      <alignment vertical="center"/>
    </xf>
    <xf numFmtId="176" fontId="14" fillId="0" borderId="16" xfId="0" applyNumberFormat="1" applyFont="1" applyBorder="1">
      <alignment vertical="center"/>
    </xf>
    <xf numFmtId="184" fontId="3" fillId="0" borderId="20" xfId="0" applyNumberFormat="1" applyFont="1" applyBorder="1">
      <alignment vertical="center"/>
    </xf>
    <xf numFmtId="10" fontId="3" fillId="0" borderId="0" xfId="1" applyNumberFormat="1" applyFont="1" applyBorder="1">
      <alignment vertical="center"/>
    </xf>
    <xf numFmtId="185" fontId="5" fillId="2" borderId="20" xfId="0" applyNumberFormat="1" applyFont="1" applyFill="1" applyBorder="1">
      <alignment vertical="center"/>
    </xf>
    <xf numFmtId="10" fontId="15" fillId="0" borderId="20" xfId="1" applyNumberFormat="1" applyFont="1" applyBorder="1">
      <alignment vertical="center"/>
    </xf>
    <xf numFmtId="183" fontId="15" fillId="0" borderId="20" xfId="1" applyNumberFormat="1" applyFont="1" applyBorder="1">
      <alignment vertical="center"/>
    </xf>
    <xf numFmtId="186" fontId="3" fillId="0" borderId="0" xfId="0" applyNumberFormat="1" applyFont="1">
      <alignment vertical="center"/>
    </xf>
    <xf numFmtId="185" fontId="5" fillId="2" borderId="0" xfId="0" applyNumberFormat="1" applyFont="1" applyFill="1">
      <alignment vertical="center"/>
    </xf>
    <xf numFmtId="10" fontId="15" fillId="0" borderId="0" xfId="1" applyNumberFormat="1" applyFont="1" applyBorder="1">
      <alignment vertical="center"/>
    </xf>
    <xf numFmtId="176" fontId="3" fillId="0" borderId="16" xfId="0" applyNumberFormat="1" applyFont="1" applyBorder="1" applyAlignment="1">
      <alignment horizontal="center" vertical="center"/>
    </xf>
    <xf numFmtId="176" fontId="13" fillId="0" borderId="20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13" fillId="0" borderId="2" xfId="0" applyNumberFormat="1" applyFont="1" applyBorder="1">
      <alignment vertical="center"/>
    </xf>
    <xf numFmtId="187" fontId="13" fillId="0" borderId="2" xfId="0" applyNumberFormat="1" applyFont="1" applyBorder="1">
      <alignment vertical="center"/>
    </xf>
    <xf numFmtId="179" fontId="13" fillId="0" borderId="2" xfId="0" applyNumberFormat="1" applyFont="1" applyBorder="1">
      <alignment vertical="center"/>
    </xf>
    <xf numFmtId="179" fontId="3" fillId="9" borderId="0" xfId="0" applyNumberFormat="1" applyFont="1" applyFill="1">
      <alignment vertical="center"/>
    </xf>
    <xf numFmtId="187" fontId="3" fillId="9" borderId="0" xfId="0" applyNumberFormat="1" applyFont="1" applyFill="1">
      <alignment vertical="center"/>
    </xf>
    <xf numFmtId="176" fontId="3" fillId="9" borderId="14" xfId="0" applyNumberFormat="1" applyFont="1" applyFill="1" applyBorder="1">
      <alignment vertical="center"/>
    </xf>
    <xf numFmtId="188" fontId="3" fillId="9" borderId="14" xfId="0" applyNumberFormat="1" applyFont="1" applyFill="1" applyBorder="1">
      <alignment vertical="center"/>
    </xf>
    <xf numFmtId="176" fontId="13" fillId="0" borderId="10" xfId="0" applyNumberFormat="1" applyFont="1" applyBorder="1">
      <alignment vertical="center"/>
    </xf>
    <xf numFmtId="179" fontId="13" fillId="0" borderId="9" xfId="0" applyNumberFormat="1" applyFont="1" applyBorder="1">
      <alignment vertical="center"/>
    </xf>
    <xf numFmtId="176" fontId="13" fillId="0" borderId="12" xfId="0" applyNumberFormat="1" applyFont="1" applyBorder="1">
      <alignment vertical="center"/>
    </xf>
    <xf numFmtId="189" fontId="13" fillId="0" borderId="11" xfId="0" applyNumberFormat="1" applyFont="1" applyBorder="1">
      <alignment vertical="center"/>
    </xf>
    <xf numFmtId="186" fontId="13" fillId="0" borderId="11" xfId="0" applyNumberFormat="1" applyFont="1" applyBorder="1">
      <alignment vertical="center"/>
    </xf>
    <xf numFmtId="190" fontId="13" fillId="0" borderId="11" xfId="0" applyNumberFormat="1" applyFont="1" applyBorder="1">
      <alignment vertical="center"/>
    </xf>
    <xf numFmtId="176" fontId="13" fillId="0" borderId="26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4" fillId="0" borderId="14" xfId="0" applyNumberFormat="1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186" fontId="5" fillId="2" borderId="7" xfId="0" applyNumberFormat="1" applyFont="1" applyFill="1" applyBorder="1">
      <alignment vertical="center"/>
    </xf>
    <xf numFmtId="176" fontId="5" fillId="2" borderId="7" xfId="0" applyNumberFormat="1" applyFont="1" applyFill="1" applyBorder="1">
      <alignment vertical="center"/>
    </xf>
    <xf numFmtId="10" fontId="5" fillId="2" borderId="7" xfId="1" applyNumberFormat="1" applyFont="1" applyFill="1" applyBorder="1">
      <alignment vertical="center"/>
    </xf>
    <xf numFmtId="176" fontId="3" fillId="0" borderId="13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176" fontId="13" fillId="0" borderId="11" xfId="0" applyNumberFormat="1" applyFont="1" applyBorder="1">
      <alignment vertical="center"/>
    </xf>
    <xf numFmtId="10" fontId="13" fillId="0" borderId="11" xfId="1" applyNumberFormat="1" applyFont="1" applyBorder="1">
      <alignment vertical="center"/>
    </xf>
    <xf numFmtId="10" fontId="13" fillId="0" borderId="15" xfId="1" applyNumberFormat="1" applyFont="1" applyBorder="1">
      <alignment vertical="center"/>
    </xf>
    <xf numFmtId="179" fontId="13" fillId="0" borderId="11" xfId="0" applyNumberFormat="1" applyFont="1" applyBorder="1">
      <alignment vertical="center"/>
    </xf>
    <xf numFmtId="191" fontId="13" fillId="0" borderId="0" xfId="0" applyNumberFormat="1" applyFont="1">
      <alignment vertical="center"/>
    </xf>
    <xf numFmtId="10" fontId="13" fillId="0" borderId="0" xfId="1" applyNumberFormat="1" applyFont="1">
      <alignment vertical="center"/>
    </xf>
    <xf numFmtId="176" fontId="3" fillId="11" borderId="14" xfId="0" applyNumberFormat="1" applyFont="1" applyFill="1" applyBorder="1">
      <alignment vertical="center"/>
    </xf>
    <xf numFmtId="176" fontId="3" fillId="11" borderId="7" xfId="0" applyNumberFormat="1" applyFont="1" applyFill="1" applyBorder="1">
      <alignment vertical="center"/>
    </xf>
    <xf numFmtId="176" fontId="3" fillId="12" borderId="0" xfId="0" applyNumberFormat="1" applyFont="1" applyFill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453567</xdr:colOff>
      <xdr:row>8</xdr:row>
      <xdr:rowOff>31948</xdr:rowOff>
    </xdr:from>
    <xdr:to>
      <xdr:col>45</xdr:col>
      <xdr:colOff>420403</xdr:colOff>
      <xdr:row>28</xdr:row>
      <xdr:rowOff>55079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11138" y="1447091"/>
          <a:ext cx="7314694" cy="3560988"/>
        </a:xfrm>
        <a:prstGeom prst="rect">
          <a:avLst/>
        </a:prstGeom>
      </xdr:spPr>
    </xdr:pic>
    <xdr:clientData/>
  </xdr:twoCellAnchor>
  <xdr:twoCellAnchor editAs="oneCell">
    <xdr:from>
      <xdr:col>35</xdr:col>
      <xdr:colOff>31068</xdr:colOff>
      <xdr:row>29</xdr:row>
      <xdr:rowOff>147204</xdr:rowOff>
    </xdr:from>
    <xdr:to>
      <xdr:col>56</xdr:col>
      <xdr:colOff>112378</xdr:colOff>
      <xdr:row>75</xdr:row>
      <xdr:rowOff>48826</xdr:rowOff>
    </xdr:to>
    <xdr:pic>
      <xdr:nvPicPr>
        <xdr:cNvPr id="3" name="그림 2" descr="텍스트, 스크린샷, 번호, 도표이(가) 표시된 사진&#10;&#10;자동 생성된 설명">
          <a:extLst>
            <a:ext uri="{FF2B5EF4-FFF2-40B4-BE49-F238E27FC236}">
              <a16:creationId xmlns:a16="http://schemas.microsoft.com/office/drawing/2014/main" id="{0496F798-7FFB-35B5-EA3A-29DA82F5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5568" y="5169477"/>
          <a:ext cx="12810174" cy="786798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11</xdr:row>
      <xdr:rowOff>171449</xdr:rowOff>
    </xdr:from>
    <xdr:to>
      <xdr:col>33</xdr:col>
      <xdr:colOff>229663</xdr:colOff>
      <xdr:row>52</xdr:row>
      <xdr:rowOff>62082</xdr:rowOff>
    </xdr:to>
    <xdr:pic>
      <xdr:nvPicPr>
        <xdr:cNvPr id="4" name="그림 3" descr="텍스트, 스크린샷, 번호, 폰트이(가) 표시된 사진&#10;&#10;자동 생성된 설명">
          <a:extLst>
            <a:ext uri="{FF2B5EF4-FFF2-40B4-BE49-F238E27FC236}">
              <a16:creationId xmlns:a16="http://schemas.microsoft.com/office/drawing/2014/main" id="{AC0B27E0-AB1D-8E85-D068-F09B25B59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2057399"/>
          <a:ext cx="10116613" cy="692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08F92B6-ADB3-41B3-995C-12E04C80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1"/>
  <sheetViews>
    <sheetView showGridLines="0" showWhiteSpace="0" topLeftCell="A7" zoomScaleNormal="100" workbookViewId="0">
      <selection activeCell="H40" sqref="H40"/>
    </sheetView>
  </sheetViews>
  <sheetFormatPr defaultColWidth="9.140625" defaultRowHeight="13.5" customHeight="1" x14ac:dyDescent="0.4"/>
  <cols>
    <col min="1" max="1" width="2.42578125" style="2" customWidth="1"/>
    <col min="2" max="3" width="9.140625" style="2"/>
    <col min="4" max="4" width="11.28515625" style="2" bestFit="1" customWidth="1"/>
    <col min="5" max="5" width="9.140625" style="2"/>
    <col min="6" max="6" width="11.28515625" style="2" customWidth="1"/>
    <col min="7" max="7" width="11.42578125" style="2" bestFit="1" customWidth="1"/>
    <col min="8" max="8" width="17.28515625" style="2" customWidth="1"/>
    <col min="9" max="9" width="14.28515625" style="2" customWidth="1"/>
    <col min="10" max="10" width="9.85546875" style="2" customWidth="1"/>
    <col min="11" max="11" width="11.28515625" style="2" bestFit="1" customWidth="1"/>
    <col min="12" max="12" width="11" style="2" customWidth="1"/>
    <col min="13" max="13" width="12" style="2" customWidth="1"/>
    <col min="14" max="15" width="9.140625" style="2"/>
    <col min="16" max="16" width="2.42578125" style="2" customWidth="1"/>
    <col min="17" max="29" width="9.140625" style="2"/>
    <col min="30" max="30" width="10.28515625" style="2" customWidth="1"/>
    <col min="31" max="34" width="9.140625" style="2"/>
    <col min="35" max="35" width="9.140625" style="2" customWidth="1"/>
    <col min="36" max="36" width="1.85546875" style="2" customWidth="1"/>
    <col min="37" max="16384" width="9.140625" style="2"/>
  </cols>
  <sheetData>
    <row r="2" spans="1:31" s="4" customFormat="1" ht="13.5" customHeight="1" x14ac:dyDescent="0.4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11</v>
      </c>
    </row>
    <row r="8" spans="1:31" ht="13.5" customHeight="1" x14ac:dyDescent="0.4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 x14ac:dyDescent="0.4">
      <c r="B9" s="2" t="s">
        <v>23</v>
      </c>
      <c r="D9" s="2" t="s">
        <v>22</v>
      </c>
    </row>
    <row r="10" spans="1:31" ht="13.5" customHeight="1" x14ac:dyDescent="0.4">
      <c r="B10" s="2" t="s">
        <v>24</v>
      </c>
      <c r="D10" s="2">
        <v>1000000</v>
      </c>
      <c r="E10" s="2" t="s">
        <v>25</v>
      </c>
    </row>
    <row r="11" spans="1:31" ht="13.5" customHeight="1" x14ac:dyDescent="0.4">
      <c r="B11" s="2" t="s">
        <v>27</v>
      </c>
      <c r="D11" s="15">
        <v>0.30249999999999999</v>
      </c>
      <c r="E11" s="2" t="s">
        <v>26</v>
      </c>
    </row>
    <row r="12" spans="1:31" ht="13.5" customHeight="1" x14ac:dyDescent="0.4">
      <c r="B12" s="2" t="s">
        <v>28</v>
      </c>
      <c r="D12" s="2" t="s">
        <v>29</v>
      </c>
    </row>
    <row r="13" spans="1:31" ht="13.5" customHeight="1" x14ac:dyDescent="0.4">
      <c r="B13" s="2" t="s">
        <v>30</v>
      </c>
      <c r="D13" s="16">
        <v>45352</v>
      </c>
    </row>
    <row r="14" spans="1:31" ht="13.5" customHeight="1" x14ac:dyDescent="0.4">
      <c r="B14" s="2" t="s">
        <v>31</v>
      </c>
      <c r="D14" s="16">
        <f>EOMONTH(D13,1)</f>
        <v>45412</v>
      </c>
    </row>
    <row r="15" spans="1:31" ht="13.5" customHeight="1" x14ac:dyDescent="0.4">
      <c r="B15" s="2" t="s">
        <v>32</v>
      </c>
      <c r="D15" s="17">
        <v>5</v>
      </c>
    </row>
    <row r="16" spans="1:31" ht="13.5" customHeight="1" x14ac:dyDescent="0.4">
      <c r="B16" s="2" t="s">
        <v>33</v>
      </c>
      <c r="D16" s="18">
        <f>EOMONTH(D14,D15*12-1)</f>
        <v>47208</v>
      </c>
    </row>
    <row r="17" spans="2:15" ht="13.5" customHeight="1" x14ac:dyDescent="0.4">
      <c r="B17" s="2" t="s">
        <v>34</v>
      </c>
      <c r="D17" s="19">
        <v>6</v>
      </c>
    </row>
    <row r="18" spans="2:15" ht="13.5" customHeight="1" x14ac:dyDescent="0.4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 x14ac:dyDescent="0.4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 x14ac:dyDescent="0.4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 x14ac:dyDescent="0.4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 x14ac:dyDescent="0.4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 x14ac:dyDescent="0.4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 x14ac:dyDescent="0.4">
      <c r="B24" s="2" t="s">
        <v>53</v>
      </c>
    </row>
    <row r="25" spans="2:15" ht="13.5" customHeight="1" x14ac:dyDescent="0.4">
      <c r="C25" s="29" t="s">
        <v>54</v>
      </c>
      <c r="D25" s="129" t="s">
        <v>66</v>
      </c>
      <c r="E25" s="130"/>
      <c r="F25" s="130"/>
      <c r="G25" s="130"/>
      <c r="H25" s="130"/>
      <c r="I25" s="131"/>
      <c r="J25" s="129" t="s">
        <v>67</v>
      </c>
      <c r="K25" s="130"/>
      <c r="L25" s="130"/>
      <c r="M25" s="130"/>
      <c r="N25" s="130"/>
      <c r="O25" s="130"/>
    </row>
    <row r="26" spans="2:15" ht="13.5" customHeight="1" x14ac:dyDescent="0.4">
      <c r="C26" s="29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7" t="s">
        <v>59</v>
      </c>
    </row>
    <row r="27" spans="2:15" ht="13.5" customHeight="1" x14ac:dyDescent="0.4">
      <c r="C27" s="30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 t="shared" ref="J27:O32" si="0">D27*py</f>
        <v>1509.7774999999999</v>
      </c>
      <c r="K27" s="24">
        <f t="shared" si="0"/>
        <v>150.94749999999999</v>
      </c>
      <c r="L27" s="24">
        <f t="shared" si="0"/>
        <v>0</v>
      </c>
      <c r="M27" s="24">
        <f t="shared" si="0"/>
        <v>0</v>
      </c>
      <c r="N27" s="24">
        <f t="shared" si="0"/>
        <v>0</v>
      </c>
      <c r="O27" s="31">
        <f t="shared" si="0"/>
        <v>1660.7249999999999</v>
      </c>
    </row>
    <row r="28" spans="2:15" ht="13.5" customHeight="1" x14ac:dyDescent="0.4">
      <c r="C28" s="32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1">SUM(D28:H28)</f>
        <v>10314</v>
      </c>
      <c r="J28" s="25">
        <f t="shared" si="0"/>
        <v>2566.1075000000001</v>
      </c>
      <c r="K28" s="25">
        <f t="shared" si="0"/>
        <v>0</v>
      </c>
      <c r="L28" s="25">
        <f t="shared" si="0"/>
        <v>553.87749999999994</v>
      </c>
      <c r="M28" s="25">
        <f t="shared" si="0"/>
        <v>0</v>
      </c>
      <c r="N28" s="25">
        <f t="shared" si="0"/>
        <v>0</v>
      </c>
      <c r="O28" s="33">
        <f t="shared" si="0"/>
        <v>3119.9850000000001</v>
      </c>
    </row>
    <row r="29" spans="2:15" ht="13.5" customHeight="1" x14ac:dyDescent="0.4">
      <c r="C29" s="32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1"/>
        <v>648</v>
      </c>
      <c r="J29" s="25">
        <f t="shared" si="0"/>
        <v>0</v>
      </c>
      <c r="K29" s="25">
        <f t="shared" si="0"/>
        <v>196.01999999999998</v>
      </c>
      <c r="L29" s="25">
        <f t="shared" si="0"/>
        <v>0</v>
      </c>
      <c r="M29" s="25">
        <f t="shared" si="0"/>
        <v>0</v>
      </c>
      <c r="N29" s="25">
        <f t="shared" si="0"/>
        <v>0</v>
      </c>
      <c r="O29" s="33">
        <f t="shared" si="0"/>
        <v>196.01999999999998</v>
      </c>
    </row>
    <row r="30" spans="2:15" ht="13.5" customHeight="1" x14ac:dyDescent="0.4">
      <c r="C30" s="32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1"/>
        <v>16634</v>
      </c>
      <c r="J30" s="25">
        <f t="shared" si="0"/>
        <v>4424.6674999999996</v>
      </c>
      <c r="K30" s="25">
        <f t="shared" si="0"/>
        <v>0</v>
      </c>
      <c r="L30" s="25">
        <f t="shared" si="0"/>
        <v>588.96749999999997</v>
      </c>
      <c r="M30" s="25">
        <f t="shared" si="0"/>
        <v>0</v>
      </c>
      <c r="N30" s="25">
        <f t="shared" si="0"/>
        <v>18.149999999999999</v>
      </c>
      <c r="O30" s="33">
        <f t="shared" si="0"/>
        <v>5031.7849999999999</v>
      </c>
    </row>
    <row r="31" spans="2:15" ht="13.5" customHeight="1" x14ac:dyDescent="0.4">
      <c r="C31" s="32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1"/>
        <v>1130</v>
      </c>
      <c r="J31" s="25">
        <f t="shared" si="0"/>
        <v>0</v>
      </c>
      <c r="K31" s="25">
        <f t="shared" si="0"/>
        <v>194.81</v>
      </c>
      <c r="L31" s="25">
        <f t="shared" si="0"/>
        <v>0</v>
      </c>
      <c r="M31" s="25">
        <f t="shared" si="0"/>
        <v>147.01499999999999</v>
      </c>
      <c r="N31" s="25">
        <f t="shared" si="0"/>
        <v>0</v>
      </c>
      <c r="O31" s="33">
        <f t="shared" si="0"/>
        <v>341.82499999999999</v>
      </c>
    </row>
    <row r="32" spans="2:15" ht="13.5" customHeight="1" x14ac:dyDescent="0.4">
      <c r="C32" s="34" t="s">
        <v>59</v>
      </c>
      <c r="D32" s="28">
        <f>SUM(D27:D31)</f>
        <v>28101</v>
      </c>
      <c r="E32" s="28">
        <f t="shared" ref="E32:I32" si="2">SUM(E27:E31)</f>
        <v>1791</v>
      </c>
      <c r="F32" s="28">
        <f t="shared" si="2"/>
        <v>3778</v>
      </c>
      <c r="G32" s="28">
        <f t="shared" si="2"/>
        <v>486</v>
      </c>
      <c r="H32" s="28">
        <f t="shared" si="2"/>
        <v>60</v>
      </c>
      <c r="I32" s="28">
        <f t="shared" si="2"/>
        <v>34216</v>
      </c>
      <c r="J32" s="22">
        <f t="shared" si="0"/>
        <v>8500.5524999999998</v>
      </c>
      <c r="K32" s="22">
        <f t="shared" si="0"/>
        <v>541.77750000000003</v>
      </c>
      <c r="L32" s="22">
        <f t="shared" si="0"/>
        <v>1142.845</v>
      </c>
      <c r="M32" s="22">
        <f t="shared" si="0"/>
        <v>147.01499999999999</v>
      </c>
      <c r="N32" s="22">
        <f t="shared" si="0"/>
        <v>18.149999999999999</v>
      </c>
      <c r="O32" s="35">
        <f t="shared" si="0"/>
        <v>10350.34</v>
      </c>
    </row>
    <row r="33" spans="2:14" ht="13.5" customHeight="1" x14ac:dyDescent="0.4">
      <c r="B33" s="2" t="s">
        <v>68</v>
      </c>
    </row>
    <row r="34" spans="2:14" ht="13.5" customHeight="1" x14ac:dyDescent="0.4">
      <c r="C34" s="132" t="s">
        <v>54</v>
      </c>
      <c r="D34" s="133"/>
      <c r="E34" s="136" t="s">
        <v>69</v>
      </c>
      <c r="F34" s="136" t="s">
        <v>72</v>
      </c>
      <c r="G34" s="129" t="s">
        <v>73</v>
      </c>
      <c r="H34" s="131"/>
      <c r="I34" s="23"/>
      <c r="J34" s="129" t="s">
        <v>77</v>
      </c>
      <c r="K34" s="131"/>
      <c r="L34" s="129" t="s">
        <v>79</v>
      </c>
      <c r="M34" s="131"/>
      <c r="N34" s="38" t="s">
        <v>80</v>
      </c>
    </row>
    <row r="35" spans="2:14" ht="13.5" customHeight="1" x14ac:dyDescent="0.4">
      <c r="C35" s="134"/>
      <c r="D35" s="135"/>
      <c r="E35" s="137"/>
      <c r="F35" s="137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27" t="s">
        <v>81</v>
      </c>
    </row>
    <row r="36" spans="2:14" ht="13.5" customHeight="1" x14ac:dyDescent="0.4">
      <c r="C36" s="36" t="str">
        <f>C27</f>
        <v>지상3층</v>
      </c>
      <c r="D36" s="22" t="s">
        <v>61</v>
      </c>
      <c r="E36" s="22" t="s">
        <v>70</v>
      </c>
      <c r="F36" s="22">
        <v>1687</v>
      </c>
      <c r="G36" s="37">
        <v>45170</v>
      </c>
      <c r="H36" s="37">
        <v>46265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5">
        <v>1</v>
      </c>
    </row>
    <row r="37" spans="2:14" ht="13.5" customHeight="1" x14ac:dyDescent="0.4">
      <c r="C37" s="36" t="str">
        <f t="shared" ref="C37:C41" si="3">C28</f>
        <v>지상2층</v>
      </c>
      <c r="D37" s="22" t="s">
        <v>63</v>
      </c>
      <c r="E37" s="22" t="s">
        <v>70</v>
      </c>
      <c r="F37" s="22">
        <v>562</v>
      </c>
      <c r="G37" s="37">
        <v>45170</v>
      </c>
      <c r="H37" s="37">
        <v>46265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5">
        <v>0</v>
      </c>
    </row>
    <row r="38" spans="2:14" ht="13.5" customHeight="1" x14ac:dyDescent="0.4">
      <c r="C38" s="36" t="str">
        <f t="shared" si="3"/>
        <v>지상1층</v>
      </c>
      <c r="D38" s="22" t="s">
        <v>61</v>
      </c>
      <c r="E38" s="22" t="s">
        <v>70</v>
      </c>
      <c r="F38" s="22">
        <v>2807</v>
      </c>
      <c r="G38" s="37">
        <v>45170</v>
      </c>
      <c r="H38" s="37">
        <v>46265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5">
        <v>1</v>
      </c>
    </row>
    <row r="39" spans="2:14" ht="13.5" customHeight="1" x14ac:dyDescent="0.4">
      <c r="C39" s="36" t="str">
        <f t="shared" si="3"/>
        <v>지하1층</v>
      </c>
      <c r="D39" s="22" t="s">
        <v>63</v>
      </c>
      <c r="E39" s="22" t="s">
        <v>71</v>
      </c>
      <c r="F39" s="22">
        <v>599</v>
      </c>
      <c r="G39" s="37">
        <v>44774</v>
      </c>
      <c r="H39" s="37">
        <v>45535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5">
        <v>1</v>
      </c>
    </row>
    <row r="40" spans="2:14" ht="13.5" customHeight="1" x14ac:dyDescent="0.4">
      <c r="C40" s="36" t="str">
        <f t="shared" si="3"/>
        <v>지하2층</v>
      </c>
      <c r="D40" s="22" t="s">
        <v>61</v>
      </c>
      <c r="E40" s="22" t="s">
        <v>71</v>
      </c>
      <c r="F40" s="22">
        <v>4695</v>
      </c>
      <c r="G40" s="37">
        <v>44774</v>
      </c>
      <c r="H40" s="37">
        <v>45535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5">
        <v>1</v>
      </c>
    </row>
    <row r="41" spans="2:14" ht="13.5" customHeight="1" x14ac:dyDescent="0.4">
      <c r="C41" s="36" t="str">
        <f t="shared" si="3"/>
        <v>합계</v>
      </c>
      <c r="D41" s="22"/>
      <c r="E41" s="22"/>
      <c r="F41" s="22">
        <f>SUM(F36:F40)</f>
        <v>10350</v>
      </c>
      <c r="G41" s="37"/>
      <c r="H41" s="37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5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52"/>
  <sheetViews>
    <sheetView showGridLines="0" topLeftCell="A31" zoomScaleNormal="100" workbookViewId="0">
      <selection activeCell="J41" sqref="J41"/>
    </sheetView>
  </sheetViews>
  <sheetFormatPr defaultColWidth="9.140625" defaultRowHeight="13.5" customHeight="1" x14ac:dyDescent="0.4"/>
  <cols>
    <col min="1" max="1" width="2.42578125" style="2" customWidth="1"/>
    <col min="2" max="5" width="9.140625" style="2"/>
    <col min="6" max="6" width="14.140625" style="2" customWidth="1"/>
    <col min="7" max="7" width="12.28515625" style="2" customWidth="1"/>
    <col min="8" max="8" width="12.140625" style="2" customWidth="1"/>
    <col min="9" max="9" width="16" style="2" customWidth="1"/>
    <col min="10" max="10" width="9.140625" style="2"/>
    <col min="11" max="11" width="14.28515625" style="2" customWidth="1"/>
    <col min="12" max="12" width="15.42578125" style="2" customWidth="1"/>
    <col min="13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39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12</v>
      </c>
    </row>
    <row r="8" spans="1:31" ht="13.5" customHeight="1" x14ac:dyDescent="0.4">
      <c r="B8" s="39" t="s">
        <v>82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31" ht="13.5" customHeight="1" x14ac:dyDescent="0.4">
      <c r="B9" s="41" t="s">
        <v>54</v>
      </c>
      <c r="C9" s="41"/>
      <c r="D9" s="41"/>
      <c r="E9" s="41" t="s">
        <v>106</v>
      </c>
      <c r="F9" s="41" t="s">
        <v>115</v>
      </c>
      <c r="G9" s="41"/>
      <c r="H9" s="41"/>
      <c r="I9" s="41" t="s">
        <v>116</v>
      </c>
      <c r="J9" s="41" t="s">
        <v>117</v>
      </c>
      <c r="K9" s="41" t="s">
        <v>118</v>
      </c>
      <c r="L9" s="41" t="s">
        <v>119</v>
      </c>
      <c r="M9" s="41" t="s">
        <v>120</v>
      </c>
      <c r="N9" s="41" t="s">
        <v>121</v>
      </c>
    </row>
    <row r="10" spans="1:31" ht="13.5" customHeight="1" x14ac:dyDescent="0.4">
      <c r="B10" s="2" t="s">
        <v>83</v>
      </c>
      <c r="E10" s="5">
        <v>46000</v>
      </c>
      <c r="I10" s="64">
        <f ca="1">E10/$E$33</f>
        <v>0.92035450623033532</v>
      </c>
      <c r="J10" s="46"/>
      <c r="K10" s="65"/>
    </row>
    <row r="11" spans="1:31" ht="13.5" customHeight="1" x14ac:dyDescent="0.4">
      <c r="C11" s="46" t="s">
        <v>84</v>
      </c>
      <c r="D11" s="47"/>
      <c r="E11" s="47">
        <f>'A&amp;R'!H23*G11</f>
        <v>15615.5388</v>
      </c>
      <c r="F11" s="47" t="s">
        <v>107</v>
      </c>
      <c r="G11" s="52">
        <v>2</v>
      </c>
      <c r="H11" s="47" t="s">
        <v>108</v>
      </c>
      <c r="I11" s="61"/>
      <c r="J11" s="68">
        <v>1</v>
      </c>
      <c r="K11" s="69">
        <v>0</v>
      </c>
      <c r="L11" s="47">
        <f>E11*K11*10%</f>
        <v>0</v>
      </c>
      <c r="M11" s="47"/>
      <c r="N11" s="47">
        <f>L11-M11</f>
        <v>0</v>
      </c>
    </row>
    <row r="12" spans="1:31" ht="13.5" customHeight="1" x14ac:dyDescent="0.4">
      <c r="B12" s="48"/>
      <c r="C12" s="44" t="s">
        <v>85</v>
      </c>
      <c r="D12" s="45"/>
      <c r="E12" s="45">
        <f>E10-E11</f>
        <v>30384.461199999998</v>
      </c>
      <c r="F12" s="45" t="s">
        <v>109</v>
      </c>
      <c r="G12" s="53">
        <f>E12/E10</f>
        <v>0.66053176521739121</v>
      </c>
      <c r="H12" s="45"/>
      <c r="I12" s="62"/>
      <c r="J12" s="70">
        <v>1</v>
      </c>
      <c r="K12" s="71">
        <v>1</v>
      </c>
      <c r="L12" s="45">
        <f t="shared" ref="L12:L32" si="0">E12*K12*10%</f>
        <v>3038.4461200000001</v>
      </c>
      <c r="M12" s="45">
        <f>L12</f>
        <v>3038.4461200000001</v>
      </c>
      <c r="N12" s="45">
        <f t="shared" ref="N12:N32" si="1">L12-M12</f>
        <v>0</v>
      </c>
    </row>
    <row r="13" spans="1:31" ht="13.5" customHeight="1" x14ac:dyDescent="0.4">
      <c r="B13" s="2" t="s">
        <v>86</v>
      </c>
      <c r="E13" s="2">
        <f>SUM(E14:E15)</f>
        <v>920</v>
      </c>
      <c r="I13" s="64">
        <f ca="1">E13/$E$33</f>
        <v>1.8407090124606708E-2</v>
      </c>
      <c r="J13" s="72"/>
      <c r="K13" s="73"/>
      <c r="L13" s="2">
        <f t="shared" si="0"/>
        <v>0</v>
      </c>
      <c r="N13" s="2">
        <f t="shared" si="1"/>
        <v>0</v>
      </c>
    </row>
    <row r="14" spans="1:31" ht="13.5" customHeight="1" x14ac:dyDescent="0.4">
      <c r="C14" s="46" t="s">
        <v>87</v>
      </c>
      <c r="D14" s="47"/>
      <c r="E14" s="47">
        <f>E10*G14</f>
        <v>690</v>
      </c>
      <c r="F14" s="47" t="s">
        <v>110</v>
      </c>
      <c r="G14" s="54">
        <v>1.4999999999999999E-2</v>
      </c>
      <c r="H14" s="47"/>
      <c r="I14" s="61"/>
      <c r="J14" s="68">
        <v>1</v>
      </c>
      <c r="K14" s="69">
        <v>1</v>
      </c>
      <c r="L14" s="47">
        <f t="shared" si="0"/>
        <v>69</v>
      </c>
      <c r="M14" s="47">
        <f>L14*$G$12</f>
        <v>45.576691799999992</v>
      </c>
      <c r="N14" s="47">
        <f t="shared" si="1"/>
        <v>23.423308200000008</v>
      </c>
    </row>
    <row r="15" spans="1:31" ht="13.5" customHeight="1" x14ac:dyDescent="0.4">
      <c r="C15" s="43" t="s">
        <v>88</v>
      </c>
      <c r="E15" s="2">
        <f>SUM(E16:E22)</f>
        <v>230</v>
      </c>
      <c r="I15" s="63"/>
      <c r="J15" s="72"/>
      <c r="K15" s="73"/>
      <c r="L15" s="2">
        <f t="shared" si="0"/>
        <v>0</v>
      </c>
      <c r="M15" s="2">
        <f t="shared" ref="M15:M31" si="2">L15*$G$12</f>
        <v>0</v>
      </c>
      <c r="N15" s="2">
        <f t="shared" si="1"/>
        <v>0</v>
      </c>
    </row>
    <row r="16" spans="1:31" ht="13.5" customHeight="1" x14ac:dyDescent="0.4">
      <c r="C16" s="50" t="s">
        <v>89</v>
      </c>
      <c r="E16" s="5">
        <v>40</v>
      </c>
      <c r="F16" s="2" t="s">
        <v>111</v>
      </c>
      <c r="I16" s="63"/>
      <c r="J16" s="74">
        <v>1</v>
      </c>
      <c r="K16" s="75">
        <v>1</v>
      </c>
      <c r="L16" s="2">
        <f t="shared" si="0"/>
        <v>4</v>
      </c>
      <c r="M16" s="2">
        <f t="shared" si="2"/>
        <v>2.6421270608695648</v>
      </c>
      <c r="N16" s="2">
        <f t="shared" si="1"/>
        <v>1.3578729391304352</v>
      </c>
    </row>
    <row r="17" spans="2:14" ht="13.5" customHeight="1" x14ac:dyDescent="0.4">
      <c r="C17" s="50" t="s">
        <v>90</v>
      </c>
      <c r="E17" s="5">
        <v>50</v>
      </c>
      <c r="F17" s="2" t="s">
        <v>111</v>
      </c>
      <c r="I17" s="63"/>
      <c r="J17" s="74">
        <v>1</v>
      </c>
      <c r="K17" s="75">
        <v>1</v>
      </c>
      <c r="L17" s="2">
        <f t="shared" si="0"/>
        <v>5</v>
      </c>
      <c r="M17" s="2">
        <f t="shared" si="2"/>
        <v>3.3026588260869563</v>
      </c>
      <c r="N17" s="2">
        <f t="shared" si="1"/>
        <v>1.6973411739130437</v>
      </c>
    </row>
    <row r="18" spans="2:14" ht="13.5" customHeight="1" x14ac:dyDescent="0.4">
      <c r="C18" s="50" t="s">
        <v>91</v>
      </c>
      <c r="E18" s="5">
        <v>30</v>
      </c>
      <c r="F18" s="2" t="s">
        <v>111</v>
      </c>
      <c r="I18" s="63"/>
      <c r="J18" s="74">
        <v>1</v>
      </c>
      <c r="K18" s="75">
        <v>1</v>
      </c>
      <c r="L18" s="2">
        <f t="shared" si="0"/>
        <v>3</v>
      </c>
      <c r="M18" s="2">
        <f t="shared" si="2"/>
        <v>1.9815952956521736</v>
      </c>
      <c r="N18" s="2">
        <f t="shared" si="1"/>
        <v>1.0184047043478264</v>
      </c>
    </row>
    <row r="19" spans="2:14" ht="13.5" customHeight="1" x14ac:dyDescent="0.4">
      <c r="C19" s="50" t="s">
        <v>92</v>
      </c>
      <c r="E19" s="5">
        <v>40</v>
      </c>
      <c r="F19" s="2" t="s">
        <v>111</v>
      </c>
      <c r="I19" s="63"/>
      <c r="J19" s="74">
        <v>1</v>
      </c>
      <c r="K19" s="75">
        <v>1</v>
      </c>
      <c r="L19" s="2">
        <f t="shared" si="0"/>
        <v>4</v>
      </c>
      <c r="M19" s="2">
        <f t="shared" si="2"/>
        <v>2.6421270608695648</v>
      </c>
      <c r="N19" s="2">
        <f t="shared" si="1"/>
        <v>1.3578729391304352</v>
      </c>
    </row>
    <row r="20" spans="2:14" ht="13.5" customHeight="1" x14ac:dyDescent="0.4">
      <c r="C20" s="50" t="s">
        <v>93</v>
      </c>
      <c r="E20" s="5">
        <v>30</v>
      </c>
      <c r="F20" s="2" t="s">
        <v>111</v>
      </c>
      <c r="I20" s="63"/>
      <c r="J20" s="74">
        <v>1</v>
      </c>
      <c r="K20" s="75">
        <v>1</v>
      </c>
      <c r="L20" s="2">
        <f t="shared" si="0"/>
        <v>3</v>
      </c>
      <c r="M20" s="2">
        <f t="shared" si="2"/>
        <v>1.9815952956521736</v>
      </c>
      <c r="N20" s="2">
        <f t="shared" si="1"/>
        <v>1.0184047043478264</v>
      </c>
    </row>
    <row r="21" spans="2:14" ht="13.5" customHeight="1" x14ac:dyDescent="0.4">
      <c r="C21" s="50" t="s">
        <v>94</v>
      </c>
      <c r="E21" s="5">
        <v>10</v>
      </c>
      <c r="F21" s="2" t="s">
        <v>111</v>
      </c>
      <c r="I21" s="63"/>
      <c r="J21" s="74">
        <v>1</v>
      </c>
      <c r="K21" s="75">
        <v>1</v>
      </c>
      <c r="L21" s="2">
        <f t="shared" si="0"/>
        <v>1</v>
      </c>
      <c r="M21" s="2">
        <f t="shared" si="2"/>
        <v>0.66053176521739121</v>
      </c>
      <c r="N21" s="2">
        <f t="shared" si="1"/>
        <v>0.33946823478260879</v>
      </c>
    </row>
    <row r="22" spans="2:14" ht="13.5" customHeight="1" x14ac:dyDescent="0.4">
      <c r="B22" s="48"/>
      <c r="C22" s="51" t="s">
        <v>95</v>
      </c>
      <c r="D22" s="45"/>
      <c r="E22" s="55">
        <v>30</v>
      </c>
      <c r="F22" s="45"/>
      <c r="G22" s="45"/>
      <c r="H22" s="45"/>
      <c r="I22" s="62"/>
      <c r="J22" s="70">
        <v>1</v>
      </c>
      <c r="K22" s="71">
        <v>1</v>
      </c>
      <c r="L22" s="45">
        <f t="shared" si="0"/>
        <v>3</v>
      </c>
      <c r="M22" s="45">
        <f t="shared" si="2"/>
        <v>1.9815952956521736</v>
      </c>
      <c r="N22" s="45">
        <f t="shared" si="1"/>
        <v>1.0184047043478264</v>
      </c>
    </row>
    <row r="23" spans="2:14" ht="13.5" customHeight="1" x14ac:dyDescent="0.4">
      <c r="B23" s="2" t="s">
        <v>96</v>
      </c>
      <c r="C23" s="42"/>
      <c r="E23" s="2">
        <f ca="1">SUM(E24:E26)</f>
        <v>804.99040778257972</v>
      </c>
      <c r="I23" s="64">
        <f ca="1">E23/$E$33</f>
        <v>1.6106011940758534E-2</v>
      </c>
      <c r="J23" s="72"/>
      <c r="K23" s="73"/>
      <c r="L23" s="2">
        <f t="shared" ca="1" si="0"/>
        <v>0</v>
      </c>
      <c r="M23" s="2">
        <f t="shared" ca="1" si="2"/>
        <v>0</v>
      </c>
      <c r="N23" s="2">
        <f t="shared" ca="1" si="1"/>
        <v>0</v>
      </c>
    </row>
    <row r="24" spans="2:14" ht="13.5" customHeight="1" x14ac:dyDescent="0.4">
      <c r="C24" s="46" t="s">
        <v>97</v>
      </c>
      <c r="D24" s="47"/>
      <c r="E24" s="56">
        <v>30</v>
      </c>
      <c r="F24" s="47" t="s">
        <v>111</v>
      </c>
      <c r="G24" s="47"/>
      <c r="H24" s="47"/>
      <c r="I24" s="61"/>
      <c r="J24" s="68">
        <v>1</v>
      </c>
      <c r="K24" s="69">
        <v>0</v>
      </c>
      <c r="L24" s="47">
        <f t="shared" si="0"/>
        <v>0</v>
      </c>
      <c r="M24" s="47">
        <f t="shared" si="2"/>
        <v>0</v>
      </c>
      <c r="N24" s="47">
        <f t="shared" si="1"/>
        <v>0</v>
      </c>
    </row>
    <row r="25" spans="2:14" ht="13.5" customHeight="1" x14ac:dyDescent="0.4">
      <c r="C25" s="43" t="s">
        <v>98</v>
      </c>
      <c r="E25" s="57">
        <f ca="1">N50</f>
        <v>264.99040778257967</v>
      </c>
      <c r="F25" s="2" t="s">
        <v>112</v>
      </c>
      <c r="I25" s="63"/>
      <c r="J25" s="74">
        <v>1</v>
      </c>
      <c r="K25" s="75">
        <v>0</v>
      </c>
      <c r="L25" s="2">
        <f t="shared" ca="1" si="0"/>
        <v>0</v>
      </c>
      <c r="M25" s="2">
        <f t="shared" ca="1" si="2"/>
        <v>0</v>
      </c>
      <c r="N25" s="2">
        <f t="shared" ca="1" si="1"/>
        <v>0</v>
      </c>
    </row>
    <row r="26" spans="2:14" ht="13.5" customHeight="1" x14ac:dyDescent="0.4">
      <c r="B26" s="48"/>
      <c r="C26" s="51" t="s">
        <v>99</v>
      </c>
      <c r="D26" s="45"/>
      <c r="E26" s="83">
        <f>J45</f>
        <v>510</v>
      </c>
      <c r="F26" s="2" t="s">
        <v>112</v>
      </c>
      <c r="G26" s="45"/>
      <c r="H26" s="45"/>
      <c r="I26" s="62"/>
      <c r="J26" s="70">
        <v>1</v>
      </c>
      <c r="K26" s="71">
        <v>0</v>
      </c>
      <c r="L26" s="45">
        <f t="shared" si="0"/>
        <v>0</v>
      </c>
      <c r="M26" s="45">
        <f t="shared" si="2"/>
        <v>0</v>
      </c>
      <c r="N26" s="45">
        <f t="shared" si="1"/>
        <v>0</v>
      </c>
    </row>
    <row r="27" spans="2:14" ht="13.5" customHeight="1" x14ac:dyDescent="0.4">
      <c r="B27" s="45" t="s">
        <v>100</v>
      </c>
      <c r="C27" s="45"/>
      <c r="D27" s="45"/>
      <c r="E27" s="45">
        <f ca="1">G27*H27</f>
        <v>2195.3495587579987</v>
      </c>
      <c r="F27" s="45" t="s">
        <v>113</v>
      </c>
      <c r="G27" s="45">
        <f ca="1">J33</f>
        <v>47724.990407782578</v>
      </c>
      <c r="H27" s="58">
        <v>4.5999999999999999E-2</v>
      </c>
      <c r="I27" s="53">
        <f ca="1">E27/$E$33</f>
        <v>4.3923909981602227E-2</v>
      </c>
      <c r="J27" s="70">
        <v>0</v>
      </c>
      <c r="K27" s="71">
        <v>0</v>
      </c>
      <c r="L27" s="45">
        <f t="shared" ca="1" si="0"/>
        <v>0</v>
      </c>
      <c r="M27" s="45">
        <f t="shared" ca="1" si="2"/>
        <v>0</v>
      </c>
      <c r="N27" s="45">
        <f t="shared" ca="1" si="1"/>
        <v>0</v>
      </c>
    </row>
    <row r="28" spans="2:14" ht="13.5" customHeight="1" x14ac:dyDescent="0.4">
      <c r="B28" s="2" t="s">
        <v>101</v>
      </c>
      <c r="E28" s="2">
        <f>SUM(E29:E31)</f>
        <v>29</v>
      </c>
      <c r="I28" s="64">
        <f ca="1">E28/$E$33</f>
        <v>5.8022349305825486E-4</v>
      </c>
      <c r="J28" s="72"/>
      <c r="K28" s="73"/>
      <c r="L28" s="2">
        <f t="shared" si="0"/>
        <v>0</v>
      </c>
      <c r="M28" s="2">
        <f t="shared" si="2"/>
        <v>0</v>
      </c>
      <c r="N28" s="2">
        <f t="shared" si="1"/>
        <v>0</v>
      </c>
    </row>
    <row r="29" spans="2:14" ht="13.5" customHeight="1" x14ac:dyDescent="0.4">
      <c r="C29" s="46" t="s">
        <v>102</v>
      </c>
      <c r="D29" s="47"/>
      <c r="E29" s="47">
        <f>G29*H29</f>
        <v>20</v>
      </c>
      <c r="F29" s="47" t="s">
        <v>114</v>
      </c>
      <c r="G29" s="56">
        <v>5000</v>
      </c>
      <c r="H29" s="54">
        <v>4.0000000000000001E-3</v>
      </c>
      <c r="I29" s="61"/>
      <c r="J29" s="68">
        <v>0</v>
      </c>
      <c r="K29" s="69">
        <v>0</v>
      </c>
      <c r="L29" s="47">
        <f t="shared" si="0"/>
        <v>0</v>
      </c>
      <c r="M29" s="47">
        <f t="shared" si="2"/>
        <v>0</v>
      </c>
      <c r="N29" s="47">
        <f t="shared" si="1"/>
        <v>0</v>
      </c>
    </row>
    <row r="30" spans="2:14" ht="13.5" customHeight="1" x14ac:dyDescent="0.4">
      <c r="C30" s="43" t="s">
        <v>103</v>
      </c>
      <c r="E30" s="2">
        <f>E29*H30</f>
        <v>4</v>
      </c>
      <c r="F30" s="2" t="s">
        <v>102</v>
      </c>
      <c r="H30" s="60">
        <v>0.2</v>
      </c>
      <c r="I30" s="63"/>
      <c r="J30" s="74">
        <v>0</v>
      </c>
      <c r="K30" s="75">
        <v>0</v>
      </c>
      <c r="L30" s="2">
        <f t="shared" si="0"/>
        <v>0</v>
      </c>
      <c r="M30" s="2">
        <f t="shared" si="2"/>
        <v>0</v>
      </c>
      <c r="N30" s="2">
        <f t="shared" si="1"/>
        <v>0</v>
      </c>
    </row>
    <row r="31" spans="2:14" ht="13.5" customHeight="1" x14ac:dyDescent="0.4">
      <c r="B31" s="48"/>
      <c r="C31" s="51" t="s">
        <v>104</v>
      </c>
      <c r="D31" s="45"/>
      <c r="E31" s="55">
        <v>5</v>
      </c>
      <c r="F31" s="45" t="s">
        <v>111</v>
      </c>
      <c r="G31" s="45"/>
      <c r="H31" s="45"/>
      <c r="I31" s="62"/>
      <c r="J31" s="70">
        <v>0</v>
      </c>
      <c r="K31" s="71">
        <v>1</v>
      </c>
      <c r="L31" s="45">
        <f t="shared" si="0"/>
        <v>0.5</v>
      </c>
      <c r="M31" s="45">
        <f t="shared" si="2"/>
        <v>0.3302658826086956</v>
      </c>
      <c r="N31" s="45">
        <f t="shared" si="1"/>
        <v>0.1697341173913044</v>
      </c>
    </row>
    <row r="32" spans="2:14" ht="13.5" customHeight="1" x14ac:dyDescent="0.4">
      <c r="B32" s="2" t="s">
        <v>105</v>
      </c>
      <c r="E32" s="2">
        <f ca="1">N33</f>
        <v>31.40081171739131</v>
      </c>
      <c r="I32" s="64">
        <f ca="1">E32/$E$33</f>
        <v>6.2825822963894363E-4</v>
      </c>
      <c r="J32" s="66">
        <v>0</v>
      </c>
      <c r="K32" s="67"/>
      <c r="L32" s="2">
        <f t="shared" ca="1" si="0"/>
        <v>0</v>
      </c>
      <c r="N32" s="2">
        <f t="shared" ca="1" si="1"/>
        <v>0</v>
      </c>
    </row>
    <row r="33" spans="2:14" ht="13.5" customHeight="1" x14ac:dyDescent="0.4">
      <c r="B33" s="77" t="s">
        <v>59</v>
      </c>
      <c r="C33" s="77"/>
      <c r="D33" s="77"/>
      <c r="E33" s="77">
        <f ca="1">SUM(E10,E13,E23,E27,E28,E32)</f>
        <v>49980.740778257968</v>
      </c>
      <c r="F33" s="77"/>
      <c r="G33" s="77"/>
      <c r="H33" s="77"/>
      <c r="I33" s="78">
        <f ca="1">E33/$E$33</f>
        <v>1</v>
      </c>
      <c r="J33" s="77">
        <f ca="1">SUMPRODUCT(E10:E32,J10:J32)</f>
        <v>47724.990407782578</v>
      </c>
      <c r="K33" s="77"/>
      <c r="L33" s="77">
        <f ca="1">SUM(L11:L32)</f>
        <v>3130.9461200000001</v>
      </c>
      <c r="M33" s="77">
        <f ca="1">SUM(M11:M32)</f>
        <v>3099.5453082826089</v>
      </c>
      <c r="N33" s="77">
        <f ca="1">SUM(N11:N32)</f>
        <v>31.40081171739131</v>
      </c>
    </row>
    <row r="35" spans="2:14" ht="13.5" customHeight="1" x14ac:dyDescent="0.4">
      <c r="B35" s="39" t="s">
        <v>82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 ht="13.5" customHeight="1" x14ac:dyDescent="0.4">
      <c r="B36" s="4" t="s">
        <v>122</v>
      </c>
    </row>
    <row r="37" spans="2:14" ht="13.5" customHeight="1" x14ac:dyDescent="0.4">
      <c r="B37" s="40" t="s">
        <v>54</v>
      </c>
      <c r="C37" s="40"/>
      <c r="D37" s="40"/>
      <c r="E37" s="82" t="s">
        <v>59</v>
      </c>
      <c r="F37" s="82" t="s">
        <v>134</v>
      </c>
      <c r="G37" s="82"/>
      <c r="H37" s="82"/>
      <c r="I37" s="82"/>
      <c r="J37" s="40"/>
      <c r="K37" s="40"/>
      <c r="L37" s="40"/>
      <c r="M37" s="40"/>
      <c r="N37" s="40"/>
    </row>
    <row r="38" spans="2:14" ht="13.5" customHeight="1" x14ac:dyDescent="0.4">
      <c r="B38" s="2" t="s">
        <v>123</v>
      </c>
      <c r="E38" s="2">
        <f ca="1">E33</f>
        <v>49980.740778257968</v>
      </c>
    </row>
    <row r="39" spans="2:14" ht="13.5" customHeight="1" x14ac:dyDescent="0.4">
      <c r="B39" s="2" t="s">
        <v>124</v>
      </c>
      <c r="E39" s="2">
        <f ca="1">M33</f>
        <v>3099.5453082826089</v>
      </c>
      <c r="F39" s="16">
        <v>45505</v>
      </c>
      <c r="G39" s="2" t="s">
        <v>144</v>
      </c>
    </row>
    <row r="40" spans="2:14" ht="13.5" customHeight="1" x14ac:dyDescent="0.4">
      <c r="B40" s="76" t="s">
        <v>59</v>
      </c>
      <c r="C40" s="77"/>
      <c r="D40" s="77"/>
      <c r="E40" s="77">
        <f ca="1">SUM(E38:E39)</f>
        <v>53080.286086540575</v>
      </c>
      <c r="F40" s="77"/>
      <c r="G40" s="77"/>
      <c r="H40" s="77"/>
      <c r="I40" s="77"/>
      <c r="J40" s="77"/>
      <c r="K40" s="77"/>
      <c r="L40" s="77"/>
      <c r="M40" s="77"/>
      <c r="N40" s="77"/>
    </row>
    <row r="41" spans="2:14" ht="13.5" customHeight="1" x14ac:dyDescent="0.4">
      <c r="B41" s="4" t="s">
        <v>125</v>
      </c>
    </row>
    <row r="42" spans="2:14" ht="13.5" customHeight="1" x14ac:dyDescent="0.4">
      <c r="B42" s="40" t="s">
        <v>126</v>
      </c>
      <c r="C42" s="40"/>
      <c r="D42" s="40"/>
      <c r="E42" s="82" t="s">
        <v>59</v>
      </c>
      <c r="F42" s="82" t="s">
        <v>135</v>
      </c>
      <c r="G42" s="82" t="s">
        <v>136</v>
      </c>
      <c r="H42" s="82" t="s">
        <v>146</v>
      </c>
      <c r="I42" s="82" t="s">
        <v>147</v>
      </c>
      <c r="J42" s="40"/>
      <c r="K42" s="40"/>
      <c r="L42" s="40"/>
      <c r="M42" s="40"/>
      <c r="N42" s="40"/>
    </row>
    <row r="43" spans="2:14" ht="13.5" customHeight="1" x14ac:dyDescent="0.4">
      <c r="C43" s="46" t="s">
        <v>127</v>
      </c>
      <c r="D43" s="47"/>
      <c r="E43" s="56">
        <v>5000</v>
      </c>
      <c r="F43" s="79">
        <f>acq</f>
        <v>45352</v>
      </c>
      <c r="G43" s="47" t="s">
        <v>145</v>
      </c>
      <c r="H43" s="81">
        <f>1-H44</f>
        <v>0.7</v>
      </c>
      <c r="I43" s="54">
        <v>0</v>
      </c>
      <c r="J43" s="47">
        <f>E43*I43</f>
        <v>0</v>
      </c>
      <c r="K43" s="47"/>
      <c r="L43" s="47"/>
      <c r="M43" s="47"/>
      <c r="N43" s="47"/>
    </row>
    <row r="44" spans="2:14" ht="13.5" customHeight="1" x14ac:dyDescent="0.4">
      <c r="C44" s="44" t="s">
        <v>128</v>
      </c>
      <c r="D44" s="45"/>
      <c r="E44" s="55">
        <v>17000</v>
      </c>
      <c r="F44" s="80">
        <f>acq</f>
        <v>45352</v>
      </c>
      <c r="G44" s="58">
        <v>0.06</v>
      </c>
      <c r="H44" s="58">
        <v>0.3</v>
      </c>
      <c r="I44" s="58">
        <v>0.03</v>
      </c>
      <c r="J44" s="84">
        <f>E44*I44</f>
        <v>510</v>
      </c>
      <c r="K44" s="45"/>
      <c r="L44" s="45"/>
      <c r="M44" s="45"/>
      <c r="N44" s="45"/>
    </row>
    <row r="45" spans="2:14" ht="13.5" customHeight="1" x14ac:dyDescent="0.4">
      <c r="C45" s="44" t="s">
        <v>129</v>
      </c>
      <c r="D45" s="45"/>
      <c r="E45" s="45">
        <f>SUM(E43:E44)</f>
        <v>22000</v>
      </c>
      <c r="F45" s="45"/>
      <c r="G45" s="45"/>
      <c r="H45" s="45"/>
      <c r="I45" s="45"/>
      <c r="J45" s="84">
        <f>SUM(J43:J44)</f>
        <v>510</v>
      </c>
      <c r="K45" s="45"/>
      <c r="L45" s="45"/>
      <c r="M45" s="45"/>
      <c r="N45" s="45"/>
    </row>
    <row r="46" spans="2:14" ht="13.5" customHeight="1" x14ac:dyDescent="0.4">
      <c r="B46" s="40" t="s">
        <v>130</v>
      </c>
      <c r="C46" s="40"/>
      <c r="D46" s="40"/>
      <c r="E46" s="82" t="s">
        <v>59</v>
      </c>
      <c r="F46" s="82" t="s">
        <v>137</v>
      </c>
      <c r="G46" s="82" t="s">
        <v>138</v>
      </c>
      <c r="H46" s="82" t="s">
        <v>139</v>
      </c>
      <c r="I46" s="82" t="s">
        <v>140</v>
      </c>
      <c r="J46" s="82" t="s">
        <v>141</v>
      </c>
      <c r="K46" s="82" t="s">
        <v>148</v>
      </c>
      <c r="L46" s="82" t="s">
        <v>142</v>
      </c>
      <c r="M46" s="82" t="s">
        <v>143</v>
      </c>
      <c r="N46" s="40"/>
    </row>
    <row r="47" spans="2:14" ht="13.5" customHeight="1" x14ac:dyDescent="0.4">
      <c r="C47" s="46" t="s">
        <v>131</v>
      </c>
      <c r="D47" s="47"/>
      <c r="E47" s="47">
        <f ca="1">E40-E45-SUM(E48:E49)</f>
        <v>26499.040778257964</v>
      </c>
      <c r="F47" s="79">
        <f>acq</f>
        <v>45352</v>
      </c>
      <c r="G47" s="79">
        <f>exit</f>
        <v>47208</v>
      </c>
      <c r="H47" s="85">
        <f>DATEDIF(F47,G47,"m")</f>
        <v>60</v>
      </c>
      <c r="I47" s="54">
        <v>2.8000000000000001E-2</v>
      </c>
      <c r="J47" s="54">
        <v>0.01</v>
      </c>
      <c r="K47" s="87">
        <v>3</v>
      </c>
      <c r="L47" s="88">
        <f>I47+(J47/(H47/12))</f>
        <v>0.03</v>
      </c>
      <c r="M47" s="89">
        <f ca="1">(E47+E49)/E10</f>
        <v>0.60827697344039056</v>
      </c>
      <c r="N47" s="94">
        <f ca="1">E47*J47</f>
        <v>264.99040778257967</v>
      </c>
    </row>
    <row r="48" spans="2:14" ht="13.5" customHeight="1" x14ac:dyDescent="0.4">
      <c r="C48" s="43" t="s">
        <v>132</v>
      </c>
      <c r="E48" s="2">
        <f ca="1">E39</f>
        <v>3099.5453082826089</v>
      </c>
      <c r="F48" s="18">
        <f>acq</f>
        <v>45352</v>
      </c>
      <c r="G48" s="18">
        <f>F39</f>
        <v>45505</v>
      </c>
      <c r="H48" s="90">
        <f>DATEDIF(F48,G48,"m")</f>
        <v>5</v>
      </c>
      <c r="I48" s="59">
        <v>0.04</v>
      </c>
      <c r="J48" s="59">
        <v>0</v>
      </c>
      <c r="K48" s="91">
        <v>1</v>
      </c>
      <c r="L48" s="92">
        <f>I48+(J48/(H48/12))</f>
        <v>0.04</v>
      </c>
      <c r="M48" s="86"/>
      <c r="N48" s="95">
        <f ca="1">E48*J48</f>
        <v>0</v>
      </c>
    </row>
    <row r="49" spans="2:14" ht="13.5" customHeight="1" x14ac:dyDescent="0.4">
      <c r="C49" s="44" t="s">
        <v>76</v>
      </c>
      <c r="D49" s="45"/>
      <c r="E49" s="45">
        <f>'A&amp;R'!I41</f>
        <v>1481.7</v>
      </c>
      <c r="F49" s="80">
        <f>acq</f>
        <v>45352</v>
      </c>
      <c r="G49" s="80">
        <f>exit</f>
        <v>47208</v>
      </c>
      <c r="H49" s="93" t="s">
        <v>145</v>
      </c>
      <c r="I49" s="93" t="s">
        <v>145</v>
      </c>
      <c r="J49" s="93" t="s">
        <v>145</v>
      </c>
      <c r="K49" s="93" t="s">
        <v>145</v>
      </c>
      <c r="L49" s="45"/>
      <c r="M49" s="45"/>
      <c r="N49" s="45"/>
    </row>
    <row r="50" spans="2:14" ht="13.5" customHeight="1" x14ac:dyDescent="0.4">
      <c r="C50" s="44" t="s">
        <v>129</v>
      </c>
      <c r="D50" s="45"/>
      <c r="E50" s="45">
        <f ca="1">SUM(E47:E49)</f>
        <v>31080.286086540575</v>
      </c>
      <c r="F50" s="45"/>
      <c r="G50" s="45"/>
      <c r="H50" s="45"/>
      <c r="I50" s="45"/>
      <c r="J50" s="45"/>
      <c r="K50" s="45"/>
      <c r="L50" s="45"/>
      <c r="M50" s="45"/>
      <c r="N50" s="94">
        <f ca="1">SUM(N47:N49)</f>
        <v>264.99040778257967</v>
      </c>
    </row>
    <row r="51" spans="2:14" ht="13.5" customHeight="1" x14ac:dyDescent="0.4">
      <c r="B51" s="76" t="s">
        <v>59</v>
      </c>
      <c r="C51" s="77"/>
      <c r="D51" s="77"/>
      <c r="E51" s="77">
        <f ca="1">SUM(E45,E50)</f>
        <v>53080.286086540575</v>
      </c>
      <c r="F51" s="77"/>
      <c r="G51" s="77"/>
      <c r="H51" s="77"/>
      <c r="I51" s="77"/>
      <c r="J51" s="77"/>
      <c r="K51" s="77"/>
      <c r="L51" s="77"/>
      <c r="M51" s="77"/>
      <c r="N51" s="77"/>
    </row>
    <row r="52" spans="2:14" ht="13.5" customHeight="1" x14ac:dyDescent="0.4">
      <c r="B52" s="2" t="s">
        <v>133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Z345"/>
  <sheetViews>
    <sheetView showGridLines="0" tabSelected="1" zoomScaleNormal="100" workbookViewId="0">
      <pane xSplit="6" ySplit="16" topLeftCell="G140" activePane="bottomRight" state="frozen"/>
      <selection pane="topRight" activeCell="G1" sqref="G1"/>
      <selection pane="bottomLeft" activeCell="A17" sqref="A17"/>
      <selection pane="bottomRight" activeCell="J153" sqref="J153"/>
    </sheetView>
  </sheetViews>
  <sheetFormatPr defaultColWidth="9.140625" defaultRowHeight="13.5" customHeight="1" outlineLevelRow="1" x14ac:dyDescent="0.4"/>
  <cols>
    <col min="1" max="1" width="2.42578125" style="2" customWidth="1"/>
    <col min="2" max="2" width="5.42578125" style="2" customWidth="1"/>
    <col min="3" max="3" width="3.5703125" style="2" customWidth="1"/>
    <col min="4" max="4" width="9.140625" style="2"/>
    <col min="5" max="5" width="16.5703125" style="2" customWidth="1"/>
    <col min="6" max="6" width="18.85546875" style="2" customWidth="1"/>
    <col min="7" max="7" width="2.28515625" style="2" customWidth="1"/>
    <col min="8" max="8" width="11.28515625" style="2" bestFit="1" customWidth="1"/>
    <col min="9" max="9" width="9.140625" style="2"/>
    <col min="10" max="10" width="18.42578125" style="2" customWidth="1"/>
    <col min="11" max="16384" width="9.140625" style="2"/>
  </cols>
  <sheetData>
    <row r="2" spans="1:78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78" ht="13.5" customHeight="1" x14ac:dyDescent="0.4">
      <c r="AB3" s="6" t="s">
        <v>3</v>
      </c>
      <c r="AC3" s="9" t="s">
        <v>6</v>
      </c>
      <c r="AD3" s="12" t="s">
        <v>9</v>
      </c>
    </row>
    <row r="4" spans="1:78" ht="13.5" customHeight="1" x14ac:dyDescent="0.4">
      <c r="AB4" s="7" t="s">
        <v>4</v>
      </c>
      <c r="AC4" s="10" t="s">
        <v>7</v>
      </c>
      <c r="AD4" s="13" t="s">
        <v>10</v>
      </c>
    </row>
    <row r="5" spans="1:78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8" ht="13.5" customHeight="1" thickTop="1" x14ac:dyDescent="0.4">
      <c r="A6" s="2" t="s">
        <v>1</v>
      </c>
      <c r="AD6" s="14">
        <v>45545</v>
      </c>
    </row>
    <row r="7" spans="1:78" ht="13.5" customHeight="1" x14ac:dyDescent="0.4">
      <c r="A7" s="4" t="s">
        <v>13</v>
      </c>
    </row>
    <row r="8" spans="1:78" ht="13.5" customHeight="1" outlineLevel="1" x14ac:dyDescent="0.4">
      <c r="H8" s="96" t="s">
        <v>54</v>
      </c>
      <c r="I8" s="97">
        <v>1</v>
      </c>
      <c r="J8" s="97">
        <v>2</v>
      </c>
      <c r="K8" s="97">
        <v>3</v>
      </c>
      <c r="L8" s="97">
        <v>4</v>
      </c>
      <c r="M8" s="97">
        <v>5</v>
      </c>
      <c r="N8" s="97">
        <v>6</v>
      </c>
      <c r="O8" s="97">
        <v>7</v>
      </c>
      <c r="P8" s="97">
        <v>8</v>
      </c>
      <c r="Q8" s="97">
        <v>9</v>
      </c>
      <c r="R8" s="97">
        <v>10</v>
      </c>
    </row>
    <row r="9" spans="1:78" ht="13.5" customHeight="1" outlineLevel="1" x14ac:dyDescent="0.4">
      <c r="H9" s="96" t="s">
        <v>74</v>
      </c>
      <c r="I9" s="98">
        <f>start</f>
        <v>45412</v>
      </c>
      <c r="J9" s="98">
        <f>EOMONTH(I10,1)</f>
        <v>45596</v>
      </c>
      <c r="K9" s="98">
        <f t="shared" ref="K9:R9" si="0">EOMONTH(J10,1)</f>
        <v>45777</v>
      </c>
      <c r="L9" s="98">
        <f t="shared" si="0"/>
        <v>45961</v>
      </c>
      <c r="M9" s="98">
        <f t="shared" si="0"/>
        <v>46142</v>
      </c>
      <c r="N9" s="98">
        <f t="shared" si="0"/>
        <v>46326</v>
      </c>
      <c r="O9" s="98">
        <f t="shared" si="0"/>
        <v>46507</v>
      </c>
      <c r="P9" s="98">
        <f t="shared" si="0"/>
        <v>46691</v>
      </c>
      <c r="Q9" s="98">
        <f t="shared" si="0"/>
        <v>46873</v>
      </c>
      <c r="R9" s="98">
        <f t="shared" si="0"/>
        <v>47057</v>
      </c>
    </row>
    <row r="10" spans="1:78" ht="13.5" customHeight="1" outlineLevel="1" x14ac:dyDescent="0.4">
      <c r="H10" s="96" t="s">
        <v>75</v>
      </c>
      <c r="I10" s="98">
        <f t="shared" ref="I10:R10" si="1">EOMONTH(I9,period-1)</f>
        <v>45565</v>
      </c>
      <c r="J10" s="98">
        <f t="shared" si="1"/>
        <v>45747</v>
      </c>
      <c r="K10" s="98">
        <f t="shared" si="1"/>
        <v>45930</v>
      </c>
      <c r="L10" s="98">
        <f t="shared" si="1"/>
        <v>46112</v>
      </c>
      <c r="M10" s="98">
        <f t="shared" si="1"/>
        <v>46295</v>
      </c>
      <c r="N10" s="98">
        <f t="shared" si="1"/>
        <v>46477</v>
      </c>
      <c r="O10" s="98">
        <f t="shared" si="1"/>
        <v>46660</v>
      </c>
      <c r="P10" s="98">
        <f t="shared" si="1"/>
        <v>46843</v>
      </c>
      <c r="Q10" s="98">
        <f t="shared" si="1"/>
        <v>47026</v>
      </c>
      <c r="R10" s="98">
        <f t="shared" si="1"/>
        <v>47208</v>
      </c>
    </row>
    <row r="11" spans="1:78" s="95" customFormat="1" ht="13.5" customHeight="1" outlineLevel="1" x14ac:dyDescent="0.4">
      <c r="F11" s="95" t="s">
        <v>152</v>
      </c>
      <c r="H11" s="95">
        <f t="shared" ref="H11:AM11" si="2">(H14&gt;=start)*(H14&lt;=exit)*1</f>
        <v>0</v>
      </c>
      <c r="I11" s="95">
        <f t="shared" si="2"/>
        <v>1</v>
      </c>
      <c r="J11" s="95">
        <f t="shared" si="2"/>
        <v>1</v>
      </c>
      <c r="K11" s="95">
        <f t="shared" si="2"/>
        <v>1</v>
      </c>
      <c r="L11" s="95">
        <f t="shared" si="2"/>
        <v>1</v>
      </c>
      <c r="M11" s="95">
        <f t="shared" si="2"/>
        <v>1</v>
      </c>
      <c r="N11" s="95">
        <f t="shared" si="2"/>
        <v>1</v>
      </c>
      <c r="O11" s="95">
        <f t="shared" si="2"/>
        <v>1</v>
      </c>
      <c r="P11" s="95">
        <f t="shared" si="2"/>
        <v>1</v>
      </c>
      <c r="Q11" s="95">
        <f t="shared" si="2"/>
        <v>1</v>
      </c>
      <c r="R11" s="95">
        <f t="shared" si="2"/>
        <v>1</v>
      </c>
      <c r="S11" s="95">
        <f t="shared" si="2"/>
        <v>1</v>
      </c>
      <c r="T11" s="95">
        <f t="shared" si="2"/>
        <v>1</v>
      </c>
      <c r="U11" s="95">
        <f t="shared" si="2"/>
        <v>1</v>
      </c>
      <c r="V11" s="95">
        <f t="shared" si="2"/>
        <v>1</v>
      </c>
      <c r="W11" s="95">
        <f t="shared" si="2"/>
        <v>1</v>
      </c>
      <c r="X11" s="95">
        <f t="shared" si="2"/>
        <v>1</v>
      </c>
      <c r="Y11" s="95">
        <f t="shared" si="2"/>
        <v>1</v>
      </c>
      <c r="Z11" s="95">
        <f t="shared" si="2"/>
        <v>1</v>
      </c>
      <c r="AA11" s="95">
        <f t="shared" si="2"/>
        <v>1</v>
      </c>
      <c r="AB11" s="95">
        <f t="shared" si="2"/>
        <v>1</v>
      </c>
      <c r="AC11" s="95">
        <f t="shared" si="2"/>
        <v>1</v>
      </c>
      <c r="AD11" s="95">
        <f t="shared" si="2"/>
        <v>1</v>
      </c>
      <c r="AE11" s="95">
        <f t="shared" si="2"/>
        <v>1</v>
      </c>
      <c r="AF11" s="95">
        <f t="shared" si="2"/>
        <v>1</v>
      </c>
      <c r="AG11" s="95">
        <f t="shared" si="2"/>
        <v>1</v>
      </c>
      <c r="AH11" s="95">
        <f t="shared" si="2"/>
        <v>1</v>
      </c>
      <c r="AI11" s="95">
        <f t="shared" si="2"/>
        <v>1</v>
      </c>
      <c r="AJ11" s="95">
        <f t="shared" si="2"/>
        <v>1</v>
      </c>
      <c r="AK11" s="95">
        <f t="shared" si="2"/>
        <v>1</v>
      </c>
      <c r="AL11" s="95">
        <f t="shared" si="2"/>
        <v>1</v>
      </c>
      <c r="AM11" s="95">
        <f t="shared" si="2"/>
        <v>1</v>
      </c>
      <c r="AN11" s="95">
        <f t="shared" ref="AN11:BS11" si="3">(AN14&gt;=start)*(AN14&lt;=exit)*1</f>
        <v>1</v>
      </c>
      <c r="AO11" s="95">
        <f t="shared" si="3"/>
        <v>1</v>
      </c>
      <c r="AP11" s="95">
        <f t="shared" si="3"/>
        <v>1</v>
      </c>
      <c r="AQ11" s="95">
        <f t="shared" si="3"/>
        <v>1</v>
      </c>
      <c r="AR11" s="95">
        <f t="shared" si="3"/>
        <v>1</v>
      </c>
      <c r="AS11" s="95">
        <f t="shared" si="3"/>
        <v>1</v>
      </c>
      <c r="AT11" s="95">
        <f t="shared" si="3"/>
        <v>1</v>
      </c>
      <c r="AU11" s="95">
        <f t="shared" si="3"/>
        <v>1</v>
      </c>
      <c r="AV11" s="95">
        <f t="shared" si="3"/>
        <v>1</v>
      </c>
      <c r="AW11" s="95">
        <f t="shared" si="3"/>
        <v>1</v>
      </c>
      <c r="AX11" s="95">
        <f t="shared" si="3"/>
        <v>1</v>
      </c>
      <c r="AY11" s="95">
        <f t="shared" si="3"/>
        <v>1</v>
      </c>
      <c r="AZ11" s="95">
        <f t="shared" si="3"/>
        <v>1</v>
      </c>
      <c r="BA11" s="95">
        <f t="shared" si="3"/>
        <v>1</v>
      </c>
      <c r="BB11" s="95">
        <f t="shared" si="3"/>
        <v>1</v>
      </c>
      <c r="BC11" s="95">
        <f t="shared" si="3"/>
        <v>1</v>
      </c>
      <c r="BD11" s="95">
        <f t="shared" si="3"/>
        <v>1</v>
      </c>
      <c r="BE11" s="95">
        <f t="shared" si="3"/>
        <v>1</v>
      </c>
      <c r="BF11" s="95">
        <f t="shared" si="3"/>
        <v>1</v>
      </c>
      <c r="BG11" s="95">
        <f t="shared" si="3"/>
        <v>1</v>
      </c>
      <c r="BH11" s="95">
        <f t="shared" si="3"/>
        <v>1</v>
      </c>
      <c r="BI11" s="95">
        <f t="shared" si="3"/>
        <v>1</v>
      </c>
      <c r="BJ11" s="95">
        <f t="shared" si="3"/>
        <v>1</v>
      </c>
      <c r="BK11" s="95">
        <f t="shared" si="3"/>
        <v>1</v>
      </c>
      <c r="BL11" s="95">
        <f t="shared" si="3"/>
        <v>1</v>
      </c>
      <c r="BM11" s="95">
        <f t="shared" si="3"/>
        <v>1</v>
      </c>
      <c r="BN11" s="95">
        <f t="shared" si="3"/>
        <v>1</v>
      </c>
      <c r="BO11" s="95">
        <f t="shared" si="3"/>
        <v>1</v>
      </c>
      <c r="BP11" s="95">
        <f t="shared" si="3"/>
        <v>1</v>
      </c>
      <c r="BQ11" s="95">
        <f t="shared" si="3"/>
        <v>0</v>
      </c>
      <c r="BR11" s="95">
        <f t="shared" si="3"/>
        <v>0</v>
      </c>
      <c r="BS11" s="95">
        <f t="shared" si="3"/>
        <v>0</v>
      </c>
      <c r="BT11" s="95">
        <f t="shared" ref="BT11:BY11" si="4">(BT14&gt;=start)*(BT14&lt;=exit)*1</f>
        <v>0</v>
      </c>
      <c r="BU11" s="95">
        <f t="shared" si="4"/>
        <v>0</v>
      </c>
      <c r="BV11" s="95">
        <f t="shared" si="4"/>
        <v>0</v>
      </c>
      <c r="BW11" s="95">
        <f t="shared" si="4"/>
        <v>0</v>
      </c>
      <c r="BX11" s="95">
        <f t="shared" si="4"/>
        <v>0</v>
      </c>
      <c r="BY11" s="95">
        <f t="shared" si="4"/>
        <v>0</v>
      </c>
    </row>
    <row r="12" spans="1:78" s="95" customFormat="1" ht="13.5" customHeight="1" outlineLevel="1" x14ac:dyDescent="0.4">
      <c r="F12" s="95" t="s">
        <v>153</v>
      </c>
      <c r="H12" s="95">
        <f>SUM($H$11:H11)*H11</f>
        <v>0</v>
      </c>
      <c r="I12" s="95">
        <f>SUM($H$11:I11)*I11</f>
        <v>1</v>
      </c>
      <c r="J12" s="95">
        <f>SUM($H$11:J11)*J11</f>
        <v>2</v>
      </c>
      <c r="K12" s="95">
        <f>SUM($H$11:K11)*K11</f>
        <v>3</v>
      </c>
      <c r="L12" s="95">
        <f>SUM($H$11:L11)*L11</f>
        <v>4</v>
      </c>
      <c r="M12" s="95">
        <f>SUM($H$11:M11)*M11</f>
        <v>5</v>
      </c>
      <c r="N12" s="95">
        <f>SUM($H$11:N11)*N11</f>
        <v>6</v>
      </c>
      <c r="O12" s="95">
        <f>SUM($H$11:O11)*O11</f>
        <v>7</v>
      </c>
      <c r="P12" s="95">
        <f>SUM($H$11:P11)*P11</f>
        <v>8</v>
      </c>
      <c r="Q12" s="95">
        <f>SUM($H$11:Q11)*Q11</f>
        <v>9</v>
      </c>
      <c r="R12" s="95">
        <f>SUM($H$11:R11)*R11</f>
        <v>10</v>
      </c>
      <c r="S12" s="95">
        <f>SUM($H$11:S11)*S11</f>
        <v>11</v>
      </c>
      <c r="T12" s="95">
        <f>SUM($H$11:T11)*T11</f>
        <v>12</v>
      </c>
      <c r="U12" s="95">
        <f>SUM($H$11:U11)*U11</f>
        <v>13</v>
      </c>
      <c r="V12" s="95">
        <f>SUM($H$11:V11)*V11</f>
        <v>14</v>
      </c>
      <c r="W12" s="95">
        <f>SUM($H$11:W11)*W11</f>
        <v>15</v>
      </c>
      <c r="X12" s="95">
        <f>SUM($H$11:X11)*X11</f>
        <v>16</v>
      </c>
      <c r="Y12" s="95">
        <f>SUM($H$11:Y11)*Y11</f>
        <v>17</v>
      </c>
      <c r="Z12" s="95">
        <f>SUM($H$11:Z11)*Z11</f>
        <v>18</v>
      </c>
      <c r="AA12" s="95">
        <f>SUM($H$11:AA11)*AA11</f>
        <v>19</v>
      </c>
      <c r="AB12" s="95">
        <f>SUM($H$11:AB11)*AB11</f>
        <v>20</v>
      </c>
      <c r="AC12" s="95">
        <f>SUM($H$11:AC11)*AC11</f>
        <v>21</v>
      </c>
      <c r="AD12" s="95">
        <f>SUM($H$11:AD11)*AD11</f>
        <v>22</v>
      </c>
      <c r="AE12" s="95">
        <f>SUM($H$11:AE11)*AE11</f>
        <v>23</v>
      </c>
      <c r="AF12" s="95">
        <f>SUM($H$11:AF11)*AF11</f>
        <v>24</v>
      </c>
      <c r="AG12" s="95">
        <f>SUM($H$11:AG11)*AG11</f>
        <v>25</v>
      </c>
      <c r="AH12" s="95">
        <f>SUM($H$11:AH11)*AH11</f>
        <v>26</v>
      </c>
      <c r="AI12" s="95">
        <f>SUM($H$11:AI11)*AI11</f>
        <v>27</v>
      </c>
      <c r="AJ12" s="95">
        <f>SUM($H$11:AJ11)*AJ11</f>
        <v>28</v>
      </c>
      <c r="AK12" s="95">
        <f>SUM($H$11:AK11)*AK11</f>
        <v>29</v>
      </c>
      <c r="AL12" s="95">
        <f>SUM($H$11:AL11)*AL11</f>
        <v>30</v>
      </c>
      <c r="AM12" s="95">
        <f>SUM($H$11:AM11)*AM11</f>
        <v>31</v>
      </c>
      <c r="AN12" s="95">
        <f>SUM($H$11:AN11)*AN11</f>
        <v>32</v>
      </c>
      <c r="AO12" s="95">
        <f>SUM($H$11:AO11)*AO11</f>
        <v>33</v>
      </c>
      <c r="AP12" s="95">
        <f>SUM($H$11:AP11)*AP11</f>
        <v>34</v>
      </c>
      <c r="AQ12" s="95">
        <f>SUM($H$11:AQ11)*AQ11</f>
        <v>35</v>
      </c>
      <c r="AR12" s="95">
        <f>SUM($H$11:AR11)*AR11</f>
        <v>36</v>
      </c>
      <c r="AS12" s="95">
        <f>SUM($H$11:AS11)*AS11</f>
        <v>37</v>
      </c>
      <c r="AT12" s="95">
        <f>SUM($H$11:AT11)*AT11</f>
        <v>38</v>
      </c>
      <c r="AU12" s="95">
        <f>SUM($H$11:AU11)*AU11</f>
        <v>39</v>
      </c>
      <c r="AV12" s="95">
        <f>SUM($H$11:AV11)*AV11</f>
        <v>40</v>
      </c>
      <c r="AW12" s="95">
        <f>SUM($H$11:AW11)*AW11</f>
        <v>41</v>
      </c>
      <c r="AX12" s="95">
        <f>SUM($H$11:AX11)*AX11</f>
        <v>42</v>
      </c>
      <c r="AY12" s="95">
        <f>SUM($H$11:AY11)*AY11</f>
        <v>43</v>
      </c>
      <c r="AZ12" s="95">
        <f>SUM($H$11:AZ11)*AZ11</f>
        <v>44</v>
      </c>
      <c r="BA12" s="95">
        <f>SUM($H$11:BA11)*BA11</f>
        <v>45</v>
      </c>
      <c r="BB12" s="95">
        <f>SUM($H$11:BB11)*BB11</f>
        <v>46</v>
      </c>
      <c r="BC12" s="95">
        <f>SUM($H$11:BC11)*BC11</f>
        <v>47</v>
      </c>
      <c r="BD12" s="95">
        <f>SUM($H$11:BD11)*BD11</f>
        <v>48</v>
      </c>
      <c r="BE12" s="95">
        <f>SUM($H$11:BE11)*BE11</f>
        <v>49</v>
      </c>
      <c r="BF12" s="95">
        <f>SUM($H$11:BF11)*BF11</f>
        <v>50</v>
      </c>
      <c r="BG12" s="95">
        <f>SUM($H$11:BG11)*BG11</f>
        <v>51</v>
      </c>
      <c r="BH12" s="95">
        <f>SUM($H$11:BH11)*BH11</f>
        <v>52</v>
      </c>
      <c r="BI12" s="95">
        <f>SUM($H$11:BI11)*BI11</f>
        <v>53</v>
      </c>
      <c r="BJ12" s="95">
        <f>SUM($H$11:BJ11)*BJ11</f>
        <v>54</v>
      </c>
      <c r="BK12" s="95">
        <f>SUM($H$11:BK11)*BK11</f>
        <v>55</v>
      </c>
      <c r="BL12" s="95">
        <f>SUM($H$11:BL11)*BL11</f>
        <v>56</v>
      </c>
      <c r="BM12" s="95">
        <f>SUM($H$11:BM11)*BM11</f>
        <v>57</v>
      </c>
      <c r="BN12" s="95">
        <f>SUM($H$11:BN11)*BN11</f>
        <v>58</v>
      </c>
      <c r="BO12" s="95">
        <f>SUM($H$11:BO11)*BO11</f>
        <v>59</v>
      </c>
      <c r="BP12" s="95">
        <f>SUM($H$11:BP11)*BP11</f>
        <v>60</v>
      </c>
      <c r="BQ12" s="95">
        <f>SUM($H$11:BQ11)*BQ11</f>
        <v>0</v>
      </c>
      <c r="BR12" s="95">
        <f>SUM($H$11:BR11)*BR11</f>
        <v>0</v>
      </c>
      <c r="BS12" s="95">
        <f>SUM($H$11:BS11)*BS11</f>
        <v>0</v>
      </c>
      <c r="BT12" s="95">
        <f>SUM($H$11:BT11)*BT11</f>
        <v>0</v>
      </c>
      <c r="BU12" s="95">
        <f>SUM($H$11:BU11)*BU11</f>
        <v>0</v>
      </c>
      <c r="BV12" s="95">
        <f>SUM($H$11:BV11)*BV11</f>
        <v>0</v>
      </c>
      <c r="BW12" s="95">
        <f>SUM($H$11:BW11)*BW11</f>
        <v>0</v>
      </c>
      <c r="BX12" s="95">
        <f>SUM($H$11:BX11)*BX11</f>
        <v>0</v>
      </c>
      <c r="BY12" s="95">
        <f>SUM($H$11:BY11)*BY11</f>
        <v>0</v>
      </c>
    </row>
    <row r="13" spans="1:78" s="95" customFormat="1" ht="13.5" customHeight="1" outlineLevel="1" x14ac:dyDescent="0.4">
      <c r="F13" s="95" t="s">
        <v>154</v>
      </c>
      <c r="H13" s="95">
        <f>(MOD(H12,12)=1)*1</f>
        <v>0</v>
      </c>
      <c r="I13" s="95">
        <f t="shared" ref="I13:BT13" si="5">(MOD(I12,12)=1)*1</f>
        <v>1</v>
      </c>
      <c r="J13" s="95">
        <f t="shared" si="5"/>
        <v>0</v>
      </c>
      <c r="K13" s="95">
        <f t="shared" si="5"/>
        <v>0</v>
      </c>
      <c r="L13" s="95">
        <f t="shared" si="5"/>
        <v>0</v>
      </c>
      <c r="M13" s="95">
        <f t="shared" si="5"/>
        <v>0</v>
      </c>
      <c r="N13" s="95">
        <f t="shared" si="5"/>
        <v>0</v>
      </c>
      <c r="O13" s="95">
        <f t="shared" si="5"/>
        <v>0</v>
      </c>
      <c r="P13" s="95">
        <f t="shared" si="5"/>
        <v>0</v>
      </c>
      <c r="Q13" s="95">
        <f t="shared" si="5"/>
        <v>0</v>
      </c>
      <c r="R13" s="95">
        <f t="shared" si="5"/>
        <v>0</v>
      </c>
      <c r="S13" s="95">
        <f t="shared" si="5"/>
        <v>0</v>
      </c>
      <c r="T13" s="95">
        <f t="shared" si="5"/>
        <v>0</v>
      </c>
      <c r="U13" s="95">
        <f t="shared" si="5"/>
        <v>1</v>
      </c>
      <c r="V13" s="95">
        <f t="shared" si="5"/>
        <v>0</v>
      </c>
      <c r="W13" s="95">
        <f t="shared" si="5"/>
        <v>0</v>
      </c>
      <c r="X13" s="95">
        <f t="shared" si="5"/>
        <v>0</v>
      </c>
      <c r="Y13" s="95">
        <f t="shared" si="5"/>
        <v>0</v>
      </c>
      <c r="Z13" s="95">
        <f t="shared" si="5"/>
        <v>0</v>
      </c>
      <c r="AA13" s="95">
        <f t="shared" si="5"/>
        <v>0</v>
      </c>
      <c r="AB13" s="95">
        <f t="shared" si="5"/>
        <v>0</v>
      </c>
      <c r="AC13" s="95">
        <f t="shared" si="5"/>
        <v>0</v>
      </c>
      <c r="AD13" s="95">
        <f t="shared" si="5"/>
        <v>0</v>
      </c>
      <c r="AE13" s="95">
        <f t="shared" si="5"/>
        <v>0</v>
      </c>
      <c r="AF13" s="95">
        <f t="shared" si="5"/>
        <v>0</v>
      </c>
      <c r="AG13" s="95">
        <f t="shared" si="5"/>
        <v>1</v>
      </c>
      <c r="AH13" s="95">
        <f t="shared" si="5"/>
        <v>0</v>
      </c>
      <c r="AI13" s="95">
        <f t="shared" si="5"/>
        <v>0</v>
      </c>
      <c r="AJ13" s="95">
        <f t="shared" si="5"/>
        <v>0</v>
      </c>
      <c r="AK13" s="95">
        <f t="shared" si="5"/>
        <v>0</v>
      </c>
      <c r="AL13" s="95">
        <f t="shared" si="5"/>
        <v>0</v>
      </c>
      <c r="AM13" s="95">
        <f t="shared" si="5"/>
        <v>0</v>
      </c>
      <c r="AN13" s="95">
        <f t="shared" si="5"/>
        <v>0</v>
      </c>
      <c r="AO13" s="95">
        <f t="shared" si="5"/>
        <v>0</v>
      </c>
      <c r="AP13" s="95">
        <f t="shared" si="5"/>
        <v>0</v>
      </c>
      <c r="AQ13" s="95">
        <f t="shared" si="5"/>
        <v>0</v>
      </c>
      <c r="AR13" s="95">
        <f t="shared" si="5"/>
        <v>0</v>
      </c>
      <c r="AS13" s="95">
        <f t="shared" si="5"/>
        <v>1</v>
      </c>
      <c r="AT13" s="95">
        <f t="shared" si="5"/>
        <v>0</v>
      </c>
      <c r="AU13" s="95">
        <f t="shared" si="5"/>
        <v>0</v>
      </c>
      <c r="AV13" s="95">
        <f t="shared" si="5"/>
        <v>0</v>
      </c>
      <c r="AW13" s="95">
        <f t="shared" si="5"/>
        <v>0</v>
      </c>
      <c r="AX13" s="95">
        <f t="shared" si="5"/>
        <v>0</v>
      </c>
      <c r="AY13" s="95">
        <f t="shared" si="5"/>
        <v>0</v>
      </c>
      <c r="AZ13" s="95">
        <f t="shared" si="5"/>
        <v>0</v>
      </c>
      <c r="BA13" s="95">
        <f t="shared" si="5"/>
        <v>0</v>
      </c>
      <c r="BB13" s="95">
        <f t="shared" si="5"/>
        <v>0</v>
      </c>
      <c r="BC13" s="95">
        <f t="shared" si="5"/>
        <v>0</v>
      </c>
      <c r="BD13" s="95">
        <f t="shared" si="5"/>
        <v>0</v>
      </c>
      <c r="BE13" s="95">
        <f t="shared" si="5"/>
        <v>1</v>
      </c>
      <c r="BF13" s="95">
        <f t="shared" si="5"/>
        <v>0</v>
      </c>
      <c r="BG13" s="95">
        <f t="shared" si="5"/>
        <v>0</v>
      </c>
      <c r="BH13" s="95">
        <f t="shared" si="5"/>
        <v>0</v>
      </c>
      <c r="BI13" s="95">
        <f t="shared" si="5"/>
        <v>0</v>
      </c>
      <c r="BJ13" s="95">
        <f t="shared" si="5"/>
        <v>0</v>
      </c>
      <c r="BK13" s="95">
        <f t="shared" si="5"/>
        <v>0</v>
      </c>
      <c r="BL13" s="95">
        <f t="shared" si="5"/>
        <v>0</v>
      </c>
      <c r="BM13" s="95">
        <f t="shared" si="5"/>
        <v>0</v>
      </c>
      <c r="BN13" s="95">
        <f t="shared" si="5"/>
        <v>0</v>
      </c>
      <c r="BO13" s="95">
        <f t="shared" si="5"/>
        <v>0</v>
      </c>
      <c r="BP13" s="95">
        <f t="shared" si="5"/>
        <v>0</v>
      </c>
      <c r="BQ13" s="95">
        <f t="shared" si="5"/>
        <v>0</v>
      </c>
      <c r="BR13" s="95">
        <f t="shared" si="5"/>
        <v>0</v>
      </c>
      <c r="BS13" s="95">
        <f t="shared" si="5"/>
        <v>0</v>
      </c>
      <c r="BT13" s="95">
        <f t="shared" si="5"/>
        <v>0</v>
      </c>
      <c r="BU13" s="95">
        <f t="shared" ref="BU13:BY13" si="6">(MOD(BU12,12)=1)*1</f>
        <v>0</v>
      </c>
      <c r="BV13" s="95">
        <f t="shared" si="6"/>
        <v>0</v>
      </c>
      <c r="BW13" s="95">
        <f t="shared" si="6"/>
        <v>0</v>
      </c>
      <c r="BX13" s="95">
        <f t="shared" si="6"/>
        <v>0</v>
      </c>
      <c r="BY13" s="95">
        <f t="shared" si="6"/>
        <v>0</v>
      </c>
    </row>
    <row r="14" spans="1:78" ht="13.5" customHeight="1" x14ac:dyDescent="0.4">
      <c r="B14" s="40"/>
      <c r="C14" s="40"/>
      <c r="D14" s="40"/>
      <c r="E14" s="40"/>
      <c r="F14" s="40" t="s">
        <v>149</v>
      </c>
      <c r="G14" s="40"/>
      <c r="H14" s="99">
        <f>acq</f>
        <v>45352</v>
      </c>
      <c r="I14" s="99">
        <f>EOMONTH(H14,1)</f>
        <v>45412</v>
      </c>
      <c r="J14" s="99">
        <f t="shared" ref="J14:BU14" si="7">EOMONTH(I14,1)</f>
        <v>45443</v>
      </c>
      <c r="K14" s="99">
        <f t="shared" si="7"/>
        <v>45473</v>
      </c>
      <c r="L14" s="99">
        <f t="shared" si="7"/>
        <v>45504</v>
      </c>
      <c r="M14" s="99">
        <f t="shared" si="7"/>
        <v>45535</v>
      </c>
      <c r="N14" s="99">
        <f t="shared" si="7"/>
        <v>45565</v>
      </c>
      <c r="O14" s="99">
        <f t="shared" si="7"/>
        <v>45596</v>
      </c>
      <c r="P14" s="99">
        <f t="shared" si="7"/>
        <v>45626</v>
      </c>
      <c r="Q14" s="99">
        <f t="shared" si="7"/>
        <v>45657</v>
      </c>
      <c r="R14" s="99">
        <f t="shared" si="7"/>
        <v>45688</v>
      </c>
      <c r="S14" s="99">
        <f t="shared" si="7"/>
        <v>45716</v>
      </c>
      <c r="T14" s="99">
        <f t="shared" si="7"/>
        <v>45747</v>
      </c>
      <c r="U14" s="99">
        <f t="shared" si="7"/>
        <v>45777</v>
      </c>
      <c r="V14" s="99">
        <f t="shared" si="7"/>
        <v>45808</v>
      </c>
      <c r="W14" s="99">
        <f t="shared" si="7"/>
        <v>45838</v>
      </c>
      <c r="X14" s="99">
        <f t="shared" si="7"/>
        <v>45869</v>
      </c>
      <c r="Y14" s="99">
        <f t="shared" si="7"/>
        <v>45900</v>
      </c>
      <c r="Z14" s="99">
        <f t="shared" si="7"/>
        <v>45930</v>
      </c>
      <c r="AA14" s="99">
        <f t="shared" si="7"/>
        <v>45961</v>
      </c>
      <c r="AB14" s="99">
        <f t="shared" si="7"/>
        <v>45991</v>
      </c>
      <c r="AC14" s="99">
        <f t="shared" si="7"/>
        <v>46022</v>
      </c>
      <c r="AD14" s="99">
        <f t="shared" si="7"/>
        <v>46053</v>
      </c>
      <c r="AE14" s="99">
        <f t="shared" si="7"/>
        <v>46081</v>
      </c>
      <c r="AF14" s="99">
        <f t="shared" si="7"/>
        <v>46112</v>
      </c>
      <c r="AG14" s="99">
        <f t="shared" si="7"/>
        <v>46142</v>
      </c>
      <c r="AH14" s="99">
        <f t="shared" si="7"/>
        <v>46173</v>
      </c>
      <c r="AI14" s="99">
        <f t="shared" si="7"/>
        <v>46203</v>
      </c>
      <c r="AJ14" s="99">
        <f t="shared" si="7"/>
        <v>46234</v>
      </c>
      <c r="AK14" s="99">
        <f t="shared" si="7"/>
        <v>46265</v>
      </c>
      <c r="AL14" s="99">
        <f t="shared" si="7"/>
        <v>46295</v>
      </c>
      <c r="AM14" s="99">
        <f t="shared" si="7"/>
        <v>46326</v>
      </c>
      <c r="AN14" s="99">
        <f t="shared" si="7"/>
        <v>46356</v>
      </c>
      <c r="AO14" s="99">
        <f t="shared" si="7"/>
        <v>46387</v>
      </c>
      <c r="AP14" s="99">
        <f t="shared" si="7"/>
        <v>46418</v>
      </c>
      <c r="AQ14" s="99">
        <f t="shared" si="7"/>
        <v>46446</v>
      </c>
      <c r="AR14" s="99">
        <f t="shared" si="7"/>
        <v>46477</v>
      </c>
      <c r="AS14" s="99">
        <f t="shared" si="7"/>
        <v>46507</v>
      </c>
      <c r="AT14" s="99">
        <f t="shared" si="7"/>
        <v>46538</v>
      </c>
      <c r="AU14" s="99">
        <f t="shared" si="7"/>
        <v>46568</v>
      </c>
      <c r="AV14" s="99">
        <f t="shared" si="7"/>
        <v>46599</v>
      </c>
      <c r="AW14" s="99">
        <f t="shared" si="7"/>
        <v>46630</v>
      </c>
      <c r="AX14" s="99">
        <f t="shared" si="7"/>
        <v>46660</v>
      </c>
      <c r="AY14" s="99">
        <f t="shared" si="7"/>
        <v>46691</v>
      </c>
      <c r="AZ14" s="99">
        <f t="shared" si="7"/>
        <v>46721</v>
      </c>
      <c r="BA14" s="99">
        <f t="shared" si="7"/>
        <v>46752</v>
      </c>
      <c r="BB14" s="99">
        <f t="shared" si="7"/>
        <v>46783</v>
      </c>
      <c r="BC14" s="99">
        <f t="shared" si="7"/>
        <v>46812</v>
      </c>
      <c r="BD14" s="99">
        <f t="shared" si="7"/>
        <v>46843</v>
      </c>
      <c r="BE14" s="99">
        <f t="shared" si="7"/>
        <v>46873</v>
      </c>
      <c r="BF14" s="99">
        <f t="shared" si="7"/>
        <v>46904</v>
      </c>
      <c r="BG14" s="99">
        <f t="shared" si="7"/>
        <v>46934</v>
      </c>
      <c r="BH14" s="99">
        <f t="shared" si="7"/>
        <v>46965</v>
      </c>
      <c r="BI14" s="99">
        <f t="shared" si="7"/>
        <v>46996</v>
      </c>
      <c r="BJ14" s="99">
        <f t="shared" si="7"/>
        <v>47026</v>
      </c>
      <c r="BK14" s="99">
        <f t="shared" si="7"/>
        <v>47057</v>
      </c>
      <c r="BL14" s="99">
        <f t="shared" si="7"/>
        <v>47087</v>
      </c>
      <c r="BM14" s="99">
        <f t="shared" si="7"/>
        <v>47118</v>
      </c>
      <c r="BN14" s="99">
        <f t="shared" si="7"/>
        <v>47149</v>
      </c>
      <c r="BO14" s="99">
        <f t="shared" si="7"/>
        <v>47177</v>
      </c>
      <c r="BP14" s="99">
        <f t="shared" si="7"/>
        <v>47208</v>
      </c>
      <c r="BQ14" s="99">
        <f t="shared" si="7"/>
        <v>47238</v>
      </c>
      <c r="BR14" s="99">
        <f t="shared" si="7"/>
        <v>47269</v>
      </c>
      <c r="BS14" s="99">
        <f t="shared" si="7"/>
        <v>47299</v>
      </c>
      <c r="BT14" s="99">
        <f t="shared" si="7"/>
        <v>47330</v>
      </c>
      <c r="BU14" s="99">
        <f t="shared" si="7"/>
        <v>47361</v>
      </c>
      <c r="BV14" s="99">
        <f t="shared" ref="BV14:BY14" si="8">EOMONTH(BU14,1)</f>
        <v>47391</v>
      </c>
      <c r="BW14" s="99">
        <f t="shared" si="8"/>
        <v>47422</v>
      </c>
      <c r="BX14" s="99">
        <f t="shared" si="8"/>
        <v>47452</v>
      </c>
      <c r="BY14" s="99">
        <f t="shared" si="8"/>
        <v>47483</v>
      </c>
      <c r="BZ14" s="18"/>
    </row>
    <row r="15" spans="1:78" ht="13.5" customHeight="1" x14ac:dyDescent="0.4">
      <c r="B15" s="40"/>
      <c r="C15" s="40"/>
      <c r="D15" s="40"/>
      <c r="E15" s="40"/>
      <c r="F15" s="40" t="s">
        <v>150</v>
      </c>
      <c r="G15" s="40"/>
      <c r="H15" s="100">
        <f>SUMIFS($I$8:$R$8,$I$9:$R$9,"&lt;="&amp;H$14,$I$10:$R$10,"&gt;="&amp;H$14)</f>
        <v>0</v>
      </c>
      <c r="I15" s="100">
        <f t="shared" ref="I15:X15" si="9">SUMIFS($I$8:$R$8,$I$9:$R$9,"&lt;="&amp;I$14,$I$10:$R$10,"&gt;="&amp;I$14)</f>
        <v>1</v>
      </c>
      <c r="J15" s="100">
        <f t="shared" si="9"/>
        <v>1</v>
      </c>
      <c r="K15" s="100">
        <f t="shared" si="9"/>
        <v>1</v>
      </c>
      <c r="L15" s="100">
        <f t="shared" si="9"/>
        <v>1</v>
      </c>
      <c r="M15" s="100">
        <f t="shared" si="9"/>
        <v>1</v>
      </c>
      <c r="N15" s="100">
        <f t="shared" si="9"/>
        <v>1</v>
      </c>
      <c r="O15" s="100">
        <f t="shared" si="9"/>
        <v>2</v>
      </c>
      <c r="P15" s="100">
        <f t="shared" si="9"/>
        <v>2</v>
      </c>
      <c r="Q15" s="100">
        <f t="shared" si="9"/>
        <v>2</v>
      </c>
      <c r="R15" s="100">
        <f t="shared" si="9"/>
        <v>2</v>
      </c>
      <c r="S15" s="100">
        <f t="shared" si="9"/>
        <v>2</v>
      </c>
      <c r="T15" s="100">
        <f t="shared" si="9"/>
        <v>2</v>
      </c>
      <c r="U15" s="100">
        <f t="shared" si="9"/>
        <v>3</v>
      </c>
      <c r="V15" s="100">
        <f t="shared" si="9"/>
        <v>3</v>
      </c>
      <c r="W15" s="100">
        <f t="shared" si="9"/>
        <v>3</v>
      </c>
      <c r="X15" s="100">
        <f t="shared" si="9"/>
        <v>3</v>
      </c>
      <c r="Y15" s="100">
        <f t="shared" ref="Y15:AN15" si="10">SUMIFS($I$8:$R$8,$I$9:$R$9,"&lt;="&amp;Y$14,$I$10:$R$10,"&gt;="&amp;Y$14)</f>
        <v>3</v>
      </c>
      <c r="Z15" s="100">
        <f t="shared" si="10"/>
        <v>3</v>
      </c>
      <c r="AA15" s="100">
        <f t="shared" si="10"/>
        <v>4</v>
      </c>
      <c r="AB15" s="100">
        <f t="shared" si="10"/>
        <v>4</v>
      </c>
      <c r="AC15" s="100">
        <f t="shared" si="10"/>
        <v>4</v>
      </c>
      <c r="AD15" s="100">
        <f t="shared" si="10"/>
        <v>4</v>
      </c>
      <c r="AE15" s="100">
        <f t="shared" si="10"/>
        <v>4</v>
      </c>
      <c r="AF15" s="100">
        <f t="shared" si="10"/>
        <v>4</v>
      </c>
      <c r="AG15" s="100">
        <f t="shared" si="10"/>
        <v>5</v>
      </c>
      <c r="AH15" s="100">
        <f t="shared" si="10"/>
        <v>5</v>
      </c>
      <c r="AI15" s="100">
        <f t="shared" si="10"/>
        <v>5</v>
      </c>
      <c r="AJ15" s="100">
        <f t="shared" si="10"/>
        <v>5</v>
      </c>
      <c r="AK15" s="100">
        <f t="shared" si="10"/>
        <v>5</v>
      </c>
      <c r="AL15" s="100">
        <f t="shared" si="10"/>
        <v>5</v>
      </c>
      <c r="AM15" s="100">
        <f t="shared" si="10"/>
        <v>6</v>
      </c>
      <c r="AN15" s="100">
        <f t="shared" si="10"/>
        <v>6</v>
      </c>
      <c r="AO15" s="100">
        <f t="shared" ref="AO15:BD15" si="11">SUMIFS($I$8:$R$8,$I$9:$R$9,"&lt;="&amp;AO$14,$I$10:$R$10,"&gt;="&amp;AO$14)</f>
        <v>6</v>
      </c>
      <c r="AP15" s="100">
        <f t="shared" si="11"/>
        <v>6</v>
      </c>
      <c r="AQ15" s="100">
        <f t="shared" si="11"/>
        <v>6</v>
      </c>
      <c r="AR15" s="100">
        <f t="shared" si="11"/>
        <v>6</v>
      </c>
      <c r="AS15" s="100">
        <f t="shared" si="11"/>
        <v>7</v>
      </c>
      <c r="AT15" s="100">
        <f t="shared" si="11"/>
        <v>7</v>
      </c>
      <c r="AU15" s="100">
        <f t="shared" si="11"/>
        <v>7</v>
      </c>
      <c r="AV15" s="100">
        <f t="shared" si="11"/>
        <v>7</v>
      </c>
      <c r="AW15" s="100">
        <f t="shared" si="11"/>
        <v>7</v>
      </c>
      <c r="AX15" s="100">
        <f t="shared" si="11"/>
        <v>7</v>
      </c>
      <c r="AY15" s="100">
        <f t="shared" si="11"/>
        <v>8</v>
      </c>
      <c r="AZ15" s="100">
        <f t="shared" si="11"/>
        <v>8</v>
      </c>
      <c r="BA15" s="100">
        <f t="shared" si="11"/>
        <v>8</v>
      </c>
      <c r="BB15" s="100">
        <f t="shared" si="11"/>
        <v>8</v>
      </c>
      <c r="BC15" s="100">
        <f t="shared" si="11"/>
        <v>8</v>
      </c>
      <c r="BD15" s="100">
        <f t="shared" si="11"/>
        <v>8</v>
      </c>
      <c r="BE15" s="100">
        <f t="shared" ref="BE15:BT15" si="12">SUMIFS($I$8:$R$8,$I$9:$R$9,"&lt;="&amp;BE$14,$I$10:$R$10,"&gt;="&amp;BE$14)</f>
        <v>9</v>
      </c>
      <c r="BF15" s="100">
        <f t="shared" si="12"/>
        <v>9</v>
      </c>
      <c r="BG15" s="100">
        <f t="shared" si="12"/>
        <v>9</v>
      </c>
      <c r="BH15" s="100">
        <f t="shared" si="12"/>
        <v>9</v>
      </c>
      <c r="BI15" s="100">
        <f t="shared" si="12"/>
        <v>9</v>
      </c>
      <c r="BJ15" s="100">
        <f t="shared" si="12"/>
        <v>9</v>
      </c>
      <c r="BK15" s="100">
        <f t="shared" si="12"/>
        <v>10</v>
      </c>
      <c r="BL15" s="100">
        <f t="shared" si="12"/>
        <v>10</v>
      </c>
      <c r="BM15" s="100">
        <f t="shared" si="12"/>
        <v>10</v>
      </c>
      <c r="BN15" s="100">
        <f t="shared" si="12"/>
        <v>10</v>
      </c>
      <c r="BO15" s="100">
        <f t="shared" si="12"/>
        <v>10</v>
      </c>
      <c r="BP15" s="100">
        <f t="shared" si="12"/>
        <v>10</v>
      </c>
      <c r="BQ15" s="100">
        <f t="shared" si="12"/>
        <v>0</v>
      </c>
      <c r="BR15" s="100">
        <f t="shared" si="12"/>
        <v>0</v>
      </c>
      <c r="BS15" s="100">
        <f t="shared" si="12"/>
        <v>0</v>
      </c>
      <c r="BT15" s="100">
        <f t="shared" si="12"/>
        <v>0</v>
      </c>
      <c r="BU15" s="100">
        <f t="shared" ref="BU15:BY15" si="13">SUMIFS($I$8:$R$8,$I$9:$R$9,"&lt;="&amp;BU$14,$I$10:$R$10,"&gt;="&amp;BU$14)</f>
        <v>0</v>
      </c>
      <c r="BV15" s="100">
        <f t="shared" si="13"/>
        <v>0</v>
      </c>
      <c r="BW15" s="100">
        <f t="shared" si="13"/>
        <v>0</v>
      </c>
      <c r="BX15" s="100">
        <f t="shared" si="13"/>
        <v>0</v>
      </c>
      <c r="BY15" s="100">
        <f t="shared" si="13"/>
        <v>0</v>
      </c>
    </row>
    <row r="16" spans="1:78" ht="13.5" customHeight="1" x14ac:dyDescent="0.4">
      <c r="B16" s="101"/>
      <c r="C16" s="101"/>
      <c r="D16" s="101"/>
      <c r="E16" s="101"/>
      <c r="F16" s="101" t="s">
        <v>151</v>
      </c>
      <c r="G16" s="101"/>
      <c r="H16" s="102">
        <f>SUM($H$13:H13)*H11</f>
        <v>0</v>
      </c>
      <c r="I16" s="102">
        <f>SUM($H$13:I13)*I11</f>
        <v>1</v>
      </c>
      <c r="J16" s="102">
        <f>SUM($H$13:J13)*J11</f>
        <v>1</v>
      </c>
      <c r="K16" s="102">
        <f>SUM($H$13:K13)*K11</f>
        <v>1</v>
      </c>
      <c r="L16" s="102">
        <f>SUM($H$13:L13)*L11</f>
        <v>1</v>
      </c>
      <c r="M16" s="102">
        <f>SUM($H$13:M13)*M11</f>
        <v>1</v>
      </c>
      <c r="N16" s="102">
        <f>SUM($H$13:N13)*N11</f>
        <v>1</v>
      </c>
      <c r="O16" s="102">
        <f>SUM($H$13:O13)*O11</f>
        <v>1</v>
      </c>
      <c r="P16" s="102">
        <f>SUM($H$13:P13)*P11</f>
        <v>1</v>
      </c>
      <c r="Q16" s="102">
        <f>SUM($H$13:Q13)*Q11</f>
        <v>1</v>
      </c>
      <c r="R16" s="102">
        <f>SUM($H$13:R13)*R11</f>
        <v>1</v>
      </c>
      <c r="S16" s="102">
        <f>SUM($H$13:S13)*S11</f>
        <v>1</v>
      </c>
      <c r="T16" s="102">
        <f>SUM($H$13:T13)*T11</f>
        <v>1</v>
      </c>
      <c r="U16" s="102">
        <f>SUM($H$13:U13)*U11</f>
        <v>2</v>
      </c>
      <c r="V16" s="102">
        <f>SUM($H$13:V13)*V11</f>
        <v>2</v>
      </c>
      <c r="W16" s="102">
        <f>SUM($H$13:W13)*W11</f>
        <v>2</v>
      </c>
      <c r="X16" s="102">
        <f>SUM($H$13:X13)*X11</f>
        <v>2</v>
      </c>
      <c r="Y16" s="102">
        <f>SUM($H$13:Y13)*Y11</f>
        <v>2</v>
      </c>
      <c r="Z16" s="102">
        <f>SUM($H$13:Z13)*Z11</f>
        <v>2</v>
      </c>
      <c r="AA16" s="102">
        <f>SUM($H$13:AA13)*AA11</f>
        <v>2</v>
      </c>
      <c r="AB16" s="102">
        <f>SUM($H$13:AB13)*AB11</f>
        <v>2</v>
      </c>
      <c r="AC16" s="102">
        <f>SUM($H$13:AC13)*AC11</f>
        <v>2</v>
      </c>
      <c r="AD16" s="102">
        <f>SUM($H$13:AD13)*AD11</f>
        <v>2</v>
      </c>
      <c r="AE16" s="102">
        <f>SUM($H$13:AE13)*AE11</f>
        <v>2</v>
      </c>
      <c r="AF16" s="102">
        <f>SUM($H$13:AF13)*AF11</f>
        <v>2</v>
      </c>
      <c r="AG16" s="102">
        <f>SUM($H$13:AG13)*AG11</f>
        <v>3</v>
      </c>
      <c r="AH16" s="102">
        <f>SUM($H$13:AH13)*AH11</f>
        <v>3</v>
      </c>
      <c r="AI16" s="102">
        <f>SUM($H$13:AI13)*AI11</f>
        <v>3</v>
      </c>
      <c r="AJ16" s="102">
        <f>SUM($H$13:AJ13)*AJ11</f>
        <v>3</v>
      </c>
      <c r="AK16" s="102">
        <f>SUM($H$13:AK13)*AK11</f>
        <v>3</v>
      </c>
      <c r="AL16" s="102">
        <f>SUM($H$13:AL13)*AL11</f>
        <v>3</v>
      </c>
      <c r="AM16" s="102">
        <f>SUM($H$13:AM13)*AM11</f>
        <v>3</v>
      </c>
      <c r="AN16" s="102">
        <f>SUM($H$13:AN13)*AN11</f>
        <v>3</v>
      </c>
      <c r="AO16" s="102">
        <f>SUM($H$13:AO13)*AO11</f>
        <v>3</v>
      </c>
      <c r="AP16" s="102">
        <f>SUM($H$13:AP13)*AP11</f>
        <v>3</v>
      </c>
      <c r="AQ16" s="102">
        <f>SUM($H$13:AQ13)*AQ11</f>
        <v>3</v>
      </c>
      <c r="AR16" s="102">
        <f>SUM($H$13:AR13)*AR11</f>
        <v>3</v>
      </c>
      <c r="AS16" s="102">
        <f>SUM($H$13:AS13)*AS11</f>
        <v>4</v>
      </c>
      <c r="AT16" s="102">
        <f>SUM($H$13:AT13)*AT11</f>
        <v>4</v>
      </c>
      <c r="AU16" s="102">
        <f>SUM($H$13:AU13)*AU11</f>
        <v>4</v>
      </c>
      <c r="AV16" s="102">
        <f>SUM($H$13:AV13)*AV11</f>
        <v>4</v>
      </c>
      <c r="AW16" s="102">
        <f>SUM($H$13:AW13)*AW11</f>
        <v>4</v>
      </c>
      <c r="AX16" s="102">
        <f>SUM($H$13:AX13)*AX11</f>
        <v>4</v>
      </c>
      <c r="AY16" s="102">
        <f>SUM($H$13:AY13)*AY11</f>
        <v>4</v>
      </c>
      <c r="AZ16" s="102">
        <f>SUM($H$13:AZ13)*AZ11</f>
        <v>4</v>
      </c>
      <c r="BA16" s="102">
        <f>SUM($H$13:BA13)*BA11</f>
        <v>4</v>
      </c>
      <c r="BB16" s="102">
        <f>SUM($H$13:BB13)*BB11</f>
        <v>4</v>
      </c>
      <c r="BC16" s="102">
        <f>SUM($H$13:BC13)*BC11</f>
        <v>4</v>
      </c>
      <c r="BD16" s="102">
        <f>SUM($H$13:BD13)*BD11</f>
        <v>4</v>
      </c>
      <c r="BE16" s="102">
        <f>SUM($H$13:BE13)*BE11</f>
        <v>5</v>
      </c>
      <c r="BF16" s="102">
        <f>SUM($H$13:BF13)*BF11</f>
        <v>5</v>
      </c>
      <c r="BG16" s="102">
        <f>SUM($H$13:BG13)*BG11</f>
        <v>5</v>
      </c>
      <c r="BH16" s="102">
        <f>SUM($H$13:BH13)*BH11</f>
        <v>5</v>
      </c>
      <c r="BI16" s="102">
        <f>SUM($H$13:BI13)*BI11</f>
        <v>5</v>
      </c>
      <c r="BJ16" s="102">
        <f>SUM($H$13:BJ13)*BJ11</f>
        <v>5</v>
      </c>
      <c r="BK16" s="102">
        <f>SUM($H$13:BK13)*BK11</f>
        <v>5</v>
      </c>
      <c r="BL16" s="102">
        <f>SUM($H$13:BL13)*BL11</f>
        <v>5</v>
      </c>
      <c r="BM16" s="102">
        <f>SUM($H$13:BM13)*BM11</f>
        <v>5</v>
      </c>
      <c r="BN16" s="102">
        <f>SUM($H$13:BN13)*BN11</f>
        <v>5</v>
      </c>
      <c r="BO16" s="102">
        <f>SUM($H$13:BO13)*BO11</f>
        <v>5</v>
      </c>
      <c r="BP16" s="102">
        <f>SUM($H$13:BP13)*BP11</f>
        <v>5</v>
      </c>
      <c r="BQ16" s="102">
        <f>SUM($H$13:BQ13)*BQ11</f>
        <v>0</v>
      </c>
      <c r="BR16" s="102">
        <f>SUM($H$13:BR13)*BR11</f>
        <v>0</v>
      </c>
      <c r="BS16" s="102">
        <f>SUM($H$13:BS13)*BS11</f>
        <v>0</v>
      </c>
      <c r="BT16" s="102">
        <f>SUM($H$13:BT13)*BT11</f>
        <v>0</v>
      </c>
      <c r="BU16" s="102">
        <f>SUM($H$13:BU13)*BU11</f>
        <v>0</v>
      </c>
      <c r="BV16" s="102">
        <f>SUM($H$13:BV13)*BV11</f>
        <v>0</v>
      </c>
      <c r="BW16" s="102">
        <f>SUM($H$13:BW13)*BW11</f>
        <v>0</v>
      </c>
      <c r="BX16" s="102">
        <f>SUM($H$13:BX13)*BX11</f>
        <v>0</v>
      </c>
      <c r="BY16" s="102">
        <f>SUM($H$13:BY13)*BY11</f>
        <v>0</v>
      </c>
    </row>
    <row r="17" spans="2:77" ht="13.5" customHeight="1" x14ac:dyDescent="0.4">
      <c r="B17" s="4"/>
    </row>
    <row r="18" spans="2:77" ht="13.5" customHeight="1" x14ac:dyDescent="0.4">
      <c r="B18" s="4"/>
      <c r="H18" s="2" t="s">
        <v>174</v>
      </c>
    </row>
    <row r="19" spans="2:77" ht="13.5" customHeight="1" x14ac:dyDescent="0.4">
      <c r="B19" s="4"/>
      <c r="H19" s="138" t="s">
        <v>54</v>
      </c>
      <c r="I19" s="138"/>
      <c r="J19" s="138" t="s">
        <v>72</v>
      </c>
      <c r="K19" s="118" t="s">
        <v>175</v>
      </c>
      <c r="L19" s="118" t="s">
        <v>177</v>
      </c>
      <c r="M19" s="118" t="s">
        <v>178</v>
      </c>
      <c r="N19" s="118" t="s">
        <v>77</v>
      </c>
      <c r="O19" s="118" t="s">
        <v>79</v>
      </c>
      <c r="P19" s="140" t="s">
        <v>180</v>
      </c>
      <c r="Q19" s="140"/>
      <c r="R19" s="114" t="s">
        <v>76</v>
      </c>
      <c r="S19" s="118" t="s">
        <v>77</v>
      </c>
      <c r="T19" s="118" t="s">
        <v>161</v>
      </c>
    </row>
    <row r="20" spans="2:77" ht="13.5" customHeight="1" x14ac:dyDescent="0.4">
      <c r="B20" s="4"/>
      <c r="H20" s="139"/>
      <c r="I20" s="139"/>
      <c r="J20" s="139"/>
      <c r="K20" s="119" t="s">
        <v>176</v>
      </c>
      <c r="L20" s="119" t="s">
        <v>176</v>
      </c>
      <c r="M20" s="119" t="s">
        <v>176</v>
      </c>
      <c r="N20" s="119" t="s">
        <v>179</v>
      </c>
      <c r="O20" s="119" t="s">
        <v>179</v>
      </c>
      <c r="P20" s="114" t="s">
        <v>181</v>
      </c>
      <c r="Q20" s="114" t="s">
        <v>161</v>
      </c>
      <c r="R20" s="115">
        <v>6</v>
      </c>
      <c r="S20" s="119" t="s">
        <v>182</v>
      </c>
      <c r="T20" s="119" t="s">
        <v>182</v>
      </c>
    </row>
    <row r="21" spans="2:77" ht="13.5" customHeight="1" x14ac:dyDescent="0.4">
      <c r="B21" s="4"/>
      <c r="H21" s="114" t="str">
        <f>'A&amp;R'!C36</f>
        <v>지상3층</v>
      </c>
      <c r="I21" s="114" t="str">
        <f>'A&amp;R'!D36</f>
        <v>창고</v>
      </c>
      <c r="J21" s="114">
        <f>'A&amp;R'!F36</f>
        <v>1687</v>
      </c>
      <c r="K21" s="116">
        <v>1</v>
      </c>
      <c r="L21" s="116">
        <v>1</v>
      </c>
      <c r="M21" s="116">
        <v>1</v>
      </c>
      <c r="N21" s="116">
        <v>25000</v>
      </c>
      <c r="O21" s="116">
        <v>2000</v>
      </c>
      <c r="P21" s="117">
        <v>0.01</v>
      </c>
      <c r="Q21" s="117">
        <v>0.01</v>
      </c>
      <c r="R21" s="114">
        <f>S21*$R$20</f>
        <v>253.04999999999998</v>
      </c>
      <c r="S21" s="114">
        <f t="shared" ref="S21:T25" si="14">$J21*N21/unit</f>
        <v>42.174999999999997</v>
      </c>
      <c r="T21" s="114">
        <f t="shared" si="14"/>
        <v>3.3740000000000001</v>
      </c>
    </row>
    <row r="22" spans="2:77" ht="13.5" customHeight="1" x14ac:dyDescent="0.4">
      <c r="B22" s="4"/>
      <c r="H22" s="114" t="str">
        <f>'A&amp;R'!C37</f>
        <v>지상2층</v>
      </c>
      <c r="I22" s="114" t="str">
        <f>'A&amp;R'!D37</f>
        <v>사무실</v>
      </c>
      <c r="J22" s="114">
        <f>'A&amp;R'!F37</f>
        <v>562</v>
      </c>
      <c r="K22" s="116">
        <v>1</v>
      </c>
      <c r="L22" s="116">
        <v>1</v>
      </c>
      <c r="M22" s="116">
        <v>1</v>
      </c>
      <c r="N22" s="116">
        <v>12000</v>
      </c>
      <c r="O22" s="116">
        <v>2000</v>
      </c>
      <c r="P22" s="117">
        <v>0.01</v>
      </c>
      <c r="Q22" s="117">
        <v>0.01</v>
      </c>
      <c r="R22" s="114">
        <f t="shared" ref="R22:R25" si="15">S22*$R$20</f>
        <v>40.463999999999999</v>
      </c>
      <c r="S22" s="114">
        <f t="shared" si="14"/>
        <v>6.7439999999999998</v>
      </c>
      <c r="T22" s="114">
        <f t="shared" si="14"/>
        <v>1.1240000000000001</v>
      </c>
    </row>
    <row r="23" spans="2:77" ht="13.5" customHeight="1" x14ac:dyDescent="0.4">
      <c r="B23" s="4"/>
      <c r="H23" s="114" t="str">
        <f>'A&amp;R'!C38</f>
        <v>지상1층</v>
      </c>
      <c r="I23" s="114" t="str">
        <f>'A&amp;R'!D38</f>
        <v>창고</v>
      </c>
      <c r="J23" s="114">
        <f>'A&amp;R'!F38</f>
        <v>2807</v>
      </c>
      <c r="K23" s="116">
        <v>1</v>
      </c>
      <c r="L23" s="116">
        <v>1</v>
      </c>
      <c r="M23" s="116">
        <v>1</v>
      </c>
      <c r="N23" s="116">
        <v>25000</v>
      </c>
      <c r="O23" s="116">
        <v>2000</v>
      </c>
      <c r="P23" s="117">
        <v>0.01</v>
      </c>
      <c r="Q23" s="117">
        <v>0.01</v>
      </c>
      <c r="R23" s="114">
        <f t="shared" si="15"/>
        <v>421.04999999999995</v>
      </c>
      <c r="S23" s="114">
        <f t="shared" si="14"/>
        <v>70.174999999999997</v>
      </c>
      <c r="T23" s="114">
        <f t="shared" si="14"/>
        <v>5.6139999999999999</v>
      </c>
    </row>
    <row r="24" spans="2:77" ht="13.5" customHeight="1" x14ac:dyDescent="0.4">
      <c r="B24" s="4"/>
      <c r="H24" s="114" t="str">
        <f>'A&amp;R'!C39</f>
        <v>지하1층</v>
      </c>
      <c r="I24" s="114" t="str">
        <f>'A&amp;R'!D39</f>
        <v>사무실</v>
      </c>
      <c r="J24" s="114">
        <f>'A&amp;R'!F39</f>
        <v>599</v>
      </c>
      <c r="K24" s="116">
        <v>1</v>
      </c>
      <c r="L24" s="116">
        <v>1</v>
      </c>
      <c r="M24" s="116">
        <v>1</v>
      </c>
      <c r="N24" s="116">
        <v>25000</v>
      </c>
      <c r="O24" s="116">
        <v>2000</v>
      </c>
      <c r="P24" s="117">
        <v>0.01</v>
      </c>
      <c r="Q24" s="117">
        <v>0.01</v>
      </c>
      <c r="R24" s="114">
        <f t="shared" si="15"/>
        <v>89.85</v>
      </c>
      <c r="S24" s="114">
        <f t="shared" si="14"/>
        <v>14.975</v>
      </c>
      <c r="T24" s="114">
        <f t="shared" si="14"/>
        <v>1.198</v>
      </c>
    </row>
    <row r="25" spans="2:77" ht="13.5" customHeight="1" x14ac:dyDescent="0.4">
      <c r="B25" s="4"/>
      <c r="H25" s="114" t="str">
        <f>'A&amp;R'!C40</f>
        <v>지하2층</v>
      </c>
      <c r="I25" s="114" t="str">
        <f>'A&amp;R'!D40</f>
        <v>창고</v>
      </c>
      <c r="J25" s="114">
        <f>'A&amp;R'!F40</f>
        <v>4695</v>
      </c>
      <c r="K25" s="116">
        <v>1</v>
      </c>
      <c r="L25" s="116">
        <v>1</v>
      </c>
      <c r="M25" s="116">
        <v>1</v>
      </c>
      <c r="N25" s="116">
        <v>25000</v>
      </c>
      <c r="O25" s="116">
        <v>2000</v>
      </c>
      <c r="P25" s="117">
        <v>0.01</v>
      </c>
      <c r="Q25" s="117">
        <v>0.01</v>
      </c>
      <c r="R25" s="114">
        <f t="shared" si="15"/>
        <v>704.25</v>
      </c>
      <c r="S25" s="114">
        <f t="shared" si="14"/>
        <v>117.375</v>
      </c>
      <c r="T25" s="114">
        <f t="shared" si="14"/>
        <v>9.39</v>
      </c>
    </row>
    <row r="26" spans="2:77" ht="13.5" customHeight="1" x14ac:dyDescent="0.4">
      <c r="B26" s="4"/>
      <c r="H26" s="114" t="str">
        <f>'A&amp;R'!C41</f>
        <v>합계</v>
      </c>
      <c r="I26" s="114"/>
      <c r="J26" s="114"/>
      <c r="K26" s="114"/>
      <c r="L26" s="114"/>
      <c r="M26" s="114"/>
      <c r="N26" s="114"/>
      <c r="O26" s="114"/>
      <c r="P26" s="114"/>
      <c r="Q26" s="114"/>
      <c r="R26" s="114">
        <f>SUM(R21:R25)</f>
        <v>1508.664</v>
      </c>
      <c r="S26" s="114">
        <f>SUM(S21:S25)</f>
        <v>251.44399999999999</v>
      </c>
      <c r="T26" s="114">
        <f>SUM(T21:T25)</f>
        <v>20.700000000000003</v>
      </c>
    </row>
    <row r="27" spans="2:77" ht="13.5" customHeight="1" x14ac:dyDescent="0.4">
      <c r="B27" s="4"/>
    </row>
    <row r="28" spans="2:77" ht="13.5" customHeight="1" x14ac:dyDescent="0.4">
      <c r="B28" s="4"/>
    </row>
    <row r="29" spans="2:77" ht="13.5" customHeight="1" x14ac:dyDescent="0.4">
      <c r="B29" s="4" t="str">
        <f>'A&amp;R'!C36</f>
        <v>지상3층</v>
      </c>
    </row>
    <row r="30" spans="2:77" ht="13.5" customHeight="1" x14ac:dyDescent="0.4">
      <c r="C30" s="4" t="s">
        <v>155</v>
      </c>
    </row>
    <row r="31" spans="2:77" s="95" customFormat="1" ht="13.5" customHeight="1" x14ac:dyDescent="0.4">
      <c r="F31" s="95" t="s">
        <v>156</v>
      </c>
      <c r="H31" s="95">
        <f>(H$14&lt;=$F32)*1</f>
        <v>1</v>
      </c>
      <c r="I31" s="95">
        <f t="shared" ref="I31:BT31" si="16">(I$14&lt;=$F32)*1</f>
        <v>1</v>
      </c>
      <c r="J31" s="95">
        <f t="shared" si="16"/>
        <v>1</v>
      </c>
      <c r="K31" s="95">
        <f t="shared" si="16"/>
        <v>1</v>
      </c>
      <c r="L31" s="95">
        <f t="shared" si="16"/>
        <v>1</v>
      </c>
      <c r="M31" s="95">
        <f t="shared" si="16"/>
        <v>1</v>
      </c>
      <c r="N31" s="95">
        <f t="shared" si="16"/>
        <v>1</v>
      </c>
      <c r="O31" s="95">
        <f t="shared" si="16"/>
        <v>1</v>
      </c>
      <c r="P31" s="95">
        <f t="shared" si="16"/>
        <v>1</v>
      </c>
      <c r="Q31" s="95">
        <f t="shared" si="16"/>
        <v>1</v>
      </c>
      <c r="R31" s="95">
        <f t="shared" si="16"/>
        <v>1</v>
      </c>
      <c r="S31" s="95">
        <f t="shared" si="16"/>
        <v>1</v>
      </c>
      <c r="T31" s="95">
        <f t="shared" si="16"/>
        <v>1</v>
      </c>
      <c r="U31" s="95">
        <f t="shared" si="16"/>
        <v>1</v>
      </c>
      <c r="V31" s="95">
        <f t="shared" si="16"/>
        <v>1</v>
      </c>
      <c r="W31" s="95">
        <f t="shared" si="16"/>
        <v>1</v>
      </c>
      <c r="X31" s="95">
        <f t="shared" si="16"/>
        <v>1</v>
      </c>
      <c r="Y31" s="95">
        <f t="shared" si="16"/>
        <v>1</v>
      </c>
      <c r="Z31" s="95">
        <f t="shared" si="16"/>
        <v>1</v>
      </c>
      <c r="AA31" s="95">
        <f t="shared" si="16"/>
        <v>1</v>
      </c>
      <c r="AB31" s="95">
        <f t="shared" si="16"/>
        <v>1</v>
      </c>
      <c r="AC31" s="95">
        <f t="shared" si="16"/>
        <v>1</v>
      </c>
      <c r="AD31" s="95">
        <f t="shared" si="16"/>
        <v>1</v>
      </c>
      <c r="AE31" s="95">
        <f t="shared" si="16"/>
        <v>1</v>
      </c>
      <c r="AF31" s="95">
        <f t="shared" si="16"/>
        <v>1</v>
      </c>
      <c r="AG31" s="95">
        <f t="shared" si="16"/>
        <v>1</v>
      </c>
      <c r="AH31" s="95">
        <f t="shared" si="16"/>
        <v>1</v>
      </c>
      <c r="AI31" s="95">
        <f t="shared" si="16"/>
        <v>1</v>
      </c>
      <c r="AJ31" s="95">
        <f t="shared" si="16"/>
        <v>1</v>
      </c>
      <c r="AK31" s="95">
        <f t="shared" si="16"/>
        <v>1</v>
      </c>
      <c r="AL31" s="95">
        <f t="shared" si="16"/>
        <v>0</v>
      </c>
      <c r="AM31" s="95">
        <f t="shared" si="16"/>
        <v>0</v>
      </c>
      <c r="AN31" s="95">
        <f t="shared" si="16"/>
        <v>0</v>
      </c>
      <c r="AO31" s="95">
        <f t="shared" si="16"/>
        <v>0</v>
      </c>
      <c r="AP31" s="95">
        <f t="shared" si="16"/>
        <v>0</v>
      </c>
      <c r="AQ31" s="95">
        <f t="shared" si="16"/>
        <v>0</v>
      </c>
      <c r="AR31" s="95">
        <f t="shared" si="16"/>
        <v>0</v>
      </c>
      <c r="AS31" s="95">
        <f t="shared" si="16"/>
        <v>0</v>
      </c>
      <c r="AT31" s="95">
        <f t="shared" si="16"/>
        <v>0</v>
      </c>
      <c r="AU31" s="95">
        <f t="shared" si="16"/>
        <v>0</v>
      </c>
      <c r="AV31" s="95">
        <f t="shared" si="16"/>
        <v>0</v>
      </c>
      <c r="AW31" s="95">
        <f t="shared" si="16"/>
        <v>0</v>
      </c>
      <c r="AX31" s="95">
        <f t="shared" si="16"/>
        <v>0</v>
      </c>
      <c r="AY31" s="95">
        <f t="shared" si="16"/>
        <v>0</v>
      </c>
      <c r="AZ31" s="95">
        <f t="shared" si="16"/>
        <v>0</v>
      </c>
      <c r="BA31" s="95">
        <f t="shared" si="16"/>
        <v>0</v>
      </c>
      <c r="BB31" s="95">
        <f t="shared" si="16"/>
        <v>0</v>
      </c>
      <c r="BC31" s="95">
        <f t="shared" si="16"/>
        <v>0</v>
      </c>
      <c r="BD31" s="95">
        <f t="shared" si="16"/>
        <v>0</v>
      </c>
      <c r="BE31" s="95">
        <f t="shared" si="16"/>
        <v>0</v>
      </c>
      <c r="BF31" s="95">
        <f t="shared" si="16"/>
        <v>0</v>
      </c>
      <c r="BG31" s="95">
        <f t="shared" si="16"/>
        <v>0</v>
      </c>
      <c r="BH31" s="95">
        <f t="shared" si="16"/>
        <v>0</v>
      </c>
      <c r="BI31" s="95">
        <f t="shared" si="16"/>
        <v>0</v>
      </c>
      <c r="BJ31" s="95">
        <f t="shared" si="16"/>
        <v>0</v>
      </c>
      <c r="BK31" s="95">
        <f t="shared" si="16"/>
        <v>0</v>
      </c>
      <c r="BL31" s="95">
        <f t="shared" si="16"/>
        <v>0</v>
      </c>
      <c r="BM31" s="95">
        <f t="shared" si="16"/>
        <v>0</v>
      </c>
      <c r="BN31" s="95">
        <f t="shared" si="16"/>
        <v>0</v>
      </c>
      <c r="BO31" s="95">
        <f t="shared" si="16"/>
        <v>0</v>
      </c>
      <c r="BP31" s="95">
        <f t="shared" si="16"/>
        <v>0</v>
      </c>
      <c r="BQ31" s="95">
        <f t="shared" si="16"/>
        <v>0</v>
      </c>
      <c r="BR31" s="95">
        <f t="shared" si="16"/>
        <v>0</v>
      </c>
      <c r="BS31" s="95">
        <f t="shared" si="16"/>
        <v>0</v>
      </c>
      <c r="BT31" s="95">
        <f t="shared" si="16"/>
        <v>0</v>
      </c>
      <c r="BU31" s="95">
        <f t="shared" ref="BU31:BY31" si="17">(BU$14&lt;=$F32)*1</f>
        <v>0</v>
      </c>
      <c r="BV31" s="95">
        <f t="shared" si="17"/>
        <v>0</v>
      </c>
      <c r="BW31" s="95">
        <f t="shared" si="17"/>
        <v>0</v>
      </c>
      <c r="BX31" s="95">
        <f t="shared" si="17"/>
        <v>0</v>
      </c>
      <c r="BY31" s="95">
        <f t="shared" si="17"/>
        <v>0</v>
      </c>
    </row>
    <row r="32" spans="2:77" ht="13.5" customHeight="1" x14ac:dyDescent="0.4">
      <c r="E32" s="103" t="s">
        <v>157</v>
      </c>
      <c r="F32" s="104">
        <f>VLOOKUP($B29,'A&amp;R'!$C$36:$N$41,6,0)</f>
        <v>46265</v>
      </c>
    </row>
    <row r="33" spans="4:77" ht="13.5" customHeight="1" x14ac:dyDescent="0.4">
      <c r="E33" s="105" t="s">
        <v>158</v>
      </c>
      <c r="F33" s="106">
        <f>VLOOKUP($B29,'A&amp;R'!$C$36:$N$41,8,0)</f>
        <v>24000</v>
      </c>
    </row>
    <row r="34" spans="4:77" ht="13.5" customHeight="1" x14ac:dyDescent="0.4">
      <c r="E34" s="105" t="s">
        <v>159</v>
      </c>
      <c r="F34" s="107">
        <f>VLOOKUP($B29,'A&amp;R'!$C$36:$N$41,12,0)</f>
        <v>1</v>
      </c>
    </row>
    <row r="35" spans="4:77" ht="13.5" customHeight="1" x14ac:dyDescent="0.4">
      <c r="E35" s="105" t="s">
        <v>160</v>
      </c>
      <c r="F35" s="108">
        <f>VLOOKUP($B29,'A&amp;R'!$C$36:$N$41,4,0)</f>
        <v>1687</v>
      </c>
    </row>
    <row r="36" spans="4:77" ht="13.5" customHeight="1" x14ac:dyDescent="0.4">
      <c r="E36" s="105" t="s">
        <v>161</v>
      </c>
      <c r="F36" s="106">
        <f>VLOOKUP($B29,'A&amp;R'!$C$36:$N$41,10,0)</f>
        <v>2000</v>
      </c>
    </row>
    <row r="37" spans="4:77" ht="13.5" customHeight="1" x14ac:dyDescent="0.4">
      <c r="E37" s="109" t="s">
        <v>76</v>
      </c>
      <c r="F37" s="110">
        <f>VLOOKUP($B29,'A&amp;R'!$C$36:$N$41,7,0)</f>
        <v>242.928</v>
      </c>
    </row>
    <row r="38" spans="4:77" ht="13.5" customHeight="1" x14ac:dyDescent="0.4">
      <c r="D38" s="2" t="s">
        <v>162</v>
      </c>
    </row>
    <row r="39" spans="4:77" ht="13.5" customHeight="1" x14ac:dyDescent="0.4">
      <c r="E39" s="46" t="s">
        <v>163</v>
      </c>
      <c r="F39" s="47"/>
      <c r="G39" s="47"/>
      <c r="H39" s="47">
        <f>$F33*H31</f>
        <v>24000</v>
      </c>
      <c r="I39" s="47">
        <f t="shared" ref="I39:BT39" si="18">$F33*I31</f>
        <v>24000</v>
      </c>
      <c r="J39" s="47">
        <f t="shared" si="18"/>
        <v>24000</v>
      </c>
      <c r="K39" s="47">
        <f t="shared" si="18"/>
        <v>24000</v>
      </c>
      <c r="L39" s="47">
        <f t="shared" si="18"/>
        <v>24000</v>
      </c>
      <c r="M39" s="47">
        <f t="shared" si="18"/>
        <v>24000</v>
      </c>
      <c r="N39" s="47">
        <f t="shared" si="18"/>
        <v>24000</v>
      </c>
      <c r="O39" s="47">
        <f t="shared" si="18"/>
        <v>24000</v>
      </c>
      <c r="P39" s="47">
        <f t="shared" si="18"/>
        <v>24000</v>
      </c>
      <c r="Q39" s="47">
        <f t="shared" si="18"/>
        <v>24000</v>
      </c>
      <c r="R39" s="47">
        <f t="shared" si="18"/>
        <v>24000</v>
      </c>
      <c r="S39" s="47">
        <f t="shared" si="18"/>
        <v>24000</v>
      </c>
      <c r="T39" s="47">
        <f t="shared" si="18"/>
        <v>24000</v>
      </c>
      <c r="U39" s="47">
        <f t="shared" si="18"/>
        <v>24000</v>
      </c>
      <c r="V39" s="47">
        <f t="shared" si="18"/>
        <v>24000</v>
      </c>
      <c r="W39" s="47">
        <f t="shared" si="18"/>
        <v>24000</v>
      </c>
      <c r="X39" s="47">
        <f t="shared" si="18"/>
        <v>24000</v>
      </c>
      <c r="Y39" s="47">
        <f t="shared" si="18"/>
        <v>24000</v>
      </c>
      <c r="Z39" s="47">
        <f t="shared" si="18"/>
        <v>24000</v>
      </c>
      <c r="AA39" s="47">
        <f t="shared" si="18"/>
        <v>24000</v>
      </c>
      <c r="AB39" s="47">
        <f t="shared" si="18"/>
        <v>24000</v>
      </c>
      <c r="AC39" s="47">
        <f t="shared" si="18"/>
        <v>24000</v>
      </c>
      <c r="AD39" s="47">
        <f t="shared" si="18"/>
        <v>24000</v>
      </c>
      <c r="AE39" s="47">
        <f t="shared" si="18"/>
        <v>24000</v>
      </c>
      <c r="AF39" s="47">
        <f t="shared" si="18"/>
        <v>24000</v>
      </c>
      <c r="AG39" s="47">
        <f t="shared" si="18"/>
        <v>24000</v>
      </c>
      <c r="AH39" s="47">
        <f t="shared" si="18"/>
        <v>24000</v>
      </c>
      <c r="AI39" s="47">
        <f t="shared" si="18"/>
        <v>24000</v>
      </c>
      <c r="AJ39" s="47">
        <f t="shared" si="18"/>
        <v>24000</v>
      </c>
      <c r="AK39" s="47">
        <f t="shared" si="18"/>
        <v>24000</v>
      </c>
      <c r="AL39" s="47">
        <f t="shared" si="18"/>
        <v>0</v>
      </c>
      <c r="AM39" s="47">
        <f t="shared" si="18"/>
        <v>0</v>
      </c>
      <c r="AN39" s="47">
        <f t="shared" si="18"/>
        <v>0</v>
      </c>
      <c r="AO39" s="47">
        <f t="shared" si="18"/>
        <v>0</v>
      </c>
      <c r="AP39" s="47">
        <f t="shared" si="18"/>
        <v>0</v>
      </c>
      <c r="AQ39" s="47">
        <f t="shared" si="18"/>
        <v>0</v>
      </c>
      <c r="AR39" s="47">
        <f t="shared" si="18"/>
        <v>0</v>
      </c>
      <c r="AS39" s="47">
        <f t="shared" si="18"/>
        <v>0</v>
      </c>
      <c r="AT39" s="47">
        <f t="shared" si="18"/>
        <v>0</v>
      </c>
      <c r="AU39" s="47">
        <f t="shared" si="18"/>
        <v>0</v>
      </c>
      <c r="AV39" s="47">
        <f t="shared" si="18"/>
        <v>0</v>
      </c>
      <c r="AW39" s="47">
        <f t="shared" si="18"/>
        <v>0</v>
      </c>
      <c r="AX39" s="47">
        <f t="shared" si="18"/>
        <v>0</v>
      </c>
      <c r="AY39" s="47">
        <f t="shared" si="18"/>
        <v>0</v>
      </c>
      <c r="AZ39" s="47">
        <f t="shared" si="18"/>
        <v>0</v>
      </c>
      <c r="BA39" s="47">
        <f t="shared" si="18"/>
        <v>0</v>
      </c>
      <c r="BB39" s="47">
        <f t="shared" si="18"/>
        <v>0</v>
      </c>
      <c r="BC39" s="47">
        <f t="shared" si="18"/>
        <v>0</v>
      </c>
      <c r="BD39" s="47">
        <f t="shared" si="18"/>
        <v>0</v>
      </c>
      <c r="BE39" s="47">
        <f t="shared" si="18"/>
        <v>0</v>
      </c>
      <c r="BF39" s="47">
        <f t="shared" si="18"/>
        <v>0</v>
      </c>
      <c r="BG39" s="47">
        <f t="shared" si="18"/>
        <v>0</v>
      </c>
      <c r="BH39" s="47">
        <f t="shared" si="18"/>
        <v>0</v>
      </c>
      <c r="BI39" s="47">
        <f t="shared" si="18"/>
        <v>0</v>
      </c>
      <c r="BJ39" s="47">
        <f t="shared" si="18"/>
        <v>0</v>
      </c>
      <c r="BK39" s="47">
        <f t="shared" si="18"/>
        <v>0</v>
      </c>
      <c r="BL39" s="47">
        <f t="shared" si="18"/>
        <v>0</v>
      </c>
      <c r="BM39" s="47">
        <f t="shared" si="18"/>
        <v>0</v>
      </c>
      <c r="BN39" s="47">
        <f t="shared" si="18"/>
        <v>0</v>
      </c>
      <c r="BO39" s="47">
        <f t="shared" si="18"/>
        <v>0</v>
      </c>
      <c r="BP39" s="47">
        <f t="shared" si="18"/>
        <v>0</v>
      </c>
      <c r="BQ39" s="47">
        <f t="shared" si="18"/>
        <v>0</v>
      </c>
      <c r="BR39" s="47">
        <f t="shared" si="18"/>
        <v>0</v>
      </c>
      <c r="BS39" s="47">
        <f t="shared" si="18"/>
        <v>0</v>
      </c>
      <c r="BT39" s="47">
        <f t="shared" si="18"/>
        <v>0</v>
      </c>
      <c r="BU39" s="47">
        <f t="shared" ref="BU39:BY39" si="19">$F33*BU31</f>
        <v>0</v>
      </c>
      <c r="BV39" s="47">
        <f t="shared" si="19"/>
        <v>0</v>
      </c>
      <c r="BW39" s="47">
        <f t="shared" si="19"/>
        <v>0</v>
      </c>
      <c r="BX39" s="47">
        <f t="shared" si="19"/>
        <v>0</v>
      </c>
      <c r="BY39" s="65">
        <f t="shared" si="19"/>
        <v>0</v>
      </c>
    </row>
    <row r="40" spans="4:77" ht="13.5" customHeight="1" x14ac:dyDescent="0.4">
      <c r="E40" s="44" t="s">
        <v>164</v>
      </c>
      <c r="F40" s="45"/>
      <c r="G40" s="45"/>
      <c r="H40" s="45">
        <f>H39*((12-$F34)/12)</f>
        <v>22000</v>
      </c>
      <c r="I40" s="45">
        <f t="shared" ref="I40:BT40" si="20">I39*((12-$F34)/12)</f>
        <v>22000</v>
      </c>
      <c r="J40" s="45">
        <f t="shared" si="20"/>
        <v>22000</v>
      </c>
      <c r="K40" s="45">
        <f t="shared" si="20"/>
        <v>22000</v>
      </c>
      <c r="L40" s="45">
        <f t="shared" si="20"/>
        <v>22000</v>
      </c>
      <c r="M40" s="45">
        <f t="shared" si="20"/>
        <v>22000</v>
      </c>
      <c r="N40" s="45">
        <f t="shared" si="20"/>
        <v>22000</v>
      </c>
      <c r="O40" s="45">
        <f t="shared" si="20"/>
        <v>22000</v>
      </c>
      <c r="P40" s="45">
        <f t="shared" si="20"/>
        <v>22000</v>
      </c>
      <c r="Q40" s="45">
        <f t="shared" si="20"/>
        <v>22000</v>
      </c>
      <c r="R40" s="45">
        <f t="shared" si="20"/>
        <v>22000</v>
      </c>
      <c r="S40" s="45">
        <f t="shared" si="20"/>
        <v>22000</v>
      </c>
      <c r="T40" s="45">
        <f t="shared" si="20"/>
        <v>22000</v>
      </c>
      <c r="U40" s="45">
        <f t="shared" si="20"/>
        <v>22000</v>
      </c>
      <c r="V40" s="45">
        <f t="shared" si="20"/>
        <v>22000</v>
      </c>
      <c r="W40" s="45">
        <f t="shared" si="20"/>
        <v>22000</v>
      </c>
      <c r="X40" s="45">
        <f t="shared" si="20"/>
        <v>22000</v>
      </c>
      <c r="Y40" s="45">
        <f t="shared" si="20"/>
        <v>22000</v>
      </c>
      <c r="Z40" s="45">
        <f t="shared" si="20"/>
        <v>22000</v>
      </c>
      <c r="AA40" s="45">
        <f t="shared" si="20"/>
        <v>22000</v>
      </c>
      <c r="AB40" s="45">
        <f t="shared" si="20"/>
        <v>22000</v>
      </c>
      <c r="AC40" s="45">
        <f t="shared" si="20"/>
        <v>22000</v>
      </c>
      <c r="AD40" s="45">
        <f t="shared" si="20"/>
        <v>22000</v>
      </c>
      <c r="AE40" s="45">
        <f t="shared" si="20"/>
        <v>22000</v>
      </c>
      <c r="AF40" s="45">
        <f t="shared" si="20"/>
        <v>22000</v>
      </c>
      <c r="AG40" s="45">
        <f t="shared" si="20"/>
        <v>22000</v>
      </c>
      <c r="AH40" s="45">
        <f t="shared" si="20"/>
        <v>22000</v>
      </c>
      <c r="AI40" s="45">
        <f t="shared" si="20"/>
        <v>22000</v>
      </c>
      <c r="AJ40" s="45">
        <f t="shared" si="20"/>
        <v>22000</v>
      </c>
      <c r="AK40" s="45">
        <f t="shared" si="20"/>
        <v>22000</v>
      </c>
      <c r="AL40" s="45">
        <f t="shared" si="20"/>
        <v>0</v>
      </c>
      <c r="AM40" s="45">
        <f t="shared" si="20"/>
        <v>0</v>
      </c>
      <c r="AN40" s="45">
        <f t="shared" si="20"/>
        <v>0</v>
      </c>
      <c r="AO40" s="45">
        <f t="shared" si="20"/>
        <v>0</v>
      </c>
      <c r="AP40" s="45">
        <f t="shared" si="20"/>
        <v>0</v>
      </c>
      <c r="AQ40" s="45">
        <f t="shared" si="20"/>
        <v>0</v>
      </c>
      <c r="AR40" s="45">
        <f t="shared" si="20"/>
        <v>0</v>
      </c>
      <c r="AS40" s="45">
        <f t="shared" si="20"/>
        <v>0</v>
      </c>
      <c r="AT40" s="45">
        <f t="shared" si="20"/>
        <v>0</v>
      </c>
      <c r="AU40" s="45">
        <f t="shared" si="20"/>
        <v>0</v>
      </c>
      <c r="AV40" s="45">
        <f t="shared" si="20"/>
        <v>0</v>
      </c>
      <c r="AW40" s="45">
        <f t="shared" si="20"/>
        <v>0</v>
      </c>
      <c r="AX40" s="45">
        <f t="shared" si="20"/>
        <v>0</v>
      </c>
      <c r="AY40" s="45">
        <f t="shared" si="20"/>
        <v>0</v>
      </c>
      <c r="AZ40" s="45">
        <f t="shared" si="20"/>
        <v>0</v>
      </c>
      <c r="BA40" s="45">
        <f t="shared" si="20"/>
        <v>0</v>
      </c>
      <c r="BB40" s="45">
        <f t="shared" si="20"/>
        <v>0</v>
      </c>
      <c r="BC40" s="45">
        <f t="shared" si="20"/>
        <v>0</v>
      </c>
      <c r="BD40" s="45">
        <f t="shared" si="20"/>
        <v>0</v>
      </c>
      <c r="BE40" s="45">
        <f t="shared" si="20"/>
        <v>0</v>
      </c>
      <c r="BF40" s="45">
        <f t="shared" si="20"/>
        <v>0</v>
      </c>
      <c r="BG40" s="45">
        <f t="shared" si="20"/>
        <v>0</v>
      </c>
      <c r="BH40" s="45">
        <f t="shared" si="20"/>
        <v>0</v>
      </c>
      <c r="BI40" s="45">
        <f t="shared" si="20"/>
        <v>0</v>
      </c>
      <c r="BJ40" s="45">
        <f t="shared" si="20"/>
        <v>0</v>
      </c>
      <c r="BK40" s="45">
        <f t="shared" si="20"/>
        <v>0</v>
      </c>
      <c r="BL40" s="45">
        <f t="shared" si="20"/>
        <v>0</v>
      </c>
      <c r="BM40" s="45">
        <f t="shared" si="20"/>
        <v>0</v>
      </c>
      <c r="BN40" s="45">
        <f t="shared" si="20"/>
        <v>0</v>
      </c>
      <c r="BO40" s="45">
        <f t="shared" si="20"/>
        <v>0</v>
      </c>
      <c r="BP40" s="45">
        <f t="shared" si="20"/>
        <v>0</v>
      </c>
      <c r="BQ40" s="45">
        <f t="shared" si="20"/>
        <v>0</v>
      </c>
      <c r="BR40" s="45">
        <f t="shared" si="20"/>
        <v>0</v>
      </c>
      <c r="BS40" s="45">
        <f t="shared" si="20"/>
        <v>0</v>
      </c>
      <c r="BT40" s="45">
        <f t="shared" si="20"/>
        <v>0</v>
      </c>
      <c r="BU40" s="45">
        <f t="shared" ref="BU40:BY40" si="21">BU39*((12-$F34)/12)</f>
        <v>0</v>
      </c>
      <c r="BV40" s="45">
        <f t="shared" si="21"/>
        <v>0</v>
      </c>
      <c r="BW40" s="45">
        <f t="shared" si="21"/>
        <v>0</v>
      </c>
      <c r="BX40" s="45">
        <f t="shared" si="21"/>
        <v>0</v>
      </c>
      <c r="BY40" s="48">
        <f t="shared" si="21"/>
        <v>0</v>
      </c>
    </row>
    <row r="41" spans="4:77" ht="13.5" customHeight="1" x14ac:dyDescent="0.4">
      <c r="D41" s="111" t="s">
        <v>165</v>
      </c>
      <c r="E41" s="111"/>
      <c r="F41" s="111"/>
      <c r="G41" s="111"/>
      <c r="H41" s="111">
        <f t="shared" ref="H41:AM41" si="22">H40*$F35/unit</f>
        <v>37.113999999999997</v>
      </c>
      <c r="I41" s="111">
        <f t="shared" si="22"/>
        <v>37.113999999999997</v>
      </c>
      <c r="J41" s="111">
        <f t="shared" si="22"/>
        <v>37.113999999999997</v>
      </c>
      <c r="K41" s="111">
        <f t="shared" si="22"/>
        <v>37.113999999999997</v>
      </c>
      <c r="L41" s="111">
        <f t="shared" si="22"/>
        <v>37.113999999999997</v>
      </c>
      <c r="M41" s="111">
        <f t="shared" si="22"/>
        <v>37.113999999999997</v>
      </c>
      <c r="N41" s="111">
        <f t="shared" si="22"/>
        <v>37.113999999999997</v>
      </c>
      <c r="O41" s="111">
        <f t="shared" si="22"/>
        <v>37.113999999999997</v>
      </c>
      <c r="P41" s="111">
        <f t="shared" si="22"/>
        <v>37.113999999999997</v>
      </c>
      <c r="Q41" s="111">
        <f t="shared" si="22"/>
        <v>37.113999999999997</v>
      </c>
      <c r="R41" s="111">
        <f t="shared" si="22"/>
        <v>37.113999999999997</v>
      </c>
      <c r="S41" s="111">
        <f t="shared" si="22"/>
        <v>37.113999999999997</v>
      </c>
      <c r="T41" s="111">
        <f t="shared" si="22"/>
        <v>37.113999999999997</v>
      </c>
      <c r="U41" s="111">
        <f t="shared" si="22"/>
        <v>37.113999999999997</v>
      </c>
      <c r="V41" s="111">
        <f t="shared" si="22"/>
        <v>37.113999999999997</v>
      </c>
      <c r="W41" s="111">
        <f t="shared" si="22"/>
        <v>37.113999999999997</v>
      </c>
      <c r="X41" s="111">
        <f t="shared" si="22"/>
        <v>37.113999999999997</v>
      </c>
      <c r="Y41" s="111">
        <f t="shared" si="22"/>
        <v>37.113999999999997</v>
      </c>
      <c r="Z41" s="111">
        <f t="shared" si="22"/>
        <v>37.113999999999997</v>
      </c>
      <c r="AA41" s="111">
        <f t="shared" si="22"/>
        <v>37.113999999999997</v>
      </c>
      <c r="AB41" s="111">
        <f t="shared" si="22"/>
        <v>37.113999999999997</v>
      </c>
      <c r="AC41" s="111">
        <f t="shared" si="22"/>
        <v>37.113999999999997</v>
      </c>
      <c r="AD41" s="111">
        <f t="shared" si="22"/>
        <v>37.113999999999997</v>
      </c>
      <c r="AE41" s="111">
        <f t="shared" si="22"/>
        <v>37.113999999999997</v>
      </c>
      <c r="AF41" s="111">
        <f t="shared" si="22"/>
        <v>37.113999999999997</v>
      </c>
      <c r="AG41" s="111">
        <f t="shared" si="22"/>
        <v>37.113999999999997</v>
      </c>
      <c r="AH41" s="111">
        <f t="shared" si="22"/>
        <v>37.113999999999997</v>
      </c>
      <c r="AI41" s="111">
        <f t="shared" si="22"/>
        <v>37.113999999999997</v>
      </c>
      <c r="AJ41" s="111">
        <f t="shared" si="22"/>
        <v>37.113999999999997</v>
      </c>
      <c r="AK41" s="111">
        <f t="shared" si="22"/>
        <v>37.113999999999997</v>
      </c>
      <c r="AL41" s="111">
        <f t="shared" si="22"/>
        <v>0</v>
      </c>
      <c r="AM41" s="111">
        <f t="shared" si="22"/>
        <v>0</v>
      </c>
      <c r="AN41" s="111">
        <f t="shared" ref="AN41:BS41" si="23">AN40*$F35/unit</f>
        <v>0</v>
      </c>
      <c r="AO41" s="111">
        <f t="shared" si="23"/>
        <v>0</v>
      </c>
      <c r="AP41" s="111">
        <f t="shared" si="23"/>
        <v>0</v>
      </c>
      <c r="AQ41" s="111">
        <f t="shared" si="23"/>
        <v>0</v>
      </c>
      <c r="AR41" s="111">
        <f t="shared" si="23"/>
        <v>0</v>
      </c>
      <c r="AS41" s="111">
        <f t="shared" si="23"/>
        <v>0</v>
      </c>
      <c r="AT41" s="111">
        <f t="shared" si="23"/>
        <v>0</v>
      </c>
      <c r="AU41" s="111">
        <f t="shared" si="23"/>
        <v>0</v>
      </c>
      <c r="AV41" s="111">
        <f t="shared" si="23"/>
        <v>0</v>
      </c>
      <c r="AW41" s="111">
        <f t="shared" si="23"/>
        <v>0</v>
      </c>
      <c r="AX41" s="111">
        <f t="shared" si="23"/>
        <v>0</v>
      </c>
      <c r="AY41" s="111">
        <f t="shared" si="23"/>
        <v>0</v>
      </c>
      <c r="AZ41" s="111">
        <f t="shared" si="23"/>
        <v>0</v>
      </c>
      <c r="BA41" s="111">
        <f t="shared" si="23"/>
        <v>0</v>
      </c>
      <c r="BB41" s="111">
        <f t="shared" si="23"/>
        <v>0</v>
      </c>
      <c r="BC41" s="111">
        <f t="shared" si="23"/>
        <v>0</v>
      </c>
      <c r="BD41" s="111">
        <f t="shared" si="23"/>
        <v>0</v>
      </c>
      <c r="BE41" s="111">
        <f t="shared" si="23"/>
        <v>0</v>
      </c>
      <c r="BF41" s="111">
        <f t="shared" si="23"/>
        <v>0</v>
      </c>
      <c r="BG41" s="111">
        <f t="shared" si="23"/>
        <v>0</v>
      </c>
      <c r="BH41" s="111">
        <f t="shared" si="23"/>
        <v>0</v>
      </c>
      <c r="BI41" s="111">
        <f t="shared" si="23"/>
        <v>0</v>
      </c>
      <c r="BJ41" s="111">
        <f t="shared" si="23"/>
        <v>0</v>
      </c>
      <c r="BK41" s="111">
        <f t="shared" si="23"/>
        <v>0</v>
      </c>
      <c r="BL41" s="111">
        <f t="shared" si="23"/>
        <v>0</v>
      </c>
      <c r="BM41" s="111">
        <f t="shared" si="23"/>
        <v>0</v>
      </c>
      <c r="BN41" s="111">
        <f t="shared" si="23"/>
        <v>0</v>
      </c>
      <c r="BO41" s="111">
        <f t="shared" si="23"/>
        <v>0</v>
      </c>
      <c r="BP41" s="111">
        <f t="shared" si="23"/>
        <v>0</v>
      </c>
      <c r="BQ41" s="111">
        <f t="shared" si="23"/>
        <v>0</v>
      </c>
      <c r="BR41" s="111">
        <f t="shared" si="23"/>
        <v>0</v>
      </c>
      <c r="BS41" s="111">
        <f t="shared" si="23"/>
        <v>0</v>
      </c>
      <c r="BT41" s="111">
        <f t="shared" ref="BT41:BY41" si="24">BT40*$F35/unit</f>
        <v>0</v>
      </c>
      <c r="BU41" s="111">
        <f t="shared" si="24"/>
        <v>0</v>
      </c>
      <c r="BV41" s="111">
        <f t="shared" si="24"/>
        <v>0</v>
      </c>
      <c r="BW41" s="111">
        <f t="shared" si="24"/>
        <v>0</v>
      </c>
      <c r="BX41" s="111">
        <f t="shared" si="24"/>
        <v>0</v>
      </c>
      <c r="BY41" s="111">
        <f t="shared" si="24"/>
        <v>0</v>
      </c>
    </row>
    <row r="43" spans="4:77" ht="13.5" customHeight="1" x14ac:dyDescent="0.4">
      <c r="D43" s="2" t="s">
        <v>166</v>
      </c>
    </row>
    <row r="44" spans="4:77" ht="13.5" customHeight="1" x14ac:dyDescent="0.4">
      <c r="E44" s="112" t="s">
        <v>167</v>
      </c>
      <c r="F44" s="49"/>
      <c r="G44" s="49"/>
      <c r="H44" s="49">
        <f>$F36*H31</f>
        <v>2000</v>
      </c>
      <c r="I44" s="49">
        <f t="shared" ref="I44:BT44" si="25">$F36*I31</f>
        <v>2000</v>
      </c>
      <c r="J44" s="49">
        <f t="shared" si="25"/>
        <v>2000</v>
      </c>
      <c r="K44" s="49">
        <f t="shared" si="25"/>
        <v>2000</v>
      </c>
      <c r="L44" s="49">
        <f t="shared" si="25"/>
        <v>2000</v>
      </c>
      <c r="M44" s="49">
        <f t="shared" si="25"/>
        <v>2000</v>
      </c>
      <c r="N44" s="49">
        <f t="shared" si="25"/>
        <v>2000</v>
      </c>
      <c r="O44" s="49">
        <f t="shared" si="25"/>
        <v>2000</v>
      </c>
      <c r="P44" s="49">
        <f t="shared" si="25"/>
        <v>2000</v>
      </c>
      <c r="Q44" s="49">
        <f t="shared" si="25"/>
        <v>2000</v>
      </c>
      <c r="R44" s="49">
        <f t="shared" si="25"/>
        <v>2000</v>
      </c>
      <c r="S44" s="49">
        <f t="shared" si="25"/>
        <v>2000</v>
      </c>
      <c r="T44" s="49">
        <f t="shared" si="25"/>
        <v>2000</v>
      </c>
      <c r="U44" s="49">
        <f t="shared" si="25"/>
        <v>2000</v>
      </c>
      <c r="V44" s="49">
        <f t="shared" si="25"/>
        <v>2000</v>
      </c>
      <c r="W44" s="49">
        <f t="shared" si="25"/>
        <v>2000</v>
      </c>
      <c r="X44" s="49">
        <f t="shared" si="25"/>
        <v>2000</v>
      </c>
      <c r="Y44" s="49">
        <f t="shared" si="25"/>
        <v>2000</v>
      </c>
      <c r="Z44" s="49">
        <f t="shared" si="25"/>
        <v>2000</v>
      </c>
      <c r="AA44" s="49">
        <f t="shared" si="25"/>
        <v>2000</v>
      </c>
      <c r="AB44" s="49">
        <f t="shared" si="25"/>
        <v>2000</v>
      </c>
      <c r="AC44" s="49">
        <f t="shared" si="25"/>
        <v>2000</v>
      </c>
      <c r="AD44" s="49">
        <f t="shared" si="25"/>
        <v>2000</v>
      </c>
      <c r="AE44" s="49">
        <f t="shared" si="25"/>
        <v>2000</v>
      </c>
      <c r="AF44" s="49">
        <f t="shared" si="25"/>
        <v>2000</v>
      </c>
      <c r="AG44" s="49">
        <f t="shared" si="25"/>
        <v>2000</v>
      </c>
      <c r="AH44" s="49">
        <f t="shared" si="25"/>
        <v>2000</v>
      </c>
      <c r="AI44" s="49">
        <f t="shared" si="25"/>
        <v>2000</v>
      </c>
      <c r="AJ44" s="49">
        <f t="shared" si="25"/>
        <v>2000</v>
      </c>
      <c r="AK44" s="49">
        <f t="shared" si="25"/>
        <v>2000</v>
      </c>
      <c r="AL44" s="49">
        <f t="shared" si="25"/>
        <v>0</v>
      </c>
      <c r="AM44" s="49">
        <f t="shared" si="25"/>
        <v>0</v>
      </c>
      <c r="AN44" s="49">
        <f t="shared" si="25"/>
        <v>0</v>
      </c>
      <c r="AO44" s="49">
        <f t="shared" si="25"/>
        <v>0</v>
      </c>
      <c r="AP44" s="49">
        <f t="shared" si="25"/>
        <v>0</v>
      </c>
      <c r="AQ44" s="49">
        <f t="shared" si="25"/>
        <v>0</v>
      </c>
      <c r="AR44" s="49">
        <f t="shared" si="25"/>
        <v>0</v>
      </c>
      <c r="AS44" s="49">
        <f t="shared" si="25"/>
        <v>0</v>
      </c>
      <c r="AT44" s="49">
        <f t="shared" si="25"/>
        <v>0</v>
      </c>
      <c r="AU44" s="49">
        <f t="shared" si="25"/>
        <v>0</v>
      </c>
      <c r="AV44" s="49">
        <f t="shared" si="25"/>
        <v>0</v>
      </c>
      <c r="AW44" s="49">
        <f t="shared" si="25"/>
        <v>0</v>
      </c>
      <c r="AX44" s="49">
        <f t="shared" si="25"/>
        <v>0</v>
      </c>
      <c r="AY44" s="49">
        <f t="shared" si="25"/>
        <v>0</v>
      </c>
      <c r="AZ44" s="49">
        <f t="shared" si="25"/>
        <v>0</v>
      </c>
      <c r="BA44" s="49">
        <f t="shared" si="25"/>
        <v>0</v>
      </c>
      <c r="BB44" s="49">
        <f t="shared" si="25"/>
        <v>0</v>
      </c>
      <c r="BC44" s="49">
        <f t="shared" si="25"/>
        <v>0</v>
      </c>
      <c r="BD44" s="49">
        <f t="shared" si="25"/>
        <v>0</v>
      </c>
      <c r="BE44" s="49">
        <f t="shared" si="25"/>
        <v>0</v>
      </c>
      <c r="BF44" s="49">
        <f t="shared" si="25"/>
        <v>0</v>
      </c>
      <c r="BG44" s="49">
        <f t="shared" si="25"/>
        <v>0</v>
      </c>
      <c r="BH44" s="49">
        <f t="shared" si="25"/>
        <v>0</v>
      </c>
      <c r="BI44" s="49">
        <f t="shared" si="25"/>
        <v>0</v>
      </c>
      <c r="BJ44" s="49">
        <f t="shared" si="25"/>
        <v>0</v>
      </c>
      <c r="BK44" s="49">
        <f t="shared" si="25"/>
        <v>0</v>
      </c>
      <c r="BL44" s="49">
        <f t="shared" si="25"/>
        <v>0</v>
      </c>
      <c r="BM44" s="49">
        <f t="shared" si="25"/>
        <v>0</v>
      </c>
      <c r="BN44" s="49">
        <f t="shared" si="25"/>
        <v>0</v>
      </c>
      <c r="BO44" s="49">
        <f t="shared" si="25"/>
        <v>0</v>
      </c>
      <c r="BP44" s="49">
        <f t="shared" si="25"/>
        <v>0</v>
      </c>
      <c r="BQ44" s="49">
        <f t="shared" si="25"/>
        <v>0</v>
      </c>
      <c r="BR44" s="49">
        <f t="shared" si="25"/>
        <v>0</v>
      </c>
      <c r="BS44" s="49">
        <f t="shared" si="25"/>
        <v>0</v>
      </c>
      <c r="BT44" s="49">
        <f t="shared" si="25"/>
        <v>0</v>
      </c>
      <c r="BU44" s="49">
        <f t="shared" ref="BU44:BY44" si="26">$F36*BU31</f>
        <v>0</v>
      </c>
      <c r="BV44" s="49">
        <f t="shared" si="26"/>
        <v>0</v>
      </c>
      <c r="BW44" s="49">
        <f t="shared" si="26"/>
        <v>0</v>
      </c>
      <c r="BX44" s="49">
        <f t="shared" si="26"/>
        <v>0</v>
      </c>
      <c r="BY44" s="113">
        <f t="shared" si="26"/>
        <v>0</v>
      </c>
    </row>
    <row r="45" spans="4:77" ht="13.5" customHeight="1" x14ac:dyDescent="0.4">
      <c r="D45" s="111" t="s">
        <v>168</v>
      </c>
      <c r="E45" s="111"/>
      <c r="F45" s="111"/>
      <c r="G45" s="111"/>
      <c r="H45" s="111">
        <f t="shared" ref="H45:AM45" si="27">H44*$F35/unit</f>
        <v>3.3740000000000001</v>
      </c>
      <c r="I45" s="111">
        <f t="shared" si="27"/>
        <v>3.3740000000000001</v>
      </c>
      <c r="J45" s="111">
        <f t="shared" si="27"/>
        <v>3.3740000000000001</v>
      </c>
      <c r="K45" s="111">
        <f t="shared" si="27"/>
        <v>3.3740000000000001</v>
      </c>
      <c r="L45" s="111">
        <f t="shared" si="27"/>
        <v>3.3740000000000001</v>
      </c>
      <c r="M45" s="111">
        <f t="shared" si="27"/>
        <v>3.3740000000000001</v>
      </c>
      <c r="N45" s="111">
        <f t="shared" si="27"/>
        <v>3.3740000000000001</v>
      </c>
      <c r="O45" s="111">
        <f t="shared" si="27"/>
        <v>3.3740000000000001</v>
      </c>
      <c r="P45" s="111">
        <f t="shared" si="27"/>
        <v>3.3740000000000001</v>
      </c>
      <c r="Q45" s="111">
        <f t="shared" si="27"/>
        <v>3.3740000000000001</v>
      </c>
      <c r="R45" s="111">
        <f t="shared" si="27"/>
        <v>3.3740000000000001</v>
      </c>
      <c r="S45" s="111">
        <f t="shared" si="27"/>
        <v>3.3740000000000001</v>
      </c>
      <c r="T45" s="111">
        <f t="shared" si="27"/>
        <v>3.3740000000000001</v>
      </c>
      <c r="U45" s="111">
        <f t="shared" si="27"/>
        <v>3.3740000000000001</v>
      </c>
      <c r="V45" s="111">
        <f t="shared" si="27"/>
        <v>3.3740000000000001</v>
      </c>
      <c r="W45" s="111">
        <f t="shared" si="27"/>
        <v>3.3740000000000001</v>
      </c>
      <c r="X45" s="111">
        <f t="shared" si="27"/>
        <v>3.3740000000000001</v>
      </c>
      <c r="Y45" s="111">
        <f t="shared" si="27"/>
        <v>3.3740000000000001</v>
      </c>
      <c r="Z45" s="111">
        <f t="shared" si="27"/>
        <v>3.3740000000000001</v>
      </c>
      <c r="AA45" s="111">
        <f t="shared" si="27"/>
        <v>3.3740000000000001</v>
      </c>
      <c r="AB45" s="111">
        <f t="shared" si="27"/>
        <v>3.3740000000000001</v>
      </c>
      <c r="AC45" s="111">
        <f t="shared" si="27"/>
        <v>3.3740000000000001</v>
      </c>
      <c r="AD45" s="111">
        <f t="shared" si="27"/>
        <v>3.3740000000000001</v>
      </c>
      <c r="AE45" s="111">
        <f t="shared" si="27"/>
        <v>3.3740000000000001</v>
      </c>
      <c r="AF45" s="111">
        <f t="shared" si="27"/>
        <v>3.3740000000000001</v>
      </c>
      <c r="AG45" s="111">
        <f t="shared" si="27"/>
        <v>3.3740000000000001</v>
      </c>
      <c r="AH45" s="111">
        <f t="shared" si="27"/>
        <v>3.3740000000000001</v>
      </c>
      <c r="AI45" s="111">
        <f t="shared" si="27"/>
        <v>3.3740000000000001</v>
      </c>
      <c r="AJ45" s="111">
        <f t="shared" si="27"/>
        <v>3.3740000000000001</v>
      </c>
      <c r="AK45" s="111">
        <f t="shared" si="27"/>
        <v>3.3740000000000001</v>
      </c>
      <c r="AL45" s="111">
        <f t="shared" si="27"/>
        <v>0</v>
      </c>
      <c r="AM45" s="111">
        <f t="shared" si="27"/>
        <v>0</v>
      </c>
      <c r="AN45" s="111">
        <f t="shared" ref="AN45:BS45" si="28">AN44*$F35/unit</f>
        <v>0</v>
      </c>
      <c r="AO45" s="111">
        <f t="shared" si="28"/>
        <v>0</v>
      </c>
      <c r="AP45" s="111">
        <f t="shared" si="28"/>
        <v>0</v>
      </c>
      <c r="AQ45" s="111">
        <f t="shared" si="28"/>
        <v>0</v>
      </c>
      <c r="AR45" s="111">
        <f t="shared" si="28"/>
        <v>0</v>
      </c>
      <c r="AS45" s="111">
        <f t="shared" si="28"/>
        <v>0</v>
      </c>
      <c r="AT45" s="111">
        <f t="shared" si="28"/>
        <v>0</v>
      </c>
      <c r="AU45" s="111">
        <f t="shared" si="28"/>
        <v>0</v>
      </c>
      <c r="AV45" s="111">
        <f t="shared" si="28"/>
        <v>0</v>
      </c>
      <c r="AW45" s="111">
        <f t="shared" si="28"/>
        <v>0</v>
      </c>
      <c r="AX45" s="111">
        <f t="shared" si="28"/>
        <v>0</v>
      </c>
      <c r="AY45" s="111">
        <f t="shared" si="28"/>
        <v>0</v>
      </c>
      <c r="AZ45" s="111">
        <f t="shared" si="28"/>
        <v>0</v>
      </c>
      <c r="BA45" s="111">
        <f t="shared" si="28"/>
        <v>0</v>
      </c>
      <c r="BB45" s="111">
        <f t="shared" si="28"/>
        <v>0</v>
      </c>
      <c r="BC45" s="111">
        <f t="shared" si="28"/>
        <v>0</v>
      </c>
      <c r="BD45" s="111">
        <f t="shared" si="28"/>
        <v>0</v>
      </c>
      <c r="BE45" s="111">
        <f t="shared" si="28"/>
        <v>0</v>
      </c>
      <c r="BF45" s="111">
        <f t="shared" si="28"/>
        <v>0</v>
      </c>
      <c r="BG45" s="111">
        <f t="shared" si="28"/>
        <v>0</v>
      </c>
      <c r="BH45" s="111">
        <f t="shared" si="28"/>
        <v>0</v>
      </c>
      <c r="BI45" s="111">
        <f t="shared" si="28"/>
        <v>0</v>
      </c>
      <c r="BJ45" s="111">
        <f t="shared" si="28"/>
        <v>0</v>
      </c>
      <c r="BK45" s="111">
        <f t="shared" si="28"/>
        <v>0</v>
      </c>
      <c r="BL45" s="111">
        <f t="shared" si="28"/>
        <v>0</v>
      </c>
      <c r="BM45" s="111">
        <f t="shared" si="28"/>
        <v>0</v>
      </c>
      <c r="BN45" s="111">
        <f t="shared" si="28"/>
        <v>0</v>
      </c>
      <c r="BO45" s="111">
        <f t="shared" si="28"/>
        <v>0</v>
      </c>
      <c r="BP45" s="111">
        <f t="shared" si="28"/>
        <v>0</v>
      </c>
      <c r="BQ45" s="111">
        <f t="shared" si="28"/>
        <v>0</v>
      </c>
      <c r="BR45" s="111">
        <f t="shared" si="28"/>
        <v>0</v>
      </c>
      <c r="BS45" s="111">
        <f t="shared" si="28"/>
        <v>0</v>
      </c>
      <c r="BT45" s="111">
        <f t="shared" ref="BT45:BY45" si="29">BT44*$F35/unit</f>
        <v>0</v>
      </c>
      <c r="BU45" s="111">
        <f t="shared" si="29"/>
        <v>0</v>
      </c>
      <c r="BV45" s="111">
        <f t="shared" si="29"/>
        <v>0</v>
      </c>
      <c r="BW45" s="111">
        <f t="shared" si="29"/>
        <v>0</v>
      </c>
      <c r="BX45" s="111">
        <f t="shared" si="29"/>
        <v>0</v>
      </c>
      <c r="BY45" s="111">
        <f t="shared" si="29"/>
        <v>0</v>
      </c>
    </row>
    <row r="47" spans="4:77" ht="13.5" customHeight="1" x14ac:dyDescent="0.4">
      <c r="D47" s="2" t="s">
        <v>169</v>
      </c>
    </row>
    <row r="48" spans="4:77" ht="13.5" customHeight="1" x14ac:dyDescent="0.4">
      <c r="E48" s="2" t="s">
        <v>170</v>
      </c>
      <c r="H48" s="2">
        <f>F37</f>
        <v>242.928</v>
      </c>
      <c r="I48" s="2">
        <f>H51</f>
        <v>242.928</v>
      </c>
      <c r="J48" s="2">
        <f t="shared" ref="J48:BU48" si="30">I51</f>
        <v>242.928</v>
      </c>
      <c r="K48" s="2">
        <f t="shared" si="30"/>
        <v>242.928</v>
      </c>
      <c r="L48" s="2">
        <f t="shared" si="30"/>
        <v>242.928</v>
      </c>
      <c r="M48" s="2">
        <f t="shared" si="30"/>
        <v>242.928</v>
      </c>
      <c r="N48" s="2">
        <f t="shared" si="30"/>
        <v>242.928</v>
      </c>
      <c r="O48" s="2">
        <f t="shared" si="30"/>
        <v>242.928</v>
      </c>
      <c r="P48" s="2">
        <f t="shared" si="30"/>
        <v>242.928</v>
      </c>
      <c r="Q48" s="2">
        <f t="shared" si="30"/>
        <v>242.928</v>
      </c>
      <c r="R48" s="2">
        <f t="shared" si="30"/>
        <v>242.928</v>
      </c>
      <c r="S48" s="2">
        <f t="shared" si="30"/>
        <v>242.928</v>
      </c>
      <c r="T48" s="2">
        <f t="shared" si="30"/>
        <v>242.928</v>
      </c>
      <c r="U48" s="2">
        <f t="shared" si="30"/>
        <v>242.928</v>
      </c>
      <c r="V48" s="2">
        <f t="shared" si="30"/>
        <v>242.928</v>
      </c>
      <c r="W48" s="2">
        <f t="shared" si="30"/>
        <v>242.928</v>
      </c>
      <c r="X48" s="2">
        <f t="shared" si="30"/>
        <v>242.928</v>
      </c>
      <c r="Y48" s="2">
        <f t="shared" si="30"/>
        <v>242.928</v>
      </c>
      <c r="Z48" s="2">
        <f t="shared" si="30"/>
        <v>242.928</v>
      </c>
      <c r="AA48" s="2">
        <f t="shared" si="30"/>
        <v>242.928</v>
      </c>
      <c r="AB48" s="2">
        <f t="shared" si="30"/>
        <v>242.928</v>
      </c>
      <c r="AC48" s="2">
        <f t="shared" si="30"/>
        <v>242.928</v>
      </c>
      <c r="AD48" s="2">
        <f t="shared" si="30"/>
        <v>242.928</v>
      </c>
      <c r="AE48" s="2">
        <f t="shared" si="30"/>
        <v>242.928</v>
      </c>
      <c r="AF48" s="2">
        <f t="shared" si="30"/>
        <v>242.928</v>
      </c>
      <c r="AG48" s="2">
        <f t="shared" si="30"/>
        <v>242.928</v>
      </c>
      <c r="AH48" s="2">
        <f t="shared" si="30"/>
        <v>242.928</v>
      </c>
      <c r="AI48" s="2">
        <f t="shared" si="30"/>
        <v>242.928</v>
      </c>
      <c r="AJ48" s="2">
        <f t="shared" si="30"/>
        <v>242.928</v>
      </c>
      <c r="AK48" s="2">
        <f t="shared" si="30"/>
        <v>242.928</v>
      </c>
      <c r="AL48" s="2">
        <f t="shared" si="30"/>
        <v>0</v>
      </c>
      <c r="AM48" s="2">
        <f t="shared" si="30"/>
        <v>0</v>
      </c>
      <c r="AN48" s="2">
        <f t="shared" si="30"/>
        <v>0</v>
      </c>
      <c r="AO48" s="2">
        <f t="shared" si="30"/>
        <v>0</v>
      </c>
      <c r="AP48" s="2">
        <f t="shared" si="30"/>
        <v>0</v>
      </c>
      <c r="AQ48" s="2">
        <f t="shared" si="30"/>
        <v>0</v>
      </c>
      <c r="AR48" s="2">
        <f t="shared" si="30"/>
        <v>0</v>
      </c>
      <c r="AS48" s="2">
        <f t="shared" si="30"/>
        <v>0</v>
      </c>
      <c r="AT48" s="2">
        <f t="shared" si="30"/>
        <v>0</v>
      </c>
      <c r="AU48" s="2">
        <f t="shared" si="30"/>
        <v>0</v>
      </c>
      <c r="AV48" s="2">
        <f t="shared" si="30"/>
        <v>0</v>
      </c>
      <c r="AW48" s="2">
        <f t="shared" si="30"/>
        <v>0</v>
      </c>
      <c r="AX48" s="2">
        <f t="shared" si="30"/>
        <v>0</v>
      </c>
      <c r="AY48" s="2">
        <f t="shared" si="30"/>
        <v>0</v>
      </c>
      <c r="AZ48" s="2">
        <f t="shared" si="30"/>
        <v>0</v>
      </c>
      <c r="BA48" s="2">
        <f t="shared" si="30"/>
        <v>0</v>
      </c>
      <c r="BB48" s="2">
        <f t="shared" si="30"/>
        <v>0</v>
      </c>
      <c r="BC48" s="2">
        <f t="shared" si="30"/>
        <v>0</v>
      </c>
      <c r="BD48" s="2">
        <f t="shared" si="30"/>
        <v>0</v>
      </c>
      <c r="BE48" s="2">
        <f t="shared" si="30"/>
        <v>0</v>
      </c>
      <c r="BF48" s="2">
        <f t="shared" si="30"/>
        <v>0</v>
      </c>
      <c r="BG48" s="2">
        <f t="shared" si="30"/>
        <v>0</v>
      </c>
      <c r="BH48" s="2">
        <f t="shared" si="30"/>
        <v>0</v>
      </c>
      <c r="BI48" s="2">
        <f t="shared" si="30"/>
        <v>0</v>
      </c>
      <c r="BJ48" s="2">
        <f t="shared" si="30"/>
        <v>0</v>
      </c>
      <c r="BK48" s="2">
        <f t="shared" si="30"/>
        <v>0</v>
      </c>
      <c r="BL48" s="2">
        <f t="shared" si="30"/>
        <v>0</v>
      </c>
      <c r="BM48" s="2">
        <f t="shared" si="30"/>
        <v>0</v>
      </c>
      <c r="BN48" s="2">
        <f t="shared" si="30"/>
        <v>0</v>
      </c>
      <c r="BO48" s="2">
        <f t="shared" si="30"/>
        <v>0</v>
      </c>
      <c r="BP48" s="2">
        <f t="shared" si="30"/>
        <v>0</v>
      </c>
      <c r="BQ48" s="2">
        <f t="shared" si="30"/>
        <v>0</v>
      </c>
      <c r="BR48" s="2">
        <f t="shared" si="30"/>
        <v>0</v>
      </c>
      <c r="BS48" s="2">
        <f t="shared" si="30"/>
        <v>0</v>
      </c>
      <c r="BT48" s="2">
        <f t="shared" si="30"/>
        <v>0</v>
      </c>
      <c r="BU48" s="2">
        <f t="shared" si="30"/>
        <v>0</v>
      </c>
      <c r="BV48" s="2">
        <f t="shared" ref="BV48:BY48" si="31">BU51</f>
        <v>0</v>
      </c>
      <c r="BW48" s="2">
        <f t="shared" si="31"/>
        <v>0</v>
      </c>
      <c r="BX48" s="2">
        <f t="shared" si="31"/>
        <v>0</v>
      </c>
      <c r="BY48" s="2">
        <f t="shared" si="31"/>
        <v>0</v>
      </c>
    </row>
    <row r="49" spans="3:77" ht="13.5" customHeight="1" x14ac:dyDescent="0.4">
      <c r="E49" s="2" t="s">
        <v>171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</row>
    <row r="50" spans="3:77" ht="13.5" customHeight="1" x14ac:dyDescent="0.4">
      <c r="E50" s="45" t="s">
        <v>172</v>
      </c>
      <c r="F50" s="45"/>
      <c r="G50" s="45"/>
      <c r="H50" s="45">
        <f>(H$14=$F32)*$F37*-1</f>
        <v>0</v>
      </c>
      <c r="I50" s="45">
        <f t="shared" ref="I50:BT50" si="32">(I$14=$F32)*$F37*-1</f>
        <v>0</v>
      </c>
      <c r="J50" s="45">
        <f t="shared" si="32"/>
        <v>0</v>
      </c>
      <c r="K50" s="45">
        <f t="shared" si="32"/>
        <v>0</v>
      </c>
      <c r="L50" s="45">
        <f t="shared" si="32"/>
        <v>0</v>
      </c>
      <c r="M50" s="45">
        <f t="shared" si="32"/>
        <v>0</v>
      </c>
      <c r="N50" s="45">
        <f t="shared" si="32"/>
        <v>0</v>
      </c>
      <c r="O50" s="45">
        <f t="shared" si="32"/>
        <v>0</v>
      </c>
      <c r="P50" s="45">
        <f t="shared" si="32"/>
        <v>0</v>
      </c>
      <c r="Q50" s="45">
        <f t="shared" si="32"/>
        <v>0</v>
      </c>
      <c r="R50" s="45">
        <f t="shared" si="32"/>
        <v>0</v>
      </c>
      <c r="S50" s="45">
        <f t="shared" si="32"/>
        <v>0</v>
      </c>
      <c r="T50" s="45">
        <f t="shared" si="32"/>
        <v>0</v>
      </c>
      <c r="U50" s="45">
        <f t="shared" si="32"/>
        <v>0</v>
      </c>
      <c r="V50" s="45">
        <f t="shared" si="32"/>
        <v>0</v>
      </c>
      <c r="W50" s="45">
        <f t="shared" si="32"/>
        <v>0</v>
      </c>
      <c r="X50" s="45">
        <f t="shared" si="32"/>
        <v>0</v>
      </c>
      <c r="Y50" s="45">
        <f t="shared" si="32"/>
        <v>0</v>
      </c>
      <c r="Z50" s="45">
        <f t="shared" si="32"/>
        <v>0</v>
      </c>
      <c r="AA50" s="45">
        <f t="shared" si="32"/>
        <v>0</v>
      </c>
      <c r="AB50" s="45">
        <f t="shared" si="32"/>
        <v>0</v>
      </c>
      <c r="AC50" s="45">
        <f t="shared" si="32"/>
        <v>0</v>
      </c>
      <c r="AD50" s="45">
        <f t="shared" si="32"/>
        <v>0</v>
      </c>
      <c r="AE50" s="45">
        <f t="shared" si="32"/>
        <v>0</v>
      </c>
      <c r="AF50" s="45">
        <f t="shared" si="32"/>
        <v>0</v>
      </c>
      <c r="AG50" s="45">
        <f t="shared" si="32"/>
        <v>0</v>
      </c>
      <c r="AH50" s="45">
        <f t="shared" si="32"/>
        <v>0</v>
      </c>
      <c r="AI50" s="45">
        <f t="shared" si="32"/>
        <v>0</v>
      </c>
      <c r="AJ50" s="45">
        <f t="shared" si="32"/>
        <v>0</v>
      </c>
      <c r="AK50" s="45">
        <f t="shared" si="32"/>
        <v>-242.928</v>
      </c>
      <c r="AL50" s="45">
        <f t="shared" si="32"/>
        <v>0</v>
      </c>
      <c r="AM50" s="45">
        <f t="shared" si="32"/>
        <v>0</v>
      </c>
      <c r="AN50" s="45">
        <f t="shared" si="32"/>
        <v>0</v>
      </c>
      <c r="AO50" s="45">
        <f t="shared" si="32"/>
        <v>0</v>
      </c>
      <c r="AP50" s="45">
        <f t="shared" si="32"/>
        <v>0</v>
      </c>
      <c r="AQ50" s="45">
        <f t="shared" si="32"/>
        <v>0</v>
      </c>
      <c r="AR50" s="45">
        <f t="shared" si="32"/>
        <v>0</v>
      </c>
      <c r="AS50" s="45">
        <f t="shared" si="32"/>
        <v>0</v>
      </c>
      <c r="AT50" s="45">
        <f t="shared" si="32"/>
        <v>0</v>
      </c>
      <c r="AU50" s="45">
        <f t="shared" si="32"/>
        <v>0</v>
      </c>
      <c r="AV50" s="45">
        <f t="shared" si="32"/>
        <v>0</v>
      </c>
      <c r="AW50" s="45">
        <f t="shared" si="32"/>
        <v>0</v>
      </c>
      <c r="AX50" s="45">
        <f t="shared" si="32"/>
        <v>0</v>
      </c>
      <c r="AY50" s="45">
        <f t="shared" si="32"/>
        <v>0</v>
      </c>
      <c r="AZ50" s="45">
        <f t="shared" si="32"/>
        <v>0</v>
      </c>
      <c r="BA50" s="45">
        <f t="shared" si="32"/>
        <v>0</v>
      </c>
      <c r="BB50" s="45">
        <f t="shared" si="32"/>
        <v>0</v>
      </c>
      <c r="BC50" s="45">
        <f t="shared" si="32"/>
        <v>0</v>
      </c>
      <c r="BD50" s="45">
        <f t="shared" si="32"/>
        <v>0</v>
      </c>
      <c r="BE50" s="45">
        <f t="shared" si="32"/>
        <v>0</v>
      </c>
      <c r="BF50" s="45">
        <f t="shared" si="32"/>
        <v>0</v>
      </c>
      <c r="BG50" s="45">
        <f t="shared" si="32"/>
        <v>0</v>
      </c>
      <c r="BH50" s="45">
        <f t="shared" si="32"/>
        <v>0</v>
      </c>
      <c r="BI50" s="45">
        <f t="shared" si="32"/>
        <v>0</v>
      </c>
      <c r="BJ50" s="45">
        <f t="shared" si="32"/>
        <v>0</v>
      </c>
      <c r="BK50" s="45">
        <f t="shared" si="32"/>
        <v>0</v>
      </c>
      <c r="BL50" s="45">
        <f t="shared" si="32"/>
        <v>0</v>
      </c>
      <c r="BM50" s="45">
        <f t="shared" si="32"/>
        <v>0</v>
      </c>
      <c r="BN50" s="45">
        <f t="shared" si="32"/>
        <v>0</v>
      </c>
      <c r="BO50" s="45">
        <f t="shared" si="32"/>
        <v>0</v>
      </c>
      <c r="BP50" s="45">
        <f t="shared" si="32"/>
        <v>0</v>
      </c>
      <c r="BQ50" s="45">
        <f t="shared" si="32"/>
        <v>0</v>
      </c>
      <c r="BR50" s="45">
        <f t="shared" si="32"/>
        <v>0</v>
      </c>
      <c r="BS50" s="45">
        <f t="shared" si="32"/>
        <v>0</v>
      </c>
      <c r="BT50" s="45">
        <f t="shared" si="32"/>
        <v>0</v>
      </c>
      <c r="BU50" s="45">
        <f t="shared" ref="BU50:BY50" si="33">(BU$14=$F32)*$F37*-1</f>
        <v>0</v>
      </c>
      <c r="BV50" s="45">
        <f t="shared" si="33"/>
        <v>0</v>
      </c>
      <c r="BW50" s="45">
        <f t="shared" si="33"/>
        <v>0</v>
      </c>
      <c r="BX50" s="45">
        <f t="shared" si="33"/>
        <v>0</v>
      </c>
      <c r="BY50" s="45">
        <f t="shared" si="33"/>
        <v>0</v>
      </c>
    </row>
    <row r="51" spans="3:77" ht="13.5" customHeight="1" x14ac:dyDescent="0.4">
      <c r="E51" s="2" t="s">
        <v>173</v>
      </c>
      <c r="H51" s="2">
        <f>SUM(H48:H50)</f>
        <v>242.928</v>
      </c>
      <c r="I51" s="2">
        <f t="shared" ref="I51:BT51" si="34">SUM(I48:I50)</f>
        <v>242.928</v>
      </c>
      <c r="J51" s="2">
        <f t="shared" si="34"/>
        <v>242.928</v>
      </c>
      <c r="K51" s="2">
        <f t="shared" si="34"/>
        <v>242.928</v>
      </c>
      <c r="L51" s="2">
        <f t="shared" si="34"/>
        <v>242.928</v>
      </c>
      <c r="M51" s="2">
        <f t="shared" si="34"/>
        <v>242.928</v>
      </c>
      <c r="N51" s="2">
        <f t="shared" si="34"/>
        <v>242.928</v>
      </c>
      <c r="O51" s="2">
        <f t="shared" si="34"/>
        <v>242.928</v>
      </c>
      <c r="P51" s="2">
        <f t="shared" si="34"/>
        <v>242.928</v>
      </c>
      <c r="Q51" s="2">
        <f t="shared" si="34"/>
        <v>242.928</v>
      </c>
      <c r="R51" s="2">
        <f t="shared" si="34"/>
        <v>242.928</v>
      </c>
      <c r="S51" s="2">
        <f t="shared" si="34"/>
        <v>242.928</v>
      </c>
      <c r="T51" s="2">
        <f t="shared" si="34"/>
        <v>242.928</v>
      </c>
      <c r="U51" s="2">
        <f t="shared" si="34"/>
        <v>242.928</v>
      </c>
      <c r="V51" s="2">
        <f t="shared" si="34"/>
        <v>242.928</v>
      </c>
      <c r="W51" s="2">
        <f t="shared" si="34"/>
        <v>242.928</v>
      </c>
      <c r="X51" s="2">
        <f t="shared" si="34"/>
        <v>242.928</v>
      </c>
      <c r="Y51" s="2">
        <f t="shared" si="34"/>
        <v>242.928</v>
      </c>
      <c r="Z51" s="2">
        <f t="shared" si="34"/>
        <v>242.928</v>
      </c>
      <c r="AA51" s="2">
        <f t="shared" si="34"/>
        <v>242.928</v>
      </c>
      <c r="AB51" s="2">
        <f t="shared" si="34"/>
        <v>242.928</v>
      </c>
      <c r="AC51" s="2">
        <f t="shared" si="34"/>
        <v>242.928</v>
      </c>
      <c r="AD51" s="2">
        <f t="shared" si="34"/>
        <v>242.928</v>
      </c>
      <c r="AE51" s="2">
        <f t="shared" si="34"/>
        <v>242.928</v>
      </c>
      <c r="AF51" s="2">
        <f t="shared" si="34"/>
        <v>242.928</v>
      </c>
      <c r="AG51" s="2">
        <f t="shared" si="34"/>
        <v>242.928</v>
      </c>
      <c r="AH51" s="2">
        <f t="shared" si="34"/>
        <v>242.928</v>
      </c>
      <c r="AI51" s="2">
        <f t="shared" si="34"/>
        <v>242.928</v>
      </c>
      <c r="AJ51" s="2">
        <f t="shared" si="34"/>
        <v>242.928</v>
      </c>
      <c r="AK51" s="2">
        <f t="shared" si="34"/>
        <v>0</v>
      </c>
      <c r="AL51" s="2">
        <f t="shared" si="34"/>
        <v>0</v>
      </c>
      <c r="AM51" s="2">
        <f t="shared" si="34"/>
        <v>0</v>
      </c>
      <c r="AN51" s="2">
        <f t="shared" si="34"/>
        <v>0</v>
      </c>
      <c r="AO51" s="2">
        <f t="shared" si="34"/>
        <v>0</v>
      </c>
      <c r="AP51" s="2">
        <f t="shared" si="34"/>
        <v>0</v>
      </c>
      <c r="AQ51" s="2">
        <f t="shared" si="34"/>
        <v>0</v>
      </c>
      <c r="AR51" s="2">
        <f t="shared" si="34"/>
        <v>0</v>
      </c>
      <c r="AS51" s="2">
        <f t="shared" si="34"/>
        <v>0</v>
      </c>
      <c r="AT51" s="2">
        <f t="shared" si="34"/>
        <v>0</v>
      </c>
      <c r="AU51" s="2">
        <f t="shared" si="34"/>
        <v>0</v>
      </c>
      <c r="AV51" s="2">
        <f t="shared" si="34"/>
        <v>0</v>
      </c>
      <c r="AW51" s="2">
        <f t="shared" si="34"/>
        <v>0</v>
      </c>
      <c r="AX51" s="2">
        <f t="shared" si="34"/>
        <v>0</v>
      </c>
      <c r="AY51" s="2">
        <f t="shared" si="34"/>
        <v>0</v>
      </c>
      <c r="AZ51" s="2">
        <f t="shared" si="34"/>
        <v>0</v>
      </c>
      <c r="BA51" s="2">
        <f t="shared" si="34"/>
        <v>0</v>
      </c>
      <c r="BB51" s="2">
        <f t="shared" si="34"/>
        <v>0</v>
      </c>
      <c r="BC51" s="2">
        <f t="shared" si="34"/>
        <v>0</v>
      </c>
      <c r="BD51" s="2">
        <f t="shared" si="34"/>
        <v>0</v>
      </c>
      <c r="BE51" s="2">
        <f t="shared" si="34"/>
        <v>0</v>
      </c>
      <c r="BF51" s="2">
        <f t="shared" si="34"/>
        <v>0</v>
      </c>
      <c r="BG51" s="2">
        <f t="shared" si="34"/>
        <v>0</v>
      </c>
      <c r="BH51" s="2">
        <f t="shared" si="34"/>
        <v>0</v>
      </c>
      <c r="BI51" s="2">
        <f t="shared" si="34"/>
        <v>0</v>
      </c>
      <c r="BJ51" s="2">
        <f t="shared" si="34"/>
        <v>0</v>
      </c>
      <c r="BK51" s="2">
        <f t="shared" si="34"/>
        <v>0</v>
      </c>
      <c r="BL51" s="2">
        <f t="shared" si="34"/>
        <v>0</v>
      </c>
      <c r="BM51" s="2">
        <f t="shared" si="34"/>
        <v>0</v>
      </c>
      <c r="BN51" s="2">
        <f t="shared" si="34"/>
        <v>0</v>
      </c>
      <c r="BO51" s="2">
        <f t="shared" si="34"/>
        <v>0</v>
      </c>
      <c r="BP51" s="2">
        <f t="shared" si="34"/>
        <v>0</v>
      </c>
      <c r="BQ51" s="2">
        <f t="shared" si="34"/>
        <v>0</v>
      </c>
      <c r="BR51" s="2">
        <f t="shared" si="34"/>
        <v>0</v>
      </c>
      <c r="BS51" s="2">
        <f t="shared" si="34"/>
        <v>0</v>
      </c>
      <c r="BT51" s="2">
        <f t="shared" si="34"/>
        <v>0</v>
      </c>
      <c r="BU51" s="2">
        <f t="shared" ref="BU51:BY51" si="35">SUM(BU48:BU50)</f>
        <v>0</v>
      </c>
      <c r="BV51" s="2">
        <f t="shared" si="35"/>
        <v>0</v>
      </c>
      <c r="BW51" s="2">
        <f t="shared" si="35"/>
        <v>0</v>
      </c>
      <c r="BX51" s="2">
        <f t="shared" si="35"/>
        <v>0</v>
      </c>
      <c r="BY51" s="2">
        <f t="shared" si="35"/>
        <v>0</v>
      </c>
    </row>
    <row r="53" spans="3:77" ht="13.5" customHeight="1" x14ac:dyDescent="0.4">
      <c r="C53" s="4" t="s">
        <v>183</v>
      </c>
    </row>
    <row r="54" spans="3:77" s="95" customFormat="1" ht="13.5" customHeight="1" x14ac:dyDescent="0.4">
      <c r="F54" s="95" t="s">
        <v>192</v>
      </c>
      <c r="H54" s="95">
        <f t="shared" ref="H54:AM54" si="36">(H$14&gt;=$F61)*(H$14&lt;=exit)*1</f>
        <v>0</v>
      </c>
      <c r="I54" s="95">
        <f t="shared" si="36"/>
        <v>0</v>
      </c>
      <c r="J54" s="95">
        <f t="shared" si="36"/>
        <v>0</v>
      </c>
      <c r="K54" s="95">
        <f t="shared" si="36"/>
        <v>0</v>
      </c>
      <c r="L54" s="95">
        <f t="shared" si="36"/>
        <v>0</v>
      </c>
      <c r="M54" s="95">
        <f t="shared" si="36"/>
        <v>0</v>
      </c>
      <c r="N54" s="95">
        <f t="shared" si="36"/>
        <v>0</v>
      </c>
      <c r="O54" s="95">
        <f t="shared" si="36"/>
        <v>0</v>
      </c>
      <c r="P54" s="95">
        <f t="shared" si="36"/>
        <v>0</v>
      </c>
      <c r="Q54" s="95">
        <f t="shared" si="36"/>
        <v>0</v>
      </c>
      <c r="R54" s="95">
        <f t="shared" si="36"/>
        <v>0</v>
      </c>
      <c r="S54" s="95">
        <f t="shared" si="36"/>
        <v>0</v>
      </c>
      <c r="T54" s="95">
        <f t="shared" si="36"/>
        <v>0</v>
      </c>
      <c r="U54" s="95">
        <f t="shared" si="36"/>
        <v>0</v>
      </c>
      <c r="V54" s="95">
        <f t="shared" si="36"/>
        <v>0</v>
      </c>
      <c r="W54" s="95">
        <f t="shared" si="36"/>
        <v>0</v>
      </c>
      <c r="X54" s="95">
        <f t="shared" si="36"/>
        <v>0</v>
      </c>
      <c r="Y54" s="95">
        <f t="shared" si="36"/>
        <v>0</v>
      </c>
      <c r="Z54" s="95">
        <f t="shared" si="36"/>
        <v>0</v>
      </c>
      <c r="AA54" s="95">
        <f t="shared" si="36"/>
        <v>0</v>
      </c>
      <c r="AB54" s="95">
        <f t="shared" si="36"/>
        <v>0</v>
      </c>
      <c r="AC54" s="95">
        <f t="shared" si="36"/>
        <v>0</v>
      </c>
      <c r="AD54" s="95">
        <f t="shared" si="36"/>
        <v>0</v>
      </c>
      <c r="AE54" s="95">
        <f t="shared" si="36"/>
        <v>0</v>
      </c>
      <c r="AF54" s="95">
        <f t="shared" si="36"/>
        <v>0</v>
      </c>
      <c r="AG54" s="95">
        <f t="shared" si="36"/>
        <v>0</v>
      </c>
      <c r="AH54" s="95">
        <f t="shared" si="36"/>
        <v>0</v>
      </c>
      <c r="AI54" s="95">
        <f t="shared" si="36"/>
        <v>0</v>
      </c>
      <c r="AJ54" s="95">
        <f t="shared" si="36"/>
        <v>0</v>
      </c>
      <c r="AK54" s="95">
        <f t="shared" si="36"/>
        <v>0</v>
      </c>
      <c r="AL54" s="95">
        <f t="shared" si="36"/>
        <v>0</v>
      </c>
      <c r="AM54" s="95">
        <f t="shared" si="36"/>
        <v>1</v>
      </c>
      <c r="AN54" s="95">
        <f t="shared" ref="AN54:BS54" si="37">(AN$14&gt;=$F61)*(AN$14&lt;=exit)*1</f>
        <v>1</v>
      </c>
      <c r="AO54" s="95">
        <f t="shared" si="37"/>
        <v>1</v>
      </c>
      <c r="AP54" s="95">
        <f t="shared" si="37"/>
        <v>1</v>
      </c>
      <c r="AQ54" s="95">
        <f t="shared" si="37"/>
        <v>1</v>
      </c>
      <c r="AR54" s="95">
        <f t="shared" si="37"/>
        <v>1</v>
      </c>
      <c r="AS54" s="95">
        <f t="shared" si="37"/>
        <v>1</v>
      </c>
      <c r="AT54" s="95">
        <f t="shared" si="37"/>
        <v>1</v>
      </c>
      <c r="AU54" s="95">
        <f t="shared" si="37"/>
        <v>1</v>
      </c>
      <c r="AV54" s="95">
        <f t="shared" si="37"/>
        <v>1</v>
      </c>
      <c r="AW54" s="95">
        <f t="shared" si="37"/>
        <v>1</v>
      </c>
      <c r="AX54" s="95">
        <f t="shared" si="37"/>
        <v>1</v>
      </c>
      <c r="AY54" s="95">
        <f t="shared" si="37"/>
        <v>1</v>
      </c>
      <c r="AZ54" s="95">
        <f t="shared" si="37"/>
        <v>1</v>
      </c>
      <c r="BA54" s="95">
        <f t="shared" si="37"/>
        <v>1</v>
      </c>
      <c r="BB54" s="95">
        <f t="shared" si="37"/>
        <v>1</v>
      </c>
      <c r="BC54" s="95">
        <f t="shared" si="37"/>
        <v>1</v>
      </c>
      <c r="BD54" s="95">
        <f t="shared" si="37"/>
        <v>1</v>
      </c>
      <c r="BE54" s="95">
        <f t="shared" si="37"/>
        <v>1</v>
      </c>
      <c r="BF54" s="95">
        <f t="shared" si="37"/>
        <v>1</v>
      </c>
      <c r="BG54" s="95">
        <f t="shared" si="37"/>
        <v>1</v>
      </c>
      <c r="BH54" s="95">
        <f t="shared" si="37"/>
        <v>1</v>
      </c>
      <c r="BI54" s="95">
        <f t="shared" si="37"/>
        <v>1</v>
      </c>
      <c r="BJ54" s="95">
        <f t="shared" si="37"/>
        <v>1</v>
      </c>
      <c r="BK54" s="95">
        <f t="shared" si="37"/>
        <v>1</v>
      </c>
      <c r="BL54" s="95">
        <f t="shared" si="37"/>
        <v>1</v>
      </c>
      <c r="BM54" s="95">
        <f t="shared" si="37"/>
        <v>1</v>
      </c>
      <c r="BN54" s="95">
        <f t="shared" si="37"/>
        <v>1</v>
      </c>
      <c r="BO54" s="95">
        <f t="shared" si="37"/>
        <v>1</v>
      </c>
      <c r="BP54" s="95">
        <f t="shared" si="37"/>
        <v>1</v>
      </c>
      <c r="BQ54" s="95">
        <f t="shared" si="37"/>
        <v>0</v>
      </c>
      <c r="BR54" s="95">
        <f t="shared" si="37"/>
        <v>0</v>
      </c>
      <c r="BS54" s="95">
        <f t="shared" si="37"/>
        <v>0</v>
      </c>
      <c r="BT54" s="95">
        <f t="shared" ref="BT54:BY54" si="38">(BT$14&gt;=$F61)*(BT$14&lt;=exit)*1</f>
        <v>0</v>
      </c>
      <c r="BU54" s="95">
        <f t="shared" si="38"/>
        <v>0</v>
      </c>
      <c r="BV54" s="95">
        <f t="shared" si="38"/>
        <v>0</v>
      </c>
      <c r="BW54" s="95">
        <f t="shared" si="38"/>
        <v>0</v>
      </c>
      <c r="BX54" s="95">
        <f t="shared" si="38"/>
        <v>0</v>
      </c>
      <c r="BY54" s="95">
        <f t="shared" si="38"/>
        <v>0</v>
      </c>
    </row>
    <row r="55" spans="3:77" s="95" customFormat="1" ht="13.5" customHeight="1" x14ac:dyDescent="0.4">
      <c r="F55" s="95" t="s">
        <v>193</v>
      </c>
      <c r="H55" s="95">
        <f>SUM($H54:H54)*H54</f>
        <v>0</v>
      </c>
      <c r="I55" s="95">
        <f>SUM($H54:I54)*I54</f>
        <v>0</v>
      </c>
      <c r="J55" s="95">
        <f>SUM($H54:J54)*J54</f>
        <v>0</v>
      </c>
      <c r="K55" s="95">
        <f>SUM($H54:K54)*K54</f>
        <v>0</v>
      </c>
      <c r="L55" s="95">
        <f>SUM($H54:L54)*L54</f>
        <v>0</v>
      </c>
      <c r="M55" s="95">
        <f>SUM($H54:M54)*M54</f>
        <v>0</v>
      </c>
      <c r="N55" s="95">
        <f>SUM($H54:N54)*N54</f>
        <v>0</v>
      </c>
      <c r="O55" s="95">
        <f>SUM($H54:O54)*O54</f>
        <v>0</v>
      </c>
      <c r="P55" s="95">
        <f>SUM($H54:P54)*P54</f>
        <v>0</v>
      </c>
      <c r="Q55" s="95">
        <f>SUM($H54:Q54)*Q54</f>
        <v>0</v>
      </c>
      <c r="R55" s="95">
        <f>SUM($H54:R54)*R54</f>
        <v>0</v>
      </c>
      <c r="S55" s="95">
        <f>SUM($H54:S54)*S54</f>
        <v>0</v>
      </c>
      <c r="T55" s="95">
        <f>SUM($H54:T54)*T54</f>
        <v>0</v>
      </c>
      <c r="U55" s="95">
        <f>SUM($H54:U54)*U54</f>
        <v>0</v>
      </c>
      <c r="V55" s="95">
        <f>SUM($H54:V54)*V54</f>
        <v>0</v>
      </c>
      <c r="W55" s="95">
        <f>SUM($H54:W54)*W54</f>
        <v>0</v>
      </c>
      <c r="X55" s="95">
        <f>SUM($H54:X54)*X54</f>
        <v>0</v>
      </c>
      <c r="Y55" s="95">
        <f>SUM($H54:Y54)*Y54</f>
        <v>0</v>
      </c>
      <c r="Z55" s="95">
        <f>SUM($H54:Z54)*Z54</f>
        <v>0</v>
      </c>
      <c r="AA55" s="95">
        <f>SUM($H54:AA54)*AA54</f>
        <v>0</v>
      </c>
      <c r="AB55" s="95">
        <f>SUM($H54:AB54)*AB54</f>
        <v>0</v>
      </c>
      <c r="AC55" s="95">
        <f>SUM($H54:AC54)*AC54</f>
        <v>0</v>
      </c>
      <c r="AD55" s="95">
        <f>SUM($H54:AD54)*AD54</f>
        <v>0</v>
      </c>
      <c r="AE55" s="95">
        <f>SUM($H54:AE54)*AE54</f>
        <v>0</v>
      </c>
      <c r="AF55" s="95">
        <f>SUM($H54:AF54)*AF54</f>
        <v>0</v>
      </c>
      <c r="AG55" s="95">
        <f>SUM($H54:AG54)*AG54</f>
        <v>0</v>
      </c>
      <c r="AH55" s="95">
        <f>SUM($H54:AH54)*AH54</f>
        <v>0</v>
      </c>
      <c r="AI55" s="95">
        <f>SUM($H54:AI54)*AI54</f>
        <v>0</v>
      </c>
      <c r="AJ55" s="95">
        <f>SUM($H54:AJ54)*AJ54</f>
        <v>0</v>
      </c>
      <c r="AK55" s="95">
        <f>SUM($H54:AK54)*AK54</f>
        <v>0</v>
      </c>
      <c r="AL55" s="95">
        <f>SUM($H54:AL54)*AL54</f>
        <v>0</v>
      </c>
      <c r="AM55" s="95">
        <f>SUM($H54:AM54)*AM54</f>
        <v>1</v>
      </c>
      <c r="AN55" s="95">
        <f>SUM($H54:AN54)*AN54</f>
        <v>2</v>
      </c>
      <c r="AO55" s="95">
        <f>SUM($H54:AO54)*AO54</f>
        <v>3</v>
      </c>
      <c r="AP55" s="95">
        <f>SUM($H54:AP54)*AP54</f>
        <v>4</v>
      </c>
      <c r="AQ55" s="95">
        <f>SUM($H54:AQ54)*AQ54</f>
        <v>5</v>
      </c>
      <c r="AR55" s="95">
        <f>SUM($H54:AR54)*AR54</f>
        <v>6</v>
      </c>
      <c r="AS55" s="95">
        <f>SUM($H54:AS54)*AS54</f>
        <v>7</v>
      </c>
      <c r="AT55" s="95">
        <f>SUM($H54:AT54)*AT54</f>
        <v>8</v>
      </c>
      <c r="AU55" s="95">
        <f>SUM($H54:AU54)*AU54</f>
        <v>9</v>
      </c>
      <c r="AV55" s="95">
        <f>SUM($H54:AV54)*AV54</f>
        <v>10</v>
      </c>
      <c r="AW55" s="95">
        <f>SUM($H54:AW54)*AW54</f>
        <v>11</v>
      </c>
      <c r="AX55" s="95">
        <f>SUM($H54:AX54)*AX54</f>
        <v>12</v>
      </c>
      <c r="AY55" s="95">
        <f>SUM($H54:AY54)*AY54</f>
        <v>13</v>
      </c>
      <c r="AZ55" s="95">
        <f>SUM($H54:AZ54)*AZ54</f>
        <v>14</v>
      </c>
      <c r="BA55" s="95">
        <f>SUM($H54:BA54)*BA54</f>
        <v>15</v>
      </c>
      <c r="BB55" s="95">
        <f>SUM($H54:BB54)*BB54</f>
        <v>16</v>
      </c>
      <c r="BC55" s="95">
        <f>SUM($H54:BC54)*BC54</f>
        <v>17</v>
      </c>
      <c r="BD55" s="95">
        <f>SUM($H54:BD54)*BD54</f>
        <v>18</v>
      </c>
      <c r="BE55" s="95">
        <f>SUM($H54:BE54)*BE54</f>
        <v>19</v>
      </c>
      <c r="BF55" s="95">
        <f>SUM($H54:BF54)*BF54</f>
        <v>20</v>
      </c>
      <c r="BG55" s="95">
        <f>SUM($H54:BG54)*BG54</f>
        <v>21</v>
      </c>
      <c r="BH55" s="95">
        <f>SUM($H54:BH54)*BH54</f>
        <v>22</v>
      </c>
      <c r="BI55" s="95">
        <f>SUM($H54:BI54)*BI54</f>
        <v>23</v>
      </c>
      <c r="BJ55" s="95">
        <f>SUM($H54:BJ54)*BJ54</f>
        <v>24</v>
      </c>
      <c r="BK55" s="95">
        <f>SUM($H54:BK54)*BK54</f>
        <v>25</v>
      </c>
      <c r="BL55" s="95">
        <f>SUM($H54:BL54)*BL54</f>
        <v>26</v>
      </c>
      <c r="BM55" s="95">
        <f>SUM($H54:BM54)*BM54</f>
        <v>27</v>
      </c>
      <c r="BN55" s="95">
        <f>SUM($H54:BN54)*BN54</f>
        <v>28</v>
      </c>
      <c r="BO55" s="95">
        <f>SUM($H54:BO54)*BO54</f>
        <v>29</v>
      </c>
      <c r="BP55" s="95">
        <f>SUM($H54:BP54)*BP54</f>
        <v>30</v>
      </c>
      <c r="BQ55" s="95">
        <f>SUM($H54:BQ54)*BQ54</f>
        <v>0</v>
      </c>
      <c r="BR55" s="95">
        <f>SUM($H54:BR54)*BR54</f>
        <v>0</v>
      </c>
      <c r="BS55" s="95">
        <f>SUM($H54:BS54)*BS54</f>
        <v>0</v>
      </c>
      <c r="BT55" s="95">
        <f>SUM($H54:BT54)*BT54</f>
        <v>0</v>
      </c>
      <c r="BU55" s="95">
        <f>SUM($H54:BU54)*BU54</f>
        <v>0</v>
      </c>
      <c r="BV55" s="95">
        <f>SUM($H54:BV54)*BV54</f>
        <v>0</v>
      </c>
      <c r="BW55" s="95">
        <f>SUM($H54:BW54)*BW54</f>
        <v>0</v>
      </c>
      <c r="BX55" s="95">
        <f>SUM($H54:BX54)*BX54</f>
        <v>0</v>
      </c>
      <c r="BY55" s="95">
        <f>SUM($H54:BY54)*BY54</f>
        <v>0</v>
      </c>
    </row>
    <row r="56" spans="3:77" s="95" customFormat="1" ht="13.5" customHeight="1" x14ac:dyDescent="0.4">
      <c r="F56" s="95" t="s">
        <v>194</v>
      </c>
      <c r="H56" s="95">
        <f>(MOD(H55,12)=1)*1</f>
        <v>0</v>
      </c>
      <c r="I56" s="95">
        <f t="shared" ref="I56:BT56" si="39">(MOD(I55,12)=1)*1</f>
        <v>0</v>
      </c>
      <c r="J56" s="95">
        <f t="shared" si="39"/>
        <v>0</v>
      </c>
      <c r="K56" s="95">
        <f t="shared" si="39"/>
        <v>0</v>
      </c>
      <c r="L56" s="95">
        <f t="shared" si="39"/>
        <v>0</v>
      </c>
      <c r="M56" s="95">
        <f t="shared" si="39"/>
        <v>0</v>
      </c>
      <c r="N56" s="95">
        <f t="shared" si="39"/>
        <v>0</v>
      </c>
      <c r="O56" s="95">
        <f t="shared" si="39"/>
        <v>0</v>
      </c>
      <c r="P56" s="95">
        <f t="shared" si="39"/>
        <v>0</v>
      </c>
      <c r="Q56" s="95">
        <f t="shared" si="39"/>
        <v>0</v>
      </c>
      <c r="R56" s="95">
        <f t="shared" si="39"/>
        <v>0</v>
      </c>
      <c r="S56" s="95">
        <f t="shared" si="39"/>
        <v>0</v>
      </c>
      <c r="T56" s="95">
        <f t="shared" si="39"/>
        <v>0</v>
      </c>
      <c r="U56" s="95">
        <f t="shared" si="39"/>
        <v>0</v>
      </c>
      <c r="V56" s="95">
        <f t="shared" si="39"/>
        <v>0</v>
      </c>
      <c r="W56" s="95">
        <f t="shared" si="39"/>
        <v>0</v>
      </c>
      <c r="X56" s="95">
        <f t="shared" si="39"/>
        <v>0</v>
      </c>
      <c r="Y56" s="95">
        <f t="shared" si="39"/>
        <v>0</v>
      </c>
      <c r="Z56" s="95">
        <f t="shared" si="39"/>
        <v>0</v>
      </c>
      <c r="AA56" s="95">
        <f t="shared" si="39"/>
        <v>0</v>
      </c>
      <c r="AB56" s="95">
        <f t="shared" si="39"/>
        <v>0</v>
      </c>
      <c r="AC56" s="95">
        <f t="shared" si="39"/>
        <v>0</v>
      </c>
      <c r="AD56" s="95">
        <f t="shared" si="39"/>
        <v>0</v>
      </c>
      <c r="AE56" s="95">
        <f t="shared" si="39"/>
        <v>0</v>
      </c>
      <c r="AF56" s="95">
        <f t="shared" si="39"/>
        <v>0</v>
      </c>
      <c r="AG56" s="95">
        <f t="shared" si="39"/>
        <v>0</v>
      </c>
      <c r="AH56" s="95">
        <f t="shared" si="39"/>
        <v>0</v>
      </c>
      <c r="AI56" s="95">
        <f t="shared" si="39"/>
        <v>0</v>
      </c>
      <c r="AJ56" s="95">
        <f t="shared" si="39"/>
        <v>0</v>
      </c>
      <c r="AK56" s="95">
        <f t="shared" si="39"/>
        <v>0</v>
      </c>
      <c r="AL56" s="95">
        <f t="shared" si="39"/>
        <v>0</v>
      </c>
      <c r="AM56" s="95">
        <f t="shared" si="39"/>
        <v>1</v>
      </c>
      <c r="AN56" s="95">
        <f t="shared" si="39"/>
        <v>0</v>
      </c>
      <c r="AO56" s="95">
        <f t="shared" si="39"/>
        <v>0</v>
      </c>
      <c r="AP56" s="95">
        <f t="shared" si="39"/>
        <v>0</v>
      </c>
      <c r="AQ56" s="95">
        <f t="shared" si="39"/>
        <v>0</v>
      </c>
      <c r="AR56" s="95">
        <f t="shared" si="39"/>
        <v>0</v>
      </c>
      <c r="AS56" s="95">
        <f t="shared" si="39"/>
        <v>0</v>
      </c>
      <c r="AT56" s="95">
        <f t="shared" si="39"/>
        <v>0</v>
      </c>
      <c r="AU56" s="95">
        <f t="shared" si="39"/>
        <v>0</v>
      </c>
      <c r="AV56" s="95">
        <f t="shared" si="39"/>
        <v>0</v>
      </c>
      <c r="AW56" s="95">
        <f t="shared" si="39"/>
        <v>0</v>
      </c>
      <c r="AX56" s="95">
        <f t="shared" si="39"/>
        <v>0</v>
      </c>
      <c r="AY56" s="95">
        <f t="shared" si="39"/>
        <v>1</v>
      </c>
      <c r="AZ56" s="95">
        <f t="shared" si="39"/>
        <v>0</v>
      </c>
      <c r="BA56" s="95">
        <f t="shared" si="39"/>
        <v>0</v>
      </c>
      <c r="BB56" s="95">
        <f t="shared" si="39"/>
        <v>0</v>
      </c>
      <c r="BC56" s="95">
        <f t="shared" si="39"/>
        <v>0</v>
      </c>
      <c r="BD56" s="95">
        <f t="shared" si="39"/>
        <v>0</v>
      </c>
      <c r="BE56" s="95">
        <f t="shared" si="39"/>
        <v>0</v>
      </c>
      <c r="BF56" s="95">
        <f t="shared" si="39"/>
        <v>0</v>
      </c>
      <c r="BG56" s="95">
        <f t="shared" si="39"/>
        <v>0</v>
      </c>
      <c r="BH56" s="95">
        <f t="shared" si="39"/>
        <v>0</v>
      </c>
      <c r="BI56" s="95">
        <f t="shared" si="39"/>
        <v>0</v>
      </c>
      <c r="BJ56" s="95">
        <f t="shared" si="39"/>
        <v>0</v>
      </c>
      <c r="BK56" s="95">
        <f t="shared" si="39"/>
        <v>1</v>
      </c>
      <c r="BL56" s="95">
        <f t="shared" si="39"/>
        <v>0</v>
      </c>
      <c r="BM56" s="95">
        <f t="shared" si="39"/>
        <v>0</v>
      </c>
      <c r="BN56" s="95">
        <f t="shared" si="39"/>
        <v>0</v>
      </c>
      <c r="BO56" s="95">
        <f t="shared" si="39"/>
        <v>0</v>
      </c>
      <c r="BP56" s="95">
        <f t="shared" si="39"/>
        <v>0</v>
      </c>
      <c r="BQ56" s="95">
        <f t="shared" si="39"/>
        <v>0</v>
      </c>
      <c r="BR56" s="95">
        <f t="shared" si="39"/>
        <v>0</v>
      </c>
      <c r="BS56" s="95">
        <f t="shared" si="39"/>
        <v>0</v>
      </c>
      <c r="BT56" s="95">
        <f t="shared" si="39"/>
        <v>0</v>
      </c>
      <c r="BU56" s="95">
        <f t="shared" ref="BU56:BY56" si="40">(MOD(BU55,12)=1)*1</f>
        <v>0</v>
      </c>
      <c r="BV56" s="95">
        <f t="shared" si="40"/>
        <v>0</v>
      </c>
      <c r="BW56" s="95">
        <f t="shared" si="40"/>
        <v>0</v>
      </c>
      <c r="BX56" s="95">
        <f t="shared" si="40"/>
        <v>0</v>
      </c>
      <c r="BY56" s="95">
        <f t="shared" si="40"/>
        <v>0</v>
      </c>
    </row>
    <row r="57" spans="3:77" s="95" customFormat="1" ht="13.5" customHeight="1" x14ac:dyDescent="0.4">
      <c r="F57" s="95" t="s">
        <v>195</v>
      </c>
      <c r="H57" s="124">
        <f>SUM($H56:H56)*H54</f>
        <v>0</v>
      </c>
      <c r="I57" s="124">
        <f>SUM($H56:I56)*I54</f>
        <v>0</v>
      </c>
      <c r="J57" s="124">
        <f>SUM($H56:J56)*J54</f>
        <v>0</v>
      </c>
      <c r="K57" s="124">
        <f>SUM($H56:K56)*K54</f>
        <v>0</v>
      </c>
      <c r="L57" s="124">
        <f>SUM($H56:L56)*L54</f>
        <v>0</v>
      </c>
      <c r="M57" s="124">
        <f>SUM($H56:M56)*M54</f>
        <v>0</v>
      </c>
      <c r="N57" s="124">
        <f>SUM($H56:N56)*N54</f>
        <v>0</v>
      </c>
      <c r="O57" s="124">
        <f>SUM($H56:O56)*O54</f>
        <v>0</v>
      </c>
      <c r="P57" s="124">
        <f>SUM($H56:P56)*P54</f>
        <v>0</v>
      </c>
      <c r="Q57" s="124">
        <f>SUM($H56:Q56)*Q54</f>
        <v>0</v>
      </c>
      <c r="R57" s="124">
        <f>SUM($H56:R56)*R54</f>
        <v>0</v>
      </c>
      <c r="S57" s="124">
        <f>SUM($H56:S56)*S54</f>
        <v>0</v>
      </c>
      <c r="T57" s="124">
        <f>SUM($H56:T56)*T54</f>
        <v>0</v>
      </c>
      <c r="U57" s="124">
        <f>SUM($H56:U56)*U54</f>
        <v>0</v>
      </c>
      <c r="V57" s="124">
        <f>SUM($H56:V56)*V54</f>
        <v>0</v>
      </c>
      <c r="W57" s="124">
        <f>SUM($H56:W56)*W54</f>
        <v>0</v>
      </c>
      <c r="X57" s="124">
        <f>SUM($H56:X56)*X54</f>
        <v>0</v>
      </c>
      <c r="Y57" s="124">
        <f>SUM($H56:Y56)*Y54</f>
        <v>0</v>
      </c>
      <c r="Z57" s="124">
        <f>SUM($H56:Z56)*Z54</f>
        <v>0</v>
      </c>
      <c r="AA57" s="124">
        <f>SUM($H56:AA56)*AA54</f>
        <v>0</v>
      </c>
      <c r="AB57" s="124">
        <f>SUM($H56:AB56)*AB54</f>
        <v>0</v>
      </c>
      <c r="AC57" s="124">
        <f>SUM($H56:AC56)*AC54</f>
        <v>0</v>
      </c>
      <c r="AD57" s="124">
        <f>SUM($H56:AD56)*AD54</f>
        <v>0</v>
      </c>
      <c r="AE57" s="124">
        <f>SUM($H56:AE56)*AE54</f>
        <v>0</v>
      </c>
      <c r="AF57" s="124">
        <f>SUM($H56:AF56)*AF54</f>
        <v>0</v>
      </c>
      <c r="AG57" s="124">
        <f>SUM($H56:AG56)*AG54</f>
        <v>0</v>
      </c>
      <c r="AH57" s="124">
        <f>SUM($H56:AH56)*AH54</f>
        <v>0</v>
      </c>
      <c r="AI57" s="124">
        <f>SUM($H56:AI56)*AI54</f>
        <v>0</v>
      </c>
      <c r="AJ57" s="124">
        <f>SUM($H56:AJ56)*AJ54</f>
        <v>0</v>
      </c>
      <c r="AK57" s="124">
        <f>SUM($H56:AK56)*AK54</f>
        <v>0</v>
      </c>
      <c r="AL57" s="124">
        <f>SUM($H56:AL56)*AL54</f>
        <v>0</v>
      </c>
      <c r="AM57" s="124">
        <f>SUM($H56:AM56)*AM54</f>
        <v>1</v>
      </c>
      <c r="AN57" s="124">
        <f>SUM($H56:AN56)*AN54</f>
        <v>1</v>
      </c>
      <c r="AO57" s="124">
        <f>SUM($H56:AO56)*AO54</f>
        <v>1</v>
      </c>
      <c r="AP57" s="124">
        <f>SUM($H56:AP56)*AP54</f>
        <v>1</v>
      </c>
      <c r="AQ57" s="124">
        <f>SUM($H56:AQ56)*AQ54</f>
        <v>1</v>
      </c>
      <c r="AR57" s="124">
        <f>SUM($H56:AR56)*AR54</f>
        <v>1</v>
      </c>
      <c r="AS57" s="124">
        <f>SUM($H56:AS56)*AS54</f>
        <v>1</v>
      </c>
      <c r="AT57" s="124">
        <f>SUM($H56:AT56)*AT54</f>
        <v>1</v>
      </c>
      <c r="AU57" s="124">
        <f>SUM($H56:AU56)*AU54</f>
        <v>1</v>
      </c>
      <c r="AV57" s="124">
        <f>SUM($H56:AV56)*AV54</f>
        <v>1</v>
      </c>
      <c r="AW57" s="124">
        <f>SUM($H56:AW56)*AW54</f>
        <v>1</v>
      </c>
      <c r="AX57" s="124">
        <f>SUM($H56:AX56)*AX54</f>
        <v>1</v>
      </c>
      <c r="AY57" s="124">
        <f>SUM($H56:AY56)*AY54</f>
        <v>2</v>
      </c>
      <c r="AZ57" s="124">
        <f>SUM($H56:AZ56)*AZ54</f>
        <v>2</v>
      </c>
      <c r="BA57" s="124">
        <f>SUM($H56:BA56)*BA54</f>
        <v>2</v>
      </c>
      <c r="BB57" s="124">
        <f>SUM($H56:BB56)*BB54</f>
        <v>2</v>
      </c>
      <c r="BC57" s="124">
        <f>SUM($H56:BC56)*BC54</f>
        <v>2</v>
      </c>
      <c r="BD57" s="124">
        <f>SUM($H56:BD56)*BD54</f>
        <v>2</v>
      </c>
      <c r="BE57" s="124">
        <f>SUM($H56:BE56)*BE54</f>
        <v>2</v>
      </c>
      <c r="BF57" s="124">
        <f>SUM($H56:BF56)*BF54</f>
        <v>2</v>
      </c>
      <c r="BG57" s="124">
        <f>SUM($H56:BG56)*BG54</f>
        <v>2</v>
      </c>
      <c r="BH57" s="124">
        <f>SUM($H56:BH56)*BH54</f>
        <v>2</v>
      </c>
      <c r="BI57" s="124">
        <f>SUM($H56:BI56)*BI54</f>
        <v>2</v>
      </c>
      <c r="BJ57" s="124">
        <f>SUM($H56:BJ56)*BJ54</f>
        <v>2</v>
      </c>
      <c r="BK57" s="124">
        <f>SUM($H56:BK56)*BK54</f>
        <v>3</v>
      </c>
      <c r="BL57" s="124">
        <f>SUM($H56:BL56)*BL54</f>
        <v>3</v>
      </c>
      <c r="BM57" s="124">
        <f>SUM($H56:BM56)*BM54</f>
        <v>3</v>
      </c>
      <c r="BN57" s="124">
        <f>SUM($H56:BN56)*BN54</f>
        <v>3</v>
      </c>
      <c r="BO57" s="124">
        <f>SUM($H56:BO56)*BO54</f>
        <v>3</v>
      </c>
      <c r="BP57" s="124">
        <f>SUM($H56:BP56)*BP54</f>
        <v>3</v>
      </c>
      <c r="BQ57" s="124">
        <f>SUM($H56:BQ56)*BQ54</f>
        <v>0</v>
      </c>
      <c r="BR57" s="124">
        <f>SUM($H56:BR56)*BR54</f>
        <v>0</v>
      </c>
      <c r="BS57" s="124">
        <f>SUM($H56:BS56)*BS54</f>
        <v>0</v>
      </c>
      <c r="BT57" s="124">
        <f>SUM($H56:BT56)*BT54</f>
        <v>0</v>
      </c>
      <c r="BU57" s="124">
        <f>SUM($H56:BU56)*BU54</f>
        <v>0</v>
      </c>
      <c r="BV57" s="124">
        <f>SUM($H56:BV56)*BV54</f>
        <v>0</v>
      </c>
      <c r="BW57" s="124">
        <f>SUM($H56:BW56)*BW54</f>
        <v>0</v>
      </c>
      <c r="BX57" s="124">
        <f>SUM($H56:BX56)*BX54</f>
        <v>0</v>
      </c>
      <c r="BY57" s="124">
        <f>SUM($H56:BY56)*BY54</f>
        <v>0</v>
      </c>
    </row>
    <row r="58" spans="3:77" s="95" customFormat="1" ht="13.5" customHeight="1" x14ac:dyDescent="0.4">
      <c r="F58" s="95" t="s">
        <v>196</v>
      </c>
      <c r="H58" s="125">
        <f t="shared" ref="H58:AM58" si="41">(1+$F69)^(H57-1)*H54</f>
        <v>0</v>
      </c>
      <c r="I58" s="125">
        <f t="shared" si="41"/>
        <v>0</v>
      </c>
      <c r="J58" s="125">
        <f t="shared" si="41"/>
        <v>0</v>
      </c>
      <c r="K58" s="125">
        <f t="shared" si="41"/>
        <v>0</v>
      </c>
      <c r="L58" s="125">
        <f t="shared" si="41"/>
        <v>0</v>
      </c>
      <c r="M58" s="125">
        <f t="shared" si="41"/>
        <v>0</v>
      </c>
      <c r="N58" s="125">
        <f t="shared" si="41"/>
        <v>0</v>
      </c>
      <c r="O58" s="125">
        <f t="shared" si="41"/>
        <v>0</v>
      </c>
      <c r="P58" s="125">
        <f t="shared" si="41"/>
        <v>0</v>
      </c>
      <c r="Q58" s="125">
        <f t="shared" si="41"/>
        <v>0</v>
      </c>
      <c r="R58" s="125">
        <f t="shared" si="41"/>
        <v>0</v>
      </c>
      <c r="S58" s="125">
        <f t="shared" si="41"/>
        <v>0</v>
      </c>
      <c r="T58" s="125">
        <f t="shared" si="41"/>
        <v>0</v>
      </c>
      <c r="U58" s="125">
        <f t="shared" si="41"/>
        <v>0</v>
      </c>
      <c r="V58" s="125">
        <f t="shared" si="41"/>
        <v>0</v>
      </c>
      <c r="W58" s="125">
        <f t="shared" si="41"/>
        <v>0</v>
      </c>
      <c r="X58" s="125">
        <f t="shared" si="41"/>
        <v>0</v>
      </c>
      <c r="Y58" s="125">
        <f t="shared" si="41"/>
        <v>0</v>
      </c>
      <c r="Z58" s="125">
        <f t="shared" si="41"/>
        <v>0</v>
      </c>
      <c r="AA58" s="125">
        <f t="shared" si="41"/>
        <v>0</v>
      </c>
      <c r="AB58" s="125">
        <f t="shared" si="41"/>
        <v>0</v>
      </c>
      <c r="AC58" s="125">
        <f t="shared" si="41"/>
        <v>0</v>
      </c>
      <c r="AD58" s="125">
        <f t="shared" si="41"/>
        <v>0</v>
      </c>
      <c r="AE58" s="125">
        <f t="shared" si="41"/>
        <v>0</v>
      </c>
      <c r="AF58" s="125">
        <f t="shared" si="41"/>
        <v>0</v>
      </c>
      <c r="AG58" s="125">
        <f t="shared" si="41"/>
        <v>0</v>
      </c>
      <c r="AH58" s="125">
        <f t="shared" si="41"/>
        <v>0</v>
      </c>
      <c r="AI58" s="125">
        <f t="shared" si="41"/>
        <v>0</v>
      </c>
      <c r="AJ58" s="125">
        <f t="shared" si="41"/>
        <v>0</v>
      </c>
      <c r="AK58" s="125">
        <f t="shared" si="41"/>
        <v>0</v>
      </c>
      <c r="AL58" s="125">
        <f t="shared" si="41"/>
        <v>0</v>
      </c>
      <c r="AM58" s="125">
        <f t="shared" si="41"/>
        <v>1</v>
      </c>
      <c r="AN58" s="125">
        <f t="shared" ref="AN58:BS58" si="42">(1+$F69)^(AN57-1)*AN54</f>
        <v>1</v>
      </c>
      <c r="AO58" s="125">
        <f t="shared" si="42"/>
        <v>1</v>
      </c>
      <c r="AP58" s="125">
        <f t="shared" si="42"/>
        <v>1</v>
      </c>
      <c r="AQ58" s="125">
        <f t="shared" si="42"/>
        <v>1</v>
      </c>
      <c r="AR58" s="125">
        <f t="shared" si="42"/>
        <v>1</v>
      </c>
      <c r="AS58" s="125">
        <f t="shared" si="42"/>
        <v>1</v>
      </c>
      <c r="AT58" s="125">
        <f t="shared" si="42"/>
        <v>1</v>
      </c>
      <c r="AU58" s="125">
        <f t="shared" si="42"/>
        <v>1</v>
      </c>
      <c r="AV58" s="125">
        <f t="shared" si="42"/>
        <v>1</v>
      </c>
      <c r="AW58" s="125">
        <f t="shared" si="42"/>
        <v>1</v>
      </c>
      <c r="AX58" s="125">
        <f t="shared" si="42"/>
        <v>1</v>
      </c>
      <c r="AY58" s="125">
        <f t="shared" si="42"/>
        <v>1.01</v>
      </c>
      <c r="AZ58" s="125">
        <f t="shared" si="42"/>
        <v>1.01</v>
      </c>
      <c r="BA58" s="125">
        <f t="shared" si="42"/>
        <v>1.01</v>
      </c>
      <c r="BB58" s="125">
        <f t="shared" si="42"/>
        <v>1.01</v>
      </c>
      <c r="BC58" s="125">
        <f t="shared" si="42"/>
        <v>1.01</v>
      </c>
      <c r="BD58" s="125">
        <f t="shared" si="42"/>
        <v>1.01</v>
      </c>
      <c r="BE58" s="125">
        <f t="shared" si="42"/>
        <v>1.01</v>
      </c>
      <c r="BF58" s="125">
        <f t="shared" si="42"/>
        <v>1.01</v>
      </c>
      <c r="BG58" s="125">
        <f t="shared" si="42"/>
        <v>1.01</v>
      </c>
      <c r="BH58" s="125">
        <f t="shared" si="42"/>
        <v>1.01</v>
      </c>
      <c r="BI58" s="125">
        <f t="shared" si="42"/>
        <v>1.01</v>
      </c>
      <c r="BJ58" s="125">
        <f t="shared" si="42"/>
        <v>1.01</v>
      </c>
      <c r="BK58" s="125">
        <f t="shared" si="42"/>
        <v>1.0201</v>
      </c>
      <c r="BL58" s="125">
        <f t="shared" si="42"/>
        <v>1.0201</v>
      </c>
      <c r="BM58" s="125">
        <f t="shared" si="42"/>
        <v>1.0201</v>
      </c>
      <c r="BN58" s="125">
        <f t="shared" si="42"/>
        <v>1.0201</v>
      </c>
      <c r="BO58" s="125">
        <f t="shared" si="42"/>
        <v>1.0201</v>
      </c>
      <c r="BP58" s="125">
        <f t="shared" si="42"/>
        <v>1.0201</v>
      </c>
      <c r="BQ58" s="125">
        <f t="shared" si="42"/>
        <v>0</v>
      </c>
      <c r="BR58" s="125">
        <f t="shared" si="42"/>
        <v>0</v>
      </c>
      <c r="BS58" s="125">
        <f t="shared" si="42"/>
        <v>0</v>
      </c>
      <c r="BT58" s="125">
        <f t="shared" ref="BT58:CY58" si="43">(1+$F69)^(BT57-1)*BT54</f>
        <v>0</v>
      </c>
      <c r="BU58" s="125">
        <f t="shared" si="43"/>
        <v>0</v>
      </c>
      <c r="BV58" s="125">
        <f t="shared" si="43"/>
        <v>0</v>
      </c>
      <c r="BW58" s="125">
        <f t="shared" si="43"/>
        <v>0</v>
      </c>
      <c r="BX58" s="125">
        <f t="shared" si="43"/>
        <v>0</v>
      </c>
      <c r="BY58" s="125">
        <f t="shared" si="43"/>
        <v>0</v>
      </c>
    </row>
    <row r="59" spans="3:77" s="95" customFormat="1" ht="13.5" customHeight="1" x14ac:dyDescent="0.4">
      <c r="F59" s="95" t="s">
        <v>197</v>
      </c>
      <c r="H59" s="125">
        <f t="shared" ref="H59:AM59" si="44">(1+F$70)^(H57-1)*H54</f>
        <v>0</v>
      </c>
      <c r="I59" s="125">
        <f t="shared" si="44"/>
        <v>0</v>
      </c>
      <c r="J59" s="125">
        <f t="shared" si="44"/>
        <v>0</v>
      </c>
      <c r="K59" s="125">
        <f t="shared" si="44"/>
        <v>0</v>
      </c>
      <c r="L59" s="125">
        <f t="shared" si="44"/>
        <v>0</v>
      </c>
      <c r="M59" s="125">
        <f t="shared" si="44"/>
        <v>0</v>
      </c>
      <c r="N59" s="125">
        <f t="shared" si="44"/>
        <v>0</v>
      </c>
      <c r="O59" s="125">
        <f t="shared" si="44"/>
        <v>0</v>
      </c>
      <c r="P59" s="125">
        <f t="shared" si="44"/>
        <v>0</v>
      </c>
      <c r="Q59" s="125">
        <f t="shared" si="44"/>
        <v>0</v>
      </c>
      <c r="R59" s="125">
        <f t="shared" si="44"/>
        <v>0</v>
      </c>
      <c r="S59" s="125">
        <f t="shared" si="44"/>
        <v>0</v>
      </c>
      <c r="T59" s="125">
        <f t="shared" si="44"/>
        <v>0</v>
      </c>
      <c r="U59" s="125">
        <f t="shared" si="44"/>
        <v>0</v>
      </c>
      <c r="V59" s="125">
        <f t="shared" si="44"/>
        <v>0</v>
      </c>
      <c r="W59" s="125">
        <f t="shared" si="44"/>
        <v>0</v>
      </c>
      <c r="X59" s="125">
        <f t="shared" si="44"/>
        <v>0</v>
      </c>
      <c r="Y59" s="125">
        <f t="shared" si="44"/>
        <v>0</v>
      </c>
      <c r="Z59" s="125">
        <f t="shared" si="44"/>
        <v>0</v>
      </c>
      <c r="AA59" s="125">
        <f t="shared" si="44"/>
        <v>0</v>
      </c>
      <c r="AB59" s="125">
        <f t="shared" si="44"/>
        <v>0</v>
      </c>
      <c r="AC59" s="125">
        <f t="shared" si="44"/>
        <v>0</v>
      </c>
      <c r="AD59" s="125">
        <f t="shared" si="44"/>
        <v>0</v>
      </c>
      <c r="AE59" s="125">
        <f t="shared" si="44"/>
        <v>0</v>
      </c>
      <c r="AF59" s="125">
        <f t="shared" si="44"/>
        <v>0</v>
      </c>
      <c r="AG59" s="125">
        <f t="shared" si="44"/>
        <v>0</v>
      </c>
      <c r="AH59" s="125">
        <f t="shared" si="44"/>
        <v>0</v>
      </c>
      <c r="AI59" s="125">
        <f t="shared" si="44"/>
        <v>0</v>
      </c>
      <c r="AJ59" s="125">
        <f t="shared" si="44"/>
        <v>0</v>
      </c>
      <c r="AK59" s="125">
        <f t="shared" si="44"/>
        <v>0</v>
      </c>
      <c r="AL59" s="125">
        <f t="shared" si="44"/>
        <v>0</v>
      </c>
      <c r="AM59" s="125">
        <f t="shared" si="44"/>
        <v>1</v>
      </c>
      <c r="AN59" s="125">
        <f t="shared" ref="AN59:BS59" si="45">(1+AL$70)^(AN57-1)*AN54</f>
        <v>1</v>
      </c>
      <c r="AO59" s="125">
        <f t="shared" si="45"/>
        <v>1</v>
      </c>
      <c r="AP59" s="125">
        <f t="shared" si="45"/>
        <v>1</v>
      </c>
      <c r="AQ59" s="125">
        <f t="shared" si="45"/>
        <v>1</v>
      </c>
      <c r="AR59" s="125">
        <f t="shared" si="45"/>
        <v>1</v>
      </c>
      <c r="AS59" s="125">
        <f t="shared" si="45"/>
        <v>1</v>
      </c>
      <c r="AT59" s="125">
        <f t="shared" si="45"/>
        <v>1</v>
      </c>
      <c r="AU59" s="125">
        <f t="shared" si="45"/>
        <v>1</v>
      </c>
      <c r="AV59" s="125">
        <f t="shared" si="45"/>
        <v>1</v>
      </c>
      <c r="AW59" s="125">
        <f t="shared" si="45"/>
        <v>1</v>
      </c>
      <c r="AX59" s="125">
        <f t="shared" si="45"/>
        <v>1</v>
      </c>
      <c r="AY59" s="125">
        <f t="shared" si="45"/>
        <v>1</v>
      </c>
      <c r="AZ59" s="125">
        <f t="shared" si="45"/>
        <v>1</v>
      </c>
      <c r="BA59" s="125">
        <f t="shared" si="45"/>
        <v>1</v>
      </c>
      <c r="BB59" s="125">
        <f t="shared" si="45"/>
        <v>1</v>
      </c>
      <c r="BC59" s="125">
        <f t="shared" si="45"/>
        <v>1</v>
      </c>
      <c r="BD59" s="125">
        <f t="shared" si="45"/>
        <v>1</v>
      </c>
      <c r="BE59" s="125">
        <f t="shared" si="45"/>
        <v>1</v>
      </c>
      <c r="BF59" s="125">
        <f t="shared" si="45"/>
        <v>1</v>
      </c>
      <c r="BG59" s="125">
        <f t="shared" si="45"/>
        <v>1</v>
      </c>
      <c r="BH59" s="125">
        <f t="shared" si="45"/>
        <v>1</v>
      </c>
      <c r="BI59" s="125">
        <f t="shared" si="45"/>
        <v>1</v>
      </c>
      <c r="BJ59" s="125">
        <f t="shared" si="45"/>
        <v>1</v>
      </c>
      <c r="BK59" s="125">
        <f t="shared" si="45"/>
        <v>1</v>
      </c>
      <c r="BL59" s="125">
        <f t="shared" si="45"/>
        <v>1</v>
      </c>
      <c r="BM59" s="125">
        <f t="shared" si="45"/>
        <v>1</v>
      </c>
      <c r="BN59" s="125">
        <f t="shared" si="45"/>
        <v>1</v>
      </c>
      <c r="BO59" s="125">
        <f t="shared" si="45"/>
        <v>1</v>
      </c>
      <c r="BP59" s="125">
        <f t="shared" si="45"/>
        <v>1</v>
      </c>
      <c r="BQ59" s="125">
        <f t="shared" si="45"/>
        <v>0</v>
      </c>
      <c r="BR59" s="125">
        <f t="shared" si="45"/>
        <v>0</v>
      </c>
      <c r="BS59" s="125">
        <f t="shared" si="45"/>
        <v>0</v>
      </c>
      <c r="BT59" s="125">
        <f t="shared" ref="BT59:CY59" si="46">(1+BR$70)^(BT57-1)*BT54</f>
        <v>0</v>
      </c>
      <c r="BU59" s="125">
        <f t="shared" si="46"/>
        <v>0</v>
      </c>
      <c r="BV59" s="125">
        <f t="shared" si="46"/>
        <v>0</v>
      </c>
      <c r="BW59" s="125">
        <f t="shared" si="46"/>
        <v>0</v>
      </c>
      <c r="BX59" s="125">
        <f t="shared" si="46"/>
        <v>0</v>
      </c>
      <c r="BY59" s="125">
        <f t="shared" si="46"/>
        <v>0</v>
      </c>
    </row>
    <row r="60" spans="3:77" s="95" customFormat="1" ht="13.5" customHeight="1" x14ac:dyDescent="0.4">
      <c r="F60" s="95" t="s">
        <v>198</v>
      </c>
      <c r="H60" s="95">
        <f t="shared" ref="H60:AM60" si="47">(H$14&gt;=$F$61)*(H$14&lt;=$F$64)*1</f>
        <v>0</v>
      </c>
      <c r="I60" s="95">
        <f t="shared" si="47"/>
        <v>0</v>
      </c>
      <c r="J60" s="95">
        <f t="shared" si="47"/>
        <v>0</v>
      </c>
      <c r="K60" s="95">
        <f t="shared" si="47"/>
        <v>0</v>
      </c>
      <c r="L60" s="95">
        <f t="shared" si="47"/>
        <v>0</v>
      </c>
      <c r="M60" s="95">
        <f t="shared" si="47"/>
        <v>0</v>
      </c>
      <c r="N60" s="95">
        <f t="shared" si="47"/>
        <v>0</v>
      </c>
      <c r="O60" s="95">
        <f t="shared" si="47"/>
        <v>0</v>
      </c>
      <c r="P60" s="95">
        <f t="shared" si="47"/>
        <v>0</v>
      </c>
      <c r="Q60" s="95">
        <f t="shared" si="47"/>
        <v>0</v>
      </c>
      <c r="R60" s="95">
        <f t="shared" si="47"/>
        <v>0</v>
      </c>
      <c r="S60" s="95">
        <f t="shared" si="47"/>
        <v>0</v>
      </c>
      <c r="T60" s="95">
        <f t="shared" si="47"/>
        <v>0</v>
      </c>
      <c r="U60" s="95">
        <f t="shared" si="47"/>
        <v>0</v>
      </c>
      <c r="V60" s="95">
        <f t="shared" si="47"/>
        <v>0</v>
      </c>
      <c r="W60" s="95">
        <f t="shared" si="47"/>
        <v>0</v>
      </c>
      <c r="X60" s="95">
        <f t="shared" si="47"/>
        <v>0</v>
      </c>
      <c r="Y60" s="95">
        <f t="shared" si="47"/>
        <v>0</v>
      </c>
      <c r="Z60" s="95">
        <f t="shared" si="47"/>
        <v>0</v>
      </c>
      <c r="AA60" s="95">
        <f t="shared" si="47"/>
        <v>0</v>
      </c>
      <c r="AB60" s="95">
        <f t="shared" si="47"/>
        <v>0</v>
      </c>
      <c r="AC60" s="95">
        <f t="shared" si="47"/>
        <v>0</v>
      </c>
      <c r="AD60" s="95">
        <f t="shared" si="47"/>
        <v>0</v>
      </c>
      <c r="AE60" s="95">
        <f t="shared" si="47"/>
        <v>0</v>
      </c>
      <c r="AF60" s="95">
        <f t="shared" si="47"/>
        <v>0</v>
      </c>
      <c r="AG60" s="95">
        <f t="shared" si="47"/>
        <v>0</v>
      </c>
      <c r="AH60" s="95">
        <f t="shared" si="47"/>
        <v>0</v>
      </c>
      <c r="AI60" s="95">
        <f t="shared" si="47"/>
        <v>0</v>
      </c>
      <c r="AJ60" s="95">
        <f t="shared" si="47"/>
        <v>0</v>
      </c>
      <c r="AK60" s="95">
        <f t="shared" si="47"/>
        <v>0</v>
      </c>
      <c r="AL60" s="95">
        <f t="shared" si="47"/>
        <v>0</v>
      </c>
      <c r="AM60" s="95">
        <f t="shared" si="47"/>
        <v>1</v>
      </c>
      <c r="AN60" s="95">
        <f t="shared" ref="AN60:BS60" si="48">(AN$14&gt;=$F$61)*(AN$14&lt;=$F$64)*1</f>
        <v>0</v>
      </c>
      <c r="AO60" s="95">
        <f t="shared" si="48"/>
        <v>0</v>
      </c>
      <c r="AP60" s="95">
        <f t="shared" si="48"/>
        <v>0</v>
      </c>
      <c r="AQ60" s="95">
        <f t="shared" si="48"/>
        <v>0</v>
      </c>
      <c r="AR60" s="95">
        <f t="shared" si="48"/>
        <v>0</v>
      </c>
      <c r="AS60" s="95">
        <f t="shared" si="48"/>
        <v>0</v>
      </c>
      <c r="AT60" s="95">
        <f t="shared" si="48"/>
        <v>0</v>
      </c>
      <c r="AU60" s="95">
        <f t="shared" si="48"/>
        <v>0</v>
      </c>
      <c r="AV60" s="95">
        <f t="shared" si="48"/>
        <v>0</v>
      </c>
      <c r="AW60" s="95">
        <f t="shared" si="48"/>
        <v>0</v>
      </c>
      <c r="AX60" s="95">
        <f t="shared" si="48"/>
        <v>0</v>
      </c>
      <c r="AY60" s="95">
        <f t="shared" si="48"/>
        <v>0</v>
      </c>
      <c r="AZ60" s="95">
        <f t="shared" si="48"/>
        <v>0</v>
      </c>
      <c r="BA60" s="95">
        <f t="shared" si="48"/>
        <v>0</v>
      </c>
      <c r="BB60" s="95">
        <f t="shared" si="48"/>
        <v>0</v>
      </c>
      <c r="BC60" s="95">
        <f t="shared" si="48"/>
        <v>0</v>
      </c>
      <c r="BD60" s="95">
        <f t="shared" si="48"/>
        <v>0</v>
      </c>
      <c r="BE60" s="95">
        <f t="shared" si="48"/>
        <v>0</v>
      </c>
      <c r="BF60" s="95">
        <f t="shared" si="48"/>
        <v>0</v>
      </c>
      <c r="BG60" s="95">
        <f t="shared" si="48"/>
        <v>0</v>
      </c>
      <c r="BH60" s="95">
        <f t="shared" si="48"/>
        <v>0</v>
      </c>
      <c r="BI60" s="95">
        <f t="shared" si="48"/>
        <v>0</v>
      </c>
      <c r="BJ60" s="95">
        <f t="shared" si="48"/>
        <v>0</v>
      </c>
      <c r="BK60" s="95">
        <f t="shared" si="48"/>
        <v>0</v>
      </c>
      <c r="BL60" s="95">
        <f t="shared" si="48"/>
        <v>0</v>
      </c>
      <c r="BM60" s="95">
        <f t="shared" si="48"/>
        <v>0</v>
      </c>
      <c r="BN60" s="95">
        <f t="shared" si="48"/>
        <v>0</v>
      </c>
      <c r="BO60" s="95">
        <f t="shared" si="48"/>
        <v>0</v>
      </c>
      <c r="BP60" s="95">
        <f t="shared" si="48"/>
        <v>0</v>
      </c>
      <c r="BQ60" s="95">
        <f t="shared" si="48"/>
        <v>0</v>
      </c>
      <c r="BR60" s="95">
        <f t="shared" si="48"/>
        <v>0</v>
      </c>
      <c r="BS60" s="95">
        <f t="shared" si="48"/>
        <v>0</v>
      </c>
      <c r="BT60" s="95">
        <f t="shared" ref="BT60:BY60" si="49">(BT$14&gt;=$F$61)*(BT$14&lt;=$F$64)*1</f>
        <v>0</v>
      </c>
      <c r="BU60" s="95">
        <f t="shared" si="49"/>
        <v>0</v>
      </c>
      <c r="BV60" s="95">
        <f t="shared" si="49"/>
        <v>0</v>
      </c>
      <c r="BW60" s="95">
        <f t="shared" si="49"/>
        <v>0</v>
      </c>
      <c r="BX60" s="95">
        <f t="shared" si="49"/>
        <v>0</v>
      </c>
      <c r="BY60" s="95">
        <f t="shared" si="49"/>
        <v>0</v>
      </c>
    </row>
    <row r="61" spans="3:77" ht="13.5" customHeight="1" x14ac:dyDescent="0.4">
      <c r="E61" s="103" t="s">
        <v>184</v>
      </c>
      <c r="F61" s="104">
        <f>EOMONTH(F32,VLOOKUP(B29,$H$21:$T$25,4)+1)</f>
        <v>46326</v>
      </c>
    </row>
    <row r="62" spans="3:77" ht="13.5" customHeight="1" x14ac:dyDescent="0.4">
      <c r="E62" s="105" t="s">
        <v>185</v>
      </c>
      <c r="F62" s="120">
        <f>VLOOKUP(B29,$H$21:$T$25,7,0)</f>
        <v>25000</v>
      </c>
    </row>
    <row r="63" spans="3:77" ht="13.5" customHeight="1" x14ac:dyDescent="0.4">
      <c r="E63" s="105" t="s">
        <v>186</v>
      </c>
      <c r="F63" s="120">
        <f>VLOOKUP(B29,$H$21:$T$25,5,0)</f>
        <v>1</v>
      </c>
    </row>
    <row r="64" spans="3:77" ht="13.5" customHeight="1" x14ac:dyDescent="0.4">
      <c r="E64" s="105" t="s">
        <v>191</v>
      </c>
      <c r="F64" s="123">
        <f>EOMONTH(F61,F63-1)</f>
        <v>46326</v>
      </c>
    </row>
    <row r="65" spans="4:77" ht="13.5" customHeight="1" x14ac:dyDescent="0.4">
      <c r="E65" s="105" t="s">
        <v>187</v>
      </c>
      <c r="F65" s="120">
        <f>VLOOKUP(B29,$H$21:$T$25,6,0)</f>
        <v>1</v>
      </c>
    </row>
    <row r="66" spans="4:77" ht="13.5" customHeight="1" x14ac:dyDescent="0.4">
      <c r="E66" s="105" t="s">
        <v>72</v>
      </c>
      <c r="F66" s="120">
        <f>VLOOKUP(B29,$H$21:$T$25,3,0)</f>
        <v>1687</v>
      </c>
    </row>
    <row r="67" spans="4:77" ht="13.5" customHeight="1" x14ac:dyDescent="0.4">
      <c r="E67" s="105" t="s">
        <v>188</v>
      </c>
      <c r="F67" s="120">
        <f>VLOOKUP(B29,$H$21:$T$25,8,0)</f>
        <v>2000</v>
      </c>
    </row>
    <row r="68" spans="4:77" ht="13.5" customHeight="1" x14ac:dyDescent="0.4">
      <c r="E68" s="105" t="s">
        <v>76</v>
      </c>
      <c r="F68" s="120">
        <f>VLOOKUP(B29,$H$21:$T$25,11,0)</f>
        <v>253.04999999999998</v>
      </c>
    </row>
    <row r="69" spans="4:77" ht="13.5" customHeight="1" x14ac:dyDescent="0.4">
      <c r="E69" s="105" t="s">
        <v>189</v>
      </c>
      <c r="F69" s="121">
        <f>VLOOKUP(B29,$H$21:$T$25,9,0)</f>
        <v>0.01</v>
      </c>
    </row>
    <row r="70" spans="4:77" ht="13.5" customHeight="1" x14ac:dyDescent="0.4">
      <c r="E70" s="109" t="s">
        <v>190</v>
      </c>
      <c r="F70" s="122">
        <f>VLOOKUP(B29,$H$21:$T$25,10,0)</f>
        <v>0.01</v>
      </c>
    </row>
    <row r="71" spans="4:77" ht="13.5" customHeight="1" x14ac:dyDescent="0.4">
      <c r="D71" s="2" t="s">
        <v>162</v>
      </c>
    </row>
    <row r="72" spans="4:77" ht="13.5" customHeight="1" x14ac:dyDescent="0.4">
      <c r="E72" s="46" t="s">
        <v>163</v>
      </c>
      <c r="F72" s="47"/>
      <c r="G72" s="47"/>
      <c r="H72" s="47">
        <f>IF(H60=1,0,H54*$F62*H58)</f>
        <v>0</v>
      </c>
      <c r="I72" s="47">
        <f t="shared" ref="I72:BT72" si="50">IF(I60=1,0,I54*$F62*I58)</f>
        <v>0</v>
      </c>
      <c r="J72" s="47">
        <f t="shared" si="50"/>
        <v>0</v>
      </c>
      <c r="K72" s="47">
        <f t="shared" si="50"/>
        <v>0</v>
      </c>
      <c r="L72" s="47">
        <f t="shared" si="50"/>
        <v>0</v>
      </c>
      <c r="M72" s="47">
        <f t="shared" si="50"/>
        <v>0</v>
      </c>
      <c r="N72" s="47">
        <f t="shared" si="50"/>
        <v>0</v>
      </c>
      <c r="O72" s="47">
        <f t="shared" si="50"/>
        <v>0</v>
      </c>
      <c r="P72" s="47">
        <f t="shared" si="50"/>
        <v>0</v>
      </c>
      <c r="Q72" s="47">
        <f t="shared" si="50"/>
        <v>0</v>
      </c>
      <c r="R72" s="47">
        <f t="shared" si="50"/>
        <v>0</v>
      </c>
      <c r="S72" s="47">
        <f t="shared" si="50"/>
        <v>0</v>
      </c>
      <c r="T72" s="47">
        <f t="shared" si="50"/>
        <v>0</v>
      </c>
      <c r="U72" s="47">
        <f t="shared" si="50"/>
        <v>0</v>
      </c>
      <c r="V72" s="47">
        <f t="shared" si="50"/>
        <v>0</v>
      </c>
      <c r="W72" s="47">
        <f t="shared" si="50"/>
        <v>0</v>
      </c>
      <c r="X72" s="47">
        <f t="shared" si="50"/>
        <v>0</v>
      </c>
      <c r="Y72" s="47">
        <f t="shared" si="50"/>
        <v>0</v>
      </c>
      <c r="Z72" s="47">
        <f t="shared" si="50"/>
        <v>0</v>
      </c>
      <c r="AA72" s="47">
        <f t="shared" si="50"/>
        <v>0</v>
      </c>
      <c r="AB72" s="47">
        <f t="shared" si="50"/>
        <v>0</v>
      </c>
      <c r="AC72" s="47">
        <f t="shared" si="50"/>
        <v>0</v>
      </c>
      <c r="AD72" s="47">
        <f t="shared" si="50"/>
        <v>0</v>
      </c>
      <c r="AE72" s="47">
        <f t="shared" si="50"/>
        <v>0</v>
      </c>
      <c r="AF72" s="47">
        <f t="shared" si="50"/>
        <v>0</v>
      </c>
      <c r="AG72" s="47">
        <f t="shared" si="50"/>
        <v>0</v>
      </c>
      <c r="AH72" s="47">
        <f t="shared" si="50"/>
        <v>0</v>
      </c>
      <c r="AI72" s="47">
        <f t="shared" si="50"/>
        <v>0</v>
      </c>
      <c r="AJ72" s="47">
        <f t="shared" si="50"/>
        <v>0</v>
      </c>
      <c r="AK72" s="47">
        <f t="shared" si="50"/>
        <v>0</v>
      </c>
      <c r="AL72" s="47">
        <f t="shared" si="50"/>
        <v>0</v>
      </c>
      <c r="AM72" s="47">
        <f t="shared" si="50"/>
        <v>0</v>
      </c>
      <c r="AN72" s="47">
        <f t="shared" si="50"/>
        <v>25000</v>
      </c>
      <c r="AO72" s="47">
        <f t="shared" si="50"/>
        <v>25000</v>
      </c>
      <c r="AP72" s="47">
        <f t="shared" si="50"/>
        <v>25000</v>
      </c>
      <c r="AQ72" s="47">
        <f t="shared" si="50"/>
        <v>25000</v>
      </c>
      <c r="AR72" s="47">
        <f t="shared" si="50"/>
        <v>25000</v>
      </c>
      <c r="AS72" s="47">
        <f t="shared" si="50"/>
        <v>25000</v>
      </c>
      <c r="AT72" s="47">
        <f t="shared" si="50"/>
        <v>25000</v>
      </c>
      <c r="AU72" s="47">
        <f t="shared" si="50"/>
        <v>25000</v>
      </c>
      <c r="AV72" s="47">
        <f t="shared" si="50"/>
        <v>25000</v>
      </c>
      <c r="AW72" s="47">
        <f t="shared" si="50"/>
        <v>25000</v>
      </c>
      <c r="AX72" s="47">
        <f t="shared" si="50"/>
        <v>25000</v>
      </c>
      <c r="AY72" s="47">
        <f t="shared" si="50"/>
        <v>25250</v>
      </c>
      <c r="AZ72" s="47">
        <f t="shared" si="50"/>
        <v>25250</v>
      </c>
      <c r="BA72" s="47">
        <f t="shared" si="50"/>
        <v>25250</v>
      </c>
      <c r="BB72" s="47">
        <f t="shared" si="50"/>
        <v>25250</v>
      </c>
      <c r="BC72" s="47">
        <f t="shared" si="50"/>
        <v>25250</v>
      </c>
      <c r="BD72" s="47">
        <f t="shared" si="50"/>
        <v>25250</v>
      </c>
      <c r="BE72" s="47">
        <f t="shared" si="50"/>
        <v>25250</v>
      </c>
      <c r="BF72" s="47">
        <f t="shared" si="50"/>
        <v>25250</v>
      </c>
      <c r="BG72" s="47">
        <f t="shared" si="50"/>
        <v>25250</v>
      </c>
      <c r="BH72" s="47">
        <f t="shared" si="50"/>
        <v>25250</v>
      </c>
      <c r="BI72" s="47">
        <f t="shared" si="50"/>
        <v>25250</v>
      </c>
      <c r="BJ72" s="47">
        <f t="shared" si="50"/>
        <v>25250</v>
      </c>
      <c r="BK72" s="47">
        <f t="shared" si="50"/>
        <v>25502.5</v>
      </c>
      <c r="BL72" s="47">
        <f t="shared" si="50"/>
        <v>25502.5</v>
      </c>
      <c r="BM72" s="47">
        <f t="shared" si="50"/>
        <v>25502.5</v>
      </c>
      <c r="BN72" s="47">
        <f t="shared" si="50"/>
        <v>25502.5</v>
      </c>
      <c r="BO72" s="47">
        <f t="shared" si="50"/>
        <v>25502.5</v>
      </c>
      <c r="BP72" s="47">
        <f t="shared" si="50"/>
        <v>25502.5</v>
      </c>
      <c r="BQ72" s="47">
        <f t="shared" si="50"/>
        <v>0</v>
      </c>
      <c r="BR72" s="47">
        <f t="shared" si="50"/>
        <v>0</v>
      </c>
      <c r="BS72" s="47">
        <f t="shared" si="50"/>
        <v>0</v>
      </c>
      <c r="BT72" s="47">
        <f t="shared" si="50"/>
        <v>0</v>
      </c>
      <c r="BU72" s="47">
        <f t="shared" ref="BU72:BY72" si="51">IF(BU60=1,0,BU54*$F62*BU58)</f>
        <v>0</v>
      </c>
      <c r="BV72" s="47">
        <f t="shared" si="51"/>
        <v>0</v>
      </c>
      <c r="BW72" s="47">
        <f t="shared" si="51"/>
        <v>0</v>
      </c>
      <c r="BX72" s="47">
        <f t="shared" si="51"/>
        <v>0</v>
      </c>
      <c r="BY72" s="47">
        <f t="shared" si="51"/>
        <v>0</v>
      </c>
    </row>
    <row r="73" spans="4:77" ht="13.5" customHeight="1" x14ac:dyDescent="0.4">
      <c r="E73" s="44" t="s">
        <v>164</v>
      </c>
      <c r="F73" s="45"/>
      <c r="G73" s="45"/>
      <c r="H73" s="45">
        <f>H72*((12-$F$65)/12)</f>
        <v>0</v>
      </c>
      <c r="I73" s="45">
        <f t="shared" ref="I73:BT73" si="52">I72*((12-$F$65)/12)</f>
        <v>0</v>
      </c>
      <c r="J73" s="45">
        <f t="shared" si="52"/>
        <v>0</v>
      </c>
      <c r="K73" s="45">
        <f t="shared" si="52"/>
        <v>0</v>
      </c>
      <c r="L73" s="45">
        <f t="shared" si="52"/>
        <v>0</v>
      </c>
      <c r="M73" s="45">
        <f t="shared" si="52"/>
        <v>0</v>
      </c>
      <c r="N73" s="45">
        <f t="shared" si="52"/>
        <v>0</v>
      </c>
      <c r="O73" s="45">
        <f t="shared" si="52"/>
        <v>0</v>
      </c>
      <c r="P73" s="45">
        <f t="shared" si="52"/>
        <v>0</v>
      </c>
      <c r="Q73" s="45">
        <f t="shared" si="52"/>
        <v>0</v>
      </c>
      <c r="R73" s="45">
        <f t="shared" si="52"/>
        <v>0</v>
      </c>
      <c r="S73" s="45">
        <f t="shared" si="52"/>
        <v>0</v>
      </c>
      <c r="T73" s="45">
        <f t="shared" si="52"/>
        <v>0</v>
      </c>
      <c r="U73" s="45">
        <f t="shared" si="52"/>
        <v>0</v>
      </c>
      <c r="V73" s="45">
        <f t="shared" si="52"/>
        <v>0</v>
      </c>
      <c r="W73" s="45">
        <f t="shared" si="52"/>
        <v>0</v>
      </c>
      <c r="X73" s="45">
        <f t="shared" si="52"/>
        <v>0</v>
      </c>
      <c r="Y73" s="45">
        <f t="shared" si="52"/>
        <v>0</v>
      </c>
      <c r="Z73" s="45">
        <f t="shared" si="52"/>
        <v>0</v>
      </c>
      <c r="AA73" s="45">
        <f t="shared" si="52"/>
        <v>0</v>
      </c>
      <c r="AB73" s="45">
        <f t="shared" si="52"/>
        <v>0</v>
      </c>
      <c r="AC73" s="45">
        <f t="shared" si="52"/>
        <v>0</v>
      </c>
      <c r="AD73" s="45">
        <f t="shared" si="52"/>
        <v>0</v>
      </c>
      <c r="AE73" s="45">
        <f t="shared" si="52"/>
        <v>0</v>
      </c>
      <c r="AF73" s="45">
        <f t="shared" si="52"/>
        <v>0</v>
      </c>
      <c r="AG73" s="45">
        <f t="shared" si="52"/>
        <v>0</v>
      </c>
      <c r="AH73" s="45">
        <f t="shared" si="52"/>
        <v>0</v>
      </c>
      <c r="AI73" s="45">
        <f t="shared" si="52"/>
        <v>0</v>
      </c>
      <c r="AJ73" s="45">
        <f t="shared" si="52"/>
        <v>0</v>
      </c>
      <c r="AK73" s="45">
        <f t="shared" si="52"/>
        <v>0</v>
      </c>
      <c r="AL73" s="45">
        <f t="shared" si="52"/>
        <v>0</v>
      </c>
      <c r="AM73" s="45">
        <f t="shared" si="52"/>
        <v>0</v>
      </c>
      <c r="AN73" s="45">
        <f t="shared" si="52"/>
        <v>22916.666666666664</v>
      </c>
      <c r="AO73" s="45">
        <f t="shared" si="52"/>
        <v>22916.666666666664</v>
      </c>
      <c r="AP73" s="45">
        <f t="shared" si="52"/>
        <v>22916.666666666664</v>
      </c>
      <c r="AQ73" s="45">
        <f t="shared" si="52"/>
        <v>22916.666666666664</v>
      </c>
      <c r="AR73" s="45">
        <f t="shared" si="52"/>
        <v>22916.666666666664</v>
      </c>
      <c r="AS73" s="45">
        <f t="shared" si="52"/>
        <v>22916.666666666664</v>
      </c>
      <c r="AT73" s="45">
        <f t="shared" si="52"/>
        <v>22916.666666666664</v>
      </c>
      <c r="AU73" s="45">
        <f t="shared" si="52"/>
        <v>22916.666666666664</v>
      </c>
      <c r="AV73" s="45">
        <f t="shared" si="52"/>
        <v>22916.666666666664</v>
      </c>
      <c r="AW73" s="45">
        <f t="shared" si="52"/>
        <v>22916.666666666664</v>
      </c>
      <c r="AX73" s="45">
        <f t="shared" si="52"/>
        <v>22916.666666666664</v>
      </c>
      <c r="AY73" s="45">
        <f t="shared" si="52"/>
        <v>23145.833333333332</v>
      </c>
      <c r="AZ73" s="45">
        <f t="shared" si="52"/>
        <v>23145.833333333332</v>
      </c>
      <c r="BA73" s="45">
        <f t="shared" si="52"/>
        <v>23145.833333333332</v>
      </c>
      <c r="BB73" s="45">
        <f t="shared" si="52"/>
        <v>23145.833333333332</v>
      </c>
      <c r="BC73" s="45">
        <f t="shared" si="52"/>
        <v>23145.833333333332</v>
      </c>
      <c r="BD73" s="45">
        <f t="shared" si="52"/>
        <v>23145.833333333332</v>
      </c>
      <c r="BE73" s="45">
        <f t="shared" si="52"/>
        <v>23145.833333333332</v>
      </c>
      <c r="BF73" s="45">
        <f t="shared" si="52"/>
        <v>23145.833333333332</v>
      </c>
      <c r="BG73" s="45">
        <f t="shared" si="52"/>
        <v>23145.833333333332</v>
      </c>
      <c r="BH73" s="45">
        <f t="shared" si="52"/>
        <v>23145.833333333332</v>
      </c>
      <c r="BI73" s="45">
        <f t="shared" si="52"/>
        <v>23145.833333333332</v>
      </c>
      <c r="BJ73" s="45">
        <f t="shared" si="52"/>
        <v>23145.833333333332</v>
      </c>
      <c r="BK73" s="45">
        <f t="shared" si="52"/>
        <v>23377.291666666664</v>
      </c>
      <c r="BL73" s="45">
        <f t="shared" si="52"/>
        <v>23377.291666666664</v>
      </c>
      <c r="BM73" s="45">
        <f t="shared" si="52"/>
        <v>23377.291666666664</v>
      </c>
      <c r="BN73" s="45">
        <f t="shared" si="52"/>
        <v>23377.291666666664</v>
      </c>
      <c r="BO73" s="45">
        <f t="shared" si="52"/>
        <v>23377.291666666664</v>
      </c>
      <c r="BP73" s="45">
        <f t="shared" si="52"/>
        <v>23377.291666666664</v>
      </c>
      <c r="BQ73" s="45">
        <f t="shared" si="52"/>
        <v>0</v>
      </c>
      <c r="BR73" s="45">
        <f t="shared" si="52"/>
        <v>0</v>
      </c>
      <c r="BS73" s="45">
        <f t="shared" si="52"/>
        <v>0</v>
      </c>
      <c r="BT73" s="45">
        <f t="shared" si="52"/>
        <v>0</v>
      </c>
      <c r="BU73" s="45">
        <f t="shared" ref="BU73:BY73" si="53">BU72*((12-$F$65)/12)</f>
        <v>0</v>
      </c>
      <c r="BV73" s="45">
        <f t="shared" si="53"/>
        <v>0</v>
      </c>
      <c r="BW73" s="45">
        <f t="shared" si="53"/>
        <v>0</v>
      </c>
      <c r="BX73" s="45">
        <f t="shared" si="53"/>
        <v>0</v>
      </c>
      <c r="BY73" s="45">
        <f t="shared" si="53"/>
        <v>0</v>
      </c>
    </row>
    <row r="74" spans="4:77" ht="13.5" customHeight="1" x14ac:dyDescent="0.4">
      <c r="D74" s="111" t="s">
        <v>165</v>
      </c>
      <c r="E74" s="111"/>
      <c r="F74" s="111"/>
      <c r="G74" s="111"/>
      <c r="H74" s="111">
        <f t="shared" ref="H74:AM74" si="54">H73*$F66/unit</f>
        <v>0</v>
      </c>
      <c r="I74" s="111">
        <f t="shared" si="54"/>
        <v>0</v>
      </c>
      <c r="J74" s="111">
        <f t="shared" si="54"/>
        <v>0</v>
      </c>
      <c r="K74" s="111">
        <f t="shared" si="54"/>
        <v>0</v>
      </c>
      <c r="L74" s="111">
        <f t="shared" si="54"/>
        <v>0</v>
      </c>
      <c r="M74" s="111">
        <f t="shared" si="54"/>
        <v>0</v>
      </c>
      <c r="N74" s="111">
        <f t="shared" si="54"/>
        <v>0</v>
      </c>
      <c r="O74" s="111">
        <f t="shared" si="54"/>
        <v>0</v>
      </c>
      <c r="P74" s="111">
        <f t="shared" si="54"/>
        <v>0</v>
      </c>
      <c r="Q74" s="111">
        <f t="shared" si="54"/>
        <v>0</v>
      </c>
      <c r="R74" s="111">
        <f t="shared" si="54"/>
        <v>0</v>
      </c>
      <c r="S74" s="111">
        <f t="shared" si="54"/>
        <v>0</v>
      </c>
      <c r="T74" s="111">
        <f t="shared" si="54"/>
        <v>0</v>
      </c>
      <c r="U74" s="111">
        <f t="shared" si="54"/>
        <v>0</v>
      </c>
      <c r="V74" s="111">
        <f t="shared" si="54"/>
        <v>0</v>
      </c>
      <c r="W74" s="111">
        <f t="shared" si="54"/>
        <v>0</v>
      </c>
      <c r="X74" s="111">
        <f t="shared" si="54"/>
        <v>0</v>
      </c>
      <c r="Y74" s="111">
        <f t="shared" si="54"/>
        <v>0</v>
      </c>
      <c r="Z74" s="111">
        <f t="shared" si="54"/>
        <v>0</v>
      </c>
      <c r="AA74" s="111">
        <f t="shared" si="54"/>
        <v>0</v>
      </c>
      <c r="AB74" s="111">
        <f t="shared" si="54"/>
        <v>0</v>
      </c>
      <c r="AC74" s="111">
        <f t="shared" si="54"/>
        <v>0</v>
      </c>
      <c r="AD74" s="111">
        <f t="shared" si="54"/>
        <v>0</v>
      </c>
      <c r="AE74" s="111">
        <f t="shared" si="54"/>
        <v>0</v>
      </c>
      <c r="AF74" s="111">
        <f t="shared" si="54"/>
        <v>0</v>
      </c>
      <c r="AG74" s="111">
        <f t="shared" si="54"/>
        <v>0</v>
      </c>
      <c r="AH74" s="111">
        <f t="shared" si="54"/>
        <v>0</v>
      </c>
      <c r="AI74" s="111">
        <f t="shared" si="54"/>
        <v>0</v>
      </c>
      <c r="AJ74" s="111">
        <f t="shared" si="54"/>
        <v>0</v>
      </c>
      <c r="AK74" s="111">
        <f t="shared" si="54"/>
        <v>0</v>
      </c>
      <c r="AL74" s="111">
        <f t="shared" si="54"/>
        <v>0</v>
      </c>
      <c r="AM74" s="111">
        <f t="shared" si="54"/>
        <v>0</v>
      </c>
      <c r="AN74" s="111">
        <f t="shared" ref="AN74:BS74" si="55">AN73*$F66/unit</f>
        <v>38.660416666666663</v>
      </c>
      <c r="AO74" s="111">
        <f t="shared" si="55"/>
        <v>38.660416666666663</v>
      </c>
      <c r="AP74" s="111">
        <f t="shared" si="55"/>
        <v>38.660416666666663</v>
      </c>
      <c r="AQ74" s="111">
        <f t="shared" si="55"/>
        <v>38.660416666666663</v>
      </c>
      <c r="AR74" s="111">
        <f t="shared" si="55"/>
        <v>38.660416666666663</v>
      </c>
      <c r="AS74" s="111">
        <f t="shared" si="55"/>
        <v>38.660416666666663</v>
      </c>
      <c r="AT74" s="111">
        <f t="shared" si="55"/>
        <v>38.660416666666663</v>
      </c>
      <c r="AU74" s="111">
        <f t="shared" si="55"/>
        <v>38.660416666666663</v>
      </c>
      <c r="AV74" s="111">
        <f t="shared" si="55"/>
        <v>38.660416666666663</v>
      </c>
      <c r="AW74" s="111">
        <f t="shared" si="55"/>
        <v>38.660416666666663</v>
      </c>
      <c r="AX74" s="111">
        <f t="shared" si="55"/>
        <v>38.660416666666663</v>
      </c>
      <c r="AY74" s="111">
        <f t="shared" si="55"/>
        <v>39.047020833333328</v>
      </c>
      <c r="AZ74" s="111">
        <f t="shared" si="55"/>
        <v>39.047020833333328</v>
      </c>
      <c r="BA74" s="111">
        <f t="shared" si="55"/>
        <v>39.047020833333328</v>
      </c>
      <c r="BB74" s="111">
        <f t="shared" si="55"/>
        <v>39.047020833333328</v>
      </c>
      <c r="BC74" s="111">
        <f t="shared" si="55"/>
        <v>39.047020833333328</v>
      </c>
      <c r="BD74" s="111">
        <f t="shared" si="55"/>
        <v>39.047020833333328</v>
      </c>
      <c r="BE74" s="111">
        <f t="shared" si="55"/>
        <v>39.047020833333328</v>
      </c>
      <c r="BF74" s="111">
        <f t="shared" si="55"/>
        <v>39.047020833333328</v>
      </c>
      <c r="BG74" s="111">
        <f t="shared" si="55"/>
        <v>39.047020833333328</v>
      </c>
      <c r="BH74" s="111">
        <f t="shared" si="55"/>
        <v>39.047020833333328</v>
      </c>
      <c r="BI74" s="111">
        <f t="shared" si="55"/>
        <v>39.047020833333328</v>
      </c>
      <c r="BJ74" s="111">
        <f t="shared" si="55"/>
        <v>39.047020833333328</v>
      </c>
      <c r="BK74" s="111">
        <f t="shared" si="55"/>
        <v>39.437491041666661</v>
      </c>
      <c r="BL74" s="111">
        <f t="shared" si="55"/>
        <v>39.437491041666661</v>
      </c>
      <c r="BM74" s="111">
        <f t="shared" si="55"/>
        <v>39.437491041666661</v>
      </c>
      <c r="BN74" s="111">
        <f t="shared" si="55"/>
        <v>39.437491041666661</v>
      </c>
      <c r="BO74" s="111">
        <f t="shared" si="55"/>
        <v>39.437491041666661</v>
      </c>
      <c r="BP74" s="111">
        <f t="shared" si="55"/>
        <v>39.437491041666661</v>
      </c>
      <c r="BQ74" s="111">
        <f t="shared" si="55"/>
        <v>0</v>
      </c>
      <c r="BR74" s="111">
        <f t="shared" si="55"/>
        <v>0</v>
      </c>
      <c r="BS74" s="111">
        <f t="shared" si="55"/>
        <v>0</v>
      </c>
      <c r="BT74" s="111">
        <f t="shared" ref="BT74:CY74" si="56">BT73*$F66/unit</f>
        <v>0</v>
      </c>
      <c r="BU74" s="111">
        <f t="shared" si="56"/>
        <v>0</v>
      </c>
      <c r="BV74" s="111">
        <f t="shared" si="56"/>
        <v>0</v>
      </c>
      <c r="BW74" s="111">
        <f t="shared" si="56"/>
        <v>0</v>
      </c>
      <c r="BX74" s="111">
        <f t="shared" si="56"/>
        <v>0</v>
      </c>
      <c r="BY74" s="111">
        <f t="shared" si="56"/>
        <v>0</v>
      </c>
    </row>
    <row r="76" spans="4:77" ht="13.5" customHeight="1" x14ac:dyDescent="0.4">
      <c r="D76" s="2" t="s">
        <v>166</v>
      </c>
    </row>
    <row r="77" spans="4:77" ht="13.5" customHeight="1" x14ac:dyDescent="0.4">
      <c r="E77" s="112" t="s">
        <v>167</v>
      </c>
      <c r="F77" s="49"/>
      <c r="G77" s="49"/>
      <c r="H77" s="49">
        <f>$F67*H59*H54</f>
        <v>0</v>
      </c>
      <c r="I77" s="49">
        <f t="shared" ref="I77:BT77" si="57">$F67*I59*I54</f>
        <v>0</v>
      </c>
      <c r="J77" s="49">
        <f t="shared" si="57"/>
        <v>0</v>
      </c>
      <c r="K77" s="49">
        <f t="shared" si="57"/>
        <v>0</v>
      </c>
      <c r="L77" s="49">
        <f t="shared" si="57"/>
        <v>0</v>
      </c>
      <c r="M77" s="49">
        <f t="shared" si="57"/>
        <v>0</v>
      </c>
      <c r="N77" s="49">
        <f t="shared" si="57"/>
        <v>0</v>
      </c>
      <c r="O77" s="49">
        <f t="shared" si="57"/>
        <v>0</v>
      </c>
      <c r="P77" s="49">
        <f t="shared" si="57"/>
        <v>0</v>
      </c>
      <c r="Q77" s="49">
        <f t="shared" si="57"/>
        <v>0</v>
      </c>
      <c r="R77" s="49">
        <f t="shared" si="57"/>
        <v>0</v>
      </c>
      <c r="S77" s="49">
        <f t="shared" si="57"/>
        <v>0</v>
      </c>
      <c r="T77" s="49">
        <f t="shared" si="57"/>
        <v>0</v>
      </c>
      <c r="U77" s="49">
        <f t="shared" si="57"/>
        <v>0</v>
      </c>
      <c r="V77" s="49">
        <f t="shared" si="57"/>
        <v>0</v>
      </c>
      <c r="W77" s="49">
        <f t="shared" si="57"/>
        <v>0</v>
      </c>
      <c r="X77" s="49">
        <f t="shared" si="57"/>
        <v>0</v>
      </c>
      <c r="Y77" s="49">
        <f t="shared" si="57"/>
        <v>0</v>
      </c>
      <c r="Z77" s="49">
        <f t="shared" si="57"/>
        <v>0</v>
      </c>
      <c r="AA77" s="49">
        <f t="shared" si="57"/>
        <v>0</v>
      </c>
      <c r="AB77" s="49">
        <f t="shared" si="57"/>
        <v>0</v>
      </c>
      <c r="AC77" s="49">
        <f t="shared" si="57"/>
        <v>0</v>
      </c>
      <c r="AD77" s="49">
        <f t="shared" si="57"/>
        <v>0</v>
      </c>
      <c r="AE77" s="49">
        <f t="shared" si="57"/>
        <v>0</v>
      </c>
      <c r="AF77" s="49">
        <f t="shared" si="57"/>
        <v>0</v>
      </c>
      <c r="AG77" s="49">
        <f t="shared" si="57"/>
        <v>0</v>
      </c>
      <c r="AH77" s="49">
        <f t="shared" si="57"/>
        <v>0</v>
      </c>
      <c r="AI77" s="49">
        <f t="shared" si="57"/>
        <v>0</v>
      </c>
      <c r="AJ77" s="49">
        <f t="shared" si="57"/>
        <v>0</v>
      </c>
      <c r="AK77" s="49">
        <f t="shared" si="57"/>
        <v>0</v>
      </c>
      <c r="AL77" s="49">
        <f t="shared" si="57"/>
        <v>0</v>
      </c>
      <c r="AM77" s="49">
        <f t="shared" si="57"/>
        <v>2000</v>
      </c>
      <c r="AN77" s="49">
        <f t="shared" si="57"/>
        <v>2000</v>
      </c>
      <c r="AO77" s="49">
        <f t="shared" si="57"/>
        <v>2000</v>
      </c>
      <c r="AP77" s="49">
        <f t="shared" si="57"/>
        <v>2000</v>
      </c>
      <c r="AQ77" s="49">
        <f t="shared" si="57"/>
        <v>2000</v>
      </c>
      <c r="AR77" s="49">
        <f t="shared" si="57"/>
        <v>2000</v>
      </c>
      <c r="AS77" s="49">
        <f t="shared" si="57"/>
        <v>2000</v>
      </c>
      <c r="AT77" s="49">
        <f t="shared" si="57"/>
        <v>2000</v>
      </c>
      <c r="AU77" s="49">
        <f t="shared" si="57"/>
        <v>2000</v>
      </c>
      <c r="AV77" s="49">
        <f t="shared" si="57"/>
        <v>2000</v>
      </c>
      <c r="AW77" s="49">
        <f t="shared" si="57"/>
        <v>2000</v>
      </c>
      <c r="AX77" s="49">
        <f t="shared" si="57"/>
        <v>2000</v>
      </c>
      <c r="AY77" s="49">
        <f t="shared" si="57"/>
        <v>2000</v>
      </c>
      <c r="AZ77" s="49">
        <f t="shared" si="57"/>
        <v>2000</v>
      </c>
      <c r="BA77" s="49">
        <f t="shared" si="57"/>
        <v>2000</v>
      </c>
      <c r="BB77" s="49">
        <f t="shared" si="57"/>
        <v>2000</v>
      </c>
      <c r="BC77" s="49">
        <f t="shared" si="57"/>
        <v>2000</v>
      </c>
      <c r="BD77" s="49">
        <f t="shared" si="57"/>
        <v>2000</v>
      </c>
      <c r="BE77" s="49">
        <f t="shared" si="57"/>
        <v>2000</v>
      </c>
      <c r="BF77" s="49">
        <f t="shared" si="57"/>
        <v>2000</v>
      </c>
      <c r="BG77" s="49">
        <f t="shared" si="57"/>
        <v>2000</v>
      </c>
      <c r="BH77" s="49">
        <f t="shared" si="57"/>
        <v>2000</v>
      </c>
      <c r="BI77" s="49">
        <f t="shared" si="57"/>
        <v>2000</v>
      </c>
      <c r="BJ77" s="49">
        <f t="shared" si="57"/>
        <v>2000</v>
      </c>
      <c r="BK77" s="49">
        <f t="shared" si="57"/>
        <v>2000</v>
      </c>
      <c r="BL77" s="49">
        <f t="shared" si="57"/>
        <v>2000</v>
      </c>
      <c r="BM77" s="49">
        <f t="shared" si="57"/>
        <v>2000</v>
      </c>
      <c r="BN77" s="49">
        <f t="shared" si="57"/>
        <v>2000</v>
      </c>
      <c r="BO77" s="49">
        <f t="shared" si="57"/>
        <v>2000</v>
      </c>
      <c r="BP77" s="49">
        <f t="shared" si="57"/>
        <v>2000</v>
      </c>
      <c r="BQ77" s="49">
        <f t="shared" si="57"/>
        <v>0</v>
      </c>
      <c r="BR77" s="49">
        <f t="shared" si="57"/>
        <v>0</v>
      </c>
      <c r="BS77" s="49">
        <f t="shared" si="57"/>
        <v>0</v>
      </c>
      <c r="BT77" s="49">
        <f t="shared" si="57"/>
        <v>0</v>
      </c>
      <c r="BU77" s="49">
        <f t="shared" ref="BU77:BY77" si="58">$F67*BU59*BU54</f>
        <v>0</v>
      </c>
      <c r="BV77" s="49">
        <f t="shared" si="58"/>
        <v>0</v>
      </c>
      <c r="BW77" s="49">
        <f t="shared" si="58"/>
        <v>0</v>
      </c>
      <c r="BX77" s="49">
        <f t="shared" si="58"/>
        <v>0</v>
      </c>
      <c r="BY77" s="49">
        <f t="shared" si="58"/>
        <v>0</v>
      </c>
    </row>
    <row r="78" spans="4:77" ht="13.5" customHeight="1" x14ac:dyDescent="0.4">
      <c r="D78" s="111" t="s">
        <v>168</v>
      </c>
      <c r="E78" s="111"/>
      <c r="F78" s="111"/>
      <c r="G78" s="111"/>
      <c r="H78" s="111">
        <f t="shared" ref="H78:AM78" si="59">H77*$F66/unit</f>
        <v>0</v>
      </c>
      <c r="I78" s="111">
        <f t="shared" si="59"/>
        <v>0</v>
      </c>
      <c r="J78" s="111">
        <f t="shared" si="59"/>
        <v>0</v>
      </c>
      <c r="K78" s="111">
        <f t="shared" si="59"/>
        <v>0</v>
      </c>
      <c r="L78" s="111">
        <f t="shared" si="59"/>
        <v>0</v>
      </c>
      <c r="M78" s="111">
        <f t="shared" si="59"/>
        <v>0</v>
      </c>
      <c r="N78" s="111">
        <f t="shared" si="59"/>
        <v>0</v>
      </c>
      <c r="O78" s="111">
        <f t="shared" si="59"/>
        <v>0</v>
      </c>
      <c r="P78" s="111">
        <f t="shared" si="59"/>
        <v>0</v>
      </c>
      <c r="Q78" s="111">
        <f t="shared" si="59"/>
        <v>0</v>
      </c>
      <c r="R78" s="111">
        <f t="shared" si="59"/>
        <v>0</v>
      </c>
      <c r="S78" s="111">
        <f t="shared" si="59"/>
        <v>0</v>
      </c>
      <c r="T78" s="111">
        <f t="shared" si="59"/>
        <v>0</v>
      </c>
      <c r="U78" s="111">
        <f t="shared" si="59"/>
        <v>0</v>
      </c>
      <c r="V78" s="111">
        <f t="shared" si="59"/>
        <v>0</v>
      </c>
      <c r="W78" s="111">
        <f t="shared" si="59"/>
        <v>0</v>
      </c>
      <c r="X78" s="111">
        <f t="shared" si="59"/>
        <v>0</v>
      </c>
      <c r="Y78" s="111">
        <f t="shared" si="59"/>
        <v>0</v>
      </c>
      <c r="Z78" s="111">
        <f t="shared" si="59"/>
        <v>0</v>
      </c>
      <c r="AA78" s="111">
        <f t="shared" si="59"/>
        <v>0</v>
      </c>
      <c r="AB78" s="111">
        <f t="shared" si="59"/>
        <v>0</v>
      </c>
      <c r="AC78" s="111">
        <f t="shared" si="59"/>
        <v>0</v>
      </c>
      <c r="AD78" s="111">
        <f t="shared" si="59"/>
        <v>0</v>
      </c>
      <c r="AE78" s="111">
        <f t="shared" si="59"/>
        <v>0</v>
      </c>
      <c r="AF78" s="111">
        <f t="shared" si="59"/>
        <v>0</v>
      </c>
      <c r="AG78" s="111">
        <f t="shared" si="59"/>
        <v>0</v>
      </c>
      <c r="AH78" s="111">
        <f t="shared" si="59"/>
        <v>0</v>
      </c>
      <c r="AI78" s="111">
        <f t="shared" si="59"/>
        <v>0</v>
      </c>
      <c r="AJ78" s="111">
        <f t="shared" si="59"/>
        <v>0</v>
      </c>
      <c r="AK78" s="111">
        <f t="shared" si="59"/>
        <v>0</v>
      </c>
      <c r="AL78" s="111">
        <f t="shared" si="59"/>
        <v>0</v>
      </c>
      <c r="AM78" s="111">
        <f t="shared" si="59"/>
        <v>3.3740000000000001</v>
      </c>
      <c r="AN78" s="111">
        <f t="shared" ref="AN78:BS78" si="60">AN77*$F66/unit</f>
        <v>3.3740000000000001</v>
      </c>
      <c r="AO78" s="111">
        <f t="shared" si="60"/>
        <v>3.3740000000000001</v>
      </c>
      <c r="AP78" s="111">
        <f t="shared" si="60"/>
        <v>3.3740000000000001</v>
      </c>
      <c r="AQ78" s="111">
        <f t="shared" si="60"/>
        <v>3.3740000000000001</v>
      </c>
      <c r="AR78" s="111">
        <f t="shared" si="60"/>
        <v>3.3740000000000001</v>
      </c>
      <c r="AS78" s="111">
        <f t="shared" si="60"/>
        <v>3.3740000000000001</v>
      </c>
      <c r="AT78" s="111">
        <f t="shared" si="60"/>
        <v>3.3740000000000001</v>
      </c>
      <c r="AU78" s="111">
        <f t="shared" si="60"/>
        <v>3.3740000000000001</v>
      </c>
      <c r="AV78" s="111">
        <f t="shared" si="60"/>
        <v>3.3740000000000001</v>
      </c>
      <c r="AW78" s="111">
        <f t="shared" si="60"/>
        <v>3.3740000000000001</v>
      </c>
      <c r="AX78" s="111">
        <f t="shared" si="60"/>
        <v>3.3740000000000001</v>
      </c>
      <c r="AY78" s="111">
        <f t="shared" si="60"/>
        <v>3.3740000000000001</v>
      </c>
      <c r="AZ78" s="111">
        <f t="shared" si="60"/>
        <v>3.3740000000000001</v>
      </c>
      <c r="BA78" s="111">
        <f t="shared" si="60"/>
        <v>3.3740000000000001</v>
      </c>
      <c r="BB78" s="111">
        <f t="shared" si="60"/>
        <v>3.3740000000000001</v>
      </c>
      <c r="BC78" s="111">
        <f t="shared" si="60"/>
        <v>3.3740000000000001</v>
      </c>
      <c r="BD78" s="111">
        <f t="shared" si="60"/>
        <v>3.3740000000000001</v>
      </c>
      <c r="BE78" s="111">
        <f t="shared" si="60"/>
        <v>3.3740000000000001</v>
      </c>
      <c r="BF78" s="111">
        <f t="shared" si="60"/>
        <v>3.3740000000000001</v>
      </c>
      <c r="BG78" s="111">
        <f t="shared" si="60"/>
        <v>3.3740000000000001</v>
      </c>
      <c r="BH78" s="111">
        <f t="shared" si="60"/>
        <v>3.3740000000000001</v>
      </c>
      <c r="BI78" s="111">
        <f t="shared" si="60"/>
        <v>3.3740000000000001</v>
      </c>
      <c r="BJ78" s="111">
        <f t="shared" si="60"/>
        <v>3.3740000000000001</v>
      </c>
      <c r="BK78" s="111">
        <f t="shared" si="60"/>
        <v>3.3740000000000001</v>
      </c>
      <c r="BL78" s="111">
        <f t="shared" si="60"/>
        <v>3.3740000000000001</v>
      </c>
      <c r="BM78" s="111">
        <f t="shared" si="60"/>
        <v>3.3740000000000001</v>
      </c>
      <c r="BN78" s="111">
        <f t="shared" si="60"/>
        <v>3.3740000000000001</v>
      </c>
      <c r="BO78" s="111">
        <f t="shared" si="60"/>
        <v>3.3740000000000001</v>
      </c>
      <c r="BP78" s="111">
        <f t="shared" si="60"/>
        <v>3.3740000000000001</v>
      </c>
      <c r="BQ78" s="111">
        <f t="shared" si="60"/>
        <v>0</v>
      </c>
      <c r="BR78" s="111">
        <f t="shared" si="60"/>
        <v>0</v>
      </c>
      <c r="BS78" s="111">
        <f t="shared" si="60"/>
        <v>0</v>
      </c>
      <c r="BT78" s="111">
        <f t="shared" ref="BT78:CY78" si="61">BT77*$F66/unit</f>
        <v>0</v>
      </c>
      <c r="BU78" s="111">
        <f t="shared" si="61"/>
        <v>0</v>
      </c>
      <c r="BV78" s="111">
        <f t="shared" si="61"/>
        <v>0</v>
      </c>
      <c r="BW78" s="111">
        <f t="shared" si="61"/>
        <v>0</v>
      </c>
      <c r="BX78" s="111">
        <f t="shared" si="61"/>
        <v>0</v>
      </c>
      <c r="BY78" s="111">
        <f t="shared" si="61"/>
        <v>0</v>
      </c>
    </row>
    <row r="80" spans="4:77" ht="13.5" customHeight="1" x14ac:dyDescent="0.4">
      <c r="D80" s="2" t="s">
        <v>169</v>
      </c>
    </row>
    <row r="81" spans="2:77" ht="13.5" customHeight="1" x14ac:dyDescent="0.4">
      <c r="E81" s="2" t="s">
        <v>170</v>
      </c>
      <c r="H81" s="2">
        <v>0</v>
      </c>
      <c r="I81" s="2">
        <f>H84</f>
        <v>0</v>
      </c>
      <c r="J81" s="2">
        <f t="shared" ref="J81" si="62">I84</f>
        <v>0</v>
      </c>
      <c r="K81" s="2">
        <f t="shared" ref="K81" si="63">J84</f>
        <v>0</v>
      </c>
      <c r="L81" s="2">
        <f t="shared" ref="L81" si="64">K84</f>
        <v>0</v>
      </c>
      <c r="M81" s="2">
        <f t="shared" ref="M81" si="65">L84</f>
        <v>0</v>
      </c>
      <c r="N81" s="2">
        <f t="shared" ref="N81" si="66">M84</f>
        <v>0</v>
      </c>
      <c r="O81" s="2">
        <f t="shared" ref="O81" si="67">N84</f>
        <v>0</v>
      </c>
      <c r="P81" s="2">
        <f t="shared" ref="P81" si="68">O84</f>
        <v>0</v>
      </c>
      <c r="Q81" s="2">
        <f t="shared" ref="Q81" si="69">P84</f>
        <v>0</v>
      </c>
      <c r="R81" s="2">
        <f t="shared" ref="R81" si="70">Q84</f>
        <v>0</v>
      </c>
      <c r="S81" s="2">
        <f t="shared" ref="S81" si="71">R84</f>
        <v>0</v>
      </c>
      <c r="T81" s="2">
        <f t="shared" ref="T81" si="72">S84</f>
        <v>0</v>
      </c>
      <c r="U81" s="2">
        <f t="shared" ref="U81" si="73">T84</f>
        <v>0</v>
      </c>
      <c r="V81" s="2">
        <f t="shared" ref="V81" si="74">U84</f>
        <v>0</v>
      </c>
      <c r="W81" s="2">
        <f t="shared" ref="W81" si="75">V84</f>
        <v>0</v>
      </c>
      <c r="X81" s="2">
        <f t="shared" ref="X81" si="76">W84</f>
        <v>0</v>
      </c>
      <c r="Y81" s="2">
        <f t="shared" ref="Y81" si="77">X84</f>
        <v>0</v>
      </c>
      <c r="Z81" s="2">
        <f t="shared" ref="Z81" si="78">Y84</f>
        <v>0</v>
      </c>
      <c r="AA81" s="2">
        <f t="shared" ref="AA81" si="79">Z84</f>
        <v>0</v>
      </c>
      <c r="AB81" s="2">
        <f t="shared" ref="AB81" si="80">AA84</f>
        <v>0</v>
      </c>
      <c r="AC81" s="2">
        <f t="shared" ref="AC81" si="81">AB84</f>
        <v>0</v>
      </c>
      <c r="AD81" s="2">
        <f t="shared" ref="AD81" si="82">AC84</f>
        <v>0</v>
      </c>
      <c r="AE81" s="2">
        <f t="shared" ref="AE81" si="83">AD84</f>
        <v>0</v>
      </c>
      <c r="AF81" s="2">
        <f t="shared" ref="AF81" si="84">AE84</f>
        <v>0</v>
      </c>
      <c r="AG81" s="2">
        <f t="shared" ref="AG81" si="85">AF84</f>
        <v>0</v>
      </c>
      <c r="AH81" s="2">
        <f t="shared" ref="AH81" si="86">AG84</f>
        <v>0</v>
      </c>
      <c r="AI81" s="2">
        <f t="shared" ref="AI81" si="87">AH84</f>
        <v>0</v>
      </c>
      <c r="AJ81" s="2">
        <f t="shared" ref="AJ81" si="88">AI84</f>
        <v>0</v>
      </c>
      <c r="AK81" s="2">
        <f t="shared" ref="AK81" si="89">AJ84</f>
        <v>0</v>
      </c>
      <c r="AL81" s="2">
        <f t="shared" ref="AL81" si="90">AK84</f>
        <v>0</v>
      </c>
      <c r="AM81" s="2">
        <f t="shared" ref="AM81" si="91">AL84</f>
        <v>0</v>
      </c>
      <c r="AN81" s="2">
        <f t="shared" ref="AN81" si="92">AM84</f>
        <v>253.04999999999998</v>
      </c>
      <c r="AO81" s="2">
        <f t="shared" ref="AO81" si="93">AN84</f>
        <v>253.04999999999998</v>
      </c>
      <c r="AP81" s="2">
        <f t="shared" ref="AP81" si="94">AO84</f>
        <v>253.04999999999998</v>
      </c>
      <c r="AQ81" s="2">
        <f t="shared" ref="AQ81" si="95">AP84</f>
        <v>253.04999999999998</v>
      </c>
      <c r="AR81" s="2">
        <f t="shared" ref="AR81" si="96">AQ84</f>
        <v>253.04999999999998</v>
      </c>
      <c r="AS81" s="2">
        <f t="shared" ref="AS81" si="97">AR84</f>
        <v>253.04999999999998</v>
      </c>
      <c r="AT81" s="2">
        <f t="shared" ref="AT81" si="98">AS84</f>
        <v>253.04999999999998</v>
      </c>
      <c r="AU81" s="2">
        <f t="shared" ref="AU81" si="99">AT84</f>
        <v>253.04999999999998</v>
      </c>
      <c r="AV81" s="2">
        <f t="shared" ref="AV81" si="100">AU84</f>
        <v>253.04999999999998</v>
      </c>
      <c r="AW81" s="2">
        <f t="shared" ref="AW81" si="101">AV84</f>
        <v>253.04999999999998</v>
      </c>
      <c r="AX81" s="2">
        <f t="shared" ref="AX81" si="102">AW84</f>
        <v>253.04999999999998</v>
      </c>
      <c r="AY81" s="2">
        <f t="shared" ref="AY81" si="103">AX84</f>
        <v>253.04999999999998</v>
      </c>
      <c r="AZ81" s="2">
        <f t="shared" ref="AZ81" si="104">AY84</f>
        <v>253.04999999999998</v>
      </c>
      <c r="BA81" s="2">
        <f t="shared" ref="BA81" si="105">AZ84</f>
        <v>253.04999999999998</v>
      </c>
      <c r="BB81" s="2">
        <f t="shared" ref="BB81" si="106">BA84</f>
        <v>253.04999999999998</v>
      </c>
      <c r="BC81" s="2">
        <f t="shared" ref="BC81" si="107">BB84</f>
        <v>253.04999999999998</v>
      </c>
      <c r="BD81" s="2">
        <f t="shared" ref="BD81" si="108">BC84</f>
        <v>253.04999999999998</v>
      </c>
      <c r="BE81" s="2">
        <f t="shared" ref="BE81" si="109">BD84</f>
        <v>253.04999999999998</v>
      </c>
      <c r="BF81" s="2">
        <f t="shared" ref="BF81" si="110">BE84</f>
        <v>253.04999999999998</v>
      </c>
      <c r="BG81" s="2">
        <f t="shared" ref="BG81" si="111">BF84</f>
        <v>253.04999999999998</v>
      </c>
      <c r="BH81" s="2">
        <f t="shared" ref="BH81" si="112">BG84</f>
        <v>253.04999999999998</v>
      </c>
      <c r="BI81" s="2">
        <f t="shared" ref="BI81" si="113">BH84</f>
        <v>253.04999999999998</v>
      </c>
      <c r="BJ81" s="2">
        <f t="shared" ref="BJ81" si="114">BI84</f>
        <v>253.04999999999998</v>
      </c>
      <c r="BK81" s="2">
        <f t="shared" ref="BK81" si="115">BJ84</f>
        <v>253.04999999999998</v>
      </c>
      <c r="BL81" s="2">
        <f t="shared" ref="BL81" si="116">BK84</f>
        <v>253.04999999999998</v>
      </c>
      <c r="BM81" s="2">
        <f t="shared" ref="BM81" si="117">BL84</f>
        <v>253.04999999999998</v>
      </c>
      <c r="BN81" s="2">
        <f t="shared" ref="BN81" si="118">BM84</f>
        <v>253.04999999999998</v>
      </c>
      <c r="BO81" s="2">
        <f t="shared" ref="BO81" si="119">BN84</f>
        <v>253.04999999999998</v>
      </c>
      <c r="BP81" s="2">
        <f t="shared" ref="BP81" si="120">BO84</f>
        <v>253.04999999999998</v>
      </c>
      <c r="BQ81" s="2">
        <f t="shared" ref="BQ81" si="121">BP84</f>
        <v>0</v>
      </c>
      <c r="BR81" s="2">
        <f t="shared" ref="BR81" si="122">BQ84</f>
        <v>0</v>
      </c>
      <c r="BS81" s="2">
        <f t="shared" ref="BS81" si="123">BR84</f>
        <v>0</v>
      </c>
      <c r="BT81" s="2">
        <f t="shared" ref="BT81" si="124">BS84</f>
        <v>0</v>
      </c>
      <c r="BU81" s="2">
        <f t="shared" ref="BU81" si="125">BT84</f>
        <v>0</v>
      </c>
      <c r="BV81" s="2">
        <f t="shared" ref="BV81" si="126">BU84</f>
        <v>0</v>
      </c>
      <c r="BW81" s="2">
        <f t="shared" ref="BW81" si="127">BV84</f>
        <v>0</v>
      </c>
      <c r="BX81" s="2">
        <f t="shared" ref="BX81" si="128">BW84</f>
        <v>0</v>
      </c>
      <c r="BY81" s="2">
        <f t="shared" ref="BY81" si="129">BX84</f>
        <v>0</v>
      </c>
    </row>
    <row r="82" spans="2:77" ht="13.5" customHeight="1" x14ac:dyDescent="0.4">
      <c r="E82" s="2" t="s">
        <v>171</v>
      </c>
      <c r="H82" s="2">
        <f>(H$14=$F61)*$F68</f>
        <v>0</v>
      </c>
      <c r="I82" s="2">
        <f t="shared" ref="I82:BT82" si="130">(I$14=$F61)*$F68</f>
        <v>0</v>
      </c>
      <c r="J82" s="2">
        <f t="shared" si="130"/>
        <v>0</v>
      </c>
      <c r="K82" s="2">
        <f t="shared" si="130"/>
        <v>0</v>
      </c>
      <c r="L82" s="2">
        <f t="shared" si="130"/>
        <v>0</v>
      </c>
      <c r="M82" s="2">
        <f t="shared" si="130"/>
        <v>0</v>
      </c>
      <c r="N82" s="2">
        <f t="shared" si="130"/>
        <v>0</v>
      </c>
      <c r="O82" s="2">
        <f t="shared" si="130"/>
        <v>0</v>
      </c>
      <c r="P82" s="2">
        <f t="shared" si="130"/>
        <v>0</v>
      </c>
      <c r="Q82" s="2">
        <f t="shared" si="130"/>
        <v>0</v>
      </c>
      <c r="R82" s="2">
        <f t="shared" si="130"/>
        <v>0</v>
      </c>
      <c r="S82" s="2">
        <f t="shared" si="130"/>
        <v>0</v>
      </c>
      <c r="T82" s="2">
        <f t="shared" si="130"/>
        <v>0</v>
      </c>
      <c r="U82" s="2">
        <f t="shared" si="130"/>
        <v>0</v>
      </c>
      <c r="V82" s="2">
        <f t="shared" si="130"/>
        <v>0</v>
      </c>
      <c r="W82" s="2">
        <f t="shared" si="130"/>
        <v>0</v>
      </c>
      <c r="X82" s="2">
        <f t="shared" si="130"/>
        <v>0</v>
      </c>
      <c r="Y82" s="2">
        <f t="shared" si="130"/>
        <v>0</v>
      </c>
      <c r="Z82" s="2">
        <f t="shared" si="130"/>
        <v>0</v>
      </c>
      <c r="AA82" s="2">
        <f t="shared" si="130"/>
        <v>0</v>
      </c>
      <c r="AB82" s="2">
        <f t="shared" si="130"/>
        <v>0</v>
      </c>
      <c r="AC82" s="2">
        <f t="shared" si="130"/>
        <v>0</v>
      </c>
      <c r="AD82" s="2">
        <f t="shared" si="130"/>
        <v>0</v>
      </c>
      <c r="AE82" s="2">
        <f t="shared" si="130"/>
        <v>0</v>
      </c>
      <c r="AF82" s="2">
        <f t="shared" si="130"/>
        <v>0</v>
      </c>
      <c r="AG82" s="2">
        <f t="shared" si="130"/>
        <v>0</v>
      </c>
      <c r="AH82" s="2">
        <f t="shared" si="130"/>
        <v>0</v>
      </c>
      <c r="AI82" s="2">
        <f t="shared" si="130"/>
        <v>0</v>
      </c>
      <c r="AJ82" s="2">
        <f t="shared" si="130"/>
        <v>0</v>
      </c>
      <c r="AK82" s="2">
        <f t="shared" si="130"/>
        <v>0</v>
      </c>
      <c r="AL82" s="2">
        <f t="shared" si="130"/>
        <v>0</v>
      </c>
      <c r="AM82" s="2">
        <f t="shared" si="130"/>
        <v>253.04999999999998</v>
      </c>
      <c r="AN82" s="2">
        <f t="shared" si="130"/>
        <v>0</v>
      </c>
      <c r="AO82" s="2">
        <f t="shared" si="130"/>
        <v>0</v>
      </c>
      <c r="AP82" s="2">
        <f t="shared" si="130"/>
        <v>0</v>
      </c>
      <c r="AQ82" s="2">
        <f t="shared" si="130"/>
        <v>0</v>
      </c>
      <c r="AR82" s="2">
        <f t="shared" si="130"/>
        <v>0</v>
      </c>
      <c r="AS82" s="2">
        <f t="shared" si="130"/>
        <v>0</v>
      </c>
      <c r="AT82" s="2">
        <f t="shared" si="130"/>
        <v>0</v>
      </c>
      <c r="AU82" s="2">
        <f t="shared" si="130"/>
        <v>0</v>
      </c>
      <c r="AV82" s="2">
        <f t="shared" si="130"/>
        <v>0</v>
      </c>
      <c r="AW82" s="2">
        <f t="shared" si="130"/>
        <v>0</v>
      </c>
      <c r="AX82" s="2">
        <f t="shared" si="130"/>
        <v>0</v>
      </c>
      <c r="AY82" s="2">
        <f t="shared" si="130"/>
        <v>0</v>
      </c>
      <c r="AZ82" s="2">
        <f t="shared" si="130"/>
        <v>0</v>
      </c>
      <c r="BA82" s="2">
        <f t="shared" si="130"/>
        <v>0</v>
      </c>
      <c r="BB82" s="2">
        <f t="shared" si="130"/>
        <v>0</v>
      </c>
      <c r="BC82" s="2">
        <f t="shared" si="130"/>
        <v>0</v>
      </c>
      <c r="BD82" s="2">
        <f t="shared" si="130"/>
        <v>0</v>
      </c>
      <c r="BE82" s="2">
        <f t="shared" si="130"/>
        <v>0</v>
      </c>
      <c r="BF82" s="2">
        <f t="shared" si="130"/>
        <v>0</v>
      </c>
      <c r="BG82" s="2">
        <f t="shared" si="130"/>
        <v>0</v>
      </c>
      <c r="BH82" s="2">
        <f t="shared" si="130"/>
        <v>0</v>
      </c>
      <c r="BI82" s="2">
        <f t="shared" si="130"/>
        <v>0</v>
      </c>
      <c r="BJ82" s="2">
        <f t="shared" si="130"/>
        <v>0</v>
      </c>
      <c r="BK82" s="2">
        <f t="shared" si="130"/>
        <v>0</v>
      </c>
      <c r="BL82" s="2">
        <f t="shared" si="130"/>
        <v>0</v>
      </c>
      <c r="BM82" s="2">
        <f t="shared" si="130"/>
        <v>0</v>
      </c>
      <c r="BN82" s="2">
        <f t="shared" si="130"/>
        <v>0</v>
      </c>
      <c r="BO82" s="2">
        <f t="shared" si="130"/>
        <v>0</v>
      </c>
      <c r="BP82" s="2">
        <f t="shared" si="130"/>
        <v>0</v>
      </c>
      <c r="BQ82" s="2">
        <f t="shared" si="130"/>
        <v>0</v>
      </c>
      <c r="BR82" s="2">
        <f t="shared" si="130"/>
        <v>0</v>
      </c>
      <c r="BS82" s="2">
        <f t="shared" si="130"/>
        <v>0</v>
      </c>
      <c r="BT82" s="2">
        <f t="shared" si="130"/>
        <v>0</v>
      </c>
      <c r="BU82" s="2">
        <f t="shared" ref="BU82:BY82" si="131">(BU$14=$F61)*$F68</f>
        <v>0</v>
      </c>
      <c r="BV82" s="2">
        <f t="shared" si="131"/>
        <v>0</v>
      </c>
      <c r="BW82" s="2">
        <f t="shared" si="131"/>
        <v>0</v>
      </c>
      <c r="BX82" s="2">
        <f t="shared" si="131"/>
        <v>0</v>
      </c>
      <c r="BY82" s="2">
        <f t="shared" si="131"/>
        <v>0</v>
      </c>
    </row>
    <row r="83" spans="2:77" ht="13.5" customHeight="1" x14ac:dyDescent="0.4">
      <c r="E83" s="45" t="s">
        <v>172</v>
      </c>
      <c r="F83" s="45"/>
      <c r="G83" s="45"/>
      <c r="H83" s="45">
        <f t="shared" ref="H83:AM83" si="132">(H$14=exit)*$F68*-1</f>
        <v>0</v>
      </c>
      <c r="I83" s="45">
        <f t="shared" si="132"/>
        <v>0</v>
      </c>
      <c r="J83" s="45">
        <f t="shared" si="132"/>
        <v>0</v>
      </c>
      <c r="K83" s="45">
        <f t="shared" si="132"/>
        <v>0</v>
      </c>
      <c r="L83" s="45">
        <f t="shared" si="132"/>
        <v>0</v>
      </c>
      <c r="M83" s="45">
        <f t="shared" si="132"/>
        <v>0</v>
      </c>
      <c r="N83" s="45">
        <f t="shared" si="132"/>
        <v>0</v>
      </c>
      <c r="O83" s="45">
        <f t="shared" si="132"/>
        <v>0</v>
      </c>
      <c r="P83" s="45">
        <f t="shared" si="132"/>
        <v>0</v>
      </c>
      <c r="Q83" s="45">
        <f t="shared" si="132"/>
        <v>0</v>
      </c>
      <c r="R83" s="45">
        <f t="shared" si="132"/>
        <v>0</v>
      </c>
      <c r="S83" s="45">
        <f t="shared" si="132"/>
        <v>0</v>
      </c>
      <c r="T83" s="45">
        <f t="shared" si="132"/>
        <v>0</v>
      </c>
      <c r="U83" s="45">
        <f t="shared" si="132"/>
        <v>0</v>
      </c>
      <c r="V83" s="45">
        <f t="shared" si="132"/>
        <v>0</v>
      </c>
      <c r="W83" s="45">
        <f t="shared" si="132"/>
        <v>0</v>
      </c>
      <c r="X83" s="45">
        <f t="shared" si="132"/>
        <v>0</v>
      </c>
      <c r="Y83" s="45">
        <f t="shared" si="132"/>
        <v>0</v>
      </c>
      <c r="Z83" s="45">
        <f t="shared" si="132"/>
        <v>0</v>
      </c>
      <c r="AA83" s="45">
        <f t="shared" si="132"/>
        <v>0</v>
      </c>
      <c r="AB83" s="45">
        <f t="shared" si="132"/>
        <v>0</v>
      </c>
      <c r="AC83" s="45">
        <f t="shared" si="132"/>
        <v>0</v>
      </c>
      <c r="AD83" s="45">
        <f t="shared" si="132"/>
        <v>0</v>
      </c>
      <c r="AE83" s="45">
        <f t="shared" si="132"/>
        <v>0</v>
      </c>
      <c r="AF83" s="45">
        <f t="shared" si="132"/>
        <v>0</v>
      </c>
      <c r="AG83" s="45">
        <f t="shared" si="132"/>
        <v>0</v>
      </c>
      <c r="AH83" s="45">
        <f t="shared" si="132"/>
        <v>0</v>
      </c>
      <c r="AI83" s="45">
        <f t="shared" si="132"/>
        <v>0</v>
      </c>
      <c r="AJ83" s="45">
        <f t="shared" si="132"/>
        <v>0</v>
      </c>
      <c r="AK83" s="45">
        <f t="shared" si="132"/>
        <v>0</v>
      </c>
      <c r="AL83" s="45">
        <f t="shared" si="132"/>
        <v>0</v>
      </c>
      <c r="AM83" s="45">
        <f t="shared" si="132"/>
        <v>0</v>
      </c>
      <c r="AN83" s="45">
        <f t="shared" ref="AN83:BS83" si="133">(AN$14=exit)*$F68*-1</f>
        <v>0</v>
      </c>
      <c r="AO83" s="45">
        <f t="shared" si="133"/>
        <v>0</v>
      </c>
      <c r="AP83" s="45">
        <f t="shared" si="133"/>
        <v>0</v>
      </c>
      <c r="AQ83" s="45">
        <f t="shared" si="133"/>
        <v>0</v>
      </c>
      <c r="AR83" s="45">
        <f t="shared" si="133"/>
        <v>0</v>
      </c>
      <c r="AS83" s="45">
        <f t="shared" si="133"/>
        <v>0</v>
      </c>
      <c r="AT83" s="45">
        <f t="shared" si="133"/>
        <v>0</v>
      </c>
      <c r="AU83" s="45">
        <f t="shared" si="133"/>
        <v>0</v>
      </c>
      <c r="AV83" s="45">
        <f t="shared" si="133"/>
        <v>0</v>
      </c>
      <c r="AW83" s="45">
        <f t="shared" si="133"/>
        <v>0</v>
      </c>
      <c r="AX83" s="45">
        <f t="shared" si="133"/>
        <v>0</v>
      </c>
      <c r="AY83" s="45">
        <f t="shared" si="133"/>
        <v>0</v>
      </c>
      <c r="AZ83" s="45">
        <f t="shared" si="133"/>
        <v>0</v>
      </c>
      <c r="BA83" s="45">
        <f t="shared" si="133"/>
        <v>0</v>
      </c>
      <c r="BB83" s="45">
        <f t="shared" si="133"/>
        <v>0</v>
      </c>
      <c r="BC83" s="45">
        <f t="shared" si="133"/>
        <v>0</v>
      </c>
      <c r="BD83" s="45">
        <f t="shared" si="133"/>
        <v>0</v>
      </c>
      <c r="BE83" s="45">
        <f t="shared" si="133"/>
        <v>0</v>
      </c>
      <c r="BF83" s="45">
        <f t="shared" si="133"/>
        <v>0</v>
      </c>
      <c r="BG83" s="45">
        <f t="shared" si="133"/>
        <v>0</v>
      </c>
      <c r="BH83" s="45">
        <f t="shared" si="133"/>
        <v>0</v>
      </c>
      <c r="BI83" s="45">
        <f t="shared" si="133"/>
        <v>0</v>
      </c>
      <c r="BJ83" s="45">
        <f t="shared" si="133"/>
        <v>0</v>
      </c>
      <c r="BK83" s="45">
        <f t="shared" si="133"/>
        <v>0</v>
      </c>
      <c r="BL83" s="45">
        <f t="shared" si="133"/>
        <v>0</v>
      </c>
      <c r="BM83" s="45">
        <f t="shared" si="133"/>
        <v>0</v>
      </c>
      <c r="BN83" s="45">
        <f t="shared" si="133"/>
        <v>0</v>
      </c>
      <c r="BO83" s="45">
        <f t="shared" si="133"/>
        <v>0</v>
      </c>
      <c r="BP83" s="45">
        <f t="shared" si="133"/>
        <v>-253.04999999999998</v>
      </c>
      <c r="BQ83" s="45">
        <f t="shared" si="133"/>
        <v>0</v>
      </c>
      <c r="BR83" s="45">
        <f t="shared" si="133"/>
        <v>0</v>
      </c>
      <c r="BS83" s="45">
        <f t="shared" si="133"/>
        <v>0</v>
      </c>
      <c r="BT83" s="45">
        <f t="shared" ref="BT83:BY83" si="134">(BT$14=exit)*$F68*-1</f>
        <v>0</v>
      </c>
      <c r="BU83" s="45">
        <f t="shared" si="134"/>
        <v>0</v>
      </c>
      <c r="BV83" s="45">
        <f t="shared" si="134"/>
        <v>0</v>
      </c>
      <c r="BW83" s="45">
        <f t="shared" si="134"/>
        <v>0</v>
      </c>
      <c r="BX83" s="45">
        <f t="shared" si="134"/>
        <v>0</v>
      </c>
      <c r="BY83" s="45">
        <f t="shared" si="134"/>
        <v>0</v>
      </c>
    </row>
    <row r="84" spans="2:77" ht="13.5" customHeight="1" x14ac:dyDescent="0.4">
      <c r="E84" s="2" t="s">
        <v>173</v>
      </c>
      <c r="H84" s="2">
        <f>SUM(H81:H83)</f>
        <v>0</v>
      </c>
      <c r="I84" s="2">
        <f t="shared" ref="I84:BT84" si="135">SUM(I81:I83)</f>
        <v>0</v>
      </c>
      <c r="J84" s="2">
        <f t="shared" si="135"/>
        <v>0</v>
      </c>
      <c r="K84" s="2">
        <f t="shared" si="135"/>
        <v>0</v>
      </c>
      <c r="L84" s="2">
        <f t="shared" si="135"/>
        <v>0</v>
      </c>
      <c r="M84" s="2">
        <f t="shared" si="135"/>
        <v>0</v>
      </c>
      <c r="N84" s="2">
        <f t="shared" si="135"/>
        <v>0</v>
      </c>
      <c r="O84" s="2">
        <f t="shared" si="135"/>
        <v>0</v>
      </c>
      <c r="P84" s="2">
        <f t="shared" si="135"/>
        <v>0</v>
      </c>
      <c r="Q84" s="2">
        <f t="shared" si="135"/>
        <v>0</v>
      </c>
      <c r="R84" s="2">
        <f t="shared" si="135"/>
        <v>0</v>
      </c>
      <c r="S84" s="2">
        <f t="shared" si="135"/>
        <v>0</v>
      </c>
      <c r="T84" s="2">
        <f t="shared" si="135"/>
        <v>0</v>
      </c>
      <c r="U84" s="2">
        <f t="shared" si="135"/>
        <v>0</v>
      </c>
      <c r="V84" s="2">
        <f t="shared" si="135"/>
        <v>0</v>
      </c>
      <c r="W84" s="2">
        <f t="shared" si="135"/>
        <v>0</v>
      </c>
      <c r="X84" s="2">
        <f t="shared" si="135"/>
        <v>0</v>
      </c>
      <c r="Y84" s="2">
        <f t="shared" si="135"/>
        <v>0</v>
      </c>
      <c r="Z84" s="2">
        <f t="shared" si="135"/>
        <v>0</v>
      </c>
      <c r="AA84" s="2">
        <f t="shared" si="135"/>
        <v>0</v>
      </c>
      <c r="AB84" s="2">
        <f t="shared" si="135"/>
        <v>0</v>
      </c>
      <c r="AC84" s="2">
        <f t="shared" si="135"/>
        <v>0</v>
      </c>
      <c r="AD84" s="2">
        <f t="shared" si="135"/>
        <v>0</v>
      </c>
      <c r="AE84" s="2">
        <f t="shared" si="135"/>
        <v>0</v>
      </c>
      <c r="AF84" s="2">
        <f t="shared" si="135"/>
        <v>0</v>
      </c>
      <c r="AG84" s="2">
        <f t="shared" si="135"/>
        <v>0</v>
      </c>
      <c r="AH84" s="2">
        <f t="shared" si="135"/>
        <v>0</v>
      </c>
      <c r="AI84" s="2">
        <f t="shared" si="135"/>
        <v>0</v>
      </c>
      <c r="AJ84" s="2">
        <f t="shared" si="135"/>
        <v>0</v>
      </c>
      <c r="AK84" s="2">
        <f t="shared" si="135"/>
        <v>0</v>
      </c>
      <c r="AL84" s="2">
        <f t="shared" si="135"/>
        <v>0</v>
      </c>
      <c r="AM84" s="2">
        <f t="shared" si="135"/>
        <v>253.04999999999998</v>
      </c>
      <c r="AN84" s="2">
        <f t="shared" si="135"/>
        <v>253.04999999999998</v>
      </c>
      <c r="AO84" s="2">
        <f t="shared" si="135"/>
        <v>253.04999999999998</v>
      </c>
      <c r="AP84" s="2">
        <f t="shared" si="135"/>
        <v>253.04999999999998</v>
      </c>
      <c r="AQ84" s="2">
        <f t="shared" si="135"/>
        <v>253.04999999999998</v>
      </c>
      <c r="AR84" s="2">
        <f t="shared" si="135"/>
        <v>253.04999999999998</v>
      </c>
      <c r="AS84" s="2">
        <f t="shared" si="135"/>
        <v>253.04999999999998</v>
      </c>
      <c r="AT84" s="2">
        <f t="shared" si="135"/>
        <v>253.04999999999998</v>
      </c>
      <c r="AU84" s="2">
        <f t="shared" si="135"/>
        <v>253.04999999999998</v>
      </c>
      <c r="AV84" s="2">
        <f t="shared" si="135"/>
        <v>253.04999999999998</v>
      </c>
      <c r="AW84" s="2">
        <f t="shared" si="135"/>
        <v>253.04999999999998</v>
      </c>
      <c r="AX84" s="2">
        <f t="shared" si="135"/>
        <v>253.04999999999998</v>
      </c>
      <c r="AY84" s="2">
        <f t="shared" si="135"/>
        <v>253.04999999999998</v>
      </c>
      <c r="AZ84" s="2">
        <f t="shared" si="135"/>
        <v>253.04999999999998</v>
      </c>
      <c r="BA84" s="2">
        <f t="shared" si="135"/>
        <v>253.04999999999998</v>
      </c>
      <c r="BB84" s="2">
        <f t="shared" si="135"/>
        <v>253.04999999999998</v>
      </c>
      <c r="BC84" s="2">
        <f t="shared" si="135"/>
        <v>253.04999999999998</v>
      </c>
      <c r="BD84" s="2">
        <f t="shared" si="135"/>
        <v>253.04999999999998</v>
      </c>
      <c r="BE84" s="2">
        <f t="shared" si="135"/>
        <v>253.04999999999998</v>
      </c>
      <c r="BF84" s="2">
        <f t="shared" si="135"/>
        <v>253.04999999999998</v>
      </c>
      <c r="BG84" s="2">
        <f t="shared" si="135"/>
        <v>253.04999999999998</v>
      </c>
      <c r="BH84" s="2">
        <f t="shared" si="135"/>
        <v>253.04999999999998</v>
      </c>
      <c r="BI84" s="2">
        <f t="shared" si="135"/>
        <v>253.04999999999998</v>
      </c>
      <c r="BJ84" s="2">
        <f t="shared" si="135"/>
        <v>253.04999999999998</v>
      </c>
      <c r="BK84" s="2">
        <f t="shared" si="135"/>
        <v>253.04999999999998</v>
      </c>
      <c r="BL84" s="2">
        <f t="shared" si="135"/>
        <v>253.04999999999998</v>
      </c>
      <c r="BM84" s="2">
        <f t="shared" si="135"/>
        <v>253.04999999999998</v>
      </c>
      <c r="BN84" s="2">
        <f t="shared" si="135"/>
        <v>253.04999999999998</v>
      </c>
      <c r="BO84" s="2">
        <f t="shared" si="135"/>
        <v>253.04999999999998</v>
      </c>
      <c r="BP84" s="2">
        <f t="shared" si="135"/>
        <v>0</v>
      </c>
      <c r="BQ84" s="2">
        <f t="shared" si="135"/>
        <v>0</v>
      </c>
      <c r="BR84" s="2">
        <f t="shared" si="135"/>
        <v>0</v>
      </c>
      <c r="BS84" s="2">
        <f t="shared" si="135"/>
        <v>0</v>
      </c>
      <c r="BT84" s="2">
        <f t="shared" si="135"/>
        <v>0</v>
      </c>
      <c r="BU84" s="2">
        <f t="shared" ref="BU84:BY84" si="136">SUM(BU81:BU83)</f>
        <v>0</v>
      </c>
      <c r="BV84" s="2">
        <f t="shared" si="136"/>
        <v>0</v>
      </c>
      <c r="BW84" s="2">
        <f t="shared" si="136"/>
        <v>0</v>
      </c>
      <c r="BX84" s="2">
        <f t="shared" si="136"/>
        <v>0</v>
      </c>
      <c r="BY84" s="2">
        <f t="shared" si="136"/>
        <v>0</v>
      </c>
    </row>
    <row r="86" spans="2:77" ht="13.5" customHeight="1" x14ac:dyDescent="0.4">
      <c r="C86" s="4" t="s">
        <v>199</v>
      </c>
    </row>
    <row r="87" spans="2:77" ht="13.5" customHeight="1" x14ac:dyDescent="0.4">
      <c r="D87" s="126" t="str">
        <f>CONCATENATE($B29," 임대료수입 합계")</f>
        <v>지상3층 임대료수입 합계</v>
      </c>
      <c r="E87" s="126"/>
      <c r="F87" s="126"/>
      <c r="G87" s="126"/>
      <c r="H87" s="126">
        <f>H41+H74</f>
        <v>37.113999999999997</v>
      </c>
      <c r="I87" s="126">
        <f t="shared" ref="I87:BT87" si="137">I41+I74</f>
        <v>37.113999999999997</v>
      </c>
      <c r="J87" s="126">
        <f t="shared" si="137"/>
        <v>37.113999999999997</v>
      </c>
      <c r="K87" s="126">
        <f t="shared" si="137"/>
        <v>37.113999999999997</v>
      </c>
      <c r="L87" s="126">
        <f t="shared" si="137"/>
        <v>37.113999999999997</v>
      </c>
      <c r="M87" s="126">
        <f t="shared" si="137"/>
        <v>37.113999999999997</v>
      </c>
      <c r="N87" s="126">
        <f t="shared" si="137"/>
        <v>37.113999999999997</v>
      </c>
      <c r="O87" s="126">
        <f t="shared" si="137"/>
        <v>37.113999999999997</v>
      </c>
      <c r="P87" s="126">
        <f t="shared" si="137"/>
        <v>37.113999999999997</v>
      </c>
      <c r="Q87" s="126">
        <f t="shared" si="137"/>
        <v>37.113999999999997</v>
      </c>
      <c r="R87" s="126">
        <f t="shared" si="137"/>
        <v>37.113999999999997</v>
      </c>
      <c r="S87" s="126">
        <f t="shared" si="137"/>
        <v>37.113999999999997</v>
      </c>
      <c r="T87" s="126">
        <f t="shared" si="137"/>
        <v>37.113999999999997</v>
      </c>
      <c r="U87" s="126">
        <f t="shared" si="137"/>
        <v>37.113999999999997</v>
      </c>
      <c r="V87" s="126">
        <f t="shared" si="137"/>
        <v>37.113999999999997</v>
      </c>
      <c r="W87" s="126">
        <f t="shared" si="137"/>
        <v>37.113999999999997</v>
      </c>
      <c r="X87" s="126">
        <f t="shared" si="137"/>
        <v>37.113999999999997</v>
      </c>
      <c r="Y87" s="126">
        <f t="shared" si="137"/>
        <v>37.113999999999997</v>
      </c>
      <c r="Z87" s="126">
        <f t="shared" si="137"/>
        <v>37.113999999999997</v>
      </c>
      <c r="AA87" s="126">
        <f t="shared" si="137"/>
        <v>37.113999999999997</v>
      </c>
      <c r="AB87" s="126">
        <f t="shared" si="137"/>
        <v>37.113999999999997</v>
      </c>
      <c r="AC87" s="126">
        <f t="shared" si="137"/>
        <v>37.113999999999997</v>
      </c>
      <c r="AD87" s="126">
        <f t="shared" si="137"/>
        <v>37.113999999999997</v>
      </c>
      <c r="AE87" s="126">
        <f t="shared" si="137"/>
        <v>37.113999999999997</v>
      </c>
      <c r="AF87" s="126">
        <f t="shared" si="137"/>
        <v>37.113999999999997</v>
      </c>
      <c r="AG87" s="126">
        <f t="shared" si="137"/>
        <v>37.113999999999997</v>
      </c>
      <c r="AH87" s="126">
        <f t="shared" si="137"/>
        <v>37.113999999999997</v>
      </c>
      <c r="AI87" s="126">
        <f t="shared" si="137"/>
        <v>37.113999999999997</v>
      </c>
      <c r="AJ87" s="126">
        <f t="shared" si="137"/>
        <v>37.113999999999997</v>
      </c>
      <c r="AK87" s="126">
        <f t="shared" si="137"/>
        <v>37.113999999999997</v>
      </c>
      <c r="AL87" s="126">
        <f t="shared" si="137"/>
        <v>0</v>
      </c>
      <c r="AM87" s="126">
        <f t="shared" si="137"/>
        <v>0</v>
      </c>
      <c r="AN87" s="126">
        <f t="shared" si="137"/>
        <v>38.660416666666663</v>
      </c>
      <c r="AO87" s="126">
        <f t="shared" si="137"/>
        <v>38.660416666666663</v>
      </c>
      <c r="AP87" s="126">
        <f t="shared" si="137"/>
        <v>38.660416666666663</v>
      </c>
      <c r="AQ87" s="126">
        <f t="shared" si="137"/>
        <v>38.660416666666663</v>
      </c>
      <c r="AR87" s="126">
        <f t="shared" si="137"/>
        <v>38.660416666666663</v>
      </c>
      <c r="AS87" s="126">
        <f t="shared" si="137"/>
        <v>38.660416666666663</v>
      </c>
      <c r="AT87" s="126">
        <f t="shared" si="137"/>
        <v>38.660416666666663</v>
      </c>
      <c r="AU87" s="126">
        <f t="shared" si="137"/>
        <v>38.660416666666663</v>
      </c>
      <c r="AV87" s="126">
        <f t="shared" si="137"/>
        <v>38.660416666666663</v>
      </c>
      <c r="AW87" s="126">
        <f t="shared" si="137"/>
        <v>38.660416666666663</v>
      </c>
      <c r="AX87" s="126">
        <f t="shared" si="137"/>
        <v>38.660416666666663</v>
      </c>
      <c r="AY87" s="126">
        <f t="shared" si="137"/>
        <v>39.047020833333328</v>
      </c>
      <c r="AZ87" s="126">
        <f t="shared" si="137"/>
        <v>39.047020833333328</v>
      </c>
      <c r="BA87" s="126">
        <f t="shared" si="137"/>
        <v>39.047020833333328</v>
      </c>
      <c r="BB87" s="126">
        <f t="shared" si="137"/>
        <v>39.047020833333328</v>
      </c>
      <c r="BC87" s="126">
        <f t="shared" si="137"/>
        <v>39.047020833333328</v>
      </c>
      <c r="BD87" s="126">
        <f t="shared" si="137"/>
        <v>39.047020833333328</v>
      </c>
      <c r="BE87" s="126">
        <f t="shared" si="137"/>
        <v>39.047020833333328</v>
      </c>
      <c r="BF87" s="126">
        <f t="shared" si="137"/>
        <v>39.047020833333328</v>
      </c>
      <c r="BG87" s="126">
        <f t="shared" si="137"/>
        <v>39.047020833333328</v>
      </c>
      <c r="BH87" s="126">
        <f t="shared" si="137"/>
        <v>39.047020833333328</v>
      </c>
      <c r="BI87" s="126">
        <f t="shared" si="137"/>
        <v>39.047020833333328</v>
      </c>
      <c r="BJ87" s="126">
        <f t="shared" si="137"/>
        <v>39.047020833333328</v>
      </c>
      <c r="BK87" s="126">
        <f t="shared" si="137"/>
        <v>39.437491041666661</v>
      </c>
      <c r="BL87" s="126">
        <f t="shared" si="137"/>
        <v>39.437491041666661</v>
      </c>
      <c r="BM87" s="126">
        <f t="shared" si="137"/>
        <v>39.437491041666661</v>
      </c>
      <c r="BN87" s="126">
        <f t="shared" si="137"/>
        <v>39.437491041666661</v>
      </c>
      <c r="BO87" s="126">
        <f t="shared" si="137"/>
        <v>39.437491041666661</v>
      </c>
      <c r="BP87" s="126">
        <f t="shared" si="137"/>
        <v>39.437491041666661</v>
      </c>
      <c r="BQ87" s="126">
        <f t="shared" si="137"/>
        <v>0</v>
      </c>
      <c r="BR87" s="126">
        <f t="shared" si="137"/>
        <v>0</v>
      </c>
      <c r="BS87" s="126">
        <f t="shared" si="137"/>
        <v>0</v>
      </c>
      <c r="BT87" s="126">
        <f t="shared" si="137"/>
        <v>0</v>
      </c>
      <c r="BU87" s="126">
        <f t="shared" ref="BU87:BY87" si="138">BU41+BU74</f>
        <v>0</v>
      </c>
      <c r="BV87" s="126">
        <f t="shared" si="138"/>
        <v>0</v>
      </c>
      <c r="BW87" s="126">
        <f t="shared" si="138"/>
        <v>0</v>
      </c>
      <c r="BX87" s="126">
        <f t="shared" si="138"/>
        <v>0</v>
      </c>
      <c r="BY87" s="126">
        <f t="shared" si="138"/>
        <v>0</v>
      </c>
    </row>
    <row r="88" spans="2:77" ht="13.5" customHeight="1" x14ac:dyDescent="0.4">
      <c r="D88" s="127" t="str">
        <f>CONCATENATE($B29," 관리비수입 합계")</f>
        <v>지상3층 관리비수입 합계</v>
      </c>
      <c r="E88" s="127"/>
      <c r="F88" s="127"/>
      <c r="G88" s="127"/>
      <c r="H88" s="127">
        <f>H45+H78</f>
        <v>3.3740000000000001</v>
      </c>
      <c r="I88" s="127">
        <f t="shared" ref="I88:BT88" si="139">I45+I78</f>
        <v>3.3740000000000001</v>
      </c>
      <c r="J88" s="127">
        <f t="shared" si="139"/>
        <v>3.3740000000000001</v>
      </c>
      <c r="K88" s="127">
        <f t="shared" si="139"/>
        <v>3.3740000000000001</v>
      </c>
      <c r="L88" s="127">
        <f t="shared" si="139"/>
        <v>3.3740000000000001</v>
      </c>
      <c r="M88" s="127">
        <f t="shared" si="139"/>
        <v>3.3740000000000001</v>
      </c>
      <c r="N88" s="127">
        <f t="shared" si="139"/>
        <v>3.3740000000000001</v>
      </c>
      <c r="O88" s="127">
        <f t="shared" si="139"/>
        <v>3.3740000000000001</v>
      </c>
      <c r="P88" s="127">
        <f t="shared" si="139"/>
        <v>3.3740000000000001</v>
      </c>
      <c r="Q88" s="127">
        <f t="shared" si="139"/>
        <v>3.3740000000000001</v>
      </c>
      <c r="R88" s="127">
        <f t="shared" si="139"/>
        <v>3.3740000000000001</v>
      </c>
      <c r="S88" s="127">
        <f t="shared" si="139"/>
        <v>3.3740000000000001</v>
      </c>
      <c r="T88" s="127">
        <f t="shared" si="139"/>
        <v>3.3740000000000001</v>
      </c>
      <c r="U88" s="127">
        <f t="shared" si="139"/>
        <v>3.3740000000000001</v>
      </c>
      <c r="V88" s="127">
        <f t="shared" si="139"/>
        <v>3.3740000000000001</v>
      </c>
      <c r="W88" s="127">
        <f t="shared" si="139"/>
        <v>3.3740000000000001</v>
      </c>
      <c r="X88" s="127">
        <f t="shared" si="139"/>
        <v>3.3740000000000001</v>
      </c>
      <c r="Y88" s="127">
        <f t="shared" si="139"/>
        <v>3.3740000000000001</v>
      </c>
      <c r="Z88" s="127">
        <f t="shared" si="139"/>
        <v>3.3740000000000001</v>
      </c>
      <c r="AA88" s="127">
        <f t="shared" si="139"/>
        <v>3.3740000000000001</v>
      </c>
      <c r="AB88" s="127">
        <f t="shared" si="139"/>
        <v>3.3740000000000001</v>
      </c>
      <c r="AC88" s="127">
        <f t="shared" si="139"/>
        <v>3.3740000000000001</v>
      </c>
      <c r="AD88" s="127">
        <f t="shared" si="139"/>
        <v>3.3740000000000001</v>
      </c>
      <c r="AE88" s="127">
        <f t="shared" si="139"/>
        <v>3.3740000000000001</v>
      </c>
      <c r="AF88" s="127">
        <f t="shared" si="139"/>
        <v>3.3740000000000001</v>
      </c>
      <c r="AG88" s="127">
        <f t="shared" si="139"/>
        <v>3.3740000000000001</v>
      </c>
      <c r="AH88" s="127">
        <f t="shared" si="139"/>
        <v>3.3740000000000001</v>
      </c>
      <c r="AI88" s="127">
        <f t="shared" si="139"/>
        <v>3.3740000000000001</v>
      </c>
      <c r="AJ88" s="127">
        <f t="shared" si="139"/>
        <v>3.3740000000000001</v>
      </c>
      <c r="AK88" s="127">
        <f t="shared" si="139"/>
        <v>3.3740000000000001</v>
      </c>
      <c r="AL88" s="127">
        <f t="shared" si="139"/>
        <v>0</v>
      </c>
      <c r="AM88" s="127">
        <f t="shared" si="139"/>
        <v>3.3740000000000001</v>
      </c>
      <c r="AN88" s="127">
        <f t="shared" si="139"/>
        <v>3.3740000000000001</v>
      </c>
      <c r="AO88" s="127">
        <f t="shared" si="139"/>
        <v>3.3740000000000001</v>
      </c>
      <c r="AP88" s="127">
        <f t="shared" si="139"/>
        <v>3.3740000000000001</v>
      </c>
      <c r="AQ88" s="127">
        <f t="shared" si="139"/>
        <v>3.3740000000000001</v>
      </c>
      <c r="AR88" s="127">
        <f t="shared" si="139"/>
        <v>3.3740000000000001</v>
      </c>
      <c r="AS88" s="127">
        <f t="shared" si="139"/>
        <v>3.3740000000000001</v>
      </c>
      <c r="AT88" s="127">
        <f t="shared" si="139"/>
        <v>3.3740000000000001</v>
      </c>
      <c r="AU88" s="127">
        <f t="shared" si="139"/>
        <v>3.3740000000000001</v>
      </c>
      <c r="AV88" s="127">
        <f t="shared" si="139"/>
        <v>3.3740000000000001</v>
      </c>
      <c r="AW88" s="127">
        <f t="shared" si="139"/>
        <v>3.3740000000000001</v>
      </c>
      <c r="AX88" s="127">
        <f t="shared" si="139"/>
        <v>3.3740000000000001</v>
      </c>
      <c r="AY88" s="127">
        <f t="shared" si="139"/>
        <v>3.3740000000000001</v>
      </c>
      <c r="AZ88" s="127">
        <f t="shared" si="139"/>
        <v>3.3740000000000001</v>
      </c>
      <c r="BA88" s="127">
        <f t="shared" si="139"/>
        <v>3.3740000000000001</v>
      </c>
      <c r="BB88" s="127">
        <f t="shared" si="139"/>
        <v>3.3740000000000001</v>
      </c>
      <c r="BC88" s="127">
        <f t="shared" si="139"/>
        <v>3.3740000000000001</v>
      </c>
      <c r="BD88" s="127">
        <f t="shared" si="139"/>
        <v>3.3740000000000001</v>
      </c>
      <c r="BE88" s="127">
        <f t="shared" si="139"/>
        <v>3.3740000000000001</v>
      </c>
      <c r="BF88" s="127">
        <f t="shared" si="139"/>
        <v>3.3740000000000001</v>
      </c>
      <c r="BG88" s="127">
        <f t="shared" si="139"/>
        <v>3.3740000000000001</v>
      </c>
      <c r="BH88" s="127">
        <f t="shared" si="139"/>
        <v>3.3740000000000001</v>
      </c>
      <c r="BI88" s="127">
        <f t="shared" si="139"/>
        <v>3.3740000000000001</v>
      </c>
      <c r="BJ88" s="127">
        <f t="shared" si="139"/>
        <v>3.3740000000000001</v>
      </c>
      <c r="BK88" s="127">
        <f t="shared" si="139"/>
        <v>3.3740000000000001</v>
      </c>
      <c r="BL88" s="127">
        <f t="shared" si="139"/>
        <v>3.3740000000000001</v>
      </c>
      <c r="BM88" s="127">
        <f t="shared" si="139"/>
        <v>3.3740000000000001</v>
      </c>
      <c r="BN88" s="127">
        <f t="shared" si="139"/>
        <v>3.3740000000000001</v>
      </c>
      <c r="BO88" s="127">
        <f t="shared" si="139"/>
        <v>3.3740000000000001</v>
      </c>
      <c r="BP88" s="127">
        <f t="shared" si="139"/>
        <v>3.3740000000000001</v>
      </c>
      <c r="BQ88" s="127">
        <f t="shared" si="139"/>
        <v>0</v>
      </c>
      <c r="BR88" s="127">
        <f t="shared" si="139"/>
        <v>0</v>
      </c>
      <c r="BS88" s="127">
        <f t="shared" si="139"/>
        <v>0</v>
      </c>
      <c r="BT88" s="127">
        <f t="shared" si="139"/>
        <v>0</v>
      </c>
      <c r="BU88" s="127">
        <f t="shared" ref="BU88:BY88" si="140">BU45+BU78</f>
        <v>0</v>
      </c>
      <c r="BV88" s="127">
        <f t="shared" si="140"/>
        <v>0</v>
      </c>
      <c r="BW88" s="127">
        <f t="shared" si="140"/>
        <v>0</v>
      </c>
      <c r="BX88" s="127">
        <f t="shared" si="140"/>
        <v>0</v>
      </c>
      <c r="BY88" s="127">
        <f t="shared" si="140"/>
        <v>0</v>
      </c>
    </row>
    <row r="89" spans="2:77" ht="13.5" customHeight="1" x14ac:dyDescent="0.4">
      <c r="D89" s="127" t="str">
        <f>CONCATENATE($B29," 보증금 현금흐름 합계")</f>
        <v>지상3층 보증금 현금흐름 합계</v>
      </c>
      <c r="E89" s="127"/>
      <c r="F89" s="127"/>
      <c r="G89" s="127"/>
      <c r="H89" s="127">
        <f>SUM(SUM(H49:H50),SUM(H82:H83))</f>
        <v>0</v>
      </c>
      <c r="I89" s="127">
        <f t="shared" ref="I89:BT89" si="141">SUM(SUM(I49:I50),SUM(I82:I83))</f>
        <v>0</v>
      </c>
      <c r="J89" s="127">
        <f t="shared" si="141"/>
        <v>0</v>
      </c>
      <c r="K89" s="127">
        <f t="shared" si="141"/>
        <v>0</v>
      </c>
      <c r="L89" s="127">
        <f t="shared" si="141"/>
        <v>0</v>
      </c>
      <c r="M89" s="127">
        <f t="shared" si="141"/>
        <v>0</v>
      </c>
      <c r="N89" s="127">
        <f t="shared" si="141"/>
        <v>0</v>
      </c>
      <c r="O89" s="127">
        <f t="shared" si="141"/>
        <v>0</v>
      </c>
      <c r="P89" s="127">
        <f t="shared" si="141"/>
        <v>0</v>
      </c>
      <c r="Q89" s="127">
        <f t="shared" si="141"/>
        <v>0</v>
      </c>
      <c r="R89" s="127">
        <f t="shared" si="141"/>
        <v>0</v>
      </c>
      <c r="S89" s="127">
        <f t="shared" si="141"/>
        <v>0</v>
      </c>
      <c r="T89" s="127">
        <f t="shared" si="141"/>
        <v>0</v>
      </c>
      <c r="U89" s="127">
        <f t="shared" si="141"/>
        <v>0</v>
      </c>
      <c r="V89" s="127">
        <f t="shared" si="141"/>
        <v>0</v>
      </c>
      <c r="W89" s="127">
        <f t="shared" si="141"/>
        <v>0</v>
      </c>
      <c r="X89" s="127">
        <f t="shared" si="141"/>
        <v>0</v>
      </c>
      <c r="Y89" s="127">
        <f t="shared" si="141"/>
        <v>0</v>
      </c>
      <c r="Z89" s="127">
        <f t="shared" si="141"/>
        <v>0</v>
      </c>
      <c r="AA89" s="127">
        <f t="shared" si="141"/>
        <v>0</v>
      </c>
      <c r="AB89" s="127">
        <f t="shared" si="141"/>
        <v>0</v>
      </c>
      <c r="AC89" s="127">
        <f t="shared" si="141"/>
        <v>0</v>
      </c>
      <c r="AD89" s="127">
        <f t="shared" si="141"/>
        <v>0</v>
      </c>
      <c r="AE89" s="127">
        <f t="shared" si="141"/>
        <v>0</v>
      </c>
      <c r="AF89" s="127">
        <f t="shared" si="141"/>
        <v>0</v>
      </c>
      <c r="AG89" s="127">
        <f t="shared" si="141"/>
        <v>0</v>
      </c>
      <c r="AH89" s="127">
        <f t="shared" si="141"/>
        <v>0</v>
      </c>
      <c r="AI89" s="127">
        <f t="shared" si="141"/>
        <v>0</v>
      </c>
      <c r="AJ89" s="127">
        <f t="shared" si="141"/>
        <v>0</v>
      </c>
      <c r="AK89" s="127">
        <f t="shared" si="141"/>
        <v>-242.928</v>
      </c>
      <c r="AL89" s="127">
        <f t="shared" si="141"/>
        <v>0</v>
      </c>
      <c r="AM89" s="127">
        <f t="shared" si="141"/>
        <v>253.04999999999998</v>
      </c>
      <c r="AN89" s="127">
        <f t="shared" si="141"/>
        <v>0</v>
      </c>
      <c r="AO89" s="127">
        <f t="shared" si="141"/>
        <v>0</v>
      </c>
      <c r="AP89" s="127">
        <f t="shared" si="141"/>
        <v>0</v>
      </c>
      <c r="AQ89" s="127">
        <f t="shared" si="141"/>
        <v>0</v>
      </c>
      <c r="AR89" s="127">
        <f t="shared" si="141"/>
        <v>0</v>
      </c>
      <c r="AS89" s="127">
        <f t="shared" si="141"/>
        <v>0</v>
      </c>
      <c r="AT89" s="127">
        <f t="shared" si="141"/>
        <v>0</v>
      </c>
      <c r="AU89" s="127">
        <f t="shared" si="141"/>
        <v>0</v>
      </c>
      <c r="AV89" s="127">
        <f t="shared" si="141"/>
        <v>0</v>
      </c>
      <c r="AW89" s="127">
        <f t="shared" si="141"/>
        <v>0</v>
      </c>
      <c r="AX89" s="127">
        <f t="shared" si="141"/>
        <v>0</v>
      </c>
      <c r="AY89" s="127">
        <f t="shared" si="141"/>
        <v>0</v>
      </c>
      <c r="AZ89" s="127">
        <f t="shared" si="141"/>
        <v>0</v>
      </c>
      <c r="BA89" s="127">
        <f t="shared" si="141"/>
        <v>0</v>
      </c>
      <c r="BB89" s="127">
        <f t="shared" si="141"/>
        <v>0</v>
      </c>
      <c r="BC89" s="127">
        <f t="shared" si="141"/>
        <v>0</v>
      </c>
      <c r="BD89" s="127">
        <f t="shared" si="141"/>
        <v>0</v>
      </c>
      <c r="BE89" s="127">
        <f t="shared" si="141"/>
        <v>0</v>
      </c>
      <c r="BF89" s="127">
        <f t="shared" si="141"/>
        <v>0</v>
      </c>
      <c r="BG89" s="127">
        <f t="shared" si="141"/>
        <v>0</v>
      </c>
      <c r="BH89" s="127">
        <f t="shared" si="141"/>
        <v>0</v>
      </c>
      <c r="BI89" s="127">
        <f t="shared" si="141"/>
        <v>0</v>
      </c>
      <c r="BJ89" s="127">
        <f t="shared" si="141"/>
        <v>0</v>
      </c>
      <c r="BK89" s="127">
        <f t="shared" si="141"/>
        <v>0</v>
      </c>
      <c r="BL89" s="127">
        <f t="shared" si="141"/>
        <v>0</v>
      </c>
      <c r="BM89" s="127">
        <f t="shared" si="141"/>
        <v>0</v>
      </c>
      <c r="BN89" s="127">
        <f t="shared" si="141"/>
        <v>0</v>
      </c>
      <c r="BO89" s="127">
        <f t="shared" si="141"/>
        <v>0</v>
      </c>
      <c r="BP89" s="127">
        <f t="shared" si="141"/>
        <v>-253.04999999999998</v>
      </c>
      <c r="BQ89" s="127">
        <f t="shared" si="141"/>
        <v>0</v>
      </c>
      <c r="BR89" s="127">
        <f t="shared" si="141"/>
        <v>0</v>
      </c>
      <c r="BS89" s="127">
        <f t="shared" si="141"/>
        <v>0</v>
      </c>
      <c r="BT89" s="127">
        <f t="shared" si="141"/>
        <v>0</v>
      </c>
      <c r="BU89" s="127">
        <f t="shared" ref="BU89:BY89" si="142">SUM(SUM(BU49:BU50),SUM(BU82:BU83))</f>
        <v>0</v>
      </c>
      <c r="BV89" s="127">
        <f t="shared" si="142"/>
        <v>0</v>
      </c>
      <c r="BW89" s="127">
        <f t="shared" si="142"/>
        <v>0</v>
      </c>
      <c r="BX89" s="127">
        <f t="shared" si="142"/>
        <v>0</v>
      </c>
      <c r="BY89" s="127">
        <f t="shared" si="142"/>
        <v>0</v>
      </c>
    </row>
    <row r="91" spans="2:77" ht="13.5" customHeight="1" x14ac:dyDescent="0.4">
      <c r="B91" s="4" t="str">
        <f>'A&amp;R'!C37</f>
        <v>지상2층</v>
      </c>
    </row>
    <row r="92" spans="2:77" ht="13.5" customHeight="1" x14ac:dyDescent="0.4">
      <c r="C92" s="4" t="s">
        <v>155</v>
      </c>
    </row>
    <row r="93" spans="2:77" s="95" customFormat="1" ht="13.5" customHeight="1" x14ac:dyDescent="0.4">
      <c r="F93" s="95" t="s">
        <v>156</v>
      </c>
      <c r="H93" s="95">
        <f>(H$14&lt;=$F94)*1</f>
        <v>1</v>
      </c>
      <c r="I93" s="95">
        <f t="shared" ref="I93:BT93" si="143">(I$14&lt;=$F94)*1</f>
        <v>1</v>
      </c>
      <c r="J93" s="95">
        <f t="shared" si="143"/>
        <v>1</v>
      </c>
      <c r="K93" s="95">
        <f t="shared" si="143"/>
        <v>1</v>
      </c>
      <c r="L93" s="95">
        <f t="shared" si="143"/>
        <v>1</v>
      </c>
      <c r="M93" s="95">
        <f t="shared" si="143"/>
        <v>1</v>
      </c>
      <c r="N93" s="95">
        <f t="shared" si="143"/>
        <v>1</v>
      </c>
      <c r="O93" s="95">
        <f t="shared" si="143"/>
        <v>1</v>
      </c>
      <c r="P93" s="95">
        <f t="shared" si="143"/>
        <v>1</v>
      </c>
      <c r="Q93" s="95">
        <f t="shared" si="143"/>
        <v>1</v>
      </c>
      <c r="R93" s="95">
        <f t="shared" si="143"/>
        <v>1</v>
      </c>
      <c r="S93" s="95">
        <f t="shared" si="143"/>
        <v>1</v>
      </c>
      <c r="T93" s="95">
        <f t="shared" si="143"/>
        <v>1</v>
      </c>
      <c r="U93" s="95">
        <f t="shared" si="143"/>
        <v>1</v>
      </c>
      <c r="V93" s="95">
        <f t="shared" si="143"/>
        <v>1</v>
      </c>
      <c r="W93" s="95">
        <f t="shared" si="143"/>
        <v>1</v>
      </c>
      <c r="X93" s="95">
        <f t="shared" si="143"/>
        <v>1</v>
      </c>
      <c r="Y93" s="95">
        <f t="shared" si="143"/>
        <v>1</v>
      </c>
      <c r="Z93" s="95">
        <f t="shared" si="143"/>
        <v>1</v>
      </c>
      <c r="AA93" s="95">
        <f t="shared" si="143"/>
        <v>1</v>
      </c>
      <c r="AB93" s="95">
        <f t="shared" si="143"/>
        <v>1</v>
      </c>
      <c r="AC93" s="95">
        <f t="shared" si="143"/>
        <v>1</v>
      </c>
      <c r="AD93" s="95">
        <f t="shared" si="143"/>
        <v>1</v>
      </c>
      <c r="AE93" s="95">
        <f t="shared" si="143"/>
        <v>1</v>
      </c>
      <c r="AF93" s="95">
        <f t="shared" si="143"/>
        <v>1</v>
      </c>
      <c r="AG93" s="95">
        <f t="shared" si="143"/>
        <v>1</v>
      </c>
      <c r="AH93" s="95">
        <f t="shared" si="143"/>
        <v>1</v>
      </c>
      <c r="AI93" s="95">
        <f t="shared" si="143"/>
        <v>1</v>
      </c>
      <c r="AJ93" s="95">
        <f t="shared" si="143"/>
        <v>1</v>
      </c>
      <c r="AK93" s="95">
        <f t="shared" si="143"/>
        <v>1</v>
      </c>
      <c r="AL93" s="95">
        <f t="shared" si="143"/>
        <v>0</v>
      </c>
      <c r="AM93" s="95">
        <f t="shared" si="143"/>
        <v>0</v>
      </c>
      <c r="AN93" s="95">
        <f t="shared" si="143"/>
        <v>0</v>
      </c>
      <c r="AO93" s="95">
        <f t="shared" si="143"/>
        <v>0</v>
      </c>
      <c r="AP93" s="95">
        <f t="shared" si="143"/>
        <v>0</v>
      </c>
      <c r="AQ93" s="95">
        <f t="shared" si="143"/>
        <v>0</v>
      </c>
      <c r="AR93" s="95">
        <f t="shared" si="143"/>
        <v>0</v>
      </c>
      <c r="AS93" s="95">
        <f t="shared" si="143"/>
        <v>0</v>
      </c>
      <c r="AT93" s="95">
        <f t="shared" si="143"/>
        <v>0</v>
      </c>
      <c r="AU93" s="95">
        <f t="shared" si="143"/>
        <v>0</v>
      </c>
      <c r="AV93" s="95">
        <f t="shared" si="143"/>
        <v>0</v>
      </c>
      <c r="AW93" s="95">
        <f t="shared" si="143"/>
        <v>0</v>
      </c>
      <c r="AX93" s="95">
        <f t="shared" si="143"/>
        <v>0</v>
      </c>
      <c r="AY93" s="95">
        <f t="shared" si="143"/>
        <v>0</v>
      </c>
      <c r="AZ93" s="95">
        <f t="shared" si="143"/>
        <v>0</v>
      </c>
      <c r="BA93" s="95">
        <f t="shared" si="143"/>
        <v>0</v>
      </c>
      <c r="BB93" s="95">
        <f t="shared" si="143"/>
        <v>0</v>
      </c>
      <c r="BC93" s="95">
        <f t="shared" si="143"/>
        <v>0</v>
      </c>
      <c r="BD93" s="95">
        <f t="shared" si="143"/>
        <v>0</v>
      </c>
      <c r="BE93" s="95">
        <f t="shared" si="143"/>
        <v>0</v>
      </c>
      <c r="BF93" s="95">
        <f t="shared" si="143"/>
        <v>0</v>
      </c>
      <c r="BG93" s="95">
        <f t="shared" si="143"/>
        <v>0</v>
      </c>
      <c r="BH93" s="95">
        <f t="shared" si="143"/>
        <v>0</v>
      </c>
      <c r="BI93" s="95">
        <f t="shared" si="143"/>
        <v>0</v>
      </c>
      <c r="BJ93" s="95">
        <f t="shared" si="143"/>
        <v>0</v>
      </c>
      <c r="BK93" s="95">
        <f t="shared" si="143"/>
        <v>0</v>
      </c>
      <c r="BL93" s="95">
        <f t="shared" si="143"/>
        <v>0</v>
      </c>
      <c r="BM93" s="95">
        <f t="shared" si="143"/>
        <v>0</v>
      </c>
      <c r="BN93" s="95">
        <f t="shared" si="143"/>
        <v>0</v>
      </c>
      <c r="BO93" s="95">
        <f t="shared" si="143"/>
        <v>0</v>
      </c>
      <c r="BP93" s="95">
        <f t="shared" si="143"/>
        <v>0</v>
      </c>
      <c r="BQ93" s="95">
        <f t="shared" si="143"/>
        <v>0</v>
      </c>
      <c r="BR93" s="95">
        <f t="shared" si="143"/>
        <v>0</v>
      </c>
      <c r="BS93" s="95">
        <f t="shared" si="143"/>
        <v>0</v>
      </c>
      <c r="BT93" s="95">
        <f t="shared" si="143"/>
        <v>0</v>
      </c>
      <c r="BU93" s="95">
        <f t="shared" ref="BU93:BY93" si="144">(BU$14&lt;=$F94)*1</f>
        <v>0</v>
      </c>
      <c r="BV93" s="95">
        <f t="shared" si="144"/>
        <v>0</v>
      </c>
      <c r="BW93" s="95">
        <f t="shared" si="144"/>
        <v>0</v>
      </c>
      <c r="BX93" s="95">
        <f t="shared" si="144"/>
        <v>0</v>
      </c>
      <c r="BY93" s="95">
        <f t="shared" si="144"/>
        <v>0</v>
      </c>
    </row>
    <row r="94" spans="2:77" ht="13.5" customHeight="1" x14ac:dyDescent="0.4">
      <c r="E94" s="103" t="s">
        <v>157</v>
      </c>
      <c r="F94" s="104">
        <f>VLOOKUP($B91,'A&amp;R'!$C$36:$N$41,6,0)</f>
        <v>46265</v>
      </c>
    </row>
    <row r="95" spans="2:77" ht="13.5" customHeight="1" x14ac:dyDescent="0.4">
      <c r="E95" s="105" t="s">
        <v>158</v>
      </c>
      <c r="F95" s="106">
        <f>VLOOKUP($B91,'A&amp;R'!$C$36:$N$41,8,0)</f>
        <v>12000</v>
      </c>
    </row>
    <row r="96" spans="2:77" ht="13.5" customHeight="1" x14ac:dyDescent="0.4">
      <c r="E96" s="105" t="s">
        <v>159</v>
      </c>
      <c r="F96" s="107">
        <f>VLOOKUP($B91,'A&amp;R'!$C$36:$N$41,12,0)</f>
        <v>0</v>
      </c>
    </row>
    <row r="97" spans="4:77" ht="13.5" customHeight="1" x14ac:dyDescent="0.4">
      <c r="E97" s="105" t="s">
        <v>160</v>
      </c>
      <c r="F97" s="108">
        <f>VLOOKUP($B91,'A&amp;R'!$C$36:$N$41,4,0)</f>
        <v>562</v>
      </c>
    </row>
    <row r="98" spans="4:77" ht="13.5" customHeight="1" x14ac:dyDescent="0.4">
      <c r="E98" s="105" t="s">
        <v>161</v>
      </c>
      <c r="F98" s="106">
        <f>VLOOKUP($B91,'A&amp;R'!$C$36:$N$41,10,0)</f>
        <v>0</v>
      </c>
    </row>
    <row r="99" spans="4:77" ht="13.5" customHeight="1" x14ac:dyDescent="0.4">
      <c r="E99" s="109" t="s">
        <v>76</v>
      </c>
      <c r="F99" s="110">
        <f>VLOOKUP($B91,'A&amp;R'!$C$36:$N$41,7,0)</f>
        <v>40.463999999999999</v>
      </c>
    </row>
    <row r="100" spans="4:77" ht="13.5" customHeight="1" x14ac:dyDescent="0.4">
      <c r="D100" s="2" t="s">
        <v>162</v>
      </c>
    </row>
    <row r="101" spans="4:77" ht="13.5" customHeight="1" x14ac:dyDescent="0.4">
      <c r="E101" s="46" t="s">
        <v>163</v>
      </c>
      <c r="F101" s="47"/>
      <c r="G101" s="47"/>
      <c r="H101" s="47">
        <f>$F95*H93</f>
        <v>12000</v>
      </c>
      <c r="I101" s="47">
        <f t="shared" ref="I101:BT101" si="145">$F95*I93</f>
        <v>12000</v>
      </c>
      <c r="J101" s="47">
        <f t="shared" si="145"/>
        <v>12000</v>
      </c>
      <c r="K101" s="47">
        <f t="shared" si="145"/>
        <v>12000</v>
      </c>
      <c r="L101" s="47">
        <f t="shared" si="145"/>
        <v>12000</v>
      </c>
      <c r="M101" s="47">
        <f t="shared" si="145"/>
        <v>12000</v>
      </c>
      <c r="N101" s="47">
        <f t="shared" si="145"/>
        <v>12000</v>
      </c>
      <c r="O101" s="47">
        <f t="shared" si="145"/>
        <v>12000</v>
      </c>
      <c r="P101" s="47">
        <f t="shared" si="145"/>
        <v>12000</v>
      </c>
      <c r="Q101" s="47">
        <f t="shared" si="145"/>
        <v>12000</v>
      </c>
      <c r="R101" s="47">
        <f t="shared" si="145"/>
        <v>12000</v>
      </c>
      <c r="S101" s="47">
        <f t="shared" si="145"/>
        <v>12000</v>
      </c>
      <c r="T101" s="47">
        <f t="shared" si="145"/>
        <v>12000</v>
      </c>
      <c r="U101" s="47">
        <f t="shared" si="145"/>
        <v>12000</v>
      </c>
      <c r="V101" s="47">
        <f t="shared" si="145"/>
        <v>12000</v>
      </c>
      <c r="W101" s="47">
        <f t="shared" si="145"/>
        <v>12000</v>
      </c>
      <c r="X101" s="47">
        <f t="shared" si="145"/>
        <v>12000</v>
      </c>
      <c r="Y101" s="47">
        <f t="shared" si="145"/>
        <v>12000</v>
      </c>
      <c r="Z101" s="47">
        <f t="shared" si="145"/>
        <v>12000</v>
      </c>
      <c r="AA101" s="47">
        <f t="shared" si="145"/>
        <v>12000</v>
      </c>
      <c r="AB101" s="47">
        <f t="shared" si="145"/>
        <v>12000</v>
      </c>
      <c r="AC101" s="47">
        <f t="shared" si="145"/>
        <v>12000</v>
      </c>
      <c r="AD101" s="47">
        <f t="shared" si="145"/>
        <v>12000</v>
      </c>
      <c r="AE101" s="47">
        <f t="shared" si="145"/>
        <v>12000</v>
      </c>
      <c r="AF101" s="47">
        <f t="shared" si="145"/>
        <v>12000</v>
      </c>
      <c r="AG101" s="47">
        <f t="shared" si="145"/>
        <v>12000</v>
      </c>
      <c r="AH101" s="47">
        <f t="shared" si="145"/>
        <v>12000</v>
      </c>
      <c r="AI101" s="47">
        <f t="shared" si="145"/>
        <v>12000</v>
      </c>
      <c r="AJ101" s="47">
        <f t="shared" si="145"/>
        <v>12000</v>
      </c>
      <c r="AK101" s="47">
        <f t="shared" si="145"/>
        <v>12000</v>
      </c>
      <c r="AL101" s="47">
        <f t="shared" si="145"/>
        <v>0</v>
      </c>
      <c r="AM101" s="47">
        <f t="shared" si="145"/>
        <v>0</v>
      </c>
      <c r="AN101" s="47">
        <f t="shared" si="145"/>
        <v>0</v>
      </c>
      <c r="AO101" s="47">
        <f t="shared" si="145"/>
        <v>0</v>
      </c>
      <c r="AP101" s="47">
        <f t="shared" si="145"/>
        <v>0</v>
      </c>
      <c r="AQ101" s="47">
        <f t="shared" si="145"/>
        <v>0</v>
      </c>
      <c r="AR101" s="47">
        <f t="shared" si="145"/>
        <v>0</v>
      </c>
      <c r="AS101" s="47">
        <f t="shared" si="145"/>
        <v>0</v>
      </c>
      <c r="AT101" s="47">
        <f t="shared" si="145"/>
        <v>0</v>
      </c>
      <c r="AU101" s="47">
        <f t="shared" si="145"/>
        <v>0</v>
      </c>
      <c r="AV101" s="47">
        <f t="shared" si="145"/>
        <v>0</v>
      </c>
      <c r="AW101" s="47">
        <f t="shared" si="145"/>
        <v>0</v>
      </c>
      <c r="AX101" s="47">
        <f t="shared" si="145"/>
        <v>0</v>
      </c>
      <c r="AY101" s="47">
        <f t="shared" si="145"/>
        <v>0</v>
      </c>
      <c r="AZ101" s="47">
        <f t="shared" si="145"/>
        <v>0</v>
      </c>
      <c r="BA101" s="47">
        <f t="shared" si="145"/>
        <v>0</v>
      </c>
      <c r="BB101" s="47">
        <f t="shared" si="145"/>
        <v>0</v>
      </c>
      <c r="BC101" s="47">
        <f t="shared" si="145"/>
        <v>0</v>
      </c>
      <c r="BD101" s="47">
        <f t="shared" si="145"/>
        <v>0</v>
      </c>
      <c r="BE101" s="47">
        <f t="shared" si="145"/>
        <v>0</v>
      </c>
      <c r="BF101" s="47">
        <f t="shared" si="145"/>
        <v>0</v>
      </c>
      <c r="BG101" s="47">
        <f t="shared" si="145"/>
        <v>0</v>
      </c>
      <c r="BH101" s="47">
        <f t="shared" si="145"/>
        <v>0</v>
      </c>
      <c r="BI101" s="47">
        <f t="shared" si="145"/>
        <v>0</v>
      </c>
      <c r="BJ101" s="47">
        <f t="shared" si="145"/>
        <v>0</v>
      </c>
      <c r="BK101" s="47">
        <f t="shared" si="145"/>
        <v>0</v>
      </c>
      <c r="BL101" s="47">
        <f t="shared" si="145"/>
        <v>0</v>
      </c>
      <c r="BM101" s="47">
        <f t="shared" si="145"/>
        <v>0</v>
      </c>
      <c r="BN101" s="47">
        <f t="shared" si="145"/>
        <v>0</v>
      </c>
      <c r="BO101" s="47">
        <f t="shared" si="145"/>
        <v>0</v>
      </c>
      <c r="BP101" s="47">
        <f t="shared" si="145"/>
        <v>0</v>
      </c>
      <c r="BQ101" s="47">
        <f t="shared" si="145"/>
        <v>0</v>
      </c>
      <c r="BR101" s="47">
        <f t="shared" si="145"/>
        <v>0</v>
      </c>
      <c r="BS101" s="47">
        <f t="shared" si="145"/>
        <v>0</v>
      </c>
      <c r="BT101" s="47">
        <f t="shared" si="145"/>
        <v>0</v>
      </c>
      <c r="BU101" s="47">
        <f t="shared" ref="BU101:BY101" si="146">$F95*BU93</f>
        <v>0</v>
      </c>
      <c r="BV101" s="47">
        <f t="shared" si="146"/>
        <v>0</v>
      </c>
      <c r="BW101" s="47">
        <f t="shared" si="146"/>
        <v>0</v>
      </c>
      <c r="BX101" s="47">
        <f t="shared" si="146"/>
        <v>0</v>
      </c>
      <c r="BY101" s="65">
        <f t="shared" si="146"/>
        <v>0</v>
      </c>
    </row>
    <row r="102" spans="4:77" ht="13.5" customHeight="1" x14ac:dyDescent="0.4">
      <c r="E102" s="44" t="s">
        <v>164</v>
      </c>
      <c r="F102" s="45"/>
      <c r="G102" s="45"/>
      <c r="H102" s="45">
        <f>H101*((12-$F96)/12)</f>
        <v>12000</v>
      </c>
      <c r="I102" s="45">
        <f t="shared" ref="I102:BT102" si="147">I101*((12-$F96)/12)</f>
        <v>12000</v>
      </c>
      <c r="J102" s="45">
        <f t="shared" si="147"/>
        <v>12000</v>
      </c>
      <c r="K102" s="45">
        <f t="shared" si="147"/>
        <v>12000</v>
      </c>
      <c r="L102" s="45">
        <f t="shared" si="147"/>
        <v>12000</v>
      </c>
      <c r="M102" s="45">
        <f t="shared" si="147"/>
        <v>12000</v>
      </c>
      <c r="N102" s="45">
        <f t="shared" si="147"/>
        <v>12000</v>
      </c>
      <c r="O102" s="45">
        <f t="shared" si="147"/>
        <v>12000</v>
      </c>
      <c r="P102" s="45">
        <f t="shared" si="147"/>
        <v>12000</v>
      </c>
      <c r="Q102" s="45">
        <f t="shared" si="147"/>
        <v>12000</v>
      </c>
      <c r="R102" s="45">
        <f t="shared" si="147"/>
        <v>12000</v>
      </c>
      <c r="S102" s="45">
        <f t="shared" si="147"/>
        <v>12000</v>
      </c>
      <c r="T102" s="45">
        <f t="shared" si="147"/>
        <v>12000</v>
      </c>
      <c r="U102" s="45">
        <f t="shared" si="147"/>
        <v>12000</v>
      </c>
      <c r="V102" s="45">
        <f t="shared" si="147"/>
        <v>12000</v>
      </c>
      <c r="W102" s="45">
        <f t="shared" si="147"/>
        <v>12000</v>
      </c>
      <c r="X102" s="45">
        <f t="shared" si="147"/>
        <v>12000</v>
      </c>
      <c r="Y102" s="45">
        <f t="shared" si="147"/>
        <v>12000</v>
      </c>
      <c r="Z102" s="45">
        <f t="shared" si="147"/>
        <v>12000</v>
      </c>
      <c r="AA102" s="45">
        <f t="shared" si="147"/>
        <v>12000</v>
      </c>
      <c r="AB102" s="45">
        <f t="shared" si="147"/>
        <v>12000</v>
      </c>
      <c r="AC102" s="45">
        <f t="shared" si="147"/>
        <v>12000</v>
      </c>
      <c r="AD102" s="45">
        <f t="shared" si="147"/>
        <v>12000</v>
      </c>
      <c r="AE102" s="45">
        <f t="shared" si="147"/>
        <v>12000</v>
      </c>
      <c r="AF102" s="45">
        <f t="shared" si="147"/>
        <v>12000</v>
      </c>
      <c r="AG102" s="45">
        <f t="shared" si="147"/>
        <v>12000</v>
      </c>
      <c r="AH102" s="45">
        <f t="shared" si="147"/>
        <v>12000</v>
      </c>
      <c r="AI102" s="45">
        <f t="shared" si="147"/>
        <v>12000</v>
      </c>
      <c r="AJ102" s="45">
        <f t="shared" si="147"/>
        <v>12000</v>
      </c>
      <c r="AK102" s="45">
        <f t="shared" si="147"/>
        <v>12000</v>
      </c>
      <c r="AL102" s="45">
        <f t="shared" si="147"/>
        <v>0</v>
      </c>
      <c r="AM102" s="45">
        <f t="shared" si="147"/>
        <v>0</v>
      </c>
      <c r="AN102" s="45">
        <f t="shared" si="147"/>
        <v>0</v>
      </c>
      <c r="AO102" s="45">
        <f t="shared" si="147"/>
        <v>0</v>
      </c>
      <c r="AP102" s="45">
        <f t="shared" si="147"/>
        <v>0</v>
      </c>
      <c r="AQ102" s="45">
        <f t="shared" si="147"/>
        <v>0</v>
      </c>
      <c r="AR102" s="45">
        <f t="shared" si="147"/>
        <v>0</v>
      </c>
      <c r="AS102" s="45">
        <f t="shared" si="147"/>
        <v>0</v>
      </c>
      <c r="AT102" s="45">
        <f t="shared" si="147"/>
        <v>0</v>
      </c>
      <c r="AU102" s="45">
        <f t="shared" si="147"/>
        <v>0</v>
      </c>
      <c r="AV102" s="45">
        <f t="shared" si="147"/>
        <v>0</v>
      </c>
      <c r="AW102" s="45">
        <f t="shared" si="147"/>
        <v>0</v>
      </c>
      <c r="AX102" s="45">
        <f t="shared" si="147"/>
        <v>0</v>
      </c>
      <c r="AY102" s="45">
        <f t="shared" si="147"/>
        <v>0</v>
      </c>
      <c r="AZ102" s="45">
        <f t="shared" si="147"/>
        <v>0</v>
      </c>
      <c r="BA102" s="45">
        <f t="shared" si="147"/>
        <v>0</v>
      </c>
      <c r="BB102" s="45">
        <f t="shared" si="147"/>
        <v>0</v>
      </c>
      <c r="BC102" s="45">
        <f t="shared" si="147"/>
        <v>0</v>
      </c>
      <c r="BD102" s="45">
        <f t="shared" si="147"/>
        <v>0</v>
      </c>
      <c r="BE102" s="45">
        <f t="shared" si="147"/>
        <v>0</v>
      </c>
      <c r="BF102" s="45">
        <f t="shared" si="147"/>
        <v>0</v>
      </c>
      <c r="BG102" s="45">
        <f t="shared" si="147"/>
        <v>0</v>
      </c>
      <c r="BH102" s="45">
        <f t="shared" si="147"/>
        <v>0</v>
      </c>
      <c r="BI102" s="45">
        <f t="shared" si="147"/>
        <v>0</v>
      </c>
      <c r="BJ102" s="45">
        <f t="shared" si="147"/>
        <v>0</v>
      </c>
      <c r="BK102" s="45">
        <f t="shared" si="147"/>
        <v>0</v>
      </c>
      <c r="BL102" s="45">
        <f t="shared" si="147"/>
        <v>0</v>
      </c>
      <c r="BM102" s="45">
        <f t="shared" si="147"/>
        <v>0</v>
      </c>
      <c r="BN102" s="45">
        <f t="shared" si="147"/>
        <v>0</v>
      </c>
      <c r="BO102" s="45">
        <f t="shared" si="147"/>
        <v>0</v>
      </c>
      <c r="BP102" s="45">
        <f t="shared" si="147"/>
        <v>0</v>
      </c>
      <c r="BQ102" s="45">
        <f t="shared" si="147"/>
        <v>0</v>
      </c>
      <c r="BR102" s="45">
        <f t="shared" si="147"/>
        <v>0</v>
      </c>
      <c r="BS102" s="45">
        <f t="shared" si="147"/>
        <v>0</v>
      </c>
      <c r="BT102" s="45">
        <f t="shared" si="147"/>
        <v>0</v>
      </c>
      <c r="BU102" s="45">
        <f t="shared" ref="BU102:BY102" si="148">BU101*((12-$F96)/12)</f>
        <v>0</v>
      </c>
      <c r="BV102" s="45">
        <f t="shared" si="148"/>
        <v>0</v>
      </c>
      <c r="BW102" s="45">
        <f t="shared" si="148"/>
        <v>0</v>
      </c>
      <c r="BX102" s="45">
        <f t="shared" si="148"/>
        <v>0</v>
      </c>
      <c r="BY102" s="48">
        <f t="shared" si="148"/>
        <v>0</v>
      </c>
    </row>
    <row r="103" spans="4:77" ht="13.5" customHeight="1" x14ac:dyDescent="0.4">
      <c r="D103" s="111" t="s">
        <v>165</v>
      </c>
      <c r="E103" s="111"/>
      <c r="F103" s="111"/>
      <c r="G103" s="111"/>
      <c r="H103" s="111">
        <f t="shared" ref="H103:BS103" si="149">H102*$F97/unit</f>
        <v>6.7439999999999998</v>
      </c>
      <c r="I103" s="111">
        <f t="shared" si="149"/>
        <v>6.7439999999999998</v>
      </c>
      <c r="J103" s="111">
        <f t="shared" si="149"/>
        <v>6.7439999999999998</v>
      </c>
      <c r="K103" s="111">
        <f t="shared" si="149"/>
        <v>6.7439999999999998</v>
      </c>
      <c r="L103" s="111">
        <f t="shared" si="149"/>
        <v>6.7439999999999998</v>
      </c>
      <c r="M103" s="111">
        <f t="shared" si="149"/>
        <v>6.7439999999999998</v>
      </c>
      <c r="N103" s="111">
        <f t="shared" si="149"/>
        <v>6.7439999999999998</v>
      </c>
      <c r="O103" s="111">
        <f t="shared" si="149"/>
        <v>6.7439999999999998</v>
      </c>
      <c r="P103" s="111">
        <f t="shared" si="149"/>
        <v>6.7439999999999998</v>
      </c>
      <c r="Q103" s="111">
        <f t="shared" si="149"/>
        <v>6.7439999999999998</v>
      </c>
      <c r="R103" s="111">
        <f t="shared" si="149"/>
        <v>6.7439999999999998</v>
      </c>
      <c r="S103" s="111">
        <f t="shared" si="149"/>
        <v>6.7439999999999998</v>
      </c>
      <c r="T103" s="111">
        <f t="shared" si="149"/>
        <v>6.7439999999999998</v>
      </c>
      <c r="U103" s="111">
        <f t="shared" si="149"/>
        <v>6.7439999999999998</v>
      </c>
      <c r="V103" s="111">
        <f t="shared" si="149"/>
        <v>6.7439999999999998</v>
      </c>
      <c r="W103" s="111">
        <f t="shared" si="149"/>
        <v>6.7439999999999998</v>
      </c>
      <c r="X103" s="111">
        <f t="shared" si="149"/>
        <v>6.7439999999999998</v>
      </c>
      <c r="Y103" s="111">
        <f t="shared" si="149"/>
        <v>6.7439999999999998</v>
      </c>
      <c r="Z103" s="111">
        <f t="shared" si="149"/>
        <v>6.7439999999999998</v>
      </c>
      <c r="AA103" s="111">
        <f t="shared" si="149"/>
        <v>6.7439999999999998</v>
      </c>
      <c r="AB103" s="111">
        <f t="shared" si="149"/>
        <v>6.7439999999999998</v>
      </c>
      <c r="AC103" s="111">
        <f t="shared" si="149"/>
        <v>6.7439999999999998</v>
      </c>
      <c r="AD103" s="111">
        <f t="shared" si="149"/>
        <v>6.7439999999999998</v>
      </c>
      <c r="AE103" s="111">
        <f t="shared" si="149"/>
        <v>6.7439999999999998</v>
      </c>
      <c r="AF103" s="111">
        <f t="shared" si="149"/>
        <v>6.7439999999999998</v>
      </c>
      <c r="AG103" s="111">
        <f t="shared" si="149"/>
        <v>6.7439999999999998</v>
      </c>
      <c r="AH103" s="111">
        <f t="shared" si="149"/>
        <v>6.7439999999999998</v>
      </c>
      <c r="AI103" s="111">
        <f t="shared" si="149"/>
        <v>6.7439999999999998</v>
      </c>
      <c r="AJ103" s="111">
        <f t="shared" si="149"/>
        <v>6.7439999999999998</v>
      </c>
      <c r="AK103" s="111">
        <f t="shared" si="149"/>
        <v>6.7439999999999998</v>
      </c>
      <c r="AL103" s="111">
        <f t="shared" si="149"/>
        <v>0</v>
      </c>
      <c r="AM103" s="111">
        <f t="shared" si="149"/>
        <v>0</v>
      </c>
      <c r="AN103" s="111">
        <f t="shared" si="149"/>
        <v>0</v>
      </c>
      <c r="AO103" s="111">
        <f t="shared" si="149"/>
        <v>0</v>
      </c>
      <c r="AP103" s="111">
        <f t="shared" si="149"/>
        <v>0</v>
      </c>
      <c r="AQ103" s="111">
        <f t="shared" si="149"/>
        <v>0</v>
      </c>
      <c r="AR103" s="111">
        <f t="shared" si="149"/>
        <v>0</v>
      </c>
      <c r="AS103" s="111">
        <f t="shared" si="149"/>
        <v>0</v>
      </c>
      <c r="AT103" s="111">
        <f t="shared" si="149"/>
        <v>0</v>
      </c>
      <c r="AU103" s="111">
        <f t="shared" si="149"/>
        <v>0</v>
      </c>
      <c r="AV103" s="111">
        <f t="shared" si="149"/>
        <v>0</v>
      </c>
      <c r="AW103" s="111">
        <f t="shared" si="149"/>
        <v>0</v>
      </c>
      <c r="AX103" s="111">
        <f t="shared" si="149"/>
        <v>0</v>
      </c>
      <c r="AY103" s="111">
        <f t="shared" si="149"/>
        <v>0</v>
      </c>
      <c r="AZ103" s="111">
        <f t="shared" si="149"/>
        <v>0</v>
      </c>
      <c r="BA103" s="111">
        <f t="shared" si="149"/>
        <v>0</v>
      </c>
      <c r="BB103" s="111">
        <f t="shared" si="149"/>
        <v>0</v>
      </c>
      <c r="BC103" s="111">
        <f t="shared" si="149"/>
        <v>0</v>
      </c>
      <c r="BD103" s="111">
        <f t="shared" si="149"/>
        <v>0</v>
      </c>
      <c r="BE103" s="111">
        <f t="shared" si="149"/>
        <v>0</v>
      </c>
      <c r="BF103" s="111">
        <f t="shared" si="149"/>
        <v>0</v>
      </c>
      <c r="BG103" s="111">
        <f t="shared" si="149"/>
        <v>0</v>
      </c>
      <c r="BH103" s="111">
        <f t="shared" si="149"/>
        <v>0</v>
      </c>
      <c r="BI103" s="111">
        <f t="shared" si="149"/>
        <v>0</v>
      </c>
      <c r="BJ103" s="111">
        <f t="shared" si="149"/>
        <v>0</v>
      </c>
      <c r="BK103" s="111">
        <f t="shared" si="149"/>
        <v>0</v>
      </c>
      <c r="BL103" s="111">
        <f t="shared" si="149"/>
        <v>0</v>
      </c>
      <c r="BM103" s="111">
        <f t="shared" si="149"/>
        <v>0</v>
      </c>
      <c r="BN103" s="111">
        <f t="shared" si="149"/>
        <v>0</v>
      </c>
      <c r="BO103" s="111">
        <f t="shared" si="149"/>
        <v>0</v>
      </c>
      <c r="BP103" s="111">
        <f t="shared" si="149"/>
        <v>0</v>
      </c>
      <c r="BQ103" s="111">
        <f t="shared" si="149"/>
        <v>0</v>
      </c>
      <c r="BR103" s="111">
        <f t="shared" si="149"/>
        <v>0</v>
      </c>
      <c r="BS103" s="111">
        <f t="shared" si="149"/>
        <v>0</v>
      </c>
      <c r="BT103" s="111">
        <f t="shared" ref="BT103:BY103" si="150">BT102*$F97/unit</f>
        <v>0</v>
      </c>
      <c r="BU103" s="111">
        <f t="shared" si="150"/>
        <v>0</v>
      </c>
      <c r="BV103" s="111">
        <f t="shared" si="150"/>
        <v>0</v>
      </c>
      <c r="BW103" s="111">
        <f t="shared" si="150"/>
        <v>0</v>
      </c>
      <c r="BX103" s="111">
        <f t="shared" si="150"/>
        <v>0</v>
      </c>
      <c r="BY103" s="111">
        <f t="shared" si="150"/>
        <v>0</v>
      </c>
    </row>
    <row r="105" spans="4:77" ht="13.5" customHeight="1" x14ac:dyDescent="0.4">
      <c r="D105" s="2" t="s">
        <v>166</v>
      </c>
    </row>
    <row r="106" spans="4:77" ht="13.5" customHeight="1" x14ac:dyDescent="0.4">
      <c r="E106" s="112" t="s">
        <v>167</v>
      </c>
      <c r="F106" s="49"/>
      <c r="G106" s="49"/>
      <c r="H106" s="49">
        <f>$F98*H93</f>
        <v>0</v>
      </c>
      <c r="I106" s="49">
        <f t="shared" ref="I106:BT106" si="151">$F98*I93</f>
        <v>0</v>
      </c>
      <c r="J106" s="49">
        <f t="shared" si="151"/>
        <v>0</v>
      </c>
      <c r="K106" s="49">
        <f t="shared" si="151"/>
        <v>0</v>
      </c>
      <c r="L106" s="49">
        <f t="shared" si="151"/>
        <v>0</v>
      </c>
      <c r="M106" s="49">
        <f t="shared" si="151"/>
        <v>0</v>
      </c>
      <c r="N106" s="49">
        <f t="shared" si="151"/>
        <v>0</v>
      </c>
      <c r="O106" s="49">
        <f t="shared" si="151"/>
        <v>0</v>
      </c>
      <c r="P106" s="49">
        <f t="shared" si="151"/>
        <v>0</v>
      </c>
      <c r="Q106" s="49">
        <f t="shared" si="151"/>
        <v>0</v>
      </c>
      <c r="R106" s="49">
        <f t="shared" si="151"/>
        <v>0</v>
      </c>
      <c r="S106" s="49">
        <f t="shared" si="151"/>
        <v>0</v>
      </c>
      <c r="T106" s="49">
        <f t="shared" si="151"/>
        <v>0</v>
      </c>
      <c r="U106" s="49">
        <f t="shared" si="151"/>
        <v>0</v>
      </c>
      <c r="V106" s="49">
        <f t="shared" si="151"/>
        <v>0</v>
      </c>
      <c r="W106" s="49">
        <f t="shared" si="151"/>
        <v>0</v>
      </c>
      <c r="X106" s="49">
        <f t="shared" si="151"/>
        <v>0</v>
      </c>
      <c r="Y106" s="49">
        <f t="shared" si="151"/>
        <v>0</v>
      </c>
      <c r="Z106" s="49">
        <f t="shared" si="151"/>
        <v>0</v>
      </c>
      <c r="AA106" s="49">
        <f t="shared" si="151"/>
        <v>0</v>
      </c>
      <c r="AB106" s="49">
        <f t="shared" si="151"/>
        <v>0</v>
      </c>
      <c r="AC106" s="49">
        <f t="shared" si="151"/>
        <v>0</v>
      </c>
      <c r="AD106" s="49">
        <f t="shared" si="151"/>
        <v>0</v>
      </c>
      <c r="AE106" s="49">
        <f t="shared" si="151"/>
        <v>0</v>
      </c>
      <c r="AF106" s="49">
        <f t="shared" si="151"/>
        <v>0</v>
      </c>
      <c r="AG106" s="49">
        <f t="shared" si="151"/>
        <v>0</v>
      </c>
      <c r="AH106" s="49">
        <f t="shared" si="151"/>
        <v>0</v>
      </c>
      <c r="AI106" s="49">
        <f t="shared" si="151"/>
        <v>0</v>
      </c>
      <c r="AJ106" s="49">
        <f t="shared" si="151"/>
        <v>0</v>
      </c>
      <c r="AK106" s="49">
        <f t="shared" si="151"/>
        <v>0</v>
      </c>
      <c r="AL106" s="49">
        <f t="shared" si="151"/>
        <v>0</v>
      </c>
      <c r="AM106" s="49">
        <f t="shared" si="151"/>
        <v>0</v>
      </c>
      <c r="AN106" s="49">
        <f t="shared" si="151"/>
        <v>0</v>
      </c>
      <c r="AO106" s="49">
        <f t="shared" si="151"/>
        <v>0</v>
      </c>
      <c r="AP106" s="49">
        <f t="shared" si="151"/>
        <v>0</v>
      </c>
      <c r="AQ106" s="49">
        <f t="shared" si="151"/>
        <v>0</v>
      </c>
      <c r="AR106" s="49">
        <f t="shared" si="151"/>
        <v>0</v>
      </c>
      <c r="AS106" s="49">
        <f t="shared" si="151"/>
        <v>0</v>
      </c>
      <c r="AT106" s="49">
        <f t="shared" si="151"/>
        <v>0</v>
      </c>
      <c r="AU106" s="49">
        <f t="shared" si="151"/>
        <v>0</v>
      </c>
      <c r="AV106" s="49">
        <f t="shared" si="151"/>
        <v>0</v>
      </c>
      <c r="AW106" s="49">
        <f t="shared" si="151"/>
        <v>0</v>
      </c>
      <c r="AX106" s="49">
        <f t="shared" si="151"/>
        <v>0</v>
      </c>
      <c r="AY106" s="49">
        <f t="shared" si="151"/>
        <v>0</v>
      </c>
      <c r="AZ106" s="49">
        <f t="shared" si="151"/>
        <v>0</v>
      </c>
      <c r="BA106" s="49">
        <f t="shared" si="151"/>
        <v>0</v>
      </c>
      <c r="BB106" s="49">
        <f t="shared" si="151"/>
        <v>0</v>
      </c>
      <c r="BC106" s="49">
        <f t="shared" si="151"/>
        <v>0</v>
      </c>
      <c r="BD106" s="49">
        <f t="shared" si="151"/>
        <v>0</v>
      </c>
      <c r="BE106" s="49">
        <f t="shared" si="151"/>
        <v>0</v>
      </c>
      <c r="BF106" s="49">
        <f t="shared" si="151"/>
        <v>0</v>
      </c>
      <c r="BG106" s="49">
        <f t="shared" si="151"/>
        <v>0</v>
      </c>
      <c r="BH106" s="49">
        <f t="shared" si="151"/>
        <v>0</v>
      </c>
      <c r="BI106" s="49">
        <f t="shared" si="151"/>
        <v>0</v>
      </c>
      <c r="BJ106" s="49">
        <f t="shared" si="151"/>
        <v>0</v>
      </c>
      <c r="BK106" s="49">
        <f t="shared" si="151"/>
        <v>0</v>
      </c>
      <c r="BL106" s="49">
        <f t="shared" si="151"/>
        <v>0</v>
      </c>
      <c r="BM106" s="49">
        <f t="shared" si="151"/>
        <v>0</v>
      </c>
      <c r="BN106" s="49">
        <f t="shared" si="151"/>
        <v>0</v>
      </c>
      <c r="BO106" s="49">
        <f t="shared" si="151"/>
        <v>0</v>
      </c>
      <c r="BP106" s="49">
        <f t="shared" si="151"/>
        <v>0</v>
      </c>
      <c r="BQ106" s="49">
        <f t="shared" si="151"/>
        <v>0</v>
      </c>
      <c r="BR106" s="49">
        <f t="shared" si="151"/>
        <v>0</v>
      </c>
      <c r="BS106" s="49">
        <f t="shared" si="151"/>
        <v>0</v>
      </c>
      <c r="BT106" s="49">
        <f t="shared" si="151"/>
        <v>0</v>
      </c>
      <c r="BU106" s="49">
        <f t="shared" ref="BU106:BY106" si="152">$F98*BU93</f>
        <v>0</v>
      </c>
      <c r="BV106" s="49">
        <f t="shared" si="152"/>
        <v>0</v>
      </c>
      <c r="BW106" s="49">
        <f t="shared" si="152"/>
        <v>0</v>
      </c>
      <c r="BX106" s="49">
        <f t="shared" si="152"/>
        <v>0</v>
      </c>
      <c r="BY106" s="113">
        <f t="shared" si="152"/>
        <v>0</v>
      </c>
    </row>
    <row r="107" spans="4:77" ht="13.5" customHeight="1" x14ac:dyDescent="0.4">
      <c r="D107" s="111" t="s">
        <v>168</v>
      </c>
      <c r="E107" s="111"/>
      <c r="F107" s="111"/>
      <c r="G107" s="111"/>
      <c r="H107" s="111">
        <f t="shared" ref="H107:BS107" si="153">H106*$F97/unit</f>
        <v>0</v>
      </c>
      <c r="I107" s="111">
        <f t="shared" si="153"/>
        <v>0</v>
      </c>
      <c r="J107" s="111">
        <f t="shared" si="153"/>
        <v>0</v>
      </c>
      <c r="K107" s="111">
        <f t="shared" si="153"/>
        <v>0</v>
      </c>
      <c r="L107" s="111">
        <f t="shared" si="153"/>
        <v>0</v>
      </c>
      <c r="M107" s="111">
        <f t="shared" si="153"/>
        <v>0</v>
      </c>
      <c r="N107" s="111">
        <f t="shared" si="153"/>
        <v>0</v>
      </c>
      <c r="O107" s="111">
        <f t="shared" si="153"/>
        <v>0</v>
      </c>
      <c r="P107" s="111">
        <f t="shared" si="153"/>
        <v>0</v>
      </c>
      <c r="Q107" s="111">
        <f t="shared" si="153"/>
        <v>0</v>
      </c>
      <c r="R107" s="111">
        <f t="shared" si="153"/>
        <v>0</v>
      </c>
      <c r="S107" s="111">
        <f t="shared" si="153"/>
        <v>0</v>
      </c>
      <c r="T107" s="111">
        <f t="shared" si="153"/>
        <v>0</v>
      </c>
      <c r="U107" s="111">
        <f t="shared" si="153"/>
        <v>0</v>
      </c>
      <c r="V107" s="111">
        <f t="shared" si="153"/>
        <v>0</v>
      </c>
      <c r="W107" s="111">
        <f t="shared" si="153"/>
        <v>0</v>
      </c>
      <c r="X107" s="111">
        <f t="shared" si="153"/>
        <v>0</v>
      </c>
      <c r="Y107" s="111">
        <f t="shared" si="153"/>
        <v>0</v>
      </c>
      <c r="Z107" s="111">
        <f t="shared" si="153"/>
        <v>0</v>
      </c>
      <c r="AA107" s="111">
        <f t="shared" si="153"/>
        <v>0</v>
      </c>
      <c r="AB107" s="111">
        <f t="shared" si="153"/>
        <v>0</v>
      </c>
      <c r="AC107" s="111">
        <f t="shared" si="153"/>
        <v>0</v>
      </c>
      <c r="AD107" s="111">
        <f t="shared" si="153"/>
        <v>0</v>
      </c>
      <c r="AE107" s="111">
        <f t="shared" si="153"/>
        <v>0</v>
      </c>
      <c r="AF107" s="111">
        <f t="shared" si="153"/>
        <v>0</v>
      </c>
      <c r="AG107" s="111">
        <f t="shared" si="153"/>
        <v>0</v>
      </c>
      <c r="AH107" s="111">
        <f t="shared" si="153"/>
        <v>0</v>
      </c>
      <c r="AI107" s="111">
        <f t="shared" si="153"/>
        <v>0</v>
      </c>
      <c r="AJ107" s="111">
        <f t="shared" si="153"/>
        <v>0</v>
      </c>
      <c r="AK107" s="111">
        <f t="shared" si="153"/>
        <v>0</v>
      </c>
      <c r="AL107" s="111">
        <f t="shared" si="153"/>
        <v>0</v>
      </c>
      <c r="AM107" s="111">
        <f t="shared" si="153"/>
        <v>0</v>
      </c>
      <c r="AN107" s="111">
        <f t="shared" si="153"/>
        <v>0</v>
      </c>
      <c r="AO107" s="111">
        <f t="shared" si="153"/>
        <v>0</v>
      </c>
      <c r="AP107" s="111">
        <f t="shared" si="153"/>
        <v>0</v>
      </c>
      <c r="AQ107" s="111">
        <f t="shared" si="153"/>
        <v>0</v>
      </c>
      <c r="AR107" s="111">
        <f t="shared" si="153"/>
        <v>0</v>
      </c>
      <c r="AS107" s="111">
        <f t="shared" si="153"/>
        <v>0</v>
      </c>
      <c r="AT107" s="111">
        <f t="shared" si="153"/>
        <v>0</v>
      </c>
      <c r="AU107" s="111">
        <f t="shared" si="153"/>
        <v>0</v>
      </c>
      <c r="AV107" s="111">
        <f t="shared" si="153"/>
        <v>0</v>
      </c>
      <c r="AW107" s="111">
        <f t="shared" si="153"/>
        <v>0</v>
      </c>
      <c r="AX107" s="111">
        <f t="shared" si="153"/>
        <v>0</v>
      </c>
      <c r="AY107" s="111">
        <f t="shared" si="153"/>
        <v>0</v>
      </c>
      <c r="AZ107" s="111">
        <f t="shared" si="153"/>
        <v>0</v>
      </c>
      <c r="BA107" s="111">
        <f t="shared" si="153"/>
        <v>0</v>
      </c>
      <c r="BB107" s="111">
        <f t="shared" si="153"/>
        <v>0</v>
      </c>
      <c r="BC107" s="111">
        <f t="shared" si="153"/>
        <v>0</v>
      </c>
      <c r="BD107" s="111">
        <f t="shared" si="153"/>
        <v>0</v>
      </c>
      <c r="BE107" s="111">
        <f t="shared" si="153"/>
        <v>0</v>
      </c>
      <c r="BF107" s="111">
        <f t="shared" si="153"/>
        <v>0</v>
      </c>
      <c r="BG107" s="111">
        <f t="shared" si="153"/>
        <v>0</v>
      </c>
      <c r="BH107" s="111">
        <f t="shared" si="153"/>
        <v>0</v>
      </c>
      <c r="BI107" s="111">
        <f t="shared" si="153"/>
        <v>0</v>
      </c>
      <c r="BJ107" s="111">
        <f t="shared" si="153"/>
        <v>0</v>
      </c>
      <c r="BK107" s="111">
        <f t="shared" si="153"/>
        <v>0</v>
      </c>
      <c r="BL107" s="111">
        <f t="shared" si="153"/>
        <v>0</v>
      </c>
      <c r="BM107" s="111">
        <f t="shared" si="153"/>
        <v>0</v>
      </c>
      <c r="BN107" s="111">
        <f t="shared" si="153"/>
        <v>0</v>
      </c>
      <c r="BO107" s="111">
        <f t="shared" si="153"/>
        <v>0</v>
      </c>
      <c r="BP107" s="111">
        <f t="shared" si="153"/>
        <v>0</v>
      </c>
      <c r="BQ107" s="111">
        <f t="shared" si="153"/>
        <v>0</v>
      </c>
      <c r="BR107" s="111">
        <f t="shared" si="153"/>
        <v>0</v>
      </c>
      <c r="BS107" s="111">
        <f t="shared" si="153"/>
        <v>0</v>
      </c>
      <c r="BT107" s="111">
        <f t="shared" ref="BT107:BY107" si="154">BT106*$F97/unit</f>
        <v>0</v>
      </c>
      <c r="BU107" s="111">
        <f t="shared" si="154"/>
        <v>0</v>
      </c>
      <c r="BV107" s="111">
        <f t="shared" si="154"/>
        <v>0</v>
      </c>
      <c r="BW107" s="111">
        <f t="shared" si="154"/>
        <v>0</v>
      </c>
      <c r="BX107" s="111">
        <f t="shared" si="154"/>
        <v>0</v>
      </c>
      <c r="BY107" s="111">
        <f t="shared" si="154"/>
        <v>0</v>
      </c>
    </row>
    <row r="109" spans="4:77" ht="13.5" customHeight="1" x14ac:dyDescent="0.4">
      <c r="D109" s="2" t="s">
        <v>169</v>
      </c>
    </row>
    <row r="110" spans="4:77" ht="13.5" customHeight="1" x14ac:dyDescent="0.4">
      <c r="E110" s="2" t="s">
        <v>170</v>
      </c>
      <c r="H110" s="2">
        <f>F99</f>
        <v>40.463999999999999</v>
      </c>
      <c r="I110" s="2">
        <f>H113</f>
        <v>40.463999999999999</v>
      </c>
      <c r="J110" s="2">
        <f t="shared" ref="J110" si="155">I113</f>
        <v>40.463999999999999</v>
      </c>
      <c r="K110" s="2">
        <f t="shared" ref="K110" si="156">J113</f>
        <v>40.463999999999999</v>
      </c>
      <c r="L110" s="2">
        <f t="shared" ref="L110" si="157">K113</f>
        <v>40.463999999999999</v>
      </c>
      <c r="M110" s="2">
        <f t="shared" ref="M110" si="158">L113</f>
        <v>40.463999999999999</v>
      </c>
      <c r="N110" s="2">
        <f t="shared" ref="N110" si="159">M113</f>
        <v>40.463999999999999</v>
      </c>
      <c r="O110" s="2">
        <f t="shared" ref="O110" si="160">N113</f>
        <v>40.463999999999999</v>
      </c>
      <c r="P110" s="2">
        <f t="shared" ref="P110" si="161">O113</f>
        <v>40.463999999999999</v>
      </c>
      <c r="Q110" s="2">
        <f t="shared" ref="Q110" si="162">P113</f>
        <v>40.463999999999999</v>
      </c>
      <c r="R110" s="2">
        <f t="shared" ref="R110" si="163">Q113</f>
        <v>40.463999999999999</v>
      </c>
      <c r="S110" s="2">
        <f t="shared" ref="S110" si="164">R113</f>
        <v>40.463999999999999</v>
      </c>
      <c r="T110" s="2">
        <f t="shared" ref="T110" si="165">S113</f>
        <v>40.463999999999999</v>
      </c>
      <c r="U110" s="2">
        <f t="shared" ref="U110" si="166">T113</f>
        <v>40.463999999999999</v>
      </c>
      <c r="V110" s="2">
        <f t="shared" ref="V110" si="167">U113</f>
        <v>40.463999999999999</v>
      </c>
      <c r="W110" s="2">
        <f t="shared" ref="W110" si="168">V113</f>
        <v>40.463999999999999</v>
      </c>
      <c r="X110" s="2">
        <f t="shared" ref="X110" si="169">W113</f>
        <v>40.463999999999999</v>
      </c>
      <c r="Y110" s="2">
        <f t="shared" ref="Y110" si="170">X113</f>
        <v>40.463999999999999</v>
      </c>
      <c r="Z110" s="2">
        <f t="shared" ref="Z110" si="171">Y113</f>
        <v>40.463999999999999</v>
      </c>
      <c r="AA110" s="2">
        <f t="shared" ref="AA110" si="172">Z113</f>
        <v>40.463999999999999</v>
      </c>
      <c r="AB110" s="2">
        <f t="shared" ref="AB110" si="173">AA113</f>
        <v>40.463999999999999</v>
      </c>
      <c r="AC110" s="2">
        <f t="shared" ref="AC110" si="174">AB113</f>
        <v>40.463999999999999</v>
      </c>
      <c r="AD110" s="2">
        <f t="shared" ref="AD110" si="175">AC113</f>
        <v>40.463999999999999</v>
      </c>
      <c r="AE110" s="2">
        <f t="shared" ref="AE110" si="176">AD113</f>
        <v>40.463999999999999</v>
      </c>
      <c r="AF110" s="2">
        <f t="shared" ref="AF110" si="177">AE113</f>
        <v>40.463999999999999</v>
      </c>
      <c r="AG110" s="2">
        <f t="shared" ref="AG110" si="178">AF113</f>
        <v>40.463999999999999</v>
      </c>
      <c r="AH110" s="2">
        <f t="shared" ref="AH110" si="179">AG113</f>
        <v>40.463999999999999</v>
      </c>
      <c r="AI110" s="2">
        <f t="shared" ref="AI110" si="180">AH113</f>
        <v>40.463999999999999</v>
      </c>
      <c r="AJ110" s="2">
        <f t="shared" ref="AJ110" si="181">AI113</f>
        <v>40.463999999999999</v>
      </c>
      <c r="AK110" s="2">
        <f t="shared" ref="AK110" si="182">AJ113</f>
        <v>40.463999999999999</v>
      </c>
      <c r="AL110" s="2">
        <f t="shared" ref="AL110" si="183">AK113</f>
        <v>0</v>
      </c>
      <c r="AM110" s="2">
        <f t="shared" ref="AM110" si="184">AL113</f>
        <v>0</v>
      </c>
      <c r="AN110" s="2">
        <f t="shared" ref="AN110" si="185">AM113</f>
        <v>0</v>
      </c>
      <c r="AO110" s="2">
        <f t="shared" ref="AO110" si="186">AN113</f>
        <v>0</v>
      </c>
      <c r="AP110" s="2">
        <f t="shared" ref="AP110" si="187">AO113</f>
        <v>0</v>
      </c>
      <c r="AQ110" s="2">
        <f t="shared" ref="AQ110" si="188">AP113</f>
        <v>0</v>
      </c>
      <c r="AR110" s="2">
        <f t="shared" ref="AR110" si="189">AQ113</f>
        <v>0</v>
      </c>
      <c r="AS110" s="2">
        <f t="shared" ref="AS110" si="190">AR113</f>
        <v>0</v>
      </c>
      <c r="AT110" s="2">
        <f t="shared" ref="AT110" si="191">AS113</f>
        <v>0</v>
      </c>
      <c r="AU110" s="2">
        <f t="shared" ref="AU110" si="192">AT113</f>
        <v>0</v>
      </c>
      <c r="AV110" s="2">
        <f t="shared" ref="AV110" si="193">AU113</f>
        <v>0</v>
      </c>
      <c r="AW110" s="2">
        <f t="shared" ref="AW110" si="194">AV113</f>
        <v>0</v>
      </c>
      <c r="AX110" s="2">
        <f t="shared" ref="AX110" si="195">AW113</f>
        <v>0</v>
      </c>
      <c r="AY110" s="2">
        <f t="shared" ref="AY110" si="196">AX113</f>
        <v>0</v>
      </c>
      <c r="AZ110" s="2">
        <f t="shared" ref="AZ110" si="197">AY113</f>
        <v>0</v>
      </c>
      <c r="BA110" s="2">
        <f t="shared" ref="BA110" si="198">AZ113</f>
        <v>0</v>
      </c>
      <c r="BB110" s="2">
        <f t="shared" ref="BB110" si="199">BA113</f>
        <v>0</v>
      </c>
      <c r="BC110" s="2">
        <f t="shared" ref="BC110" si="200">BB113</f>
        <v>0</v>
      </c>
      <c r="BD110" s="2">
        <f t="shared" ref="BD110" si="201">BC113</f>
        <v>0</v>
      </c>
      <c r="BE110" s="2">
        <f t="shared" ref="BE110" si="202">BD113</f>
        <v>0</v>
      </c>
      <c r="BF110" s="2">
        <f t="shared" ref="BF110" si="203">BE113</f>
        <v>0</v>
      </c>
      <c r="BG110" s="2">
        <f t="shared" ref="BG110" si="204">BF113</f>
        <v>0</v>
      </c>
      <c r="BH110" s="2">
        <f t="shared" ref="BH110" si="205">BG113</f>
        <v>0</v>
      </c>
      <c r="BI110" s="2">
        <f t="shared" ref="BI110" si="206">BH113</f>
        <v>0</v>
      </c>
      <c r="BJ110" s="2">
        <f t="shared" ref="BJ110" si="207">BI113</f>
        <v>0</v>
      </c>
      <c r="BK110" s="2">
        <f t="shared" ref="BK110" si="208">BJ113</f>
        <v>0</v>
      </c>
      <c r="BL110" s="2">
        <f t="shared" ref="BL110" si="209">BK113</f>
        <v>0</v>
      </c>
      <c r="BM110" s="2">
        <f t="shared" ref="BM110" si="210">BL113</f>
        <v>0</v>
      </c>
      <c r="BN110" s="2">
        <f t="shared" ref="BN110" si="211">BM113</f>
        <v>0</v>
      </c>
      <c r="BO110" s="2">
        <f t="shared" ref="BO110" si="212">BN113</f>
        <v>0</v>
      </c>
      <c r="BP110" s="2">
        <f t="shared" ref="BP110" si="213">BO113</f>
        <v>0</v>
      </c>
      <c r="BQ110" s="2">
        <f t="shared" ref="BQ110" si="214">BP113</f>
        <v>0</v>
      </c>
      <c r="BR110" s="2">
        <f t="shared" ref="BR110" si="215">BQ113</f>
        <v>0</v>
      </c>
      <c r="BS110" s="2">
        <f t="shared" ref="BS110" si="216">BR113</f>
        <v>0</v>
      </c>
      <c r="BT110" s="2">
        <f t="shared" ref="BT110" si="217">BS113</f>
        <v>0</v>
      </c>
      <c r="BU110" s="2">
        <f t="shared" ref="BU110" si="218">BT113</f>
        <v>0</v>
      </c>
      <c r="BV110" s="2">
        <f t="shared" ref="BV110" si="219">BU113</f>
        <v>0</v>
      </c>
      <c r="BW110" s="2">
        <f t="shared" ref="BW110" si="220">BV113</f>
        <v>0</v>
      </c>
      <c r="BX110" s="2">
        <f t="shared" ref="BX110" si="221">BW113</f>
        <v>0</v>
      </c>
      <c r="BY110" s="2">
        <f t="shared" ref="BY110" si="222">BX113</f>
        <v>0</v>
      </c>
    </row>
    <row r="111" spans="4:77" ht="13.5" customHeight="1" x14ac:dyDescent="0.4">
      <c r="E111" s="2" t="s">
        <v>171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</row>
    <row r="112" spans="4:77" ht="13.5" customHeight="1" x14ac:dyDescent="0.4">
      <c r="E112" s="45" t="s">
        <v>172</v>
      </c>
      <c r="F112" s="45"/>
      <c r="G112" s="45"/>
      <c r="H112" s="45">
        <f>(H$14=$F94)*$F99*-1</f>
        <v>0</v>
      </c>
      <c r="I112" s="45">
        <f t="shared" ref="I112:BT112" si="223">(I$14=$F94)*$F99*-1</f>
        <v>0</v>
      </c>
      <c r="J112" s="45">
        <f t="shared" si="223"/>
        <v>0</v>
      </c>
      <c r="K112" s="45">
        <f t="shared" si="223"/>
        <v>0</v>
      </c>
      <c r="L112" s="45">
        <f t="shared" si="223"/>
        <v>0</v>
      </c>
      <c r="M112" s="45">
        <f t="shared" si="223"/>
        <v>0</v>
      </c>
      <c r="N112" s="45">
        <f t="shared" si="223"/>
        <v>0</v>
      </c>
      <c r="O112" s="45">
        <f t="shared" si="223"/>
        <v>0</v>
      </c>
      <c r="P112" s="45">
        <f t="shared" si="223"/>
        <v>0</v>
      </c>
      <c r="Q112" s="45">
        <f t="shared" si="223"/>
        <v>0</v>
      </c>
      <c r="R112" s="45">
        <f t="shared" si="223"/>
        <v>0</v>
      </c>
      <c r="S112" s="45">
        <f t="shared" si="223"/>
        <v>0</v>
      </c>
      <c r="T112" s="45">
        <f t="shared" si="223"/>
        <v>0</v>
      </c>
      <c r="U112" s="45">
        <f t="shared" si="223"/>
        <v>0</v>
      </c>
      <c r="V112" s="45">
        <f t="shared" si="223"/>
        <v>0</v>
      </c>
      <c r="W112" s="45">
        <f t="shared" si="223"/>
        <v>0</v>
      </c>
      <c r="X112" s="45">
        <f t="shared" si="223"/>
        <v>0</v>
      </c>
      <c r="Y112" s="45">
        <f t="shared" si="223"/>
        <v>0</v>
      </c>
      <c r="Z112" s="45">
        <f t="shared" si="223"/>
        <v>0</v>
      </c>
      <c r="AA112" s="45">
        <f t="shared" si="223"/>
        <v>0</v>
      </c>
      <c r="AB112" s="45">
        <f t="shared" si="223"/>
        <v>0</v>
      </c>
      <c r="AC112" s="45">
        <f t="shared" si="223"/>
        <v>0</v>
      </c>
      <c r="AD112" s="45">
        <f t="shared" si="223"/>
        <v>0</v>
      </c>
      <c r="AE112" s="45">
        <f t="shared" si="223"/>
        <v>0</v>
      </c>
      <c r="AF112" s="45">
        <f t="shared" si="223"/>
        <v>0</v>
      </c>
      <c r="AG112" s="45">
        <f t="shared" si="223"/>
        <v>0</v>
      </c>
      <c r="AH112" s="45">
        <f t="shared" si="223"/>
        <v>0</v>
      </c>
      <c r="AI112" s="45">
        <f t="shared" si="223"/>
        <v>0</v>
      </c>
      <c r="AJ112" s="45">
        <f t="shared" si="223"/>
        <v>0</v>
      </c>
      <c r="AK112" s="45">
        <f t="shared" si="223"/>
        <v>-40.463999999999999</v>
      </c>
      <c r="AL112" s="45">
        <f t="shared" si="223"/>
        <v>0</v>
      </c>
      <c r="AM112" s="45">
        <f t="shared" si="223"/>
        <v>0</v>
      </c>
      <c r="AN112" s="45">
        <f t="shared" si="223"/>
        <v>0</v>
      </c>
      <c r="AO112" s="45">
        <f t="shared" si="223"/>
        <v>0</v>
      </c>
      <c r="AP112" s="45">
        <f t="shared" si="223"/>
        <v>0</v>
      </c>
      <c r="AQ112" s="45">
        <f t="shared" si="223"/>
        <v>0</v>
      </c>
      <c r="AR112" s="45">
        <f t="shared" si="223"/>
        <v>0</v>
      </c>
      <c r="AS112" s="45">
        <f t="shared" si="223"/>
        <v>0</v>
      </c>
      <c r="AT112" s="45">
        <f t="shared" si="223"/>
        <v>0</v>
      </c>
      <c r="AU112" s="45">
        <f t="shared" si="223"/>
        <v>0</v>
      </c>
      <c r="AV112" s="45">
        <f t="shared" si="223"/>
        <v>0</v>
      </c>
      <c r="AW112" s="45">
        <f t="shared" si="223"/>
        <v>0</v>
      </c>
      <c r="AX112" s="45">
        <f t="shared" si="223"/>
        <v>0</v>
      </c>
      <c r="AY112" s="45">
        <f t="shared" si="223"/>
        <v>0</v>
      </c>
      <c r="AZ112" s="45">
        <f t="shared" si="223"/>
        <v>0</v>
      </c>
      <c r="BA112" s="45">
        <f t="shared" si="223"/>
        <v>0</v>
      </c>
      <c r="BB112" s="45">
        <f t="shared" si="223"/>
        <v>0</v>
      </c>
      <c r="BC112" s="45">
        <f t="shared" si="223"/>
        <v>0</v>
      </c>
      <c r="BD112" s="45">
        <f t="shared" si="223"/>
        <v>0</v>
      </c>
      <c r="BE112" s="45">
        <f t="shared" si="223"/>
        <v>0</v>
      </c>
      <c r="BF112" s="45">
        <f t="shared" si="223"/>
        <v>0</v>
      </c>
      <c r="BG112" s="45">
        <f t="shared" si="223"/>
        <v>0</v>
      </c>
      <c r="BH112" s="45">
        <f t="shared" si="223"/>
        <v>0</v>
      </c>
      <c r="BI112" s="45">
        <f t="shared" si="223"/>
        <v>0</v>
      </c>
      <c r="BJ112" s="45">
        <f t="shared" si="223"/>
        <v>0</v>
      </c>
      <c r="BK112" s="45">
        <f t="shared" si="223"/>
        <v>0</v>
      </c>
      <c r="BL112" s="45">
        <f t="shared" si="223"/>
        <v>0</v>
      </c>
      <c r="BM112" s="45">
        <f t="shared" si="223"/>
        <v>0</v>
      </c>
      <c r="BN112" s="45">
        <f t="shared" si="223"/>
        <v>0</v>
      </c>
      <c r="BO112" s="45">
        <f t="shared" si="223"/>
        <v>0</v>
      </c>
      <c r="BP112" s="45">
        <f t="shared" si="223"/>
        <v>0</v>
      </c>
      <c r="BQ112" s="45">
        <f t="shared" si="223"/>
        <v>0</v>
      </c>
      <c r="BR112" s="45">
        <f t="shared" si="223"/>
        <v>0</v>
      </c>
      <c r="BS112" s="45">
        <f t="shared" si="223"/>
        <v>0</v>
      </c>
      <c r="BT112" s="45">
        <f t="shared" si="223"/>
        <v>0</v>
      </c>
      <c r="BU112" s="45">
        <f t="shared" ref="BU112:BY112" si="224">(BU$14=$F94)*$F99*-1</f>
        <v>0</v>
      </c>
      <c r="BV112" s="45">
        <f t="shared" si="224"/>
        <v>0</v>
      </c>
      <c r="BW112" s="45">
        <f t="shared" si="224"/>
        <v>0</v>
      </c>
      <c r="BX112" s="45">
        <f t="shared" si="224"/>
        <v>0</v>
      </c>
      <c r="BY112" s="45">
        <f t="shared" si="224"/>
        <v>0</v>
      </c>
    </row>
    <row r="113" spans="3:77" ht="13.5" customHeight="1" x14ac:dyDescent="0.4">
      <c r="E113" s="2" t="s">
        <v>173</v>
      </c>
      <c r="H113" s="2">
        <f>SUM(H110:H112)</f>
        <v>40.463999999999999</v>
      </c>
      <c r="I113" s="2">
        <f t="shared" ref="I113:BT113" si="225">SUM(I110:I112)</f>
        <v>40.463999999999999</v>
      </c>
      <c r="J113" s="2">
        <f t="shared" si="225"/>
        <v>40.463999999999999</v>
      </c>
      <c r="K113" s="2">
        <f t="shared" si="225"/>
        <v>40.463999999999999</v>
      </c>
      <c r="L113" s="2">
        <f t="shared" si="225"/>
        <v>40.463999999999999</v>
      </c>
      <c r="M113" s="2">
        <f t="shared" si="225"/>
        <v>40.463999999999999</v>
      </c>
      <c r="N113" s="2">
        <f t="shared" si="225"/>
        <v>40.463999999999999</v>
      </c>
      <c r="O113" s="2">
        <f t="shared" si="225"/>
        <v>40.463999999999999</v>
      </c>
      <c r="P113" s="2">
        <f t="shared" si="225"/>
        <v>40.463999999999999</v>
      </c>
      <c r="Q113" s="2">
        <f t="shared" si="225"/>
        <v>40.463999999999999</v>
      </c>
      <c r="R113" s="2">
        <f t="shared" si="225"/>
        <v>40.463999999999999</v>
      </c>
      <c r="S113" s="2">
        <f t="shared" si="225"/>
        <v>40.463999999999999</v>
      </c>
      <c r="T113" s="2">
        <f t="shared" si="225"/>
        <v>40.463999999999999</v>
      </c>
      <c r="U113" s="2">
        <f t="shared" si="225"/>
        <v>40.463999999999999</v>
      </c>
      <c r="V113" s="2">
        <f t="shared" si="225"/>
        <v>40.463999999999999</v>
      </c>
      <c r="W113" s="2">
        <f t="shared" si="225"/>
        <v>40.463999999999999</v>
      </c>
      <c r="X113" s="2">
        <f t="shared" si="225"/>
        <v>40.463999999999999</v>
      </c>
      <c r="Y113" s="2">
        <f t="shared" si="225"/>
        <v>40.463999999999999</v>
      </c>
      <c r="Z113" s="2">
        <f t="shared" si="225"/>
        <v>40.463999999999999</v>
      </c>
      <c r="AA113" s="2">
        <f t="shared" si="225"/>
        <v>40.463999999999999</v>
      </c>
      <c r="AB113" s="2">
        <f t="shared" si="225"/>
        <v>40.463999999999999</v>
      </c>
      <c r="AC113" s="2">
        <f t="shared" si="225"/>
        <v>40.463999999999999</v>
      </c>
      <c r="AD113" s="2">
        <f t="shared" si="225"/>
        <v>40.463999999999999</v>
      </c>
      <c r="AE113" s="2">
        <f t="shared" si="225"/>
        <v>40.463999999999999</v>
      </c>
      <c r="AF113" s="2">
        <f t="shared" si="225"/>
        <v>40.463999999999999</v>
      </c>
      <c r="AG113" s="2">
        <f t="shared" si="225"/>
        <v>40.463999999999999</v>
      </c>
      <c r="AH113" s="2">
        <f t="shared" si="225"/>
        <v>40.463999999999999</v>
      </c>
      <c r="AI113" s="2">
        <f t="shared" si="225"/>
        <v>40.463999999999999</v>
      </c>
      <c r="AJ113" s="2">
        <f t="shared" si="225"/>
        <v>40.463999999999999</v>
      </c>
      <c r="AK113" s="2">
        <f t="shared" si="225"/>
        <v>0</v>
      </c>
      <c r="AL113" s="2">
        <f t="shared" si="225"/>
        <v>0</v>
      </c>
      <c r="AM113" s="2">
        <f t="shared" si="225"/>
        <v>0</v>
      </c>
      <c r="AN113" s="2">
        <f t="shared" si="225"/>
        <v>0</v>
      </c>
      <c r="AO113" s="2">
        <f t="shared" si="225"/>
        <v>0</v>
      </c>
      <c r="AP113" s="2">
        <f t="shared" si="225"/>
        <v>0</v>
      </c>
      <c r="AQ113" s="2">
        <f t="shared" si="225"/>
        <v>0</v>
      </c>
      <c r="AR113" s="2">
        <f t="shared" si="225"/>
        <v>0</v>
      </c>
      <c r="AS113" s="2">
        <f t="shared" si="225"/>
        <v>0</v>
      </c>
      <c r="AT113" s="2">
        <f t="shared" si="225"/>
        <v>0</v>
      </c>
      <c r="AU113" s="2">
        <f t="shared" si="225"/>
        <v>0</v>
      </c>
      <c r="AV113" s="2">
        <f t="shared" si="225"/>
        <v>0</v>
      </c>
      <c r="AW113" s="2">
        <f t="shared" si="225"/>
        <v>0</v>
      </c>
      <c r="AX113" s="2">
        <f t="shared" si="225"/>
        <v>0</v>
      </c>
      <c r="AY113" s="2">
        <f t="shared" si="225"/>
        <v>0</v>
      </c>
      <c r="AZ113" s="2">
        <f t="shared" si="225"/>
        <v>0</v>
      </c>
      <c r="BA113" s="2">
        <f t="shared" si="225"/>
        <v>0</v>
      </c>
      <c r="BB113" s="2">
        <f t="shared" si="225"/>
        <v>0</v>
      </c>
      <c r="BC113" s="2">
        <f t="shared" si="225"/>
        <v>0</v>
      </c>
      <c r="BD113" s="2">
        <f t="shared" si="225"/>
        <v>0</v>
      </c>
      <c r="BE113" s="2">
        <f t="shared" si="225"/>
        <v>0</v>
      </c>
      <c r="BF113" s="2">
        <f t="shared" si="225"/>
        <v>0</v>
      </c>
      <c r="BG113" s="2">
        <f t="shared" si="225"/>
        <v>0</v>
      </c>
      <c r="BH113" s="2">
        <f t="shared" si="225"/>
        <v>0</v>
      </c>
      <c r="BI113" s="2">
        <f t="shared" si="225"/>
        <v>0</v>
      </c>
      <c r="BJ113" s="2">
        <f t="shared" si="225"/>
        <v>0</v>
      </c>
      <c r="BK113" s="2">
        <f t="shared" si="225"/>
        <v>0</v>
      </c>
      <c r="BL113" s="2">
        <f t="shared" si="225"/>
        <v>0</v>
      </c>
      <c r="BM113" s="2">
        <f t="shared" si="225"/>
        <v>0</v>
      </c>
      <c r="BN113" s="2">
        <f t="shared" si="225"/>
        <v>0</v>
      </c>
      <c r="BO113" s="2">
        <f t="shared" si="225"/>
        <v>0</v>
      </c>
      <c r="BP113" s="2">
        <f t="shared" si="225"/>
        <v>0</v>
      </c>
      <c r="BQ113" s="2">
        <f t="shared" si="225"/>
        <v>0</v>
      </c>
      <c r="BR113" s="2">
        <f t="shared" si="225"/>
        <v>0</v>
      </c>
      <c r="BS113" s="2">
        <f t="shared" si="225"/>
        <v>0</v>
      </c>
      <c r="BT113" s="2">
        <f t="shared" si="225"/>
        <v>0</v>
      </c>
      <c r="BU113" s="2">
        <f t="shared" ref="BU113:BY113" si="226">SUM(BU110:BU112)</f>
        <v>0</v>
      </c>
      <c r="BV113" s="2">
        <f t="shared" si="226"/>
        <v>0</v>
      </c>
      <c r="BW113" s="2">
        <f t="shared" si="226"/>
        <v>0</v>
      </c>
      <c r="BX113" s="2">
        <f t="shared" si="226"/>
        <v>0</v>
      </c>
      <c r="BY113" s="2">
        <f t="shared" si="226"/>
        <v>0</v>
      </c>
    </row>
    <row r="115" spans="3:77" ht="13.5" customHeight="1" x14ac:dyDescent="0.4">
      <c r="C115" s="4" t="s">
        <v>183</v>
      </c>
    </row>
    <row r="116" spans="3:77" s="95" customFormat="1" ht="13.5" customHeight="1" x14ac:dyDescent="0.4">
      <c r="F116" s="95" t="s">
        <v>192</v>
      </c>
      <c r="H116" s="95">
        <f t="shared" ref="H116:AM116" si="227">(H$14&gt;=$F123)*(H$14&lt;=exit)*1</f>
        <v>0</v>
      </c>
      <c r="I116" s="95">
        <f t="shared" si="227"/>
        <v>0</v>
      </c>
      <c r="J116" s="95">
        <f t="shared" si="227"/>
        <v>0</v>
      </c>
      <c r="K116" s="95">
        <f t="shared" si="227"/>
        <v>0</v>
      </c>
      <c r="L116" s="95">
        <f t="shared" si="227"/>
        <v>0</v>
      </c>
      <c r="M116" s="95">
        <f t="shared" si="227"/>
        <v>0</v>
      </c>
      <c r="N116" s="95">
        <f t="shared" si="227"/>
        <v>0</v>
      </c>
      <c r="O116" s="95">
        <f t="shared" si="227"/>
        <v>0</v>
      </c>
      <c r="P116" s="95">
        <f t="shared" si="227"/>
        <v>0</v>
      </c>
      <c r="Q116" s="95">
        <f t="shared" si="227"/>
        <v>0</v>
      </c>
      <c r="R116" s="95">
        <f t="shared" si="227"/>
        <v>0</v>
      </c>
      <c r="S116" s="95">
        <f t="shared" si="227"/>
        <v>0</v>
      </c>
      <c r="T116" s="95">
        <f t="shared" si="227"/>
        <v>0</v>
      </c>
      <c r="U116" s="95">
        <f t="shared" si="227"/>
        <v>0</v>
      </c>
      <c r="V116" s="95">
        <f t="shared" si="227"/>
        <v>0</v>
      </c>
      <c r="W116" s="95">
        <f t="shared" si="227"/>
        <v>0</v>
      </c>
      <c r="X116" s="95">
        <f t="shared" si="227"/>
        <v>0</v>
      </c>
      <c r="Y116" s="95">
        <f t="shared" si="227"/>
        <v>0</v>
      </c>
      <c r="Z116" s="95">
        <f t="shared" si="227"/>
        <v>0</v>
      </c>
      <c r="AA116" s="95">
        <f t="shared" si="227"/>
        <v>0</v>
      </c>
      <c r="AB116" s="95">
        <f t="shared" si="227"/>
        <v>0</v>
      </c>
      <c r="AC116" s="95">
        <f t="shared" si="227"/>
        <v>0</v>
      </c>
      <c r="AD116" s="95">
        <f t="shared" si="227"/>
        <v>0</v>
      </c>
      <c r="AE116" s="95">
        <f t="shared" si="227"/>
        <v>0</v>
      </c>
      <c r="AF116" s="95">
        <f t="shared" si="227"/>
        <v>0</v>
      </c>
      <c r="AG116" s="95">
        <f t="shared" si="227"/>
        <v>0</v>
      </c>
      <c r="AH116" s="95">
        <f t="shared" si="227"/>
        <v>0</v>
      </c>
      <c r="AI116" s="95">
        <f t="shared" si="227"/>
        <v>0</v>
      </c>
      <c r="AJ116" s="95">
        <f t="shared" si="227"/>
        <v>0</v>
      </c>
      <c r="AK116" s="95">
        <f t="shared" si="227"/>
        <v>0</v>
      </c>
      <c r="AL116" s="95">
        <f t="shared" si="227"/>
        <v>0</v>
      </c>
      <c r="AM116" s="95">
        <f t="shared" si="227"/>
        <v>1</v>
      </c>
      <c r="AN116" s="95">
        <f t="shared" ref="AN116:BS116" si="228">(AN$14&gt;=$F123)*(AN$14&lt;=exit)*1</f>
        <v>1</v>
      </c>
      <c r="AO116" s="95">
        <f t="shared" si="228"/>
        <v>1</v>
      </c>
      <c r="AP116" s="95">
        <f t="shared" si="228"/>
        <v>1</v>
      </c>
      <c r="AQ116" s="95">
        <f t="shared" si="228"/>
        <v>1</v>
      </c>
      <c r="AR116" s="95">
        <f t="shared" si="228"/>
        <v>1</v>
      </c>
      <c r="AS116" s="95">
        <f t="shared" si="228"/>
        <v>1</v>
      </c>
      <c r="AT116" s="95">
        <f t="shared" si="228"/>
        <v>1</v>
      </c>
      <c r="AU116" s="95">
        <f t="shared" si="228"/>
        <v>1</v>
      </c>
      <c r="AV116" s="95">
        <f t="shared" si="228"/>
        <v>1</v>
      </c>
      <c r="AW116" s="95">
        <f t="shared" si="228"/>
        <v>1</v>
      </c>
      <c r="AX116" s="95">
        <f t="shared" si="228"/>
        <v>1</v>
      </c>
      <c r="AY116" s="95">
        <f t="shared" si="228"/>
        <v>1</v>
      </c>
      <c r="AZ116" s="95">
        <f t="shared" si="228"/>
        <v>1</v>
      </c>
      <c r="BA116" s="95">
        <f t="shared" si="228"/>
        <v>1</v>
      </c>
      <c r="BB116" s="95">
        <f t="shared" si="228"/>
        <v>1</v>
      </c>
      <c r="BC116" s="95">
        <f t="shared" si="228"/>
        <v>1</v>
      </c>
      <c r="BD116" s="95">
        <f t="shared" si="228"/>
        <v>1</v>
      </c>
      <c r="BE116" s="95">
        <f t="shared" si="228"/>
        <v>1</v>
      </c>
      <c r="BF116" s="95">
        <f t="shared" si="228"/>
        <v>1</v>
      </c>
      <c r="BG116" s="95">
        <f t="shared" si="228"/>
        <v>1</v>
      </c>
      <c r="BH116" s="95">
        <f t="shared" si="228"/>
        <v>1</v>
      </c>
      <c r="BI116" s="95">
        <f t="shared" si="228"/>
        <v>1</v>
      </c>
      <c r="BJ116" s="95">
        <f t="shared" si="228"/>
        <v>1</v>
      </c>
      <c r="BK116" s="95">
        <f t="shared" si="228"/>
        <v>1</v>
      </c>
      <c r="BL116" s="95">
        <f t="shared" si="228"/>
        <v>1</v>
      </c>
      <c r="BM116" s="95">
        <f t="shared" si="228"/>
        <v>1</v>
      </c>
      <c r="BN116" s="95">
        <f t="shared" si="228"/>
        <v>1</v>
      </c>
      <c r="BO116" s="95">
        <f t="shared" si="228"/>
        <v>1</v>
      </c>
      <c r="BP116" s="95">
        <f t="shared" si="228"/>
        <v>1</v>
      </c>
      <c r="BQ116" s="95">
        <f t="shared" si="228"/>
        <v>0</v>
      </c>
      <c r="BR116" s="95">
        <f t="shared" si="228"/>
        <v>0</v>
      </c>
      <c r="BS116" s="95">
        <f t="shared" si="228"/>
        <v>0</v>
      </c>
      <c r="BT116" s="95">
        <f t="shared" ref="BT116:BY116" si="229">(BT$14&gt;=$F123)*(BT$14&lt;=exit)*1</f>
        <v>0</v>
      </c>
      <c r="BU116" s="95">
        <f t="shared" si="229"/>
        <v>0</v>
      </c>
      <c r="BV116" s="95">
        <f t="shared" si="229"/>
        <v>0</v>
      </c>
      <c r="BW116" s="95">
        <f t="shared" si="229"/>
        <v>0</v>
      </c>
      <c r="BX116" s="95">
        <f t="shared" si="229"/>
        <v>0</v>
      </c>
      <c r="BY116" s="95">
        <f t="shared" si="229"/>
        <v>0</v>
      </c>
    </row>
    <row r="117" spans="3:77" s="95" customFormat="1" ht="13.5" customHeight="1" x14ac:dyDescent="0.4">
      <c r="F117" s="95" t="s">
        <v>193</v>
      </c>
      <c r="H117" s="95">
        <f>SUM($H116:H116)*H116</f>
        <v>0</v>
      </c>
      <c r="I117" s="95">
        <f>SUM($H116:I116)*I116</f>
        <v>0</v>
      </c>
      <c r="J117" s="95">
        <f>SUM($H116:J116)*J116</f>
        <v>0</v>
      </c>
      <c r="K117" s="95">
        <f>SUM($H116:K116)*K116</f>
        <v>0</v>
      </c>
      <c r="L117" s="95">
        <f>SUM($H116:L116)*L116</f>
        <v>0</v>
      </c>
      <c r="M117" s="95">
        <f>SUM($H116:M116)*M116</f>
        <v>0</v>
      </c>
      <c r="N117" s="95">
        <f>SUM($H116:N116)*N116</f>
        <v>0</v>
      </c>
      <c r="O117" s="95">
        <f>SUM($H116:O116)*O116</f>
        <v>0</v>
      </c>
      <c r="P117" s="95">
        <f>SUM($H116:P116)*P116</f>
        <v>0</v>
      </c>
      <c r="Q117" s="95">
        <f>SUM($H116:Q116)*Q116</f>
        <v>0</v>
      </c>
      <c r="R117" s="95">
        <f>SUM($H116:R116)*R116</f>
        <v>0</v>
      </c>
      <c r="S117" s="95">
        <f>SUM($H116:S116)*S116</f>
        <v>0</v>
      </c>
      <c r="T117" s="95">
        <f>SUM($H116:T116)*T116</f>
        <v>0</v>
      </c>
      <c r="U117" s="95">
        <f>SUM($H116:U116)*U116</f>
        <v>0</v>
      </c>
      <c r="V117" s="95">
        <f>SUM($H116:V116)*V116</f>
        <v>0</v>
      </c>
      <c r="W117" s="95">
        <f>SUM($H116:W116)*W116</f>
        <v>0</v>
      </c>
      <c r="X117" s="95">
        <f>SUM($H116:X116)*X116</f>
        <v>0</v>
      </c>
      <c r="Y117" s="95">
        <f>SUM($H116:Y116)*Y116</f>
        <v>0</v>
      </c>
      <c r="Z117" s="95">
        <f>SUM($H116:Z116)*Z116</f>
        <v>0</v>
      </c>
      <c r="AA117" s="95">
        <f>SUM($H116:AA116)*AA116</f>
        <v>0</v>
      </c>
      <c r="AB117" s="95">
        <f>SUM($H116:AB116)*AB116</f>
        <v>0</v>
      </c>
      <c r="AC117" s="95">
        <f>SUM($H116:AC116)*AC116</f>
        <v>0</v>
      </c>
      <c r="AD117" s="95">
        <f>SUM($H116:AD116)*AD116</f>
        <v>0</v>
      </c>
      <c r="AE117" s="95">
        <f>SUM($H116:AE116)*AE116</f>
        <v>0</v>
      </c>
      <c r="AF117" s="95">
        <f>SUM($H116:AF116)*AF116</f>
        <v>0</v>
      </c>
      <c r="AG117" s="95">
        <f>SUM($H116:AG116)*AG116</f>
        <v>0</v>
      </c>
      <c r="AH117" s="95">
        <f>SUM($H116:AH116)*AH116</f>
        <v>0</v>
      </c>
      <c r="AI117" s="95">
        <f>SUM($H116:AI116)*AI116</f>
        <v>0</v>
      </c>
      <c r="AJ117" s="95">
        <f>SUM($H116:AJ116)*AJ116</f>
        <v>0</v>
      </c>
      <c r="AK117" s="95">
        <f>SUM($H116:AK116)*AK116</f>
        <v>0</v>
      </c>
      <c r="AL117" s="95">
        <f>SUM($H116:AL116)*AL116</f>
        <v>0</v>
      </c>
      <c r="AM117" s="95">
        <f>SUM($H116:AM116)*AM116</f>
        <v>1</v>
      </c>
      <c r="AN117" s="95">
        <f>SUM($H116:AN116)*AN116</f>
        <v>2</v>
      </c>
      <c r="AO117" s="95">
        <f>SUM($H116:AO116)*AO116</f>
        <v>3</v>
      </c>
      <c r="AP117" s="95">
        <f>SUM($H116:AP116)*AP116</f>
        <v>4</v>
      </c>
      <c r="AQ117" s="95">
        <f>SUM($H116:AQ116)*AQ116</f>
        <v>5</v>
      </c>
      <c r="AR117" s="95">
        <f>SUM($H116:AR116)*AR116</f>
        <v>6</v>
      </c>
      <c r="AS117" s="95">
        <f>SUM($H116:AS116)*AS116</f>
        <v>7</v>
      </c>
      <c r="AT117" s="95">
        <f>SUM($H116:AT116)*AT116</f>
        <v>8</v>
      </c>
      <c r="AU117" s="95">
        <f>SUM($H116:AU116)*AU116</f>
        <v>9</v>
      </c>
      <c r="AV117" s="95">
        <f>SUM($H116:AV116)*AV116</f>
        <v>10</v>
      </c>
      <c r="AW117" s="95">
        <f>SUM($H116:AW116)*AW116</f>
        <v>11</v>
      </c>
      <c r="AX117" s="95">
        <f>SUM($H116:AX116)*AX116</f>
        <v>12</v>
      </c>
      <c r="AY117" s="95">
        <f>SUM($H116:AY116)*AY116</f>
        <v>13</v>
      </c>
      <c r="AZ117" s="95">
        <f>SUM($H116:AZ116)*AZ116</f>
        <v>14</v>
      </c>
      <c r="BA117" s="95">
        <f>SUM($H116:BA116)*BA116</f>
        <v>15</v>
      </c>
      <c r="BB117" s="95">
        <f>SUM($H116:BB116)*BB116</f>
        <v>16</v>
      </c>
      <c r="BC117" s="95">
        <f>SUM($H116:BC116)*BC116</f>
        <v>17</v>
      </c>
      <c r="BD117" s="95">
        <f>SUM($H116:BD116)*BD116</f>
        <v>18</v>
      </c>
      <c r="BE117" s="95">
        <f>SUM($H116:BE116)*BE116</f>
        <v>19</v>
      </c>
      <c r="BF117" s="95">
        <f>SUM($H116:BF116)*BF116</f>
        <v>20</v>
      </c>
      <c r="BG117" s="95">
        <f>SUM($H116:BG116)*BG116</f>
        <v>21</v>
      </c>
      <c r="BH117" s="95">
        <f>SUM($H116:BH116)*BH116</f>
        <v>22</v>
      </c>
      <c r="BI117" s="95">
        <f>SUM($H116:BI116)*BI116</f>
        <v>23</v>
      </c>
      <c r="BJ117" s="95">
        <f>SUM($H116:BJ116)*BJ116</f>
        <v>24</v>
      </c>
      <c r="BK117" s="95">
        <f>SUM($H116:BK116)*BK116</f>
        <v>25</v>
      </c>
      <c r="BL117" s="95">
        <f>SUM($H116:BL116)*BL116</f>
        <v>26</v>
      </c>
      <c r="BM117" s="95">
        <f>SUM($H116:BM116)*BM116</f>
        <v>27</v>
      </c>
      <c r="BN117" s="95">
        <f>SUM($H116:BN116)*BN116</f>
        <v>28</v>
      </c>
      <c r="BO117" s="95">
        <f>SUM($H116:BO116)*BO116</f>
        <v>29</v>
      </c>
      <c r="BP117" s="95">
        <f>SUM($H116:BP116)*BP116</f>
        <v>30</v>
      </c>
      <c r="BQ117" s="95">
        <f>SUM($H116:BQ116)*BQ116</f>
        <v>0</v>
      </c>
      <c r="BR117" s="95">
        <f>SUM($H116:BR116)*BR116</f>
        <v>0</v>
      </c>
      <c r="BS117" s="95">
        <f>SUM($H116:BS116)*BS116</f>
        <v>0</v>
      </c>
      <c r="BT117" s="95">
        <f>SUM($H116:BT116)*BT116</f>
        <v>0</v>
      </c>
      <c r="BU117" s="95">
        <f>SUM($H116:BU116)*BU116</f>
        <v>0</v>
      </c>
      <c r="BV117" s="95">
        <f>SUM($H116:BV116)*BV116</f>
        <v>0</v>
      </c>
      <c r="BW117" s="95">
        <f>SUM($H116:BW116)*BW116</f>
        <v>0</v>
      </c>
      <c r="BX117" s="95">
        <f>SUM($H116:BX116)*BX116</f>
        <v>0</v>
      </c>
      <c r="BY117" s="95">
        <f>SUM($H116:BY116)*BY116</f>
        <v>0</v>
      </c>
    </row>
    <row r="118" spans="3:77" s="95" customFormat="1" ht="13.5" customHeight="1" x14ac:dyDescent="0.4">
      <c r="F118" s="95" t="s">
        <v>194</v>
      </c>
      <c r="H118" s="95">
        <f>(MOD(H117,12)=1)*1</f>
        <v>0</v>
      </c>
      <c r="I118" s="95">
        <f t="shared" ref="I118" si="230">(MOD(I117,12)=1)*1</f>
        <v>0</v>
      </c>
      <c r="J118" s="95">
        <f t="shared" ref="J118" si="231">(MOD(J117,12)=1)*1</f>
        <v>0</v>
      </c>
      <c r="K118" s="95">
        <f t="shared" ref="K118" si="232">(MOD(K117,12)=1)*1</f>
        <v>0</v>
      </c>
      <c r="L118" s="95">
        <f t="shared" ref="L118" si="233">(MOD(L117,12)=1)*1</f>
        <v>0</v>
      </c>
      <c r="M118" s="95">
        <f t="shared" ref="M118" si="234">(MOD(M117,12)=1)*1</f>
        <v>0</v>
      </c>
      <c r="N118" s="95">
        <f t="shared" ref="N118" si="235">(MOD(N117,12)=1)*1</f>
        <v>0</v>
      </c>
      <c r="O118" s="95">
        <f t="shared" ref="O118" si="236">(MOD(O117,12)=1)*1</f>
        <v>0</v>
      </c>
      <c r="P118" s="95">
        <f t="shared" ref="P118" si="237">(MOD(P117,12)=1)*1</f>
        <v>0</v>
      </c>
      <c r="Q118" s="95">
        <f t="shared" ref="Q118" si="238">(MOD(Q117,12)=1)*1</f>
        <v>0</v>
      </c>
      <c r="R118" s="95">
        <f t="shared" ref="R118" si="239">(MOD(R117,12)=1)*1</f>
        <v>0</v>
      </c>
      <c r="S118" s="95">
        <f t="shared" ref="S118" si="240">(MOD(S117,12)=1)*1</f>
        <v>0</v>
      </c>
      <c r="T118" s="95">
        <f t="shared" ref="T118" si="241">(MOD(T117,12)=1)*1</f>
        <v>0</v>
      </c>
      <c r="U118" s="95">
        <f t="shared" ref="U118" si="242">(MOD(U117,12)=1)*1</f>
        <v>0</v>
      </c>
      <c r="V118" s="95">
        <f t="shared" ref="V118" si="243">(MOD(V117,12)=1)*1</f>
        <v>0</v>
      </c>
      <c r="W118" s="95">
        <f t="shared" ref="W118" si="244">(MOD(W117,12)=1)*1</f>
        <v>0</v>
      </c>
      <c r="X118" s="95">
        <f t="shared" ref="X118" si="245">(MOD(X117,12)=1)*1</f>
        <v>0</v>
      </c>
      <c r="Y118" s="95">
        <f t="shared" ref="Y118" si="246">(MOD(Y117,12)=1)*1</f>
        <v>0</v>
      </c>
      <c r="Z118" s="95">
        <f t="shared" ref="Z118" si="247">(MOD(Z117,12)=1)*1</f>
        <v>0</v>
      </c>
      <c r="AA118" s="95">
        <f t="shared" ref="AA118" si="248">(MOD(AA117,12)=1)*1</f>
        <v>0</v>
      </c>
      <c r="AB118" s="95">
        <f t="shared" ref="AB118" si="249">(MOD(AB117,12)=1)*1</f>
        <v>0</v>
      </c>
      <c r="AC118" s="95">
        <f t="shared" ref="AC118" si="250">(MOD(AC117,12)=1)*1</f>
        <v>0</v>
      </c>
      <c r="AD118" s="95">
        <f t="shared" ref="AD118" si="251">(MOD(AD117,12)=1)*1</f>
        <v>0</v>
      </c>
      <c r="AE118" s="95">
        <f t="shared" ref="AE118" si="252">(MOD(AE117,12)=1)*1</f>
        <v>0</v>
      </c>
      <c r="AF118" s="95">
        <f t="shared" ref="AF118" si="253">(MOD(AF117,12)=1)*1</f>
        <v>0</v>
      </c>
      <c r="AG118" s="95">
        <f t="shared" ref="AG118" si="254">(MOD(AG117,12)=1)*1</f>
        <v>0</v>
      </c>
      <c r="AH118" s="95">
        <f t="shared" ref="AH118" si="255">(MOD(AH117,12)=1)*1</f>
        <v>0</v>
      </c>
      <c r="AI118" s="95">
        <f t="shared" ref="AI118" si="256">(MOD(AI117,12)=1)*1</f>
        <v>0</v>
      </c>
      <c r="AJ118" s="95">
        <f t="shared" ref="AJ118" si="257">(MOD(AJ117,12)=1)*1</f>
        <v>0</v>
      </c>
      <c r="AK118" s="95">
        <f t="shared" ref="AK118" si="258">(MOD(AK117,12)=1)*1</f>
        <v>0</v>
      </c>
      <c r="AL118" s="95">
        <f t="shared" ref="AL118" si="259">(MOD(AL117,12)=1)*1</f>
        <v>0</v>
      </c>
      <c r="AM118" s="95">
        <f t="shared" ref="AM118" si="260">(MOD(AM117,12)=1)*1</f>
        <v>1</v>
      </c>
      <c r="AN118" s="95">
        <f t="shared" ref="AN118" si="261">(MOD(AN117,12)=1)*1</f>
        <v>0</v>
      </c>
      <c r="AO118" s="95">
        <f t="shared" ref="AO118" si="262">(MOD(AO117,12)=1)*1</f>
        <v>0</v>
      </c>
      <c r="AP118" s="95">
        <f t="shared" ref="AP118" si="263">(MOD(AP117,12)=1)*1</f>
        <v>0</v>
      </c>
      <c r="AQ118" s="95">
        <f t="shared" ref="AQ118" si="264">(MOD(AQ117,12)=1)*1</f>
        <v>0</v>
      </c>
      <c r="AR118" s="95">
        <f t="shared" ref="AR118" si="265">(MOD(AR117,12)=1)*1</f>
        <v>0</v>
      </c>
      <c r="AS118" s="95">
        <f t="shared" ref="AS118" si="266">(MOD(AS117,12)=1)*1</f>
        <v>0</v>
      </c>
      <c r="AT118" s="95">
        <f t="shared" ref="AT118" si="267">(MOD(AT117,12)=1)*1</f>
        <v>0</v>
      </c>
      <c r="AU118" s="95">
        <f t="shared" ref="AU118" si="268">(MOD(AU117,12)=1)*1</f>
        <v>0</v>
      </c>
      <c r="AV118" s="95">
        <f t="shared" ref="AV118" si="269">(MOD(AV117,12)=1)*1</f>
        <v>0</v>
      </c>
      <c r="AW118" s="95">
        <f t="shared" ref="AW118" si="270">(MOD(AW117,12)=1)*1</f>
        <v>0</v>
      </c>
      <c r="AX118" s="95">
        <f t="shared" ref="AX118" si="271">(MOD(AX117,12)=1)*1</f>
        <v>0</v>
      </c>
      <c r="AY118" s="95">
        <f t="shared" ref="AY118" si="272">(MOD(AY117,12)=1)*1</f>
        <v>1</v>
      </c>
      <c r="AZ118" s="95">
        <f t="shared" ref="AZ118" si="273">(MOD(AZ117,12)=1)*1</f>
        <v>0</v>
      </c>
      <c r="BA118" s="95">
        <f t="shared" ref="BA118" si="274">(MOD(BA117,12)=1)*1</f>
        <v>0</v>
      </c>
      <c r="BB118" s="95">
        <f t="shared" ref="BB118" si="275">(MOD(BB117,12)=1)*1</f>
        <v>0</v>
      </c>
      <c r="BC118" s="95">
        <f t="shared" ref="BC118" si="276">(MOD(BC117,12)=1)*1</f>
        <v>0</v>
      </c>
      <c r="BD118" s="95">
        <f t="shared" ref="BD118" si="277">(MOD(BD117,12)=1)*1</f>
        <v>0</v>
      </c>
      <c r="BE118" s="95">
        <f t="shared" ref="BE118" si="278">(MOD(BE117,12)=1)*1</f>
        <v>0</v>
      </c>
      <c r="BF118" s="95">
        <f t="shared" ref="BF118" si="279">(MOD(BF117,12)=1)*1</f>
        <v>0</v>
      </c>
      <c r="BG118" s="95">
        <f t="shared" ref="BG118" si="280">(MOD(BG117,12)=1)*1</f>
        <v>0</v>
      </c>
      <c r="BH118" s="95">
        <f t="shared" ref="BH118" si="281">(MOD(BH117,12)=1)*1</f>
        <v>0</v>
      </c>
      <c r="BI118" s="95">
        <f t="shared" ref="BI118" si="282">(MOD(BI117,12)=1)*1</f>
        <v>0</v>
      </c>
      <c r="BJ118" s="95">
        <f t="shared" ref="BJ118" si="283">(MOD(BJ117,12)=1)*1</f>
        <v>0</v>
      </c>
      <c r="BK118" s="95">
        <f t="shared" ref="BK118" si="284">(MOD(BK117,12)=1)*1</f>
        <v>1</v>
      </c>
      <c r="BL118" s="95">
        <f t="shared" ref="BL118" si="285">(MOD(BL117,12)=1)*1</f>
        <v>0</v>
      </c>
      <c r="BM118" s="95">
        <f t="shared" ref="BM118" si="286">(MOD(BM117,12)=1)*1</f>
        <v>0</v>
      </c>
      <c r="BN118" s="95">
        <f t="shared" ref="BN118" si="287">(MOD(BN117,12)=1)*1</f>
        <v>0</v>
      </c>
      <c r="BO118" s="95">
        <f t="shared" ref="BO118" si="288">(MOD(BO117,12)=1)*1</f>
        <v>0</v>
      </c>
      <c r="BP118" s="95">
        <f t="shared" ref="BP118" si="289">(MOD(BP117,12)=1)*1</f>
        <v>0</v>
      </c>
      <c r="BQ118" s="95">
        <f t="shared" ref="BQ118" si="290">(MOD(BQ117,12)=1)*1</f>
        <v>0</v>
      </c>
      <c r="BR118" s="95">
        <f t="shared" ref="BR118" si="291">(MOD(BR117,12)=1)*1</f>
        <v>0</v>
      </c>
      <c r="BS118" s="95">
        <f t="shared" ref="BS118" si="292">(MOD(BS117,12)=1)*1</f>
        <v>0</v>
      </c>
      <c r="BT118" s="95">
        <f t="shared" ref="BT118" si="293">(MOD(BT117,12)=1)*1</f>
        <v>0</v>
      </c>
      <c r="BU118" s="95">
        <f t="shared" ref="BU118" si="294">(MOD(BU117,12)=1)*1</f>
        <v>0</v>
      </c>
      <c r="BV118" s="95">
        <f t="shared" ref="BV118" si="295">(MOD(BV117,12)=1)*1</f>
        <v>0</v>
      </c>
      <c r="BW118" s="95">
        <f t="shared" ref="BW118" si="296">(MOD(BW117,12)=1)*1</f>
        <v>0</v>
      </c>
      <c r="BX118" s="95">
        <f t="shared" ref="BX118" si="297">(MOD(BX117,12)=1)*1</f>
        <v>0</v>
      </c>
      <c r="BY118" s="95">
        <f t="shared" ref="BY118" si="298">(MOD(BY117,12)=1)*1</f>
        <v>0</v>
      </c>
    </row>
    <row r="119" spans="3:77" s="95" customFormat="1" ht="13.5" customHeight="1" x14ac:dyDescent="0.4">
      <c r="F119" s="95" t="s">
        <v>195</v>
      </c>
      <c r="H119" s="124">
        <f>SUM($H118:H118)*H116</f>
        <v>0</v>
      </c>
      <c r="I119" s="124">
        <f>SUM($H118:I118)*I116</f>
        <v>0</v>
      </c>
      <c r="J119" s="124">
        <f>SUM($H118:J118)*J116</f>
        <v>0</v>
      </c>
      <c r="K119" s="124">
        <f>SUM($H118:K118)*K116</f>
        <v>0</v>
      </c>
      <c r="L119" s="124">
        <f>SUM($H118:L118)*L116</f>
        <v>0</v>
      </c>
      <c r="M119" s="124">
        <f>SUM($H118:M118)*M116</f>
        <v>0</v>
      </c>
      <c r="N119" s="124">
        <f>SUM($H118:N118)*N116</f>
        <v>0</v>
      </c>
      <c r="O119" s="124">
        <f>SUM($H118:O118)*O116</f>
        <v>0</v>
      </c>
      <c r="P119" s="124">
        <f>SUM($H118:P118)*P116</f>
        <v>0</v>
      </c>
      <c r="Q119" s="124">
        <f>SUM($H118:Q118)*Q116</f>
        <v>0</v>
      </c>
      <c r="R119" s="124">
        <f>SUM($H118:R118)*R116</f>
        <v>0</v>
      </c>
      <c r="S119" s="124">
        <f>SUM($H118:S118)*S116</f>
        <v>0</v>
      </c>
      <c r="T119" s="124">
        <f>SUM($H118:T118)*T116</f>
        <v>0</v>
      </c>
      <c r="U119" s="124">
        <f>SUM($H118:U118)*U116</f>
        <v>0</v>
      </c>
      <c r="V119" s="124">
        <f>SUM($H118:V118)*V116</f>
        <v>0</v>
      </c>
      <c r="W119" s="124">
        <f>SUM($H118:W118)*W116</f>
        <v>0</v>
      </c>
      <c r="X119" s="124">
        <f>SUM($H118:X118)*X116</f>
        <v>0</v>
      </c>
      <c r="Y119" s="124">
        <f>SUM($H118:Y118)*Y116</f>
        <v>0</v>
      </c>
      <c r="Z119" s="124">
        <f>SUM($H118:Z118)*Z116</f>
        <v>0</v>
      </c>
      <c r="AA119" s="124">
        <f>SUM($H118:AA118)*AA116</f>
        <v>0</v>
      </c>
      <c r="AB119" s="124">
        <f>SUM($H118:AB118)*AB116</f>
        <v>0</v>
      </c>
      <c r="AC119" s="124">
        <f>SUM($H118:AC118)*AC116</f>
        <v>0</v>
      </c>
      <c r="AD119" s="124">
        <f>SUM($H118:AD118)*AD116</f>
        <v>0</v>
      </c>
      <c r="AE119" s="124">
        <f>SUM($H118:AE118)*AE116</f>
        <v>0</v>
      </c>
      <c r="AF119" s="124">
        <f>SUM($H118:AF118)*AF116</f>
        <v>0</v>
      </c>
      <c r="AG119" s="124">
        <f>SUM($H118:AG118)*AG116</f>
        <v>0</v>
      </c>
      <c r="AH119" s="124">
        <f>SUM($H118:AH118)*AH116</f>
        <v>0</v>
      </c>
      <c r="AI119" s="124">
        <f>SUM($H118:AI118)*AI116</f>
        <v>0</v>
      </c>
      <c r="AJ119" s="124">
        <f>SUM($H118:AJ118)*AJ116</f>
        <v>0</v>
      </c>
      <c r="AK119" s="124">
        <f>SUM($H118:AK118)*AK116</f>
        <v>0</v>
      </c>
      <c r="AL119" s="124">
        <f>SUM($H118:AL118)*AL116</f>
        <v>0</v>
      </c>
      <c r="AM119" s="124">
        <f>SUM($H118:AM118)*AM116</f>
        <v>1</v>
      </c>
      <c r="AN119" s="124">
        <f>SUM($H118:AN118)*AN116</f>
        <v>1</v>
      </c>
      <c r="AO119" s="124">
        <f>SUM($H118:AO118)*AO116</f>
        <v>1</v>
      </c>
      <c r="AP119" s="124">
        <f>SUM($H118:AP118)*AP116</f>
        <v>1</v>
      </c>
      <c r="AQ119" s="124">
        <f>SUM($H118:AQ118)*AQ116</f>
        <v>1</v>
      </c>
      <c r="AR119" s="124">
        <f>SUM($H118:AR118)*AR116</f>
        <v>1</v>
      </c>
      <c r="AS119" s="124">
        <f>SUM($H118:AS118)*AS116</f>
        <v>1</v>
      </c>
      <c r="AT119" s="124">
        <f>SUM($H118:AT118)*AT116</f>
        <v>1</v>
      </c>
      <c r="AU119" s="124">
        <f>SUM($H118:AU118)*AU116</f>
        <v>1</v>
      </c>
      <c r="AV119" s="124">
        <f>SUM($H118:AV118)*AV116</f>
        <v>1</v>
      </c>
      <c r="AW119" s="124">
        <f>SUM($H118:AW118)*AW116</f>
        <v>1</v>
      </c>
      <c r="AX119" s="124">
        <f>SUM($H118:AX118)*AX116</f>
        <v>1</v>
      </c>
      <c r="AY119" s="124">
        <f>SUM($H118:AY118)*AY116</f>
        <v>2</v>
      </c>
      <c r="AZ119" s="124">
        <f>SUM($H118:AZ118)*AZ116</f>
        <v>2</v>
      </c>
      <c r="BA119" s="124">
        <f>SUM($H118:BA118)*BA116</f>
        <v>2</v>
      </c>
      <c r="BB119" s="124">
        <f>SUM($H118:BB118)*BB116</f>
        <v>2</v>
      </c>
      <c r="BC119" s="124">
        <f>SUM($H118:BC118)*BC116</f>
        <v>2</v>
      </c>
      <c r="BD119" s="124">
        <f>SUM($H118:BD118)*BD116</f>
        <v>2</v>
      </c>
      <c r="BE119" s="124">
        <f>SUM($H118:BE118)*BE116</f>
        <v>2</v>
      </c>
      <c r="BF119" s="124">
        <f>SUM($H118:BF118)*BF116</f>
        <v>2</v>
      </c>
      <c r="BG119" s="124">
        <f>SUM($H118:BG118)*BG116</f>
        <v>2</v>
      </c>
      <c r="BH119" s="124">
        <f>SUM($H118:BH118)*BH116</f>
        <v>2</v>
      </c>
      <c r="BI119" s="124">
        <f>SUM($H118:BI118)*BI116</f>
        <v>2</v>
      </c>
      <c r="BJ119" s="124">
        <f>SUM($H118:BJ118)*BJ116</f>
        <v>2</v>
      </c>
      <c r="BK119" s="124">
        <f>SUM($H118:BK118)*BK116</f>
        <v>3</v>
      </c>
      <c r="BL119" s="124">
        <f>SUM($H118:BL118)*BL116</f>
        <v>3</v>
      </c>
      <c r="BM119" s="124">
        <f>SUM($H118:BM118)*BM116</f>
        <v>3</v>
      </c>
      <c r="BN119" s="124">
        <f>SUM($H118:BN118)*BN116</f>
        <v>3</v>
      </c>
      <c r="BO119" s="124">
        <f>SUM($H118:BO118)*BO116</f>
        <v>3</v>
      </c>
      <c r="BP119" s="124">
        <f>SUM($H118:BP118)*BP116</f>
        <v>3</v>
      </c>
      <c r="BQ119" s="124">
        <f>SUM($H118:BQ118)*BQ116</f>
        <v>0</v>
      </c>
      <c r="BR119" s="124">
        <f>SUM($H118:BR118)*BR116</f>
        <v>0</v>
      </c>
      <c r="BS119" s="124">
        <f>SUM($H118:BS118)*BS116</f>
        <v>0</v>
      </c>
      <c r="BT119" s="124">
        <f>SUM($H118:BT118)*BT116</f>
        <v>0</v>
      </c>
      <c r="BU119" s="124">
        <f>SUM($H118:BU118)*BU116</f>
        <v>0</v>
      </c>
      <c r="BV119" s="124">
        <f>SUM($H118:BV118)*BV116</f>
        <v>0</v>
      </c>
      <c r="BW119" s="124">
        <f>SUM($H118:BW118)*BW116</f>
        <v>0</v>
      </c>
      <c r="BX119" s="124">
        <f>SUM($H118:BX118)*BX116</f>
        <v>0</v>
      </c>
      <c r="BY119" s="124">
        <f>SUM($H118:BY118)*BY116</f>
        <v>0</v>
      </c>
    </row>
    <row r="120" spans="3:77" s="95" customFormat="1" ht="13.5" customHeight="1" x14ac:dyDescent="0.4">
      <c r="F120" s="95" t="s">
        <v>196</v>
      </c>
      <c r="H120" s="125">
        <f t="shared" ref="H120:AM120" si="299">(1+$F131)^(H119-1)*H116</f>
        <v>0</v>
      </c>
      <c r="I120" s="125">
        <f t="shared" si="299"/>
        <v>0</v>
      </c>
      <c r="J120" s="125">
        <f t="shared" si="299"/>
        <v>0</v>
      </c>
      <c r="K120" s="125">
        <f t="shared" si="299"/>
        <v>0</v>
      </c>
      <c r="L120" s="125">
        <f t="shared" si="299"/>
        <v>0</v>
      </c>
      <c r="M120" s="125">
        <f t="shared" si="299"/>
        <v>0</v>
      </c>
      <c r="N120" s="125">
        <f t="shared" si="299"/>
        <v>0</v>
      </c>
      <c r="O120" s="125">
        <f t="shared" si="299"/>
        <v>0</v>
      </c>
      <c r="P120" s="125">
        <f t="shared" si="299"/>
        <v>0</v>
      </c>
      <c r="Q120" s="125">
        <f t="shared" si="299"/>
        <v>0</v>
      </c>
      <c r="R120" s="125">
        <f t="shared" si="299"/>
        <v>0</v>
      </c>
      <c r="S120" s="125">
        <f t="shared" si="299"/>
        <v>0</v>
      </c>
      <c r="T120" s="125">
        <f t="shared" si="299"/>
        <v>0</v>
      </c>
      <c r="U120" s="125">
        <f t="shared" si="299"/>
        <v>0</v>
      </c>
      <c r="V120" s="125">
        <f t="shared" si="299"/>
        <v>0</v>
      </c>
      <c r="W120" s="125">
        <f t="shared" si="299"/>
        <v>0</v>
      </c>
      <c r="X120" s="125">
        <f t="shared" si="299"/>
        <v>0</v>
      </c>
      <c r="Y120" s="125">
        <f t="shared" si="299"/>
        <v>0</v>
      </c>
      <c r="Z120" s="125">
        <f t="shared" si="299"/>
        <v>0</v>
      </c>
      <c r="AA120" s="125">
        <f t="shared" si="299"/>
        <v>0</v>
      </c>
      <c r="AB120" s="125">
        <f t="shared" si="299"/>
        <v>0</v>
      </c>
      <c r="AC120" s="125">
        <f t="shared" si="299"/>
        <v>0</v>
      </c>
      <c r="AD120" s="125">
        <f t="shared" si="299"/>
        <v>0</v>
      </c>
      <c r="AE120" s="125">
        <f t="shared" si="299"/>
        <v>0</v>
      </c>
      <c r="AF120" s="125">
        <f t="shared" si="299"/>
        <v>0</v>
      </c>
      <c r="AG120" s="125">
        <f t="shared" si="299"/>
        <v>0</v>
      </c>
      <c r="AH120" s="125">
        <f t="shared" si="299"/>
        <v>0</v>
      </c>
      <c r="AI120" s="125">
        <f t="shared" si="299"/>
        <v>0</v>
      </c>
      <c r="AJ120" s="125">
        <f t="shared" si="299"/>
        <v>0</v>
      </c>
      <c r="AK120" s="125">
        <f t="shared" si="299"/>
        <v>0</v>
      </c>
      <c r="AL120" s="125">
        <f t="shared" si="299"/>
        <v>0</v>
      </c>
      <c r="AM120" s="125">
        <f t="shared" si="299"/>
        <v>1</v>
      </c>
      <c r="AN120" s="125">
        <f t="shared" ref="AN120:BS120" si="300">(1+$F131)^(AN119-1)*AN116</f>
        <v>1</v>
      </c>
      <c r="AO120" s="125">
        <f t="shared" si="300"/>
        <v>1</v>
      </c>
      <c r="AP120" s="125">
        <f t="shared" si="300"/>
        <v>1</v>
      </c>
      <c r="AQ120" s="125">
        <f t="shared" si="300"/>
        <v>1</v>
      </c>
      <c r="AR120" s="125">
        <f t="shared" si="300"/>
        <v>1</v>
      </c>
      <c r="AS120" s="125">
        <f t="shared" si="300"/>
        <v>1</v>
      </c>
      <c r="AT120" s="125">
        <f t="shared" si="300"/>
        <v>1</v>
      </c>
      <c r="AU120" s="125">
        <f t="shared" si="300"/>
        <v>1</v>
      </c>
      <c r="AV120" s="125">
        <f t="shared" si="300"/>
        <v>1</v>
      </c>
      <c r="AW120" s="125">
        <f t="shared" si="300"/>
        <v>1</v>
      </c>
      <c r="AX120" s="125">
        <f t="shared" si="300"/>
        <v>1</v>
      </c>
      <c r="AY120" s="125">
        <f t="shared" si="300"/>
        <v>1.01</v>
      </c>
      <c r="AZ120" s="125">
        <f t="shared" si="300"/>
        <v>1.01</v>
      </c>
      <c r="BA120" s="125">
        <f t="shared" si="300"/>
        <v>1.01</v>
      </c>
      <c r="BB120" s="125">
        <f t="shared" si="300"/>
        <v>1.01</v>
      </c>
      <c r="BC120" s="125">
        <f t="shared" si="300"/>
        <v>1.01</v>
      </c>
      <c r="BD120" s="125">
        <f t="shared" si="300"/>
        <v>1.01</v>
      </c>
      <c r="BE120" s="125">
        <f t="shared" si="300"/>
        <v>1.01</v>
      </c>
      <c r="BF120" s="125">
        <f t="shared" si="300"/>
        <v>1.01</v>
      </c>
      <c r="BG120" s="125">
        <f t="shared" si="300"/>
        <v>1.01</v>
      </c>
      <c r="BH120" s="125">
        <f t="shared" si="300"/>
        <v>1.01</v>
      </c>
      <c r="BI120" s="125">
        <f t="shared" si="300"/>
        <v>1.01</v>
      </c>
      <c r="BJ120" s="125">
        <f t="shared" si="300"/>
        <v>1.01</v>
      </c>
      <c r="BK120" s="125">
        <f t="shared" si="300"/>
        <v>1.0201</v>
      </c>
      <c r="BL120" s="125">
        <f t="shared" si="300"/>
        <v>1.0201</v>
      </c>
      <c r="BM120" s="125">
        <f t="shared" si="300"/>
        <v>1.0201</v>
      </c>
      <c r="BN120" s="125">
        <f t="shared" si="300"/>
        <v>1.0201</v>
      </c>
      <c r="BO120" s="125">
        <f t="shared" si="300"/>
        <v>1.0201</v>
      </c>
      <c r="BP120" s="125">
        <f t="shared" si="300"/>
        <v>1.0201</v>
      </c>
      <c r="BQ120" s="125">
        <f t="shared" si="300"/>
        <v>0</v>
      </c>
      <c r="BR120" s="125">
        <f t="shared" si="300"/>
        <v>0</v>
      </c>
      <c r="BS120" s="125">
        <f t="shared" si="300"/>
        <v>0</v>
      </c>
      <c r="BT120" s="125">
        <f t="shared" ref="BT120:CY120" si="301">(1+$F131)^(BT119-1)*BT116</f>
        <v>0</v>
      </c>
      <c r="BU120" s="125">
        <f t="shared" si="301"/>
        <v>0</v>
      </c>
      <c r="BV120" s="125">
        <f t="shared" si="301"/>
        <v>0</v>
      </c>
      <c r="BW120" s="125">
        <f t="shared" si="301"/>
        <v>0</v>
      </c>
      <c r="BX120" s="125">
        <f t="shared" si="301"/>
        <v>0</v>
      </c>
      <c r="BY120" s="125">
        <f t="shared" si="301"/>
        <v>0</v>
      </c>
    </row>
    <row r="121" spans="3:77" s="95" customFormat="1" ht="13.5" customHeight="1" x14ac:dyDescent="0.4">
      <c r="F121" s="95" t="s">
        <v>197</v>
      </c>
      <c r="H121" s="125">
        <f t="shared" ref="H121:AM121" si="302">(1+F$70)^(H119-1)*H116</f>
        <v>0</v>
      </c>
      <c r="I121" s="125">
        <f t="shared" si="302"/>
        <v>0</v>
      </c>
      <c r="J121" s="125">
        <f t="shared" si="302"/>
        <v>0</v>
      </c>
      <c r="K121" s="125">
        <f t="shared" si="302"/>
        <v>0</v>
      </c>
      <c r="L121" s="125">
        <f t="shared" si="302"/>
        <v>0</v>
      </c>
      <c r="M121" s="125">
        <f t="shared" si="302"/>
        <v>0</v>
      </c>
      <c r="N121" s="125">
        <f t="shared" si="302"/>
        <v>0</v>
      </c>
      <c r="O121" s="125">
        <f t="shared" si="302"/>
        <v>0</v>
      </c>
      <c r="P121" s="125">
        <f t="shared" si="302"/>
        <v>0</v>
      </c>
      <c r="Q121" s="125">
        <f t="shared" si="302"/>
        <v>0</v>
      </c>
      <c r="R121" s="125">
        <f t="shared" si="302"/>
        <v>0</v>
      </c>
      <c r="S121" s="125">
        <f t="shared" si="302"/>
        <v>0</v>
      </c>
      <c r="T121" s="125">
        <f t="shared" si="302"/>
        <v>0</v>
      </c>
      <c r="U121" s="125">
        <f t="shared" si="302"/>
        <v>0</v>
      </c>
      <c r="V121" s="125">
        <f t="shared" si="302"/>
        <v>0</v>
      </c>
      <c r="W121" s="125">
        <f t="shared" si="302"/>
        <v>0</v>
      </c>
      <c r="X121" s="125">
        <f t="shared" si="302"/>
        <v>0</v>
      </c>
      <c r="Y121" s="125">
        <f t="shared" si="302"/>
        <v>0</v>
      </c>
      <c r="Z121" s="125">
        <f t="shared" si="302"/>
        <v>0</v>
      </c>
      <c r="AA121" s="125">
        <f t="shared" si="302"/>
        <v>0</v>
      </c>
      <c r="AB121" s="125">
        <f t="shared" si="302"/>
        <v>0</v>
      </c>
      <c r="AC121" s="125">
        <f t="shared" si="302"/>
        <v>0</v>
      </c>
      <c r="AD121" s="125">
        <f t="shared" si="302"/>
        <v>0</v>
      </c>
      <c r="AE121" s="125">
        <f t="shared" si="302"/>
        <v>0</v>
      </c>
      <c r="AF121" s="125">
        <f t="shared" si="302"/>
        <v>0</v>
      </c>
      <c r="AG121" s="125">
        <f t="shared" si="302"/>
        <v>0</v>
      </c>
      <c r="AH121" s="125">
        <f t="shared" si="302"/>
        <v>0</v>
      </c>
      <c r="AI121" s="125">
        <f t="shared" si="302"/>
        <v>0</v>
      </c>
      <c r="AJ121" s="125">
        <f t="shared" si="302"/>
        <v>0</v>
      </c>
      <c r="AK121" s="125">
        <f t="shared" si="302"/>
        <v>0</v>
      </c>
      <c r="AL121" s="125">
        <f t="shared" si="302"/>
        <v>0</v>
      </c>
      <c r="AM121" s="125">
        <f t="shared" si="302"/>
        <v>1</v>
      </c>
      <c r="AN121" s="125">
        <f t="shared" ref="AN121:BS121" si="303">(1+AL$70)^(AN119-1)*AN116</f>
        <v>1</v>
      </c>
      <c r="AO121" s="125">
        <f t="shared" si="303"/>
        <v>1</v>
      </c>
      <c r="AP121" s="125">
        <f t="shared" si="303"/>
        <v>1</v>
      </c>
      <c r="AQ121" s="125">
        <f t="shared" si="303"/>
        <v>1</v>
      </c>
      <c r="AR121" s="125">
        <f t="shared" si="303"/>
        <v>1</v>
      </c>
      <c r="AS121" s="125">
        <f t="shared" si="303"/>
        <v>1</v>
      </c>
      <c r="AT121" s="125">
        <f t="shared" si="303"/>
        <v>1</v>
      </c>
      <c r="AU121" s="125">
        <f t="shared" si="303"/>
        <v>1</v>
      </c>
      <c r="AV121" s="125">
        <f t="shared" si="303"/>
        <v>1</v>
      </c>
      <c r="AW121" s="125">
        <f t="shared" si="303"/>
        <v>1</v>
      </c>
      <c r="AX121" s="125">
        <f t="shared" si="303"/>
        <v>1</v>
      </c>
      <c r="AY121" s="125">
        <f t="shared" si="303"/>
        <v>1</v>
      </c>
      <c r="AZ121" s="125">
        <f t="shared" si="303"/>
        <v>1</v>
      </c>
      <c r="BA121" s="125">
        <f t="shared" si="303"/>
        <v>1</v>
      </c>
      <c r="BB121" s="125">
        <f t="shared" si="303"/>
        <v>1</v>
      </c>
      <c r="BC121" s="125">
        <f t="shared" si="303"/>
        <v>1</v>
      </c>
      <c r="BD121" s="125">
        <f t="shared" si="303"/>
        <v>1</v>
      </c>
      <c r="BE121" s="125">
        <f t="shared" si="303"/>
        <v>1</v>
      </c>
      <c r="BF121" s="125">
        <f t="shared" si="303"/>
        <v>1</v>
      </c>
      <c r="BG121" s="125">
        <f t="shared" si="303"/>
        <v>1</v>
      </c>
      <c r="BH121" s="125">
        <f t="shared" si="303"/>
        <v>1</v>
      </c>
      <c r="BI121" s="125">
        <f t="shared" si="303"/>
        <v>1</v>
      </c>
      <c r="BJ121" s="125">
        <f t="shared" si="303"/>
        <v>1</v>
      </c>
      <c r="BK121" s="125">
        <f t="shared" si="303"/>
        <v>1</v>
      </c>
      <c r="BL121" s="125">
        <f t="shared" si="303"/>
        <v>1</v>
      </c>
      <c r="BM121" s="125">
        <f t="shared" si="303"/>
        <v>1</v>
      </c>
      <c r="BN121" s="125">
        <f t="shared" si="303"/>
        <v>1</v>
      </c>
      <c r="BO121" s="125">
        <f t="shared" si="303"/>
        <v>1</v>
      </c>
      <c r="BP121" s="125">
        <f t="shared" si="303"/>
        <v>1</v>
      </c>
      <c r="BQ121" s="125">
        <f t="shared" si="303"/>
        <v>0</v>
      </c>
      <c r="BR121" s="125">
        <f t="shared" si="303"/>
        <v>0</v>
      </c>
      <c r="BS121" s="125">
        <f t="shared" si="303"/>
        <v>0</v>
      </c>
      <c r="BT121" s="125">
        <f t="shared" ref="BT121:CY121" si="304">(1+BR$70)^(BT119-1)*BT116</f>
        <v>0</v>
      </c>
      <c r="BU121" s="125">
        <f t="shared" si="304"/>
        <v>0</v>
      </c>
      <c r="BV121" s="125">
        <f t="shared" si="304"/>
        <v>0</v>
      </c>
      <c r="BW121" s="125">
        <f t="shared" si="304"/>
        <v>0</v>
      </c>
      <c r="BX121" s="125">
        <f t="shared" si="304"/>
        <v>0</v>
      </c>
      <c r="BY121" s="125">
        <f t="shared" si="304"/>
        <v>0</v>
      </c>
    </row>
    <row r="122" spans="3:77" s="95" customFormat="1" ht="13.5" customHeight="1" x14ac:dyDescent="0.4">
      <c r="F122" s="95" t="s">
        <v>198</v>
      </c>
      <c r="H122" s="95">
        <f t="shared" ref="H122:AM122" si="305">(H$14&gt;=$F$61)*(H$14&lt;=$F$64)*1</f>
        <v>0</v>
      </c>
      <c r="I122" s="95">
        <f t="shared" si="305"/>
        <v>0</v>
      </c>
      <c r="J122" s="95">
        <f t="shared" si="305"/>
        <v>0</v>
      </c>
      <c r="K122" s="95">
        <f t="shared" si="305"/>
        <v>0</v>
      </c>
      <c r="L122" s="95">
        <f t="shared" si="305"/>
        <v>0</v>
      </c>
      <c r="M122" s="95">
        <f t="shared" si="305"/>
        <v>0</v>
      </c>
      <c r="N122" s="95">
        <f t="shared" si="305"/>
        <v>0</v>
      </c>
      <c r="O122" s="95">
        <f t="shared" si="305"/>
        <v>0</v>
      </c>
      <c r="P122" s="95">
        <f t="shared" si="305"/>
        <v>0</v>
      </c>
      <c r="Q122" s="95">
        <f t="shared" si="305"/>
        <v>0</v>
      </c>
      <c r="R122" s="95">
        <f t="shared" si="305"/>
        <v>0</v>
      </c>
      <c r="S122" s="95">
        <f t="shared" si="305"/>
        <v>0</v>
      </c>
      <c r="T122" s="95">
        <f t="shared" si="305"/>
        <v>0</v>
      </c>
      <c r="U122" s="95">
        <f t="shared" si="305"/>
        <v>0</v>
      </c>
      <c r="V122" s="95">
        <f t="shared" si="305"/>
        <v>0</v>
      </c>
      <c r="W122" s="95">
        <f t="shared" si="305"/>
        <v>0</v>
      </c>
      <c r="X122" s="95">
        <f t="shared" si="305"/>
        <v>0</v>
      </c>
      <c r="Y122" s="95">
        <f t="shared" si="305"/>
        <v>0</v>
      </c>
      <c r="Z122" s="95">
        <f t="shared" si="305"/>
        <v>0</v>
      </c>
      <c r="AA122" s="95">
        <f t="shared" si="305"/>
        <v>0</v>
      </c>
      <c r="AB122" s="95">
        <f t="shared" si="305"/>
        <v>0</v>
      </c>
      <c r="AC122" s="95">
        <f t="shared" si="305"/>
        <v>0</v>
      </c>
      <c r="AD122" s="95">
        <f t="shared" si="305"/>
        <v>0</v>
      </c>
      <c r="AE122" s="95">
        <f t="shared" si="305"/>
        <v>0</v>
      </c>
      <c r="AF122" s="95">
        <f t="shared" si="305"/>
        <v>0</v>
      </c>
      <c r="AG122" s="95">
        <f t="shared" si="305"/>
        <v>0</v>
      </c>
      <c r="AH122" s="95">
        <f t="shared" si="305"/>
        <v>0</v>
      </c>
      <c r="AI122" s="95">
        <f t="shared" si="305"/>
        <v>0</v>
      </c>
      <c r="AJ122" s="95">
        <f t="shared" si="305"/>
        <v>0</v>
      </c>
      <c r="AK122" s="95">
        <f t="shared" si="305"/>
        <v>0</v>
      </c>
      <c r="AL122" s="95">
        <f t="shared" si="305"/>
        <v>0</v>
      </c>
      <c r="AM122" s="95">
        <f t="shared" si="305"/>
        <v>1</v>
      </c>
      <c r="AN122" s="95">
        <f t="shared" ref="AN122:BS122" si="306">(AN$14&gt;=$F$61)*(AN$14&lt;=$F$64)*1</f>
        <v>0</v>
      </c>
      <c r="AO122" s="95">
        <f t="shared" si="306"/>
        <v>0</v>
      </c>
      <c r="AP122" s="95">
        <f t="shared" si="306"/>
        <v>0</v>
      </c>
      <c r="AQ122" s="95">
        <f t="shared" si="306"/>
        <v>0</v>
      </c>
      <c r="AR122" s="95">
        <f t="shared" si="306"/>
        <v>0</v>
      </c>
      <c r="AS122" s="95">
        <f t="shared" si="306"/>
        <v>0</v>
      </c>
      <c r="AT122" s="95">
        <f t="shared" si="306"/>
        <v>0</v>
      </c>
      <c r="AU122" s="95">
        <f t="shared" si="306"/>
        <v>0</v>
      </c>
      <c r="AV122" s="95">
        <f t="shared" si="306"/>
        <v>0</v>
      </c>
      <c r="AW122" s="95">
        <f t="shared" si="306"/>
        <v>0</v>
      </c>
      <c r="AX122" s="95">
        <f t="shared" si="306"/>
        <v>0</v>
      </c>
      <c r="AY122" s="95">
        <f t="shared" si="306"/>
        <v>0</v>
      </c>
      <c r="AZ122" s="95">
        <f t="shared" si="306"/>
        <v>0</v>
      </c>
      <c r="BA122" s="95">
        <f t="shared" si="306"/>
        <v>0</v>
      </c>
      <c r="BB122" s="95">
        <f t="shared" si="306"/>
        <v>0</v>
      </c>
      <c r="BC122" s="95">
        <f t="shared" si="306"/>
        <v>0</v>
      </c>
      <c r="BD122" s="95">
        <f t="shared" si="306"/>
        <v>0</v>
      </c>
      <c r="BE122" s="95">
        <f t="shared" si="306"/>
        <v>0</v>
      </c>
      <c r="BF122" s="95">
        <f t="shared" si="306"/>
        <v>0</v>
      </c>
      <c r="BG122" s="95">
        <f t="shared" si="306"/>
        <v>0</v>
      </c>
      <c r="BH122" s="95">
        <f t="shared" si="306"/>
        <v>0</v>
      </c>
      <c r="BI122" s="95">
        <f t="shared" si="306"/>
        <v>0</v>
      </c>
      <c r="BJ122" s="95">
        <f t="shared" si="306"/>
        <v>0</v>
      </c>
      <c r="BK122" s="95">
        <f t="shared" si="306"/>
        <v>0</v>
      </c>
      <c r="BL122" s="95">
        <f t="shared" si="306"/>
        <v>0</v>
      </c>
      <c r="BM122" s="95">
        <f t="shared" si="306"/>
        <v>0</v>
      </c>
      <c r="BN122" s="95">
        <f t="shared" si="306"/>
        <v>0</v>
      </c>
      <c r="BO122" s="95">
        <f t="shared" si="306"/>
        <v>0</v>
      </c>
      <c r="BP122" s="95">
        <f t="shared" si="306"/>
        <v>0</v>
      </c>
      <c r="BQ122" s="95">
        <f t="shared" si="306"/>
        <v>0</v>
      </c>
      <c r="BR122" s="95">
        <f t="shared" si="306"/>
        <v>0</v>
      </c>
      <c r="BS122" s="95">
        <f t="shared" si="306"/>
        <v>0</v>
      </c>
      <c r="BT122" s="95">
        <f t="shared" ref="BT122:BY122" si="307">(BT$14&gt;=$F$61)*(BT$14&lt;=$F$64)*1</f>
        <v>0</v>
      </c>
      <c r="BU122" s="95">
        <f t="shared" si="307"/>
        <v>0</v>
      </c>
      <c r="BV122" s="95">
        <f t="shared" si="307"/>
        <v>0</v>
      </c>
      <c r="BW122" s="95">
        <f t="shared" si="307"/>
        <v>0</v>
      </c>
      <c r="BX122" s="95">
        <f t="shared" si="307"/>
        <v>0</v>
      </c>
      <c r="BY122" s="95">
        <f t="shared" si="307"/>
        <v>0</v>
      </c>
    </row>
    <row r="123" spans="3:77" ht="13.5" customHeight="1" x14ac:dyDescent="0.4">
      <c r="E123" s="103" t="s">
        <v>184</v>
      </c>
      <c r="F123" s="104">
        <f>EOMONTH(F94,VLOOKUP(B91,$H$21:$T$25,4)+1)</f>
        <v>46326</v>
      </c>
    </row>
    <row r="124" spans="3:77" ht="13.5" customHeight="1" x14ac:dyDescent="0.4">
      <c r="E124" s="105" t="s">
        <v>185</v>
      </c>
      <c r="F124" s="120">
        <f>VLOOKUP(B91,$H$21:$T$25,7,0)</f>
        <v>12000</v>
      </c>
    </row>
    <row r="125" spans="3:77" ht="13.5" customHeight="1" x14ac:dyDescent="0.4">
      <c r="E125" s="105" t="s">
        <v>186</v>
      </c>
      <c r="F125" s="120">
        <f>VLOOKUP(B91,$H$21:$T$25,5,0)</f>
        <v>1</v>
      </c>
    </row>
    <row r="126" spans="3:77" ht="13.5" customHeight="1" x14ac:dyDescent="0.4">
      <c r="E126" s="105" t="s">
        <v>191</v>
      </c>
      <c r="F126" s="123">
        <f>EOMONTH(F123,F125-1)</f>
        <v>46326</v>
      </c>
    </row>
    <row r="127" spans="3:77" ht="13.5" customHeight="1" x14ac:dyDescent="0.4">
      <c r="E127" s="105" t="s">
        <v>187</v>
      </c>
      <c r="F127" s="120">
        <f>VLOOKUP(B91,$H$21:$T$25,6,0)</f>
        <v>1</v>
      </c>
    </row>
    <row r="128" spans="3:77" ht="13.5" customHeight="1" x14ac:dyDescent="0.4">
      <c r="E128" s="105" t="s">
        <v>72</v>
      </c>
      <c r="F128" s="120">
        <f>VLOOKUP(B91,$H$21:$T$25,3,0)</f>
        <v>562</v>
      </c>
    </row>
    <row r="129" spans="4:77" ht="13.5" customHeight="1" x14ac:dyDescent="0.4">
      <c r="E129" s="105" t="s">
        <v>188</v>
      </c>
      <c r="F129" s="120">
        <f>VLOOKUP(B91,$H$21:$T$25,8,0)</f>
        <v>2000</v>
      </c>
    </row>
    <row r="130" spans="4:77" ht="13.5" customHeight="1" x14ac:dyDescent="0.4">
      <c r="E130" s="105" t="s">
        <v>76</v>
      </c>
      <c r="F130" s="120">
        <f>VLOOKUP(B91,$H$21:$T$25,11,0)</f>
        <v>40.463999999999999</v>
      </c>
    </row>
    <row r="131" spans="4:77" ht="13.5" customHeight="1" x14ac:dyDescent="0.4">
      <c r="E131" s="105" t="s">
        <v>189</v>
      </c>
      <c r="F131" s="121">
        <f>VLOOKUP(B91,$H$21:$T$25,9,0)</f>
        <v>0.01</v>
      </c>
    </row>
    <row r="132" spans="4:77" ht="13.5" customHeight="1" x14ac:dyDescent="0.4">
      <c r="E132" s="109" t="s">
        <v>190</v>
      </c>
      <c r="F132" s="122">
        <f>VLOOKUP(B91,$H$21:$T$25,10,0)</f>
        <v>0.01</v>
      </c>
    </row>
    <row r="133" spans="4:77" ht="13.5" customHeight="1" x14ac:dyDescent="0.4">
      <c r="D133" s="2" t="s">
        <v>162</v>
      </c>
    </row>
    <row r="134" spans="4:77" ht="13.5" customHeight="1" x14ac:dyDescent="0.4">
      <c r="E134" s="46" t="s">
        <v>163</v>
      </c>
      <c r="F134" s="47"/>
      <c r="G134" s="47"/>
      <c r="H134" s="47">
        <f>IF(H122=1,0,H116*$F124*H120)</f>
        <v>0</v>
      </c>
      <c r="I134" s="47">
        <f t="shared" ref="I134:BT134" si="308">IF(I122=1,0,I116*$F124*I120)</f>
        <v>0</v>
      </c>
      <c r="J134" s="47">
        <f t="shared" si="308"/>
        <v>0</v>
      </c>
      <c r="K134" s="47">
        <f t="shared" si="308"/>
        <v>0</v>
      </c>
      <c r="L134" s="47">
        <f t="shared" si="308"/>
        <v>0</v>
      </c>
      <c r="M134" s="47">
        <f t="shared" si="308"/>
        <v>0</v>
      </c>
      <c r="N134" s="47">
        <f t="shared" si="308"/>
        <v>0</v>
      </c>
      <c r="O134" s="47">
        <f t="shared" si="308"/>
        <v>0</v>
      </c>
      <c r="P134" s="47">
        <f t="shared" si="308"/>
        <v>0</v>
      </c>
      <c r="Q134" s="47">
        <f t="shared" si="308"/>
        <v>0</v>
      </c>
      <c r="R134" s="47">
        <f t="shared" si="308"/>
        <v>0</v>
      </c>
      <c r="S134" s="47">
        <f t="shared" si="308"/>
        <v>0</v>
      </c>
      <c r="T134" s="47">
        <f t="shared" si="308"/>
        <v>0</v>
      </c>
      <c r="U134" s="47">
        <f t="shared" si="308"/>
        <v>0</v>
      </c>
      <c r="V134" s="47">
        <f t="shared" si="308"/>
        <v>0</v>
      </c>
      <c r="W134" s="47">
        <f t="shared" si="308"/>
        <v>0</v>
      </c>
      <c r="X134" s="47">
        <f t="shared" si="308"/>
        <v>0</v>
      </c>
      <c r="Y134" s="47">
        <f t="shared" si="308"/>
        <v>0</v>
      </c>
      <c r="Z134" s="47">
        <f t="shared" si="308"/>
        <v>0</v>
      </c>
      <c r="AA134" s="47">
        <f t="shared" si="308"/>
        <v>0</v>
      </c>
      <c r="AB134" s="47">
        <f t="shared" si="308"/>
        <v>0</v>
      </c>
      <c r="AC134" s="47">
        <f t="shared" si="308"/>
        <v>0</v>
      </c>
      <c r="AD134" s="47">
        <f t="shared" si="308"/>
        <v>0</v>
      </c>
      <c r="AE134" s="47">
        <f t="shared" si="308"/>
        <v>0</v>
      </c>
      <c r="AF134" s="47">
        <f t="shared" si="308"/>
        <v>0</v>
      </c>
      <c r="AG134" s="47">
        <f t="shared" si="308"/>
        <v>0</v>
      </c>
      <c r="AH134" s="47">
        <f t="shared" si="308"/>
        <v>0</v>
      </c>
      <c r="AI134" s="47">
        <f t="shared" si="308"/>
        <v>0</v>
      </c>
      <c r="AJ134" s="47">
        <f t="shared" si="308"/>
        <v>0</v>
      </c>
      <c r="AK134" s="47">
        <f t="shared" si="308"/>
        <v>0</v>
      </c>
      <c r="AL134" s="47">
        <f t="shared" si="308"/>
        <v>0</v>
      </c>
      <c r="AM134" s="47">
        <f t="shared" si="308"/>
        <v>0</v>
      </c>
      <c r="AN134" s="47">
        <f t="shared" si="308"/>
        <v>12000</v>
      </c>
      <c r="AO134" s="47">
        <f t="shared" si="308"/>
        <v>12000</v>
      </c>
      <c r="AP134" s="47">
        <f t="shared" si="308"/>
        <v>12000</v>
      </c>
      <c r="AQ134" s="47">
        <f t="shared" si="308"/>
        <v>12000</v>
      </c>
      <c r="AR134" s="47">
        <f t="shared" si="308"/>
        <v>12000</v>
      </c>
      <c r="AS134" s="47">
        <f t="shared" si="308"/>
        <v>12000</v>
      </c>
      <c r="AT134" s="47">
        <f t="shared" si="308"/>
        <v>12000</v>
      </c>
      <c r="AU134" s="47">
        <f t="shared" si="308"/>
        <v>12000</v>
      </c>
      <c r="AV134" s="47">
        <f t="shared" si="308"/>
        <v>12000</v>
      </c>
      <c r="AW134" s="47">
        <f t="shared" si="308"/>
        <v>12000</v>
      </c>
      <c r="AX134" s="47">
        <f t="shared" si="308"/>
        <v>12000</v>
      </c>
      <c r="AY134" s="47">
        <f t="shared" si="308"/>
        <v>12120</v>
      </c>
      <c r="AZ134" s="47">
        <f t="shared" si="308"/>
        <v>12120</v>
      </c>
      <c r="BA134" s="47">
        <f t="shared" si="308"/>
        <v>12120</v>
      </c>
      <c r="BB134" s="47">
        <f t="shared" si="308"/>
        <v>12120</v>
      </c>
      <c r="BC134" s="47">
        <f t="shared" si="308"/>
        <v>12120</v>
      </c>
      <c r="BD134" s="47">
        <f t="shared" si="308"/>
        <v>12120</v>
      </c>
      <c r="BE134" s="47">
        <f t="shared" si="308"/>
        <v>12120</v>
      </c>
      <c r="BF134" s="47">
        <f t="shared" si="308"/>
        <v>12120</v>
      </c>
      <c r="BG134" s="47">
        <f t="shared" si="308"/>
        <v>12120</v>
      </c>
      <c r="BH134" s="47">
        <f t="shared" si="308"/>
        <v>12120</v>
      </c>
      <c r="BI134" s="47">
        <f t="shared" si="308"/>
        <v>12120</v>
      </c>
      <c r="BJ134" s="47">
        <f t="shared" si="308"/>
        <v>12120</v>
      </c>
      <c r="BK134" s="47">
        <f t="shared" si="308"/>
        <v>12241.2</v>
      </c>
      <c r="BL134" s="47">
        <f t="shared" si="308"/>
        <v>12241.2</v>
      </c>
      <c r="BM134" s="47">
        <f t="shared" si="308"/>
        <v>12241.2</v>
      </c>
      <c r="BN134" s="47">
        <f t="shared" si="308"/>
        <v>12241.2</v>
      </c>
      <c r="BO134" s="47">
        <f t="shared" si="308"/>
        <v>12241.2</v>
      </c>
      <c r="BP134" s="47">
        <f t="shared" si="308"/>
        <v>12241.2</v>
      </c>
      <c r="BQ134" s="47">
        <f t="shared" si="308"/>
        <v>0</v>
      </c>
      <c r="BR134" s="47">
        <f t="shared" si="308"/>
        <v>0</v>
      </c>
      <c r="BS134" s="47">
        <f t="shared" si="308"/>
        <v>0</v>
      </c>
      <c r="BT134" s="47">
        <f t="shared" si="308"/>
        <v>0</v>
      </c>
      <c r="BU134" s="47">
        <f t="shared" ref="BU134:BY134" si="309">IF(BU122=1,0,BU116*$F124*BU120)</f>
        <v>0</v>
      </c>
      <c r="BV134" s="47">
        <f t="shared" si="309"/>
        <v>0</v>
      </c>
      <c r="BW134" s="47">
        <f t="shared" si="309"/>
        <v>0</v>
      </c>
      <c r="BX134" s="47">
        <f t="shared" si="309"/>
        <v>0</v>
      </c>
      <c r="BY134" s="47">
        <f t="shared" si="309"/>
        <v>0</v>
      </c>
    </row>
    <row r="135" spans="4:77" ht="13.5" customHeight="1" x14ac:dyDescent="0.4">
      <c r="E135" s="44" t="s">
        <v>164</v>
      </c>
      <c r="F135" s="45"/>
      <c r="G135" s="45"/>
      <c r="H135" s="45">
        <f>H134*((12-$F$65)/12)</f>
        <v>0</v>
      </c>
      <c r="I135" s="45">
        <f t="shared" ref="I135" si="310">I134*((12-$F$65)/12)</f>
        <v>0</v>
      </c>
      <c r="J135" s="45">
        <f t="shared" ref="J135" si="311">J134*((12-$F$65)/12)</f>
        <v>0</v>
      </c>
      <c r="K135" s="45">
        <f t="shared" ref="K135" si="312">K134*((12-$F$65)/12)</f>
        <v>0</v>
      </c>
      <c r="L135" s="45">
        <f t="shared" ref="L135" si="313">L134*((12-$F$65)/12)</f>
        <v>0</v>
      </c>
      <c r="M135" s="45">
        <f t="shared" ref="M135" si="314">M134*((12-$F$65)/12)</f>
        <v>0</v>
      </c>
      <c r="N135" s="45">
        <f t="shared" ref="N135" si="315">N134*((12-$F$65)/12)</f>
        <v>0</v>
      </c>
      <c r="O135" s="45">
        <f t="shared" ref="O135" si="316">O134*((12-$F$65)/12)</f>
        <v>0</v>
      </c>
      <c r="P135" s="45">
        <f t="shared" ref="P135" si="317">P134*((12-$F$65)/12)</f>
        <v>0</v>
      </c>
      <c r="Q135" s="45">
        <f t="shared" ref="Q135" si="318">Q134*((12-$F$65)/12)</f>
        <v>0</v>
      </c>
      <c r="R135" s="45">
        <f t="shared" ref="R135" si="319">R134*((12-$F$65)/12)</f>
        <v>0</v>
      </c>
      <c r="S135" s="45">
        <f t="shared" ref="S135" si="320">S134*((12-$F$65)/12)</f>
        <v>0</v>
      </c>
      <c r="T135" s="45">
        <f t="shared" ref="T135" si="321">T134*((12-$F$65)/12)</f>
        <v>0</v>
      </c>
      <c r="U135" s="45">
        <f t="shared" ref="U135" si="322">U134*((12-$F$65)/12)</f>
        <v>0</v>
      </c>
      <c r="V135" s="45">
        <f t="shared" ref="V135" si="323">V134*((12-$F$65)/12)</f>
        <v>0</v>
      </c>
      <c r="W135" s="45">
        <f t="shared" ref="W135" si="324">W134*((12-$F$65)/12)</f>
        <v>0</v>
      </c>
      <c r="X135" s="45">
        <f t="shared" ref="X135" si="325">X134*((12-$F$65)/12)</f>
        <v>0</v>
      </c>
      <c r="Y135" s="45">
        <f t="shared" ref="Y135" si="326">Y134*((12-$F$65)/12)</f>
        <v>0</v>
      </c>
      <c r="Z135" s="45">
        <f t="shared" ref="Z135" si="327">Z134*((12-$F$65)/12)</f>
        <v>0</v>
      </c>
      <c r="AA135" s="45">
        <f t="shared" ref="AA135" si="328">AA134*((12-$F$65)/12)</f>
        <v>0</v>
      </c>
      <c r="AB135" s="45">
        <f t="shared" ref="AB135" si="329">AB134*((12-$F$65)/12)</f>
        <v>0</v>
      </c>
      <c r="AC135" s="45">
        <f t="shared" ref="AC135" si="330">AC134*((12-$F$65)/12)</f>
        <v>0</v>
      </c>
      <c r="AD135" s="45">
        <f t="shared" ref="AD135" si="331">AD134*((12-$F$65)/12)</f>
        <v>0</v>
      </c>
      <c r="AE135" s="45">
        <f t="shared" ref="AE135" si="332">AE134*((12-$F$65)/12)</f>
        <v>0</v>
      </c>
      <c r="AF135" s="45">
        <f t="shared" ref="AF135" si="333">AF134*((12-$F$65)/12)</f>
        <v>0</v>
      </c>
      <c r="AG135" s="45">
        <f t="shared" ref="AG135" si="334">AG134*((12-$F$65)/12)</f>
        <v>0</v>
      </c>
      <c r="AH135" s="45">
        <f t="shared" ref="AH135" si="335">AH134*((12-$F$65)/12)</f>
        <v>0</v>
      </c>
      <c r="AI135" s="45">
        <f t="shared" ref="AI135" si="336">AI134*((12-$F$65)/12)</f>
        <v>0</v>
      </c>
      <c r="AJ135" s="45">
        <f t="shared" ref="AJ135" si="337">AJ134*((12-$F$65)/12)</f>
        <v>0</v>
      </c>
      <c r="AK135" s="45">
        <f t="shared" ref="AK135" si="338">AK134*((12-$F$65)/12)</f>
        <v>0</v>
      </c>
      <c r="AL135" s="45">
        <f t="shared" ref="AL135" si="339">AL134*((12-$F$65)/12)</f>
        <v>0</v>
      </c>
      <c r="AM135" s="45">
        <f t="shared" ref="AM135" si="340">AM134*((12-$F$65)/12)</f>
        <v>0</v>
      </c>
      <c r="AN135" s="45">
        <f t="shared" ref="AN135" si="341">AN134*((12-$F$65)/12)</f>
        <v>11000</v>
      </c>
      <c r="AO135" s="45">
        <f t="shared" ref="AO135" si="342">AO134*((12-$F$65)/12)</f>
        <v>11000</v>
      </c>
      <c r="AP135" s="45">
        <f t="shared" ref="AP135" si="343">AP134*((12-$F$65)/12)</f>
        <v>11000</v>
      </c>
      <c r="AQ135" s="45">
        <f t="shared" ref="AQ135" si="344">AQ134*((12-$F$65)/12)</f>
        <v>11000</v>
      </c>
      <c r="AR135" s="45">
        <f t="shared" ref="AR135" si="345">AR134*((12-$F$65)/12)</f>
        <v>11000</v>
      </c>
      <c r="AS135" s="45">
        <f t="shared" ref="AS135" si="346">AS134*((12-$F$65)/12)</f>
        <v>11000</v>
      </c>
      <c r="AT135" s="45">
        <f t="shared" ref="AT135" si="347">AT134*((12-$F$65)/12)</f>
        <v>11000</v>
      </c>
      <c r="AU135" s="45">
        <f t="shared" ref="AU135" si="348">AU134*((12-$F$65)/12)</f>
        <v>11000</v>
      </c>
      <c r="AV135" s="45">
        <f t="shared" ref="AV135" si="349">AV134*((12-$F$65)/12)</f>
        <v>11000</v>
      </c>
      <c r="AW135" s="45">
        <f t="shared" ref="AW135" si="350">AW134*((12-$F$65)/12)</f>
        <v>11000</v>
      </c>
      <c r="AX135" s="45">
        <f t="shared" ref="AX135" si="351">AX134*((12-$F$65)/12)</f>
        <v>11000</v>
      </c>
      <c r="AY135" s="45">
        <f t="shared" ref="AY135" si="352">AY134*((12-$F$65)/12)</f>
        <v>11110</v>
      </c>
      <c r="AZ135" s="45">
        <f t="shared" ref="AZ135" si="353">AZ134*((12-$F$65)/12)</f>
        <v>11110</v>
      </c>
      <c r="BA135" s="45">
        <f t="shared" ref="BA135" si="354">BA134*((12-$F$65)/12)</f>
        <v>11110</v>
      </c>
      <c r="BB135" s="45">
        <f t="shared" ref="BB135" si="355">BB134*((12-$F$65)/12)</f>
        <v>11110</v>
      </c>
      <c r="BC135" s="45">
        <f t="shared" ref="BC135" si="356">BC134*((12-$F$65)/12)</f>
        <v>11110</v>
      </c>
      <c r="BD135" s="45">
        <f t="shared" ref="BD135" si="357">BD134*((12-$F$65)/12)</f>
        <v>11110</v>
      </c>
      <c r="BE135" s="45">
        <f t="shared" ref="BE135" si="358">BE134*((12-$F$65)/12)</f>
        <v>11110</v>
      </c>
      <c r="BF135" s="45">
        <f t="shared" ref="BF135" si="359">BF134*((12-$F$65)/12)</f>
        <v>11110</v>
      </c>
      <c r="BG135" s="45">
        <f t="shared" ref="BG135" si="360">BG134*((12-$F$65)/12)</f>
        <v>11110</v>
      </c>
      <c r="BH135" s="45">
        <f t="shared" ref="BH135" si="361">BH134*((12-$F$65)/12)</f>
        <v>11110</v>
      </c>
      <c r="BI135" s="45">
        <f t="shared" ref="BI135" si="362">BI134*((12-$F$65)/12)</f>
        <v>11110</v>
      </c>
      <c r="BJ135" s="45">
        <f t="shared" ref="BJ135" si="363">BJ134*((12-$F$65)/12)</f>
        <v>11110</v>
      </c>
      <c r="BK135" s="45">
        <f t="shared" ref="BK135" si="364">BK134*((12-$F$65)/12)</f>
        <v>11221.1</v>
      </c>
      <c r="BL135" s="45">
        <f t="shared" ref="BL135" si="365">BL134*((12-$F$65)/12)</f>
        <v>11221.1</v>
      </c>
      <c r="BM135" s="45">
        <f t="shared" ref="BM135" si="366">BM134*((12-$F$65)/12)</f>
        <v>11221.1</v>
      </c>
      <c r="BN135" s="45">
        <f t="shared" ref="BN135" si="367">BN134*((12-$F$65)/12)</f>
        <v>11221.1</v>
      </c>
      <c r="BO135" s="45">
        <f t="shared" ref="BO135" si="368">BO134*((12-$F$65)/12)</f>
        <v>11221.1</v>
      </c>
      <c r="BP135" s="45">
        <f t="shared" ref="BP135" si="369">BP134*((12-$F$65)/12)</f>
        <v>11221.1</v>
      </c>
      <c r="BQ135" s="45">
        <f t="shared" ref="BQ135" si="370">BQ134*((12-$F$65)/12)</f>
        <v>0</v>
      </c>
      <c r="BR135" s="45">
        <f t="shared" ref="BR135" si="371">BR134*((12-$F$65)/12)</f>
        <v>0</v>
      </c>
      <c r="BS135" s="45">
        <f t="shared" ref="BS135" si="372">BS134*((12-$F$65)/12)</f>
        <v>0</v>
      </c>
      <c r="BT135" s="45">
        <f t="shared" ref="BT135" si="373">BT134*((12-$F$65)/12)</f>
        <v>0</v>
      </c>
      <c r="BU135" s="45">
        <f t="shared" ref="BU135" si="374">BU134*((12-$F$65)/12)</f>
        <v>0</v>
      </c>
      <c r="BV135" s="45">
        <f t="shared" ref="BV135" si="375">BV134*((12-$F$65)/12)</f>
        <v>0</v>
      </c>
      <c r="BW135" s="45">
        <f t="shared" ref="BW135" si="376">BW134*((12-$F$65)/12)</f>
        <v>0</v>
      </c>
      <c r="BX135" s="45">
        <f t="shared" ref="BX135" si="377">BX134*((12-$F$65)/12)</f>
        <v>0</v>
      </c>
      <c r="BY135" s="45">
        <f t="shared" ref="BY135" si="378">BY134*((12-$F$65)/12)</f>
        <v>0</v>
      </c>
    </row>
    <row r="136" spans="4:77" ht="13.5" customHeight="1" x14ac:dyDescent="0.4">
      <c r="D136" s="111" t="s">
        <v>165</v>
      </c>
      <c r="E136" s="111"/>
      <c r="F136" s="111"/>
      <c r="G136" s="111"/>
      <c r="H136" s="111">
        <f t="shared" ref="H136:AM136" si="379">H135*$F128/unit</f>
        <v>0</v>
      </c>
      <c r="I136" s="111">
        <f t="shared" si="379"/>
        <v>0</v>
      </c>
      <c r="J136" s="111">
        <f t="shared" si="379"/>
        <v>0</v>
      </c>
      <c r="K136" s="111">
        <f t="shared" si="379"/>
        <v>0</v>
      </c>
      <c r="L136" s="111">
        <f t="shared" si="379"/>
        <v>0</v>
      </c>
      <c r="M136" s="111">
        <f t="shared" si="379"/>
        <v>0</v>
      </c>
      <c r="N136" s="111">
        <f t="shared" si="379"/>
        <v>0</v>
      </c>
      <c r="O136" s="111">
        <f t="shared" si="379"/>
        <v>0</v>
      </c>
      <c r="P136" s="111">
        <f t="shared" si="379"/>
        <v>0</v>
      </c>
      <c r="Q136" s="111">
        <f t="shared" si="379"/>
        <v>0</v>
      </c>
      <c r="R136" s="111">
        <f t="shared" si="379"/>
        <v>0</v>
      </c>
      <c r="S136" s="111">
        <f t="shared" si="379"/>
        <v>0</v>
      </c>
      <c r="T136" s="111">
        <f t="shared" si="379"/>
        <v>0</v>
      </c>
      <c r="U136" s="111">
        <f t="shared" si="379"/>
        <v>0</v>
      </c>
      <c r="V136" s="111">
        <f t="shared" si="379"/>
        <v>0</v>
      </c>
      <c r="W136" s="111">
        <f t="shared" si="379"/>
        <v>0</v>
      </c>
      <c r="X136" s="111">
        <f t="shared" si="379"/>
        <v>0</v>
      </c>
      <c r="Y136" s="111">
        <f t="shared" si="379"/>
        <v>0</v>
      </c>
      <c r="Z136" s="111">
        <f t="shared" si="379"/>
        <v>0</v>
      </c>
      <c r="AA136" s="111">
        <f t="shared" si="379"/>
        <v>0</v>
      </c>
      <c r="AB136" s="111">
        <f t="shared" si="379"/>
        <v>0</v>
      </c>
      <c r="AC136" s="111">
        <f t="shared" si="379"/>
        <v>0</v>
      </c>
      <c r="AD136" s="111">
        <f t="shared" si="379"/>
        <v>0</v>
      </c>
      <c r="AE136" s="111">
        <f t="shared" si="379"/>
        <v>0</v>
      </c>
      <c r="AF136" s="111">
        <f t="shared" si="379"/>
        <v>0</v>
      </c>
      <c r="AG136" s="111">
        <f t="shared" si="379"/>
        <v>0</v>
      </c>
      <c r="AH136" s="111">
        <f t="shared" si="379"/>
        <v>0</v>
      </c>
      <c r="AI136" s="111">
        <f t="shared" si="379"/>
        <v>0</v>
      </c>
      <c r="AJ136" s="111">
        <f t="shared" si="379"/>
        <v>0</v>
      </c>
      <c r="AK136" s="111">
        <f t="shared" si="379"/>
        <v>0</v>
      </c>
      <c r="AL136" s="111">
        <f t="shared" si="379"/>
        <v>0</v>
      </c>
      <c r="AM136" s="111">
        <f t="shared" si="379"/>
        <v>0</v>
      </c>
      <c r="AN136" s="111">
        <f t="shared" ref="AN136:BS136" si="380">AN135*$F128/unit</f>
        <v>6.1820000000000004</v>
      </c>
      <c r="AO136" s="111">
        <f t="shared" si="380"/>
        <v>6.1820000000000004</v>
      </c>
      <c r="AP136" s="111">
        <f t="shared" si="380"/>
        <v>6.1820000000000004</v>
      </c>
      <c r="AQ136" s="111">
        <f t="shared" si="380"/>
        <v>6.1820000000000004</v>
      </c>
      <c r="AR136" s="111">
        <f t="shared" si="380"/>
        <v>6.1820000000000004</v>
      </c>
      <c r="AS136" s="111">
        <f t="shared" si="380"/>
        <v>6.1820000000000004</v>
      </c>
      <c r="AT136" s="111">
        <f t="shared" si="380"/>
        <v>6.1820000000000004</v>
      </c>
      <c r="AU136" s="111">
        <f t="shared" si="380"/>
        <v>6.1820000000000004</v>
      </c>
      <c r="AV136" s="111">
        <f t="shared" si="380"/>
        <v>6.1820000000000004</v>
      </c>
      <c r="AW136" s="111">
        <f t="shared" si="380"/>
        <v>6.1820000000000004</v>
      </c>
      <c r="AX136" s="111">
        <f t="shared" si="380"/>
        <v>6.1820000000000004</v>
      </c>
      <c r="AY136" s="111">
        <f t="shared" si="380"/>
        <v>6.2438200000000004</v>
      </c>
      <c r="AZ136" s="111">
        <f t="shared" si="380"/>
        <v>6.2438200000000004</v>
      </c>
      <c r="BA136" s="111">
        <f t="shared" si="380"/>
        <v>6.2438200000000004</v>
      </c>
      <c r="BB136" s="111">
        <f t="shared" si="380"/>
        <v>6.2438200000000004</v>
      </c>
      <c r="BC136" s="111">
        <f t="shared" si="380"/>
        <v>6.2438200000000004</v>
      </c>
      <c r="BD136" s="111">
        <f t="shared" si="380"/>
        <v>6.2438200000000004</v>
      </c>
      <c r="BE136" s="111">
        <f t="shared" si="380"/>
        <v>6.2438200000000004</v>
      </c>
      <c r="BF136" s="111">
        <f t="shared" si="380"/>
        <v>6.2438200000000004</v>
      </c>
      <c r="BG136" s="111">
        <f t="shared" si="380"/>
        <v>6.2438200000000004</v>
      </c>
      <c r="BH136" s="111">
        <f t="shared" si="380"/>
        <v>6.2438200000000004</v>
      </c>
      <c r="BI136" s="111">
        <f t="shared" si="380"/>
        <v>6.2438200000000004</v>
      </c>
      <c r="BJ136" s="111">
        <f t="shared" si="380"/>
        <v>6.2438200000000004</v>
      </c>
      <c r="BK136" s="111">
        <f t="shared" si="380"/>
        <v>6.3062582000000003</v>
      </c>
      <c r="BL136" s="111">
        <f t="shared" si="380"/>
        <v>6.3062582000000003</v>
      </c>
      <c r="BM136" s="111">
        <f t="shared" si="380"/>
        <v>6.3062582000000003</v>
      </c>
      <c r="BN136" s="111">
        <f t="shared" si="380"/>
        <v>6.3062582000000003</v>
      </c>
      <c r="BO136" s="111">
        <f t="shared" si="380"/>
        <v>6.3062582000000003</v>
      </c>
      <c r="BP136" s="111">
        <f t="shared" si="380"/>
        <v>6.3062582000000003</v>
      </c>
      <c r="BQ136" s="111">
        <f t="shared" si="380"/>
        <v>0</v>
      </c>
      <c r="BR136" s="111">
        <f t="shared" si="380"/>
        <v>0</v>
      </c>
      <c r="BS136" s="111">
        <f t="shared" si="380"/>
        <v>0</v>
      </c>
      <c r="BT136" s="111">
        <f t="shared" ref="BT136:CY136" si="381">BT135*$F128/unit</f>
        <v>0</v>
      </c>
      <c r="BU136" s="111">
        <f t="shared" si="381"/>
        <v>0</v>
      </c>
      <c r="BV136" s="111">
        <f t="shared" si="381"/>
        <v>0</v>
      </c>
      <c r="BW136" s="111">
        <f t="shared" si="381"/>
        <v>0</v>
      </c>
      <c r="BX136" s="111">
        <f t="shared" si="381"/>
        <v>0</v>
      </c>
      <c r="BY136" s="111">
        <f t="shared" si="381"/>
        <v>0</v>
      </c>
    </row>
    <row r="138" spans="4:77" ht="13.5" customHeight="1" x14ac:dyDescent="0.4">
      <c r="D138" s="2" t="s">
        <v>166</v>
      </c>
    </row>
    <row r="139" spans="4:77" ht="13.5" customHeight="1" x14ac:dyDescent="0.4">
      <c r="E139" s="112" t="s">
        <v>167</v>
      </c>
      <c r="F139" s="49"/>
      <c r="G139" s="49"/>
      <c r="H139" s="49">
        <f>$F129*H121*H116</f>
        <v>0</v>
      </c>
      <c r="I139" s="49">
        <f t="shared" ref="I139:BT139" si="382">$F129*I121*I116</f>
        <v>0</v>
      </c>
      <c r="J139" s="49">
        <f t="shared" si="382"/>
        <v>0</v>
      </c>
      <c r="K139" s="49">
        <f t="shared" si="382"/>
        <v>0</v>
      </c>
      <c r="L139" s="49">
        <f t="shared" si="382"/>
        <v>0</v>
      </c>
      <c r="M139" s="49">
        <f t="shared" si="382"/>
        <v>0</v>
      </c>
      <c r="N139" s="49">
        <f t="shared" si="382"/>
        <v>0</v>
      </c>
      <c r="O139" s="49">
        <f t="shared" si="382"/>
        <v>0</v>
      </c>
      <c r="P139" s="49">
        <f t="shared" si="382"/>
        <v>0</v>
      </c>
      <c r="Q139" s="49">
        <f t="shared" si="382"/>
        <v>0</v>
      </c>
      <c r="R139" s="49">
        <f t="shared" si="382"/>
        <v>0</v>
      </c>
      <c r="S139" s="49">
        <f t="shared" si="382"/>
        <v>0</v>
      </c>
      <c r="T139" s="49">
        <f t="shared" si="382"/>
        <v>0</v>
      </c>
      <c r="U139" s="49">
        <f t="shared" si="382"/>
        <v>0</v>
      </c>
      <c r="V139" s="49">
        <f t="shared" si="382"/>
        <v>0</v>
      </c>
      <c r="W139" s="49">
        <f t="shared" si="382"/>
        <v>0</v>
      </c>
      <c r="X139" s="49">
        <f t="shared" si="382"/>
        <v>0</v>
      </c>
      <c r="Y139" s="49">
        <f t="shared" si="382"/>
        <v>0</v>
      </c>
      <c r="Z139" s="49">
        <f t="shared" si="382"/>
        <v>0</v>
      </c>
      <c r="AA139" s="49">
        <f t="shared" si="382"/>
        <v>0</v>
      </c>
      <c r="AB139" s="49">
        <f t="shared" si="382"/>
        <v>0</v>
      </c>
      <c r="AC139" s="49">
        <f t="shared" si="382"/>
        <v>0</v>
      </c>
      <c r="AD139" s="49">
        <f t="shared" si="382"/>
        <v>0</v>
      </c>
      <c r="AE139" s="49">
        <f t="shared" si="382"/>
        <v>0</v>
      </c>
      <c r="AF139" s="49">
        <f t="shared" si="382"/>
        <v>0</v>
      </c>
      <c r="AG139" s="49">
        <f t="shared" si="382"/>
        <v>0</v>
      </c>
      <c r="AH139" s="49">
        <f t="shared" si="382"/>
        <v>0</v>
      </c>
      <c r="AI139" s="49">
        <f t="shared" si="382"/>
        <v>0</v>
      </c>
      <c r="AJ139" s="49">
        <f t="shared" si="382"/>
        <v>0</v>
      </c>
      <c r="AK139" s="49">
        <f t="shared" si="382"/>
        <v>0</v>
      </c>
      <c r="AL139" s="49">
        <f t="shared" si="382"/>
        <v>0</v>
      </c>
      <c r="AM139" s="49">
        <f t="shared" si="382"/>
        <v>2000</v>
      </c>
      <c r="AN139" s="49">
        <f t="shared" si="382"/>
        <v>2000</v>
      </c>
      <c r="AO139" s="49">
        <f t="shared" si="382"/>
        <v>2000</v>
      </c>
      <c r="AP139" s="49">
        <f t="shared" si="382"/>
        <v>2000</v>
      </c>
      <c r="AQ139" s="49">
        <f t="shared" si="382"/>
        <v>2000</v>
      </c>
      <c r="AR139" s="49">
        <f t="shared" si="382"/>
        <v>2000</v>
      </c>
      <c r="AS139" s="49">
        <f t="shared" si="382"/>
        <v>2000</v>
      </c>
      <c r="AT139" s="49">
        <f t="shared" si="382"/>
        <v>2000</v>
      </c>
      <c r="AU139" s="49">
        <f t="shared" si="382"/>
        <v>2000</v>
      </c>
      <c r="AV139" s="49">
        <f t="shared" si="382"/>
        <v>2000</v>
      </c>
      <c r="AW139" s="49">
        <f t="shared" si="382"/>
        <v>2000</v>
      </c>
      <c r="AX139" s="49">
        <f t="shared" si="382"/>
        <v>2000</v>
      </c>
      <c r="AY139" s="49">
        <f t="shared" si="382"/>
        <v>2000</v>
      </c>
      <c r="AZ139" s="49">
        <f t="shared" si="382"/>
        <v>2000</v>
      </c>
      <c r="BA139" s="49">
        <f t="shared" si="382"/>
        <v>2000</v>
      </c>
      <c r="BB139" s="49">
        <f t="shared" si="382"/>
        <v>2000</v>
      </c>
      <c r="BC139" s="49">
        <f t="shared" si="382"/>
        <v>2000</v>
      </c>
      <c r="BD139" s="49">
        <f t="shared" si="382"/>
        <v>2000</v>
      </c>
      <c r="BE139" s="49">
        <f t="shared" si="382"/>
        <v>2000</v>
      </c>
      <c r="BF139" s="49">
        <f t="shared" si="382"/>
        <v>2000</v>
      </c>
      <c r="BG139" s="49">
        <f t="shared" si="382"/>
        <v>2000</v>
      </c>
      <c r="BH139" s="49">
        <f t="shared" si="382"/>
        <v>2000</v>
      </c>
      <c r="BI139" s="49">
        <f t="shared" si="382"/>
        <v>2000</v>
      </c>
      <c r="BJ139" s="49">
        <f t="shared" si="382"/>
        <v>2000</v>
      </c>
      <c r="BK139" s="49">
        <f t="shared" si="382"/>
        <v>2000</v>
      </c>
      <c r="BL139" s="49">
        <f t="shared" si="382"/>
        <v>2000</v>
      </c>
      <c r="BM139" s="49">
        <f t="shared" si="382"/>
        <v>2000</v>
      </c>
      <c r="BN139" s="49">
        <f t="shared" si="382"/>
        <v>2000</v>
      </c>
      <c r="BO139" s="49">
        <f t="shared" si="382"/>
        <v>2000</v>
      </c>
      <c r="BP139" s="49">
        <f t="shared" si="382"/>
        <v>2000</v>
      </c>
      <c r="BQ139" s="49">
        <f t="shared" si="382"/>
        <v>0</v>
      </c>
      <c r="BR139" s="49">
        <f t="shared" si="382"/>
        <v>0</v>
      </c>
      <c r="BS139" s="49">
        <f t="shared" si="382"/>
        <v>0</v>
      </c>
      <c r="BT139" s="49">
        <f t="shared" si="382"/>
        <v>0</v>
      </c>
      <c r="BU139" s="49">
        <f t="shared" ref="BU139:BY139" si="383">$F129*BU121*BU116</f>
        <v>0</v>
      </c>
      <c r="BV139" s="49">
        <f t="shared" si="383"/>
        <v>0</v>
      </c>
      <c r="BW139" s="49">
        <f t="shared" si="383"/>
        <v>0</v>
      </c>
      <c r="BX139" s="49">
        <f t="shared" si="383"/>
        <v>0</v>
      </c>
      <c r="BY139" s="49">
        <f t="shared" si="383"/>
        <v>0</v>
      </c>
    </row>
    <row r="140" spans="4:77" ht="13.5" customHeight="1" x14ac:dyDescent="0.4">
      <c r="D140" s="111" t="s">
        <v>168</v>
      </c>
      <c r="E140" s="111"/>
      <c r="F140" s="111"/>
      <c r="G140" s="111"/>
      <c r="H140" s="111">
        <f t="shared" ref="H140:AM140" si="384">H139*$F128/unit</f>
        <v>0</v>
      </c>
      <c r="I140" s="111">
        <f t="shared" si="384"/>
        <v>0</v>
      </c>
      <c r="J140" s="111">
        <f t="shared" si="384"/>
        <v>0</v>
      </c>
      <c r="K140" s="111">
        <f t="shared" si="384"/>
        <v>0</v>
      </c>
      <c r="L140" s="111">
        <f t="shared" si="384"/>
        <v>0</v>
      </c>
      <c r="M140" s="111">
        <f t="shared" si="384"/>
        <v>0</v>
      </c>
      <c r="N140" s="111">
        <f t="shared" si="384"/>
        <v>0</v>
      </c>
      <c r="O140" s="111">
        <f t="shared" si="384"/>
        <v>0</v>
      </c>
      <c r="P140" s="111">
        <f t="shared" si="384"/>
        <v>0</v>
      </c>
      <c r="Q140" s="111">
        <f t="shared" si="384"/>
        <v>0</v>
      </c>
      <c r="R140" s="111">
        <f t="shared" si="384"/>
        <v>0</v>
      </c>
      <c r="S140" s="111">
        <f t="shared" si="384"/>
        <v>0</v>
      </c>
      <c r="T140" s="111">
        <f t="shared" si="384"/>
        <v>0</v>
      </c>
      <c r="U140" s="111">
        <f t="shared" si="384"/>
        <v>0</v>
      </c>
      <c r="V140" s="111">
        <f t="shared" si="384"/>
        <v>0</v>
      </c>
      <c r="W140" s="111">
        <f t="shared" si="384"/>
        <v>0</v>
      </c>
      <c r="X140" s="111">
        <f t="shared" si="384"/>
        <v>0</v>
      </c>
      <c r="Y140" s="111">
        <f t="shared" si="384"/>
        <v>0</v>
      </c>
      <c r="Z140" s="111">
        <f t="shared" si="384"/>
        <v>0</v>
      </c>
      <c r="AA140" s="111">
        <f t="shared" si="384"/>
        <v>0</v>
      </c>
      <c r="AB140" s="111">
        <f t="shared" si="384"/>
        <v>0</v>
      </c>
      <c r="AC140" s="111">
        <f t="shared" si="384"/>
        <v>0</v>
      </c>
      <c r="AD140" s="111">
        <f t="shared" si="384"/>
        <v>0</v>
      </c>
      <c r="AE140" s="111">
        <f t="shared" si="384"/>
        <v>0</v>
      </c>
      <c r="AF140" s="111">
        <f t="shared" si="384"/>
        <v>0</v>
      </c>
      <c r="AG140" s="111">
        <f t="shared" si="384"/>
        <v>0</v>
      </c>
      <c r="AH140" s="111">
        <f t="shared" si="384"/>
        <v>0</v>
      </c>
      <c r="AI140" s="111">
        <f t="shared" si="384"/>
        <v>0</v>
      </c>
      <c r="AJ140" s="111">
        <f t="shared" si="384"/>
        <v>0</v>
      </c>
      <c r="AK140" s="111">
        <f t="shared" si="384"/>
        <v>0</v>
      </c>
      <c r="AL140" s="111">
        <f t="shared" si="384"/>
        <v>0</v>
      </c>
      <c r="AM140" s="111">
        <f t="shared" si="384"/>
        <v>1.1240000000000001</v>
      </c>
      <c r="AN140" s="111">
        <f t="shared" ref="AN140:BS140" si="385">AN139*$F128/unit</f>
        <v>1.1240000000000001</v>
      </c>
      <c r="AO140" s="111">
        <f t="shared" si="385"/>
        <v>1.1240000000000001</v>
      </c>
      <c r="AP140" s="111">
        <f t="shared" si="385"/>
        <v>1.1240000000000001</v>
      </c>
      <c r="AQ140" s="111">
        <f t="shared" si="385"/>
        <v>1.1240000000000001</v>
      </c>
      <c r="AR140" s="111">
        <f t="shared" si="385"/>
        <v>1.1240000000000001</v>
      </c>
      <c r="AS140" s="111">
        <f t="shared" si="385"/>
        <v>1.1240000000000001</v>
      </c>
      <c r="AT140" s="111">
        <f t="shared" si="385"/>
        <v>1.1240000000000001</v>
      </c>
      <c r="AU140" s="111">
        <f t="shared" si="385"/>
        <v>1.1240000000000001</v>
      </c>
      <c r="AV140" s="111">
        <f t="shared" si="385"/>
        <v>1.1240000000000001</v>
      </c>
      <c r="AW140" s="111">
        <f t="shared" si="385"/>
        <v>1.1240000000000001</v>
      </c>
      <c r="AX140" s="111">
        <f t="shared" si="385"/>
        <v>1.1240000000000001</v>
      </c>
      <c r="AY140" s="111">
        <f t="shared" si="385"/>
        <v>1.1240000000000001</v>
      </c>
      <c r="AZ140" s="111">
        <f t="shared" si="385"/>
        <v>1.1240000000000001</v>
      </c>
      <c r="BA140" s="111">
        <f t="shared" si="385"/>
        <v>1.1240000000000001</v>
      </c>
      <c r="BB140" s="111">
        <f t="shared" si="385"/>
        <v>1.1240000000000001</v>
      </c>
      <c r="BC140" s="111">
        <f t="shared" si="385"/>
        <v>1.1240000000000001</v>
      </c>
      <c r="BD140" s="111">
        <f t="shared" si="385"/>
        <v>1.1240000000000001</v>
      </c>
      <c r="BE140" s="111">
        <f t="shared" si="385"/>
        <v>1.1240000000000001</v>
      </c>
      <c r="BF140" s="111">
        <f t="shared" si="385"/>
        <v>1.1240000000000001</v>
      </c>
      <c r="BG140" s="111">
        <f t="shared" si="385"/>
        <v>1.1240000000000001</v>
      </c>
      <c r="BH140" s="111">
        <f t="shared" si="385"/>
        <v>1.1240000000000001</v>
      </c>
      <c r="BI140" s="111">
        <f t="shared" si="385"/>
        <v>1.1240000000000001</v>
      </c>
      <c r="BJ140" s="111">
        <f t="shared" si="385"/>
        <v>1.1240000000000001</v>
      </c>
      <c r="BK140" s="111">
        <f t="shared" si="385"/>
        <v>1.1240000000000001</v>
      </c>
      <c r="BL140" s="111">
        <f t="shared" si="385"/>
        <v>1.1240000000000001</v>
      </c>
      <c r="BM140" s="111">
        <f t="shared" si="385"/>
        <v>1.1240000000000001</v>
      </c>
      <c r="BN140" s="111">
        <f t="shared" si="385"/>
        <v>1.1240000000000001</v>
      </c>
      <c r="BO140" s="111">
        <f t="shared" si="385"/>
        <v>1.1240000000000001</v>
      </c>
      <c r="BP140" s="111">
        <f t="shared" si="385"/>
        <v>1.1240000000000001</v>
      </c>
      <c r="BQ140" s="111">
        <f t="shared" si="385"/>
        <v>0</v>
      </c>
      <c r="BR140" s="111">
        <f t="shared" si="385"/>
        <v>0</v>
      </c>
      <c r="BS140" s="111">
        <f t="shared" si="385"/>
        <v>0</v>
      </c>
      <c r="BT140" s="111">
        <f t="shared" ref="BT140:CY140" si="386">BT139*$F128/unit</f>
        <v>0</v>
      </c>
      <c r="BU140" s="111">
        <f t="shared" si="386"/>
        <v>0</v>
      </c>
      <c r="BV140" s="111">
        <f t="shared" si="386"/>
        <v>0</v>
      </c>
      <c r="BW140" s="111">
        <f t="shared" si="386"/>
        <v>0</v>
      </c>
      <c r="BX140" s="111">
        <f t="shared" si="386"/>
        <v>0</v>
      </c>
      <c r="BY140" s="111">
        <f t="shared" si="386"/>
        <v>0</v>
      </c>
    </row>
    <row r="142" spans="4:77" ht="13.5" customHeight="1" x14ac:dyDescent="0.4">
      <c r="D142" s="2" t="s">
        <v>169</v>
      </c>
    </row>
    <row r="143" spans="4:77" ht="13.5" customHeight="1" x14ac:dyDescent="0.4">
      <c r="E143" s="2" t="s">
        <v>170</v>
      </c>
      <c r="H143" s="2">
        <v>0</v>
      </c>
      <c r="I143" s="2">
        <f>H146</f>
        <v>0</v>
      </c>
      <c r="J143" s="2">
        <f t="shared" ref="J143" si="387">I146</f>
        <v>0</v>
      </c>
      <c r="K143" s="2">
        <f t="shared" ref="K143" si="388">J146</f>
        <v>0</v>
      </c>
      <c r="L143" s="2">
        <f t="shared" ref="L143" si="389">K146</f>
        <v>0</v>
      </c>
      <c r="M143" s="2">
        <f t="shared" ref="M143" si="390">L146</f>
        <v>0</v>
      </c>
      <c r="N143" s="2">
        <f t="shared" ref="N143" si="391">M146</f>
        <v>0</v>
      </c>
      <c r="O143" s="2">
        <f t="shared" ref="O143" si="392">N146</f>
        <v>0</v>
      </c>
      <c r="P143" s="2">
        <f t="shared" ref="P143" si="393">O146</f>
        <v>0</v>
      </c>
      <c r="Q143" s="2">
        <f t="shared" ref="Q143" si="394">P146</f>
        <v>0</v>
      </c>
      <c r="R143" s="2">
        <f t="shared" ref="R143" si="395">Q146</f>
        <v>0</v>
      </c>
      <c r="S143" s="2">
        <f t="shared" ref="S143" si="396">R146</f>
        <v>0</v>
      </c>
      <c r="T143" s="2">
        <f t="shared" ref="T143" si="397">S146</f>
        <v>0</v>
      </c>
      <c r="U143" s="2">
        <f t="shared" ref="U143" si="398">T146</f>
        <v>0</v>
      </c>
      <c r="V143" s="2">
        <f t="shared" ref="V143" si="399">U146</f>
        <v>0</v>
      </c>
      <c r="W143" s="2">
        <f t="shared" ref="W143" si="400">V146</f>
        <v>0</v>
      </c>
      <c r="X143" s="2">
        <f t="shared" ref="X143" si="401">W146</f>
        <v>0</v>
      </c>
      <c r="Y143" s="2">
        <f t="shared" ref="Y143" si="402">X146</f>
        <v>0</v>
      </c>
      <c r="Z143" s="2">
        <f t="shared" ref="Z143" si="403">Y146</f>
        <v>0</v>
      </c>
      <c r="AA143" s="2">
        <f t="shared" ref="AA143" si="404">Z146</f>
        <v>0</v>
      </c>
      <c r="AB143" s="2">
        <f t="shared" ref="AB143" si="405">AA146</f>
        <v>0</v>
      </c>
      <c r="AC143" s="2">
        <f t="shared" ref="AC143" si="406">AB146</f>
        <v>0</v>
      </c>
      <c r="AD143" s="2">
        <f t="shared" ref="AD143" si="407">AC146</f>
        <v>0</v>
      </c>
      <c r="AE143" s="2">
        <f t="shared" ref="AE143" si="408">AD146</f>
        <v>0</v>
      </c>
      <c r="AF143" s="2">
        <f t="shared" ref="AF143" si="409">AE146</f>
        <v>0</v>
      </c>
      <c r="AG143" s="2">
        <f t="shared" ref="AG143" si="410">AF146</f>
        <v>0</v>
      </c>
      <c r="AH143" s="2">
        <f t="shared" ref="AH143" si="411">AG146</f>
        <v>0</v>
      </c>
      <c r="AI143" s="2">
        <f t="shared" ref="AI143" si="412">AH146</f>
        <v>0</v>
      </c>
      <c r="AJ143" s="2">
        <f t="shared" ref="AJ143" si="413">AI146</f>
        <v>0</v>
      </c>
      <c r="AK143" s="2">
        <f t="shared" ref="AK143" si="414">AJ146</f>
        <v>0</v>
      </c>
      <c r="AL143" s="2">
        <f t="shared" ref="AL143" si="415">AK146</f>
        <v>0</v>
      </c>
      <c r="AM143" s="2">
        <f t="shared" ref="AM143" si="416">AL146</f>
        <v>0</v>
      </c>
      <c r="AN143" s="2">
        <f t="shared" ref="AN143" si="417">AM146</f>
        <v>40.463999999999999</v>
      </c>
      <c r="AO143" s="2">
        <f t="shared" ref="AO143" si="418">AN146</f>
        <v>40.463999999999999</v>
      </c>
      <c r="AP143" s="2">
        <f t="shared" ref="AP143" si="419">AO146</f>
        <v>40.463999999999999</v>
      </c>
      <c r="AQ143" s="2">
        <f t="shared" ref="AQ143" si="420">AP146</f>
        <v>40.463999999999999</v>
      </c>
      <c r="AR143" s="2">
        <f t="shared" ref="AR143" si="421">AQ146</f>
        <v>40.463999999999999</v>
      </c>
      <c r="AS143" s="2">
        <f t="shared" ref="AS143" si="422">AR146</f>
        <v>40.463999999999999</v>
      </c>
      <c r="AT143" s="2">
        <f t="shared" ref="AT143" si="423">AS146</f>
        <v>40.463999999999999</v>
      </c>
      <c r="AU143" s="2">
        <f t="shared" ref="AU143" si="424">AT146</f>
        <v>40.463999999999999</v>
      </c>
      <c r="AV143" s="2">
        <f t="shared" ref="AV143" si="425">AU146</f>
        <v>40.463999999999999</v>
      </c>
      <c r="AW143" s="2">
        <f t="shared" ref="AW143" si="426">AV146</f>
        <v>40.463999999999999</v>
      </c>
      <c r="AX143" s="2">
        <f t="shared" ref="AX143" si="427">AW146</f>
        <v>40.463999999999999</v>
      </c>
      <c r="AY143" s="2">
        <f t="shared" ref="AY143" si="428">AX146</f>
        <v>40.463999999999999</v>
      </c>
      <c r="AZ143" s="2">
        <f t="shared" ref="AZ143" si="429">AY146</f>
        <v>40.463999999999999</v>
      </c>
      <c r="BA143" s="2">
        <f t="shared" ref="BA143" si="430">AZ146</f>
        <v>40.463999999999999</v>
      </c>
      <c r="BB143" s="2">
        <f t="shared" ref="BB143" si="431">BA146</f>
        <v>40.463999999999999</v>
      </c>
      <c r="BC143" s="2">
        <f t="shared" ref="BC143" si="432">BB146</f>
        <v>40.463999999999999</v>
      </c>
      <c r="BD143" s="2">
        <f t="shared" ref="BD143" si="433">BC146</f>
        <v>40.463999999999999</v>
      </c>
      <c r="BE143" s="2">
        <f t="shared" ref="BE143" si="434">BD146</f>
        <v>40.463999999999999</v>
      </c>
      <c r="BF143" s="2">
        <f t="shared" ref="BF143" si="435">BE146</f>
        <v>40.463999999999999</v>
      </c>
      <c r="BG143" s="2">
        <f t="shared" ref="BG143" si="436">BF146</f>
        <v>40.463999999999999</v>
      </c>
      <c r="BH143" s="2">
        <f t="shared" ref="BH143" si="437">BG146</f>
        <v>40.463999999999999</v>
      </c>
      <c r="BI143" s="2">
        <f t="shared" ref="BI143" si="438">BH146</f>
        <v>40.463999999999999</v>
      </c>
      <c r="BJ143" s="2">
        <f t="shared" ref="BJ143" si="439">BI146</f>
        <v>40.463999999999999</v>
      </c>
      <c r="BK143" s="2">
        <f t="shared" ref="BK143" si="440">BJ146</f>
        <v>40.463999999999999</v>
      </c>
      <c r="BL143" s="2">
        <f t="shared" ref="BL143" si="441">BK146</f>
        <v>40.463999999999999</v>
      </c>
      <c r="BM143" s="2">
        <f t="shared" ref="BM143" si="442">BL146</f>
        <v>40.463999999999999</v>
      </c>
      <c r="BN143" s="2">
        <f t="shared" ref="BN143" si="443">BM146</f>
        <v>40.463999999999999</v>
      </c>
      <c r="BO143" s="2">
        <f t="shared" ref="BO143" si="444">BN146</f>
        <v>40.463999999999999</v>
      </c>
      <c r="BP143" s="2">
        <f t="shared" ref="BP143" si="445">BO146</f>
        <v>40.463999999999999</v>
      </c>
      <c r="BQ143" s="2">
        <f t="shared" ref="BQ143" si="446">BP146</f>
        <v>0</v>
      </c>
      <c r="BR143" s="2">
        <f t="shared" ref="BR143" si="447">BQ146</f>
        <v>0</v>
      </c>
      <c r="BS143" s="2">
        <f t="shared" ref="BS143" si="448">BR146</f>
        <v>0</v>
      </c>
      <c r="BT143" s="2">
        <f t="shared" ref="BT143" si="449">BS146</f>
        <v>0</v>
      </c>
      <c r="BU143" s="2">
        <f t="shared" ref="BU143" si="450">BT146</f>
        <v>0</v>
      </c>
      <c r="BV143" s="2">
        <f t="shared" ref="BV143" si="451">BU146</f>
        <v>0</v>
      </c>
      <c r="BW143" s="2">
        <f t="shared" ref="BW143" si="452">BV146</f>
        <v>0</v>
      </c>
      <c r="BX143" s="2">
        <f t="shared" ref="BX143" si="453">BW146</f>
        <v>0</v>
      </c>
      <c r="BY143" s="2">
        <f t="shared" ref="BY143" si="454">BX146</f>
        <v>0</v>
      </c>
    </row>
    <row r="144" spans="4:77" ht="13.5" customHeight="1" x14ac:dyDescent="0.4">
      <c r="E144" s="2" t="s">
        <v>171</v>
      </c>
      <c r="H144" s="2">
        <f>(H$14=$F123)*$F130</f>
        <v>0</v>
      </c>
      <c r="I144" s="2">
        <f t="shared" ref="I144:BT144" si="455">(I$14=$F123)*$F130</f>
        <v>0</v>
      </c>
      <c r="J144" s="2">
        <f t="shared" si="455"/>
        <v>0</v>
      </c>
      <c r="K144" s="2">
        <f t="shared" si="455"/>
        <v>0</v>
      </c>
      <c r="L144" s="2">
        <f t="shared" si="455"/>
        <v>0</v>
      </c>
      <c r="M144" s="2">
        <f t="shared" si="455"/>
        <v>0</v>
      </c>
      <c r="N144" s="2">
        <f t="shared" si="455"/>
        <v>0</v>
      </c>
      <c r="O144" s="2">
        <f t="shared" si="455"/>
        <v>0</v>
      </c>
      <c r="P144" s="2">
        <f t="shared" si="455"/>
        <v>0</v>
      </c>
      <c r="Q144" s="2">
        <f t="shared" si="455"/>
        <v>0</v>
      </c>
      <c r="R144" s="2">
        <f t="shared" si="455"/>
        <v>0</v>
      </c>
      <c r="S144" s="2">
        <f t="shared" si="455"/>
        <v>0</v>
      </c>
      <c r="T144" s="2">
        <f t="shared" si="455"/>
        <v>0</v>
      </c>
      <c r="U144" s="2">
        <f t="shared" si="455"/>
        <v>0</v>
      </c>
      <c r="V144" s="2">
        <f t="shared" si="455"/>
        <v>0</v>
      </c>
      <c r="W144" s="2">
        <f t="shared" si="455"/>
        <v>0</v>
      </c>
      <c r="X144" s="2">
        <f t="shared" si="455"/>
        <v>0</v>
      </c>
      <c r="Y144" s="2">
        <f t="shared" si="455"/>
        <v>0</v>
      </c>
      <c r="Z144" s="2">
        <f t="shared" si="455"/>
        <v>0</v>
      </c>
      <c r="AA144" s="2">
        <f t="shared" si="455"/>
        <v>0</v>
      </c>
      <c r="AB144" s="2">
        <f t="shared" si="455"/>
        <v>0</v>
      </c>
      <c r="AC144" s="2">
        <f t="shared" si="455"/>
        <v>0</v>
      </c>
      <c r="AD144" s="2">
        <f t="shared" si="455"/>
        <v>0</v>
      </c>
      <c r="AE144" s="2">
        <f t="shared" si="455"/>
        <v>0</v>
      </c>
      <c r="AF144" s="2">
        <f t="shared" si="455"/>
        <v>0</v>
      </c>
      <c r="AG144" s="2">
        <f t="shared" si="455"/>
        <v>0</v>
      </c>
      <c r="AH144" s="2">
        <f t="shared" si="455"/>
        <v>0</v>
      </c>
      <c r="AI144" s="2">
        <f t="shared" si="455"/>
        <v>0</v>
      </c>
      <c r="AJ144" s="2">
        <f t="shared" si="455"/>
        <v>0</v>
      </c>
      <c r="AK144" s="2">
        <f t="shared" si="455"/>
        <v>0</v>
      </c>
      <c r="AL144" s="2">
        <f t="shared" si="455"/>
        <v>0</v>
      </c>
      <c r="AM144" s="2">
        <f t="shared" si="455"/>
        <v>40.463999999999999</v>
      </c>
      <c r="AN144" s="2">
        <f t="shared" si="455"/>
        <v>0</v>
      </c>
      <c r="AO144" s="2">
        <f t="shared" si="455"/>
        <v>0</v>
      </c>
      <c r="AP144" s="2">
        <f t="shared" si="455"/>
        <v>0</v>
      </c>
      <c r="AQ144" s="2">
        <f t="shared" si="455"/>
        <v>0</v>
      </c>
      <c r="AR144" s="2">
        <f t="shared" si="455"/>
        <v>0</v>
      </c>
      <c r="AS144" s="2">
        <f t="shared" si="455"/>
        <v>0</v>
      </c>
      <c r="AT144" s="2">
        <f t="shared" si="455"/>
        <v>0</v>
      </c>
      <c r="AU144" s="2">
        <f t="shared" si="455"/>
        <v>0</v>
      </c>
      <c r="AV144" s="2">
        <f t="shared" si="455"/>
        <v>0</v>
      </c>
      <c r="AW144" s="2">
        <f t="shared" si="455"/>
        <v>0</v>
      </c>
      <c r="AX144" s="2">
        <f t="shared" si="455"/>
        <v>0</v>
      </c>
      <c r="AY144" s="2">
        <f t="shared" si="455"/>
        <v>0</v>
      </c>
      <c r="AZ144" s="2">
        <f t="shared" si="455"/>
        <v>0</v>
      </c>
      <c r="BA144" s="2">
        <f t="shared" si="455"/>
        <v>0</v>
      </c>
      <c r="BB144" s="2">
        <f t="shared" si="455"/>
        <v>0</v>
      </c>
      <c r="BC144" s="2">
        <f t="shared" si="455"/>
        <v>0</v>
      </c>
      <c r="BD144" s="2">
        <f t="shared" si="455"/>
        <v>0</v>
      </c>
      <c r="BE144" s="2">
        <f t="shared" si="455"/>
        <v>0</v>
      </c>
      <c r="BF144" s="2">
        <f t="shared" si="455"/>
        <v>0</v>
      </c>
      <c r="BG144" s="2">
        <f t="shared" si="455"/>
        <v>0</v>
      </c>
      <c r="BH144" s="2">
        <f t="shared" si="455"/>
        <v>0</v>
      </c>
      <c r="BI144" s="2">
        <f t="shared" si="455"/>
        <v>0</v>
      </c>
      <c r="BJ144" s="2">
        <f t="shared" si="455"/>
        <v>0</v>
      </c>
      <c r="BK144" s="2">
        <f t="shared" si="455"/>
        <v>0</v>
      </c>
      <c r="BL144" s="2">
        <f t="shared" si="455"/>
        <v>0</v>
      </c>
      <c r="BM144" s="2">
        <f t="shared" si="455"/>
        <v>0</v>
      </c>
      <c r="BN144" s="2">
        <f t="shared" si="455"/>
        <v>0</v>
      </c>
      <c r="BO144" s="2">
        <f t="shared" si="455"/>
        <v>0</v>
      </c>
      <c r="BP144" s="2">
        <f t="shared" si="455"/>
        <v>0</v>
      </c>
      <c r="BQ144" s="2">
        <f t="shared" si="455"/>
        <v>0</v>
      </c>
      <c r="BR144" s="2">
        <f t="shared" si="455"/>
        <v>0</v>
      </c>
      <c r="BS144" s="2">
        <f t="shared" si="455"/>
        <v>0</v>
      </c>
      <c r="BT144" s="2">
        <f t="shared" si="455"/>
        <v>0</v>
      </c>
      <c r="BU144" s="2">
        <f t="shared" ref="BU144:BY144" si="456">(BU$14=$F123)*$F130</f>
        <v>0</v>
      </c>
      <c r="BV144" s="2">
        <f t="shared" si="456"/>
        <v>0</v>
      </c>
      <c r="BW144" s="2">
        <f t="shared" si="456"/>
        <v>0</v>
      </c>
      <c r="BX144" s="2">
        <f t="shared" si="456"/>
        <v>0</v>
      </c>
      <c r="BY144" s="2">
        <f t="shared" si="456"/>
        <v>0</v>
      </c>
    </row>
    <row r="145" spans="2:77" ht="13.5" customHeight="1" x14ac:dyDescent="0.4">
      <c r="E145" s="45" t="s">
        <v>172</v>
      </c>
      <c r="F145" s="45"/>
      <c r="G145" s="45"/>
      <c r="H145" s="45">
        <f t="shared" ref="H145:AM145" si="457">(H$14=exit)*$F130*-1</f>
        <v>0</v>
      </c>
      <c r="I145" s="45">
        <f t="shared" si="457"/>
        <v>0</v>
      </c>
      <c r="J145" s="45">
        <f t="shared" si="457"/>
        <v>0</v>
      </c>
      <c r="K145" s="45">
        <f t="shared" si="457"/>
        <v>0</v>
      </c>
      <c r="L145" s="45">
        <f t="shared" si="457"/>
        <v>0</v>
      </c>
      <c r="M145" s="45">
        <f t="shared" si="457"/>
        <v>0</v>
      </c>
      <c r="N145" s="45">
        <f t="shared" si="457"/>
        <v>0</v>
      </c>
      <c r="O145" s="45">
        <f t="shared" si="457"/>
        <v>0</v>
      </c>
      <c r="P145" s="45">
        <f t="shared" si="457"/>
        <v>0</v>
      </c>
      <c r="Q145" s="45">
        <f t="shared" si="457"/>
        <v>0</v>
      </c>
      <c r="R145" s="45">
        <f t="shared" si="457"/>
        <v>0</v>
      </c>
      <c r="S145" s="45">
        <f t="shared" si="457"/>
        <v>0</v>
      </c>
      <c r="T145" s="45">
        <f t="shared" si="457"/>
        <v>0</v>
      </c>
      <c r="U145" s="45">
        <f t="shared" si="457"/>
        <v>0</v>
      </c>
      <c r="V145" s="45">
        <f t="shared" si="457"/>
        <v>0</v>
      </c>
      <c r="W145" s="45">
        <f t="shared" si="457"/>
        <v>0</v>
      </c>
      <c r="X145" s="45">
        <f t="shared" si="457"/>
        <v>0</v>
      </c>
      <c r="Y145" s="45">
        <f t="shared" si="457"/>
        <v>0</v>
      </c>
      <c r="Z145" s="45">
        <f t="shared" si="457"/>
        <v>0</v>
      </c>
      <c r="AA145" s="45">
        <f t="shared" si="457"/>
        <v>0</v>
      </c>
      <c r="AB145" s="45">
        <f t="shared" si="457"/>
        <v>0</v>
      </c>
      <c r="AC145" s="45">
        <f t="shared" si="457"/>
        <v>0</v>
      </c>
      <c r="AD145" s="45">
        <f t="shared" si="457"/>
        <v>0</v>
      </c>
      <c r="AE145" s="45">
        <f t="shared" si="457"/>
        <v>0</v>
      </c>
      <c r="AF145" s="45">
        <f t="shared" si="457"/>
        <v>0</v>
      </c>
      <c r="AG145" s="45">
        <f t="shared" si="457"/>
        <v>0</v>
      </c>
      <c r="AH145" s="45">
        <f t="shared" si="457"/>
        <v>0</v>
      </c>
      <c r="AI145" s="45">
        <f t="shared" si="457"/>
        <v>0</v>
      </c>
      <c r="AJ145" s="45">
        <f t="shared" si="457"/>
        <v>0</v>
      </c>
      <c r="AK145" s="45">
        <f t="shared" si="457"/>
        <v>0</v>
      </c>
      <c r="AL145" s="45">
        <f t="shared" si="457"/>
        <v>0</v>
      </c>
      <c r="AM145" s="45">
        <f t="shared" si="457"/>
        <v>0</v>
      </c>
      <c r="AN145" s="45">
        <f t="shared" ref="AN145:BS145" si="458">(AN$14=exit)*$F130*-1</f>
        <v>0</v>
      </c>
      <c r="AO145" s="45">
        <f t="shared" si="458"/>
        <v>0</v>
      </c>
      <c r="AP145" s="45">
        <f t="shared" si="458"/>
        <v>0</v>
      </c>
      <c r="AQ145" s="45">
        <f t="shared" si="458"/>
        <v>0</v>
      </c>
      <c r="AR145" s="45">
        <f t="shared" si="458"/>
        <v>0</v>
      </c>
      <c r="AS145" s="45">
        <f t="shared" si="458"/>
        <v>0</v>
      </c>
      <c r="AT145" s="45">
        <f t="shared" si="458"/>
        <v>0</v>
      </c>
      <c r="AU145" s="45">
        <f t="shared" si="458"/>
        <v>0</v>
      </c>
      <c r="AV145" s="45">
        <f t="shared" si="458"/>
        <v>0</v>
      </c>
      <c r="AW145" s="45">
        <f t="shared" si="458"/>
        <v>0</v>
      </c>
      <c r="AX145" s="45">
        <f t="shared" si="458"/>
        <v>0</v>
      </c>
      <c r="AY145" s="45">
        <f t="shared" si="458"/>
        <v>0</v>
      </c>
      <c r="AZ145" s="45">
        <f t="shared" si="458"/>
        <v>0</v>
      </c>
      <c r="BA145" s="45">
        <f t="shared" si="458"/>
        <v>0</v>
      </c>
      <c r="BB145" s="45">
        <f t="shared" si="458"/>
        <v>0</v>
      </c>
      <c r="BC145" s="45">
        <f t="shared" si="458"/>
        <v>0</v>
      </c>
      <c r="BD145" s="45">
        <f t="shared" si="458"/>
        <v>0</v>
      </c>
      <c r="BE145" s="45">
        <f t="shared" si="458"/>
        <v>0</v>
      </c>
      <c r="BF145" s="45">
        <f t="shared" si="458"/>
        <v>0</v>
      </c>
      <c r="BG145" s="45">
        <f t="shared" si="458"/>
        <v>0</v>
      </c>
      <c r="BH145" s="45">
        <f t="shared" si="458"/>
        <v>0</v>
      </c>
      <c r="BI145" s="45">
        <f t="shared" si="458"/>
        <v>0</v>
      </c>
      <c r="BJ145" s="45">
        <f t="shared" si="458"/>
        <v>0</v>
      </c>
      <c r="BK145" s="45">
        <f t="shared" si="458"/>
        <v>0</v>
      </c>
      <c r="BL145" s="45">
        <f t="shared" si="458"/>
        <v>0</v>
      </c>
      <c r="BM145" s="45">
        <f t="shared" si="458"/>
        <v>0</v>
      </c>
      <c r="BN145" s="45">
        <f t="shared" si="458"/>
        <v>0</v>
      </c>
      <c r="BO145" s="45">
        <f t="shared" si="458"/>
        <v>0</v>
      </c>
      <c r="BP145" s="45">
        <f t="shared" si="458"/>
        <v>-40.463999999999999</v>
      </c>
      <c r="BQ145" s="45">
        <f t="shared" si="458"/>
        <v>0</v>
      </c>
      <c r="BR145" s="45">
        <f t="shared" si="458"/>
        <v>0</v>
      </c>
      <c r="BS145" s="45">
        <f t="shared" si="458"/>
        <v>0</v>
      </c>
      <c r="BT145" s="45">
        <f t="shared" ref="BT145:BY145" si="459">(BT$14=exit)*$F130*-1</f>
        <v>0</v>
      </c>
      <c r="BU145" s="45">
        <f t="shared" si="459"/>
        <v>0</v>
      </c>
      <c r="BV145" s="45">
        <f t="shared" si="459"/>
        <v>0</v>
      </c>
      <c r="BW145" s="45">
        <f t="shared" si="459"/>
        <v>0</v>
      </c>
      <c r="BX145" s="45">
        <f t="shared" si="459"/>
        <v>0</v>
      </c>
      <c r="BY145" s="45">
        <f t="shared" si="459"/>
        <v>0</v>
      </c>
    </row>
    <row r="146" spans="2:77" ht="13.5" customHeight="1" x14ac:dyDescent="0.4">
      <c r="E146" s="2" t="s">
        <v>173</v>
      </c>
      <c r="H146" s="2">
        <f>SUM(H143:H145)</f>
        <v>0</v>
      </c>
      <c r="I146" s="2">
        <f t="shared" ref="I146:BT146" si="460">SUM(I143:I145)</f>
        <v>0</v>
      </c>
      <c r="J146" s="2">
        <f t="shared" si="460"/>
        <v>0</v>
      </c>
      <c r="K146" s="2">
        <f t="shared" si="460"/>
        <v>0</v>
      </c>
      <c r="L146" s="2">
        <f t="shared" si="460"/>
        <v>0</v>
      </c>
      <c r="M146" s="2">
        <f t="shared" si="460"/>
        <v>0</v>
      </c>
      <c r="N146" s="2">
        <f t="shared" si="460"/>
        <v>0</v>
      </c>
      <c r="O146" s="2">
        <f t="shared" si="460"/>
        <v>0</v>
      </c>
      <c r="P146" s="2">
        <f t="shared" si="460"/>
        <v>0</v>
      </c>
      <c r="Q146" s="2">
        <f t="shared" si="460"/>
        <v>0</v>
      </c>
      <c r="R146" s="2">
        <f t="shared" si="460"/>
        <v>0</v>
      </c>
      <c r="S146" s="2">
        <f t="shared" si="460"/>
        <v>0</v>
      </c>
      <c r="T146" s="2">
        <f t="shared" si="460"/>
        <v>0</v>
      </c>
      <c r="U146" s="2">
        <f t="shared" si="460"/>
        <v>0</v>
      </c>
      <c r="V146" s="2">
        <f t="shared" si="460"/>
        <v>0</v>
      </c>
      <c r="W146" s="2">
        <f t="shared" si="460"/>
        <v>0</v>
      </c>
      <c r="X146" s="2">
        <f t="shared" si="460"/>
        <v>0</v>
      </c>
      <c r="Y146" s="2">
        <f t="shared" si="460"/>
        <v>0</v>
      </c>
      <c r="Z146" s="2">
        <f t="shared" si="460"/>
        <v>0</v>
      </c>
      <c r="AA146" s="2">
        <f t="shared" si="460"/>
        <v>0</v>
      </c>
      <c r="AB146" s="2">
        <f t="shared" si="460"/>
        <v>0</v>
      </c>
      <c r="AC146" s="2">
        <f t="shared" si="460"/>
        <v>0</v>
      </c>
      <c r="AD146" s="2">
        <f t="shared" si="460"/>
        <v>0</v>
      </c>
      <c r="AE146" s="2">
        <f t="shared" si="460"/>
        <v>0</v>
      </c>
      <c r="AF146" s="2">
        <f t="shared" si="460"/>
        <v>0</v>
      </c>
      <c r="AG146" s="2">
        <f t="shared" si="460"/>
        <v>0</v>
      </c>
      <c r="AH146" s="2">
        <f t="shared" si="460"/>
        <v>0</v>
      </c>
      <c r="AI146" s="2">
        <f t="shared" si="460"/>
        <v>0</v>
      </c>
      <c r="AJ146" s="2">
        <f t="shared" si="460"/>
        <v>0</v>
      </c>
      <c r="AK146" s="2">
        <f t="shared" si="460"/>
        <v>0</v>
      </c>
      <c r="AL146" s="2">
        <f t="shared" si="460"/>
        <v>0</v>
      </c>
      <c r="AM146" s="2">
        <f t="shared" si="460"/>
        <v>40.463999999999999</v>
      </c>
      <c r="AN146" s="2">
        <f t="shared" si="460"/>
        <v>40.463999999999999</v>
      </c>
      <c r="AO146" s="2">
        <f t="shared" si="460"/>
        <v>40.463999999999999</v>
      </c>
      <c r="AP146" s="2">
        <f t="shared" si="460"/>
        <v>40.463999999999999</v>
      </c>
      <c r="AQ146" s="2">
        <f t="shared" si="460"/>
        <v>40.463999999999999</v>
      </c>
      <c r="AR146" s="2">
        <f t="shared" si="460"/>
        <v>40.463999999999999</v>
      </c>
      <c r="AS146" s="2">
        <f t="shared" si="460"/>
        <v>40.463999999999999</v>
      </c>
      <c r="AT146" s="2">
        <f t="shared" si="460"/>
        <v>40.463999999999999</v>
      </c>
      <c r="AU146" s="2">
        <f t="shared" si="460"/>
        <v>40.463999999999999</v>
      </c>
      <c r="AV146" s="2">
        <f t="shared" si="460"/>
        <v>40.463999999999999</v>
      </c>
      <c r="AW146" s="2">
        <f t="shared" si="460"/>
        <v>40.463999999999999</v>
      </c>
      <c r="AX146" s="2">
        <f t="shared" si="460"/>
        <v>40.463999999999999</v>
      </c>
      <c r="AY146" s="2">
        <f t="shared" si="460"/>
        <v>40.463999999999999</v>
      </c>
      <c r="AZ146" s="2">
        <f t="shared" si="460"/>
        <v>40.463999999999999</v>
      </c>
      <c r="BA146" s="2">
        <f t="shared" si="460"/>
        <v>40.463999999999999</v>
      </c>
      <c r="BB146" s="2">
        <f t="shared" si="460"/>
        <v>40.463999999999999</v>
      </c>
      <c r="BC146" s="2">
        <f t="shared" si="460"/>
        <v>40.463999999999999</v>
      </c>
      <c r="BD146" s="2">
        <f t="shared" si="460"/>
        <v>40.463999999999999</v>
      </c>
      <c r="BE146" s="2">
        <f t="shared" si="460"/>
        <v>40.463999999999999</v>
      </c>
      <c r="BF146" s="2">
        <f t="shared" si="460"/>
        <v>40.463999999999999</v>
      </c>
      <c r="BG146" s="2">
        <f t="shared" si="460"/>
        <v>40.463999999999999</v>
      </c>
      <c r="BH146" s="2">
        <f t="shared" si="460"/>
        <v>40.463999999999999</v>
      </c>
      <c r="BI146" s="2">
        <f t="shared" si="460"/>
        <v>40.463999999999999</v>
      </c>
      <c r="BJ146" s="2">
        <f t="shared" si="460"/>
        <v>40.463999999999999</v>
      </c>
      <c r="BK146" s="2">
        <f t="shared" si="460"/>
        <v>40.463999999999999</v>
      </c>
      <c r="BL146" s="2">
        <f t="shared" si="460"/>
        <v>40.463999999999999</v>
      </c>
      <c r="BM146" s="2">
        <f t="shared" si="460"/>
        <v>40.463999999999999</v>
      </c>
      <c r="BN146" s="2">
        <f t="shared" si="460"/>
        <v>40.463999999999999</v>
      </c>
      <c r="BO146" s="2">
        <f t="shared" si="460"/>
        <v>40.463999999999999</v>
      </c>
      <c r="BP146" s="2">
        <f t="shared" si="460"/>
        <v>0</v>
      </c>
      <c r="BQ146" s="2">
        <f t="shared" si="460"/>
        <v>0</v>
      </c>
      <c r="BR146" s="2">
        <f t="shared" si="460"/>
        <v>0</v>
      </c>
      <c r="BS146" s="2">
        <f t="shared" si="460"/>
        <v>0</v>
      </c>
      <c r="BT146" s="2">
        <f t="shared" si="460"/>
        <v>0</v>
      </c>
      <c r="BU146" s="2">
        <f t="shared" ref="BU146:BY146" si="461">SUM(BU143:BU145)</f>
        <v>0</v>
      </c>
      <c r="BV146" s="2">
        <f t="shared" si="461"/>
        <v>0</v>
      </c>
      <c r="BW146" s="2">
        <f t="shared" si="461"/>
        <v>0</v>
      </c>
      <c r="BX146" s="2">
        <f t="shared" si="461"/>
        <v>0</v>
      </c>
      <c r="BY146" s="2">
        <f t="shared" si="461"/>
        <v>0</v>
      </c>
    </row>
    <row r="148" spans="2:77" ht="13.5" customHeight="1" x14ac:dyDescent="0.4">
      <c r="C148" s="4" t="s">
        <v>199</v>
      </c>
    </row>
    <row r="149" spans="2:77" ht="13.5" customHeight="1" x14ac:dyDescent="0.4">
      <c r="D149" s="126" t="str">
        <f>CONCATENATE($B91," 임대료수입 합계")</f>
        <v>지상2층 임대료수입 합계</v>
      </c>
      <c r="E149" s="126"/>
      <c r="F149" s="126"/>
      <c r="G149" s="126"/>
      <c r="H149" s="126">
        <f>H103+H136</f>
        <v>6.7439999999999998</v>
      </c>
      <c r="I149" s="126">
        <f t="shared" ref="I149:BT149" si="462">I103+I136</f>
        <v>6.7439999999999998</v>
      </c>
      <c r="J149" s="126">
        <f t="shared" si="462"/>
        <v>6.7439999999999998</v>
      </c>
      <c r="K149" s="126">
        <f t="shared" si="462"/>
        <v>6.7439999999999998</v>
      </c>
      <c r="L149" s="126">
        <f t="shared" si="462"/>
        <v>6.7439999999999998</v>
      </c>
      <c r="M149" s="126">
        <f t="shared" si="462"/>
        <v>6.7439999999999998</v>
      </c>
      <c r="N149" s="126">
        <f t="shared" si="462"/>
        <v>6.7439999999999998</v>
      </c>
      <c r="O149" s="126">
        <f t="shared" si="462"/>
        <v>6.7439999999999998</v>
      </c>
      <c r="P149" s="126">
        <f t="shared" si="462"/>
        <v>6.7439999999999998</v>
      </c>
      <c r="Q149" s="126">
        <f t="shared" si="462"/>
        <v>6.7439999999999998</v>
      </c>
      <c r="R149" s="126">
        <f t="shared" si="462"/>
        <v>6.7439999999999998</v>
      </c>
      <c r="S149" s="126">
        <f t="shared" si="462"/>
        <v>6.7439999999999998</v>
      </c>
      <c r="T149" s="126">
        <f t="shared" si="462"/>
        <v>6.7439999999999998</v>
      </c>
      <c r="U149" s="126">
        <f t="shared" si="462"/>
        <v>6.7439999999999998</v>
      </c>
      <c r="V149" s="126">
        <f t="shared" si="462"/>
        <v>6.7439999999999998</v>
      </c>
      <c r="W149" s="126">
        <f t="shared" si="462"/>
        <v>6.7439999999999998</v>
      </c>
      <c r="X149" s="126">
        <f t="shared" si="462"/>
        <v>6.7439999999999998</v>
      </c>
      <c r="Y149" s="126">
        <f t="shared" si="462"/>
        <v>6.7439999999999998</v>
      </c>
      <c r="Z149" s="126">
        <f t="shared" si="462"/>
        <v>6.7439999999999998</v>
      </c>
      <c r="AA149" s="126">
        <f t="shared" si="462"/>
        <v>6.7439999999999998</v>
      </c>
      <c r="AB149" s="126">
        <f t="shared" si="462"/>
        <v>6.7439999999999998</v>
      </c>
      <c r="AC149" s="126">
        <f t="shared" si="462"/>
        <v>6.7439999999999998</v>
      </c>
      <c r="AD149" s="126">
        <f t="shared" si="462"/>
        <v>6.7439999999999998</v>
      </c>
      <c r="AE149" s="126">
        <f t="shared" si="462"/>
        <v>6.7439999999999998</v>
      </c>
      <c r="AF149" s="126">
        <f t="shared" si="462"/>
        <v>6.7439999999999998</v>
      </c>
      <c r="AG149" s="126">
        <f t="shared" si="462"/>
        <v>6.7439999999999998</v>
      </c>
      <c r="AH149" s="126">
        <f t="shared" si="462"/>
        <v>6.7439999999999998</v>
      </c>
      <c r="AI149" s="126">
        <f t="shared" si="462"/>
        <v>6.7439999999999998</v>
      </c>
      <c r="AJ149" s="126">
        <f t="shared" si="462"/>
        <v>6.7439999999999998</v>
      </c>
      <c r="AK149" s="126">
        <f t="shared" si="462"/>
        <v>6.7439999999999998</v>
      </c>
      <c r="AL149" s="126">
        <f t="shared" si="462"/>
        <v>0</v>
      </c>
      <c r="AM149" s="126">
        <f t="shared" si="462"/>
        <v>0</v>
      </c>
      <c r="AN149" s="126">
        <f t="shared" si="462"/>
        <v>6.1820000000000004</v>
      </c>
      <c r="AO149" s="126">
        <f t="shared" si="462"/>
        <v>6.1820000000000004</v>
      </c>
      <c r="AP149" s="126">
        <f t="shared" si="462"/>
        <v>6.1820000000000004</v>
      </c>
      <c r="AQ149" s="126">
        <f t="shared" si="462"/>
        <v>6.1820000000000004</v>
      </c>
      <c r="AR149" s="126">
        <f t="shared" si="462"/>
        <v>6.1820000000000004</v>
      </c>
      <c r="AS149" s="126">
        <f t="shared" si="462"/>
        <v>6.1820000000000004</v>
      </c>
      <c r="AT149" s="126">
        <f t="shared" si="462"/>
        <v>6.1820000000000004</v>
      </c>
      <c r="AU149" s="126">
        <f t="shared" si="462"/>
        <v>6.1820000000000004</v>
      </c>
      <c r="AV149" s="126">
        <f t="shared" si="462"/>
        <v>6.1820000000000004</v>
      </c>
      <c r="AW149" s="126">
        <f t="shared" si="462"/>
        <v>6.1820000000000004</v>
      </c>
      <c r="AX149" s="126">
        <f t="shared" si="462"/>
        <v>6.1820000000000004</v>
      </c>
      <c r="AY149" s="126">
        <f t="shared" si="462"/>
        <v>6.2438200000000004</v>
      </c>
      <c r="AZ149" s="126">
        <f t="shared" si="462"/>
        <v>6.2438200000000004</v>
      </c>
      <c r="BA149" s="126">
        <f t="shared" si="462"/>
        <v>6.2438200000000004</v>
      </c>
      <c r="BB149" s="126">
        <f t="shared" si="462"/>
        <v>6.2438200000000004</v>
      </c>
      <c r="BC149" s="126">
        <f t="shared" si="462"/>
        <v>6.2438200000000004</v>
      </c>
      <c r="BD149" s="126">
        <f t="shared" si="462"/>
        <v>6.2438200000000004</v>
      </c>
      <c r="BE149" s="126">
        <f t="shared" si="462"/>
        <v>6.2438200000000004</v>
      </c>
      <c r="BF149" s="126">
        <f t="shared" si="462"/>
        <v>6.2438200000000004</v>
      </c>
      <c r="BG149" s="126">
        <f t="shared" si="462"/>
        <v>6.2438200000000004</v>
      </c>
      <c r="BH149" s="126">
        <f t="shared" si="462"/>
        <v>6.2438200000000004</v>
      </c>
      <c r="BI149" s="126">
        <f t="shared" si="462"/>
        <v>6.2438200000000004</v>
      </c>
      <c r="BJ149" s="126">
        <f t="shared" si="462"/>
        <v>6.2438200000000004</v>
      </c>
      <c r="BK149" s="126">
        <f t="shared" si="462"/>
        <v>6.3062582000000003</v>
      </c>
      <c r="BL149" s="126">
        <f t="shared" si="462"/>
        <v>6.3062582000000003</v>
      </c>
      <c r="BM149" s="126">
        <f t="shared" si="462"/>
        <v>6.3062582000000003</v>
      </c>
      <c r="BN149" s="126">
        <f t="shared" si="462"/>
        <v>6.3062582000000003</v>
      </c>
      <c r="BO149" s="126">
        <f t="shared" si="462"/>
        <v>6.3062582000000003</v>
      </c>
      <c r="BP149" s="126">
        <f t="shared" si="462"/>
        <v>6.3062582000000003</v>
      </c>
      <c r="BQ149" s="126">
        <f t="shared" si="462"/>
        <v>0</v>
      </c>
      <c r="BR149" s="126">
        <f t="shared" si="462"/>
        <v>0</v>
      </c>
      <c r="BS149" s="126">
        <f t="shared" si="462"/>
        <v>0</v>
      </c>
      <c r="BT149" s="126">
        <f t="shared" si="462"/>
        <v>0</v>
      </c>
      <c r="BU149" s="126">
        <f t="shared" ref="BU149:BY149" si="463">BU103+BU136</f>
        <v>0</v>
      </c>
      <c r="BV149" s="126">
        <f t="shared" si="463"/>
        <v>0</v>
      </c>
      <c r="BW149" s="126">
        <f t="shared" si="463"/>
        <v>0</v>
      </c>
      <c r="BX149" s="126">
        <f t="shared" si="463"/>
        <v>0</v>
      </c>
      <c r="BY149" s="126">
        <f t="shared" si="463"/>
        <v>0</v>
      </c>
    </row>
    <row r="150" spans="2:77" ht="13.5" customHeight="1" x14ac:dyDescent="0.4">
      <c r="D150" s="127" t="str">
        <f>CONCATENATE($B91," 관리비수입 합계")</f>
        <v>지상2층 관리비수입 합계</v>
      </c>
      <c r="E150" s="127"/>
      <c r="F150" s="127"/>
      <c r="G150" s="127"/>
      <c r="H150" s="127">
        <f>H107+H140</f>
        <v>0</v>
      </c>
      <c r="I150" s="127">
        <f t="shared" ref="I150:BT150" si="464">I107+I140</f>
        <v>0</v>
      </c>
      <c r="J150" s="127">
        <f t="shared" si="464"/>
        <v>0</v>
      </c>
      <c r="K150" s="127">
        <f t="shared" si="464"/>
        <v>0</v>
      </c>
      <c r="L150" s="127">
        <f t="shared" si="464"/>
        <v>0</v>
      </c>
      <c r="M150" s="127">
        <f t="shared" si="464"/>
        <v>0</v>
      </c>
      <c r="N150" s="127">
        <f t="shared" si="464"/>
        <v>0</v>
      </c>
      <c r="O150" s="127">
        <f t="shared" si="464"/>
        <v>0</v>
      </c>
      <c r="P150" s="127">
        <f t="shared" si="464"/>
        <v>0</v>
      </c>
      <c r="Q150" s="127">
        <f t="shared" si="464"/>
        <v>0</v>
      </c>
      <c r="R150" s="127">
        <f t="shared" si="464"/>
        <v>0</v>
      </c>
      <c r="S150" s="127">
        <f t="shared" si="464"/>
        <v>0</v>
      </c>
      <c r="T150" s="127">
        <f t="shared" si="464"/>
        <v>0</v>
      </c>
      <c r="U150" s="127">
        <f t="shared" si="464"/>
        <v>0</v>
      </c>
      <c r="V150" s="127">
        <f t="shared" si="464"/>
        <v>0</v>
      </c>
      <c r="W150" s="127">
        <f t="shared" si="464"/>
        <v>0</v>
      </c>
      <c r="X150" s="127">
        <f t="shared" si="464"/>
        <v>0</v>
      </c>
      <c r="Y150" s="127">
        <f t="shared" si="464"/>
        <v>0</v>
      </c>
      <c r="Z150" s="127">
        <f t="shared" si="464"/>
        <v>0</v>
      </c>
      <c r="AA150" s="127">
        <f t="shared" si="464"/>
        <v>0</v>
      </c>
      <c r="AB150" s="127">
        <f t="shared" si="464"/>
        <v>0</v>
      </c>
      <c r="AC150" s="127">
        <f t="shared" si="464"/>
        <v>0</v>
      </c>
      <c r="AD150" s="127">
        <f t="shared" si="464"/>
        <v>0</v>
      </c>
      <c r="AE150" s="127">
        <f t="shared" si="464"/>
        <v>0</v>
      </c>
      <c r="AF150" s="127">
        <f t="shared" si="464"/>
        <v>0</v>
      </c>
      <c r="AG150" s="127">
        <f t="shared" si="464"/>
        <v>0</v>
      </c>
      <c r="AH150" s="127">
        <f t="shared" si="464"/>
        <v>0</v>
      </c>
      <c r="AI150" s="127">
        <f t="shared" si="464"/>
        <v>0</v>
      </c>
      <c r="AJ150" s="127">
        <f t="shared" si="464"/>
        <v>0</v>
      </c>
      <c r="AK150" s="127">
        <f t="shared" si="464"/>
        <v>0</v>
      </c>
      <c r="AL150" s="127">
        <f t="shared" si="464"/>
        <v>0</v>
      </c>
      <c r="AM150" s="127">
        <f t="shared" si="464"/>
        <v>1.1240000000000001</v>
      </c>
      <c r="AN150" s="127">
        <f t="shared" si="464"/>
        <v>1.1240000000000001</v>
      </c>
      <c r="AO150" s="127">
        <f t="shared" si="464"/>
        <v>1.1240000000000001</v>
      </c>
      <c r="AP150" s="127">
        <f t="shared" si="464"/>
        <v>1.1240000000000001</v>
      </c>
      <c r="AQ150" s="127">
        <f t="shared" si="464"/>
        <v>1.1240000000000001</v>
      </c>
      <c r="AR150" s="127">
        <f t="shared" si="464"/>
        <v>1.1240000000000001</v>
      </c>
      <c r="AS150" s="127">
        <f t="shared" si="464"/>
        <v>1.1240000000000001</v>
      </c>
      <c r="AT150" s="127">
        <f t="shared" si="464"/>
        <v>1.1240000000000001</v>
      </c>
      <c r="AU150" s="127">
        <f t="shared" si="464"/>
        <v>1.1240000000000001</v>
      </c>
      <c r="AV150" s="127">
        <f t="shared" si="464"/>
        <v>1.1240000000000001</v>
      </c>
      <c r="AW150" s="127">
        <f t="shared" si="464"/>
        <v>1.1240000000000001</v>
      </c>
      <c r="AX150" s="127">
        <f t="shared" si="464"/>
        <v>1.1240000000000001</v>
      </c>
      <c r="AY150" s="127">
        <f t="shared" si="464"/>
        <v>1.1240000000000001</v>
      </c>
      <c r="AZ150" s="127">
        <f t="shared" si="464"/>
        <v>1.1240000000000001</v>
      </c>
      <c r="BA150" s="127">
        <f t="shared" si="464"/>
        <v>1.1240000000000001</v>
      </c>
      <c r="BB150" s="127">
        <f t="shared" si="464"/>
        <v>1.1240000000000001</v>
      </c>
      <c r="BC150" s="127">
        <f t="shared" si="464"/>
        <v>1.1240000000000001</v>
      </c>
      <c r="BD150" s="127">
        <f t="shared" si="464"/>
        <v>1.1240000000000001</v>
      </c>
      <c r="BE150" s="127">
        <f t="shared" si="464"/>
        <v>1.1240000000000001</v>
      </c>
      <c r="BF150" s="127">
        <f t="shared" si="464"/>
        <v>1.1240000000000001</v>
      </c>
      <c r="BG150" s="127">
        <f t="shared" si="464"/>
        <v>1.1240000000000001</v>
      </c>
      <c r="BH150" s="127">
        <f t="shared" si="464"/>
        <v>1.1240000000000001</v>
      </c>
      <c r="BI150" s="127">
        <f t="shared" si="464"/>
        <v>1.1240000000000001</v>
      </c>
      <c r="BJ150" s="127">
        <f t="shared" si="464"/>
        <v>1.1240000000000001</v>
      </c>
      <c r="BK150" s="127">
        <f t="shared" si="464"/>
        <v>1.1240000000000001</v>
      </c>
      <c r="BL150" s="127">
        <f t="shared" si="464"/>
        <v>1.1240000000000001</v>
      </c>
      <c r="BM150" s="127">
        <f t="shared" si="464"/>
        <v>1.1240000000000001</v>
      </c>
      <c r="BN150" s="127">
        <f t="shared" si="464"/>
        <v>1.1240000000000001</v>
      </c>
      <c r="BO150" s="127">
        <f t="shared" si="464"/>
        <v>1.1240000000000001</v>
      </c>
      <c r="BP150" s="127">
        <f t="shared" si="464"/>
        <v>1.1240000000000001</v>
      </c>
      <c r="BQ150" s="127">
        <f t="shared" si="464"/>
        <v>0</v>
      </c>
      <c r="BR150" s="127">
        <f t="shared" si="464"/>
        <v>0</v>
      </c>
      <c r="BS150" s="127">
        <f t="shared" si="464"/>
        <v>0</v>
      </c>
      <c r="BT150" s="127">
        <f t="shared" si="464"/>
        <v>0</v>
      </c>
      <c r="BU150" s="127">
        <f t="shared" ref="BU150:BY150" si="465">BU107+BU140</f>
        <v>0</v>
      </c>
      <c r="BV150" s="127">
        <f t="shared" si="465"/>
        <v>0</v>
      </c>
      <c r="BW150" s="127">
        <f t="shared" si="465"/>
        <v>0</v>
      </c>
      <c r="BX150" s="127">
        <f t="shared" si="465"/>
        <v>0</v>
      </c>
      <c r="BY150" s="127">
        <f t="shared" si="465"/>
        <v>0</v>
      </c>
    </row>
    <row r="151" spans="2:77" ht="13.5" customHeight="1" x14ac:dyDescent="0.4">
      <c r="D151" s="127" t="str">
        <f>CONCATENATE($B91," 보증금 현금흐름 합계")</f>
        <v>지상2층 보증금 현금흐름 합계</v>
      </c>
      <c r="E151" s="127"/>
      <c r="F151" s="127"/>
      <c r="G151" s="127"/>
      <c r="H151" s="127">
        <f>SUM(SUM(H111:H112),SUM(H144:H145))</f>
        <v>0</v>
      </c>
      <c r="I151" s="127">
        <f t="shared" ref="I151:BT151" si="466">SUM(SUM(I111:I112),SUM(I144:I145))</f>
        <v>0</v>
      </c>
      <c r="J151" s="127">
        <f t="shared" si="466"/>
        <v>0</v>
      </c>
      <c r="K151" s="127">
        <f t="shared" si="466"/>
        <v>0</v>
      </c>
      <c r="L151" s="127">
        <f t="shared" si="466"/>
        <v>0</v>
      </c>
      <c r="M151" s="127">
        <f t="shared" si="466"/>
        <v>0</v>
      </c>
      <c r="N151" s="127">
        <f t="shared" si="466"/>
        <v>0</v>
      </c>
      <c r="O151" s="127">
        <f t="shared" si="466"/>
        <v>0</v>
      </c>
      <c r="P151" s="127">
        <f t="shared" si="466"/>
        <v>0</v>
      </c>
      <c r="Q151" s="127">
        <f t="shared" si="466"/>
        <v>0</v>
      </c>
      <c r="R151" s="127">
        <f t="shared" si="466"/>
        <v>0</v>
      </c>
      <c r="S151" s="127">
        <f t="shared" si="466"/>
        <v>0</v>
      </c>
      <c r="T151" s="127">
        <f t="shared" si="466"/>
        <v>0</v>
      </c>
      <c r="U151" s="127">
        <f t="shared" si="466"/>
        <v>0</v>
      </c>
      <c r="V151" s="127">
        <f t="shared" si="466"/>
        <v>0</v>
      </c>
      <c r="W151" s="127">
        <f t="shared" si="466"/>
        <v>0</v>
      </c>
      <c r="X151" s="127">
        <f t="shared" si="466"/>
        <v>0</v>
      </c>
      <c r="Y151" s="127">
        <f t="shared" si="466"/>
        <v>0</v>
      </c>
      <c r="Z151" s="127">
        <f t="shared" si="466"/>
        <v>0</v>
      </c>
      <c r="AA151" s="127">
        <f t="shared" si="466"/>
        <v>0</v>
      </c>
      <c r="AB151" s="127">
        <f t="shared" si="466"/>
        <v>0</v>
      </c>
      <c r="AC151" s="127">
        <f t="shared" si="466"/>
        <v>0</v>
      </c>
      <c r="AD151" s="127">
        <f t="shared" si="466"/>
        <v>0</v>
      </c>
      <c r="AE151" s="127">
        <f t="shared" si="466"/>
        <v>0</v>
      </c>
      <c r="AF151" s="127">
        <f t="shared" si="466"/>
        <v>0</v>
      </c>
      <c r="AG151" s="127">
        <f t="shared" si="466"/>
        <v>0</v>
      </c>
      <c r="AH151" s="127">
        <f t="shared" si="466"/>
        <v>0</v>
      </c>
      <c r="AI151" s="127">
        <f t="shared" si="466"/>
        <v>0</v>
      </c>
      <c r="AJ151" s="127">
        <f t="shared" si="466"/>
        <v>0</v>
      </c>
      <c r="AK151" s="127">
        <f t="shared" si="466"/>
        <v>-40.463999999999999</v>
      </c>
      <c r="AL151" s="127">
        <f t="shared" si="466"/>
        <v>0</v>
      </c>
      <c r="AM151" s="127">
        <f t="shared" si="466"/>
        <v>40.463999999999999</v>
      </c>
      <c r="AN151" s="127">
        <f t="shared" si="466"/>
        <v>0</v>
      </c>
      <c r="AO151" s="127">
        <f t="shared" si="466"/>
        <v>0</v>
      </c>
      <c r="AP151" s="127">
        <f t="shared" si="466"/>
        <v>0</v>
      </c>
      <c r="AQ151" s="127">
        <f t="shared" si="466"/>
        <v>0</v>
      </c>
      <c r="AR151" s="127">
        <f t="shared" si="466"/>
        <v>0</v>
      </c>
      <c r="AS151" s="127">
        <f t="shared" si="466"/>
        <v>0</v>
      </c>
      <c r="AT151" s="127">
        <f t="shared" si="466"/>
        <v>0</v>
      </c>
      <c r="AU151" s="127">
        <f t="shared" si="466"/>
        <v>0</v>
      </c>
      <c r="AV151" s="127">
        <f t="shared" si="466"/>
        <v>0</v>
      </c>
      <c r="AW151" s="127">
        <f t="shared" si="466"/>
        <v>0</v>
      </c>
      <c r="AX151" s="127">
        <f t="shared" si="466"/>
        <v>0</v>
      </c>
      <c r="AY151" s="127">
        <f t="shared" si="466"/>
        <v>0</v>
      </c>
      <c r="AZ151" s="127">
        <f t="shared" si="466"/>
        <v>0</v>
      </c>
      <c r="BA151" s="127">
        <f t="shared" si="466"/>
        <v>0</v>
      </c>
      <c r="BB151" s="127">
        <f t="shared" si="466"/>
        <v>0</v>
      </c>
      <c r="BC151" s="127">
        <f t="shared" si="466"/>
        <v>0</v>
      </c>
      <c r="BD151" s="127">
        <f t="shared" si="466"/>
        <v>0</v>
      </c>
      <c r="BE151" s="127">
        <f t="shared" si="466"/>
        <v>0</v>
      </c>
      <c r="BF151" s="127">
        <f t="shared" si="466"/>
        <v>0</v>
      </c>
      <c r="BG151" s="127">
        <f t="shared" si="466"/>
        <v>0</v>
      </c>
      <c r="BH151" s="127">
        <f t="shared" si="466"/>
        <v>0</v>
      </c>
      <c r="BI151" s="127">
        <f t="shared" si="466"/>
        <v>0</v>
      </c>
      <c r="BJ151" s="127">
        <f t="shared" si="466"/>
        <v>0</v>
      </c>
      <c r="BK151" s="127">
        <f t="shared" si="466"/>
        <v>0</v>
      </c>
      <c r="BL151" s="127">
        <f t="shared" si="466"/>
        <v>0</v>
      </c>
      <c r="BM151" s="127">
        <f t="shared" si="466"/>
        <v>0</v>
      </c>
      <c r="BN151" s="127">
        <f t="shared" si="466"/>
        <v>0</v>
      </c>
      <c r="BO151" s="127">
        <f t="shared" si="466"/>
        <v>0</v>
      </c>
      <c r="BP151" s="127">
        <f t="shared" si="466"/>
        <v>-40.463999999999999</v>
      </c>
      <c r="BQ151" s="127">
        <f t="shared" si="466"/>
        <v>0</v>
      </c>
      <c r="BR151" s="127">
        <f t="shared" si="466"/>
        <v>0</v>
      </c>
      <c r="BS151" s="127">
        <f t="shared" si="466"/>
        <v>0</v>
      </c>
      <c r="BT151" s="127">
        <f t="shared" si="466"/>
        <v>0</v>
      </c>
      <c r="BU151" s="127">
        <f t="shared" ref="BU151:BY151" si="467">SUM(SUM(BU111:BU112),SUM(BU144:BU145))</f>
        <v>0</v>
      </c>
      <c r="BV151" s="127">
        <f t="shared" si="467"/>
        <v>0</v>
      </c>
      <c r="BW151" s="127">
        <f t="shared" si="467"/>
        <v>0</v>
      </c>
      <c r="BX151" s="127">
        <f t="shared" si="467"/>
        <v>0</v>
      </c>
      <c r="BY151" s="127">
        <f t="shared" si="467"/>
        <v>0</v>
      </c>
    </row>
    <row r="153" spans="2:77" ht="13.5" customHeight="1" x14ac:dyDescent="0.4">
      <c r="B153" s="4" t="str">
        <f>'A&amp;R'!C38</f>
        <v>지상1층</v>
      </c>
    </row>
    <row r="154" spans="2:77" ht="13.5" customHeight="1" x14ac:dyDescent="0.4">
      <c r="C154" s="4" t="s">
        <v>155</v>
      </c>
    </row>
    <row r="155" spans="2:77" s="95" customFormat="1" ht="13.5" customHeight="1" x14ac:dyDescent="0.4">
      <c r="F155" s="95" t="s">
        <v>156</v>
      </c>
      <c r="H155" s="95">
        <f>(H$14&lt;=$F156)*1</f>
        <v>1</v>
      </c>
      <c r="I155" s="95">
        <f t="shared" ref="I155:BT155" si="468">(I$14&lt;=$F156)*1</f>
        <v>1</v>
      </c>
      <c r="J155" s="95">
        <f t="shared" si="468"/>
        <v>1</v>
      </c>
      <c r="K155" s="95">
        <f t="shared" si="468"/>
        <v>1</v>
      </c>
      <c r="L155" s="95">
        <f t="shared" si="468"/>
        <v>1</v>
      </c>
      <c r="M155" s="95">
        <f t="shared" si="468"/>
        <v>1</v>
      </c>
      <c r="N155" s="95">
        <f t="shared" si="468"/>
        <v>1</v>
      </c>
      <c r="O155" s="95">
        <f t="shared" si="468"/>
        <v>1</v>
      </c>
      <c r="P155" s="95">
        <f t="shared" si="468"/>
        <v>1</v>
      </c>
      <c r="Q155" s="95">
        <f t="shared" si="468"/>
        <v>1</v>
      </c>
      <c r="R155" s="95">
        <f t="shared" si="468"/>
        <v>1</v>
      </c>
      <c r="S155" s="95">
        <f t="shared" si="468"/>
        <v>1</v>
      </c>
      <c r="T155" s="95">
        <f t="shared" si="468"/>
        <v>1</v>
      </c>
      <c r="U155" s="95">
        <f t="shared" si="468"/>
        <v>1</v>
      </c>
      <c r="V155" s="95">
        <f t="shared" si="468"/>
        <v>1</v>
      </c>
      <c r="W155" s="95">
        <f t="shared" si="468"/>
        <v>1</v>
      </c>
      <c r="X155" s="95">
        <f t="shared" si="468"/>
        <v>1</v>
      </c>
      <c r="Y155" s="95">
        <f t="shared" si="468"/>
        <v>1</v>
      </c>
      <c r="Z155" s="95">
        <f t="shared" si="468"/>
        <v>1</v>
      </c>
      <c r="AA155" s="95">
        <f t="shared" si="468"/>
        <v>1</v>
      </c>
      <c r="AB155" s="95">
        <f t="shared" si="468"/>
        <v>1</v>
      </c>
      <c r="AC155" s="95">
        <f t="shared" si="468"/>
        <v>1</v>
      </c>
      <c r="AD155" s="95">
        <f t="shared" si="468"/>
        <v>1</v>
      </c>
      <c r="AE155" s="95">
        <f t="shared" si="468"/>
        <v>1</v>
      </c>
      <c r="AF155" s="95">
        <f t="shared" si="468"/>
        <v>1</v>
      </c>
      <c r="AG155" s="95">
        <f t="shared" si="468"/>
        <v>1</v>
      </c>
      <c r="AH155" s="95">
        <f t="shared" si="468"/>
        <v>1</v>
      </c>
      <c r="AI155" s="95">
        <f t="shared" si="468"/>
        <v>1</v>
      </c>
      <c r="AJ155" s="95">
        <f t="shared" si="468"/>
        <v>1</v>
      </c>
      <c r="AK155" s="95">
        <f t="shared" si="468"/>
        <v>1</v>
      </c>
      <c r="AL155" s="95">
        <f t="shared" si="468"/>
        <v>0</v>
      </c>
      <c r="AM155" s="95">
        <f t="shared" si="468"/>
        <v>0</v>
      </c>
      <c r="AN155" s="95">
        <f t="shared" si="468"/>
        <v>0</v>
      </c>
      <c r="AO155" s="95">
        <f t="shared" si="468"/>
        <v>0</v>
      </c>
      <c r="AP155" s="95">
        <f t="shared" si="468"/>
        <v>0</v>
      </c>
      <c r="AQ155" s="95">
        <f t="shared" si="468"/>
        <v>0</v>
      </c>
      <c r="AR155" s="95">
        <f t="shared" si="468"/>
        <v>0</v>
      </c>
      <c r="AS155" s="95">
        <f t="shared" si="468"/>
        <v>0</v>
      </c>
      <c r="AT155" s="95">
        <f t="shared" si="468"/>
        <v>0</v>
      </c>
      <c r="AU155" s="95">
        <f t="shared" si="468"/>
        <v>0</v>
      </c>
      <c r="AV155" s="95">
        <f t="shared" si="468"/>
        <v>0</v>
      </c>
      <c r="AW155" s="95">
        <f t="shared" si="468"/>
        <v>0</v>
      </c>
      <c r="AX155" s="95">
        <f t="shared" si="468"/>
        <v>0</v>
      </c>
      <c r="AY155" s="95">
        <f t="shared" si="468"/>
        <v>0</v>
      </c>
      <c r="AZ155" s="95">
        <f t="shared" si="468"/>
        <v>0</v>
      </c>
      <c r="BA155" s="95">
        <f t="shared" si="468"/>
        <v>0</v>
      </c>
      <c r="BB155" s="95">
        <f t="shared" si="468"/>
        <v>0</v>
      </c>
      <c r="BC155" s="95">
        <f t="shared" si="468"/>
        <v>0</v>
      </c>
      <c r="BD155" s="95">
        <f t="shared" si="468"/>
        <v>0</v>
      </c>
      <c r="BE155" s="95">
        <f t="shared" si="468"/>
        <v>0</v>
      </c>
      <c r="BF155" s="95">
        <f t="shared" si="468"/>
        <v>0</v>
      </c>
      <c r="BG155" s="95">
        <f t="shared" si="468"/>
        <v>0</v>
      </c>
      <c r="BH155" s="95">
        <f t="shared" si="468"/>
        <v>0</v>
      </c>
      <c r="BI155" s="95">
        <f t="shared" si="468"/>
        <v>0</v>
      </c>
      <c r="BJ155" s="95">
        <f t="shared" si="468"/>
        <v>0</v>
      </c>
      <c r="BK155" s="95">
        <f t="shared" si="468"/>
        <v>0</v>
      </c>
      <c r="BL155" s="95">
        <f t="shared" si="468"/>
        <v>0</v>
      </c>
      <c r="BM155" s="95">
        <f t="shared" si="468"/>
        <v>0</v>
      </c>
      <c r="BN155" s="95">
        <f t="shared" si="468"/>
        <v>0</v>
      </c>
      <c r="BO155" s="95">
        <f t="shared" si="468"/>
        <v>0</v>
      </c>
      <c r="BP155" s="95">
        <f t="shared" si="468"/>
        <v>0</v>
      </c>
      <c r="BQ155" s="95">
        <f t="shared" si="468"/>
        <v>0</v>
      </c>
      <c r="BR155" s="95">
        <f t="shared" si="468"/>
        <v>0</v>
      </c>
      <c r="BS155" s="95">
        <f t="shared" si="468"/>
        <v>0</v>
      </c>
      <c r="BT155" s="95">
        <f t="shared" si="468"/>
        <v>0</v>
      </c>
      <c r="BU155" s="95">
        <f t="shared" ref="BU155:BY155" si="469">(BU$14&lt;=$F156)*1</f>
        <v>0</v>
      </c>
      <c r="BV155" s="95">
        <f t="shared" si="469"/>
        <v>0</v>
      </c>
      <c r="BW155" s="95">
        <f t="shared" si="469"/>
        <v>0</v>
      </c>
      <c r="BX155" s="95">
        <f t="shared" si="469"/>
        <v>0</v>
      </c>
      <c r="BY155" s="95">
        <f t="shared" si="469"/>
        <v>0</v>
      </c>
    </row>
    <row r="156" spans="2:77" ht="13.5" customHeight="1" x14ac:dyDescent="0.4">
      <c r="E156" s="103" t="s">
        <v>157</v>
      </c>
      <c r="F156" s="104">
        <f>VLOOKUP($B153,'A&amp;R'!$C$36:$N$41,6,0)</f>
        <v>46265</v>
      </c>
    </row>
    <row r="157" spans="2:77" ht="13.5" customHeight="1" x14ac:dyDescent="0.4">
      <c r="E157" s="105" t="s">
        <v>158</v>
      </c>
      <c r="F157" s="106">
        <f>VLOOKUP($B153,'A&amp;R'!$C$36:$N$41,8,0)</f>
        <v>24000</v>
      </c>
    </row>
    <row r="158" spans="2:77" ht="13.5" customHeight="1" x14ac:dyDescent="0.4">
      <c r="E158" s="105" t="s">
        <v>159</v>
      </c>
      <c r="F158" s="107">
        <f>VLOOKUP($B153,'A&amp;R'!$C$36:$N$41,12,0)</f>
        <v>1</v>
      </c>
    </row>
    <row r="159" spans="2:77" ht="13.5" customHeight="1" x14ac:dyDescent="0.4">
      <c r="E159" s="105" t="s">
        <v>160</v>
      </c>
      <c r="F159" s="108">
        <f>VLOOKUP($B153,'A&amp;R'!$C$36:$N$41,4,0)</f>
        <v>2807</v>
      </c>
    </row>
    <row r="160" spans="2:77" ht="13.5" customHeight="1" x14ac:dyDescent="0.4">
      <c r="E160" s="105" t="s">
        <v>161</v>
      </c>
      <c r="F160" s="106">
        <f>VLOOKUP($B153,'A&amp;R'!$C$36:$N$41,10,0)</f>
        <v>2000</v>
      </c>
    </row>
    <row r="161" spans="4:77" ht="13.5" customHeight="1" x14ac:dyDescent="0.4">
      <c r="E161" s="109" t="s">
        <v>76</v>
      </c>
      <c r="F161" s="110">
        <f>VLOOKUP($B153,'A&amp;R'!$C$36:$N$41,7,0)</f>
        <v>404.20800000000003</v>
      </c>
    </row>
    <row r="162" spans="4:77" ht="13.5" customHeight="1" x14ac:dyDescent="0.4">
      <c r="D162" s="2" t="s">
        <v>162</v>
      </c>
    </row>
    <row r="163" spans="4:77" ht="13.5" customHeight="1" x14ac:dyDescent="0.4">
      <c r="E163" s="46" t="s">
        <v>163</v>
      </c>
      <c r="F163" s="47"/>
      <c r="G163" s="47"/>
      <c r="H163" s="47">
        <f>$F157*H155</f>
        <v>24000</v>
      </c>
      <c r="I163" s="47">
        <f t="shared" ref="I163:BT163" si="470">$F157*I155</f>
        <v>24000</v>
      </c>
      <c r="J163" s="47">
        <f t="shared" si="470"/>
        <v>24000</v>
      </c>
      <c r="K163" s="47">
        <f t="shared" si="470"/>
        <v>24000</v>
      </c>
      <c r="L163" s="47">
        <f t="shared" si="470"/>
        <v>24000</v>
      </c>
      <c r="M163" s="47">
        <f t="shared" si="470"/>
        <v>24000</v>
      </c>
      <c r="N163" s="47">
        <f t="shared" si="470"/>
        <v>24000</v>
      </c>
      <c r="O163" s="47">
        <f t="shared" si="470"/>
        <v>24000</v>
      </c>
      <c r="P163" s="47">
        <f t="shared" si="470"/>
        <v>24000</v>
      </c>
      <c r="Q163" s="47">
        <f t="shared" si="470"/>
        <v>24000</v>
      </c>
      <c r="R163" s="47">
        <f t="shared" si="470"/>
        <v>24000</v>
      </c>
      <c r="S163" s="47">
        <f t="shared" si="470"/>
        <v>24000</v>
      </c>
      <c r="T163" s="47">
        <f t="shared" si="470"/>
        <v>24000</v>
      </c>
      <c r="U163" s="47">
        <f t="shared" si="470"/>
        <v>24000</v>
      </c>
      <c r="V163" s="47">
        <f t="shared" si="470"/>
        <v>24000</v>
      </c>
      <c r="W163" s="47">
        <f t="shared" si="470"/>
        <v>24000</v>
      </c>
      <c r="X163" s="47">
        <f t="shared" si="470"/>
        <v>24000</v>
      </c>
      <c r="Y163" s="47">
        <f t="shared" si="470"/>
        <v>24000</v>
      </c>
      <c r="Z163" s="47">
        <f t="shared" si="470"/>
        <v>24000</v>
      </c>
      <c r="AA163" s="47">
        <f t="shared" si="470"/>
        <v>24000</v>
      </c>
      <c r="AB163" s="47">
        <f t="shared" si="470"/>
        <v>24000</v>
      </c>
      <c r="AC163" s="47">
        <f t="shared" si="470"/>
        <v>24000</v>
      </c>
      <c r="AD163" s="47">
        <f t="shared" si="470"/>
        <v>24000</v>
      </c>
      <c r="AE163" s="47">
        <f t="shared" si="470"/>
        <v>24000</v>
      </c>
      <c r="AF163" s="47">
        <f t="shared" si="470"/>
        <v>24000</v>
      </c>
      <c r="AG163" s="47">
        <f t="shared" si="470"/>
        <v>24000</v>
      </c>
      <c r="AH163" s="47">
        <f t="shared" si="470"/>
        <v>24000</v>
      </c>
      <c r="AI163" s="47">
        <f t="shared" si="470"/>
        <v>24000</v>
      </c>
      <c r="AJ163" s="47">
        <f t="shared" si="470"/>
        <v>24000</v>
      </c>
      <c r="AK163" s="47">
        <f t="shared" si="470"/>
        <v>24000</v>
      </c>
      <c r="AL163" s="47">
        <f t="shared" si="470"/>
        <v>0</v>
      </c>
      <c r="AM163" s="47">
        <f t="shared" si="470"/>
        <v>0</v>
      </c>
      <c r="AN163" s="47">
        <f t="shared" si="470"/>
        <v>0</v>
      </c>
      <c r="AO163" s="47">
        <f t="shared" si="470"/>
        <v>0</v>
      </c>
      <c r="AP163" s="47">
        <f t="shared" si="470"/>
        <v>0</v>
      </c>
      <c r="AQ163" s="47">
        <f t="shared" si="470"/>
        <v>0</v>
      </c>
      <c r="AR163" s="47">
        <f t="shared" si="470"/>
        <v>0</v>
      </c>
      <c r="AS163" s="47">
        <f t="shared" si="470"/>
        <v>0</v>
      </c>
      <c r="AT163" s="47">
        <f t="shared" si="470"/>
        <v>0</v>
      </c>
      <c r="AU163" s="47">
        <f t="shared" si="470"/>
        <v>0</v>
      </c>
      <c r="AV163" s="47">
        <f t="shared" si="470"/>
        <v>0</v>
      </c>
      <c r="AW163" s="47">
        <f t="shared" si="470"/>
        <v>0</v>
      </c>
      <c r="AX163" s="47">
        <f t="shared" si="470"/>
        <v>0</v>
      </c>
      <c r="AY163" s="47">
        <f t="shared" si="470"/>
        <v>0</v>
      </c>
      <c r="AZ163" s="47">
        <f t="shared" si="470"/>
        <v>0</v>
      </c>
      <c r="BA163" s="47">
        <f t="shared" si="470"/>
        <v>0</v>
      </c>
      <c r="BB163" s="47">
        <f t="shared" si="470"/>
        <v>0</v>
      </c>
      <c r="BC163" s="47">
        <f t="shared" si="470"/>
        <v>0</v>
      </c>
      <c r="BD163" s="47">
        <f t="shared" si="470"/>
        <v>0</v>
      </c>
      <c r="BE163" s="47">
        <f t="shared" si="470"/>
        <v>0</v>
      </c>
      <c r="BF163" s="47">
        <f t="shared" si="470"/>
        <v>0</v>
      </c>
      <c r="BG163" s="47">
        <f t="shared" si="470"/>
        <v>0</v>
      </c>
      <c r="BH163" s="47">
        <f t="shared" si="470"/>
        <v>0</v>
      </c>
      <c r="BI163" s="47">
        <f t="shared" si="470"/>
        <v>0</v>
      </c>
      <c r="BJ163" s="47">
        <f t="shared" si="470"/>
        <v>0</v>
      </c>
      <c r="BK163" s="47">
        <f t="shared" si="470"/>
        <v>0</v>
      </c>
      <c r="BL163" s="47">
        <f t="shared" si="470"/>
        <v>0</v>
      </c>
      <c r="BM163" s="47">
        <f t="shared" si="470"/>
        <v>0</v>
      </c>
      <c r="BN163" s="47">
        <f t="shared" si="470"/>
        <v>0</v>
      </c>
      <c r="BO163" s="47">
        <f t="shared" si="470"/>
        <v>0</v>
      </c>
      <c r="BP163" s="47">
        <f t="shared" si="470"/>
        <v>0</v>
      </c>
      <c r="BQ163" s="47">
        <f t="shared" si="470"/>
        <v>0</v>
      </c>
      <c r="BR163" s="47">
        <f t="shared" si="470"/>
        <v>0</v>
      </c>
      <c r="BS163" s="47">
        <f t="shared" si="470"/>
        <v>0</v>
      </c>
      <c r="BT163" s="47">
        <f t="shared" si="470"/>
        <v>0</v>
      </c>
      <c r="BU163" s="47">
        <f t="shared" ref="BU163:BY163" si="471">$F157*BU155</f>
        <v>0</v>
      </c>
      <c r="BV163" s="47">
        <f t="shared" si="471"/>
        <v>0</v>
      </c>
      <c r="BW163" s="47">
        <f t="shared" si="471"/>
        <v>0</v>
      </c>
      <c r="BX163" s="47">
        <f t="shared" si="471"/>
        <v>0</v>
      </c>
      <c r="BY163" s="65">
        <f t="shared" si="471"/>
        <v>0</v>
      </c>
    </row>
    <row r="164" spans="4:77" ht="13.5" customHeight="1" x14ac:dyDescent="0.4">
      <c r="E164" s="44" t="s">
        <v>164</v>
      </c>
      <c r="F164" s="45"/>
      <c r="G164" s="45"/>
      <c r="H164" s="45">
        <f>H163*((12-$F158)/12)</f>
        <v>22000</v>
      </c>
      <c r="I164" s="45">
        <f t="shared" ref="I164:BT164" si="472">I163*((12-$F158)/12)</f>
        <v>22000</v>
      </c>
      <c r="J164" s="45">
        <f t="shared" si="472"/>
        <v>22000</v>
      </c>
      <c r="K164" s="45">
        <f t="shared" si="472"/>
        <v>22000</v>
      </c>
      <c r="L164" s="45">
        <f t="shared" si="472"/>
        <v>22000</v>
      </c>
      <c r="M164" s="45">
        <f t="shared" si="472"/>
        <v>22000</v>
      </c>
      <c r="N164" s="45">
        <f t="shared" si="472"/>
        <v>22000</v>
      </c>
      <c r="O164" s="45">
        <f t="shared" si="472"/>
        <v>22000</v>
      </c>
      <c r="P164" s="45">
        <f t="shared" si="472"/>
        <v>22000</v>
      </c>
      <c r="Q164" s="45">
        <f t="shared" si="472"/>
        <v>22000</v>
      </c>
      <c r="R164" s="45">
        <f t="shared" si="472"/>
        <v>22000</v>
      </c>
      <c r="S164" s="45">
        <f t="shared" si="472"/>
        <v>22000</v>
      </c>
      <c r="T164" s="45">
        <f t="shared" si="472"/>
        <v>22000</v>
      </c>
      <c r="U164" s="45">
        <f t="shared" si="472"/>
        <v>22000</v>
      </c>
      <c r="V164" s="45">
        <f t="shared" si="472"/>
        <v>22000</v>
      </c>
      <c r="W164" s="45">
        <f t="shared" si="472"/>
        <v>22000</v>
      </c>
      <c r="X164" s="45">
        <f t="shared" si="472"/>
        <v>22000</v>
      </c>
      <c r="Y164" s="45">
        <f t="shared" si="472"/>
        <v>22000</v>
      </c>
      <c r="Z164" s="45">
        <f t="shared" si="472"/>
        <v>22000</v>
      </c>
      <c r="AA164" s="45">
        <f t="shared" si="472"/>
        <v>22000</v>
      </c>
      <c r="AB164" s="45">
        <f t="shared" si="472"/>
        <v>22000</v>
      </c>
      <c r="AC164" s="45">
        <f t="shared" si="472"/>
        <v>22000</v>
      </c>
      <c r="AD164" s="45">
        <f t="shared" si="472"/>
        <v>22000</v>
      </c>
      <c r="AE164" s="45">
        <f t="shared" si="472"/>
        <v>22000</v>
      </c>
      <c r="AF164" s="45">
        <f t="shared" si="472"/>
        <v>22000</v>
      </c>
      <c r="AG164" s="45">
        <f t="shared" si="472"/>
        <v>22000</v>
      </c>
      <c r="AH164" s="45">
        <f t="shared" si="472"/>
        <v>22000</v>
      </c>
      <c r="AI164" s="45">
        <f t="shared" si="472"/>
        <v>22000</v>
      </c>
      <c r="AJ164" s="45">
        <f t="shared" si="472"/>
        <v>22000</v>
      </c>
      <c r="AK164" s="45">
        <f t="shared" si="472"/>
        <v>22000</v>
      </c>
      <c r="AL164" s="45">
        <f t="shared" si="472"/>
        <v>0</v>
      </c>
      <c r="AM164" s="45">
        <f t="shared" si="472"/>
        <v>0</v>
      </c>
      <c r="AN164" s="45">
        <f t="shared" si="472"/>
        <v>0</v>
      </c>
      <c r="AO164" s="45">
        <f t="shared" si="472"/>
        <v>0</v>
      </c>
      <c r="AP164" s="45">
        <f t="shared" si="472"/>
        <v>0</v>
      </c>
      <c r="AQ164" s="45">
        <f t="shared" si="472"/>
        <v>0</v>
      </c>
      <c r="AR164" s="45">
        <f t="shared" si="472"/>
        <v>0</v>
      </c>
      <c r="AS164" s="45">
        <f t="shared" si="472"/>
        <v>0</v>
      </c>
      <c r="AT164" s="45">
        <f t="shared" si="472"/>
        <v>0</v>
      </c>
      <c r="AU164" s="45">
        <f t="shared" si="472"/>
        <v>0</v>
      </c>
      <c r="AV164" s="45">
        <f t="shared" si="472"/>
        <v>0</v>
      </c>
      <c r="AW164" s="45">
        <f t="shared" si="472"/>
        <v>0</v>
      </c>
      <c r="AX164" s="45">
        <f t="shared" si="472"/>
        <v>0</v>
      </c>
      <c r="AY164" s="45">
        <f t="shared" si="472"/>
        <v>0</v>
      </c>
      <c r="AZ164" s="45">
        <f t="shared" si="472"/>
        <v>0</v>
      </c>
      <c r="BA164" s="45">
        <f t="shared" si="472"/>
        <v>0</v>
      </c>
      <c r="BB164" s="45">
        <f t="shared" si="472"/>
        <v>0</v>
      </c>
      <c r="BC164" s="45">
        <f t="shared" si="472"/>
        <v>0</v>
      </c>
      <c r="BD164" s="45">
        <f t="shared" si="472"/>
        <v>0</v>
      </c>
      <c r="BE164" s="45">
        <f t="shared" si="472"/>
        <v>0</v>
      </c>
      <c r="BF164" s="45">
        <f t="shared" si="472"/>
        <v>0</v>
      </c>
      <c r="BG164" s="45">
        <f t="shared" si="472"/>
        <v>0</v>
      </c>
      <c r="BH164" s="45">
        <f t="shared" si="472"/>
        <v>0</v>
      </c>
      <c r="BI164" s="45">
        <f t="shared" si="472"/>
        <v>0</v>
      </c>
      <c r="BJ164" s="45">
        <f t="shared" si="472"/>
        <v>0</v>
      </c>
      <c r="BK164" s="45">
        <f t="shared" si="472"/>
        <v>0</v>
      </c>
      <c r="BL164" s="45">
        <f t="shared" si="472"/>
        <v>0</v>
      </c>
      <c r="BM164" s="45">
        <f t="shared" si="472"/>
        <v>0</v>
      </c>
      <c r="BN164" s="45">
        <f t="shared" si="472"/>
        <v>0</v>
      </c>
      <c r="BO164" s="45">
        <f t="shared" si="472"/>
        <v>0</v>
      </c>
      <c r="BP164" s="45">
        <f t="shared" si="472"/>
        <v>0</v>
      </c>
      <c r="BQ164" s="45">
        <f t="shared" si="472"/>
        <v>0</v>
      </c>
      <c r="BR164" s="45">
        <f t="shared" si="472"/>
        <v>0</v>
      </c>
      <c r="BS164" s="45">
        <f t="shared" si="472"/>
        <v>0</v>
      </c>
      <c r="BT164" s="45">
        <f t="shared" si="472"/>
        <v>0</v>
      </c>
      <c r="BU164" s="45">
        <f t="shared" ref="BU164:BY164" si="473">BU163*((12-$F158)/12)</f>
        <v>0</v>
      </c>
      <c r="BV164" s="45">
        <f t="shared" si="473"/>
        <v>0</v>
      </c>
      <c r="BW164" s="45">
        <f t="shared" si="473"/>
        <v>0</v>
      </c>
      <c r="BX164" s="45">
        <f t="shared" si="473"/>
        <v>0</v>
      </c>
      <c r="BY164" s="48">
        <f t="shared" si="473"/>
        <v>0</v>
      </c>
    </row>
    <row r="165" spans="4:77" ht="13.5" customHeight="1" x14ac:dyDescent="0.4">
      <c r="D165" s="111" t="s">
        <v>165</v>
      </c>
      <c r="E165" s="111"/>
      <c r="F165" s="111"/>
      <c r="G165" s="111"/>
      <c r="H165" s="111">
        <f t="shared" ref="H165:BS165" si="474">H164*$F159/unit</f>
        <v>61.753999999999998</v>
      </c>
      <c r="I165" s="111">
        <f t="shared" si="474"/>
        <v>61.753999999999998</v>
      </c>
      <c r="J165" s="111">
        <f t="shared" si="474"/>
        <v>61.753999999999998</v>
      </c>
      <c r="K165" s="111">
        <f t="shared" si="474"/>
        <v>61.753999999999998</v>
      </c>
      <c r="L165" s="111">
        <f t="shared" si="474"/>
        <v>61.753999999999998</v>
      </c>
      <c r="M165" s="111">
        <f t="shared" si="474"/>
        <v>61.753999999999998</v>
      </c>
      <c r="N165" s="111">
        <f t="shared" si="474"/>
        <v>61.753999999999998</v>
      </c>
      <c r="O165" s="111">
        <f t="shared" si="474"/>
        <v>61.753999999999998</v>
      </c>
      <c r="P165" s="111">
        <f t="shared" si="474"/>
        <v>61.753999999999998</v>
      </c>
      <c r="Q165" s="111">
        <f t="shared" si="474"/>
        <v>61.753999999999998</v>
      </c>
      <c r="R165" s="111">
        <f t="shared" si="474"/>
        <v>61.753999999999998</v>
      </c>
      <c r="S165" s="111">
        <f t="shared" si="474"/>
        <v>61.753999999999998</v>
      </c>
      <c r="T165" s="111">
        <f t="shared" si="474"/>
        <v>61.753999999999998</v>
      </c>
      <c r="U165" s="111">
        <f t="shared" si="474"/>
        <v>61.753999999999998</v>
      </c>
      <c r="V165" s="111">
        <f t="shared" si="474"/>
        <v>61.753999999999998</v>
      </c>
      <c r="W165" s="111">
        <f t="shared" si="474"/>
        <v>61.753999999999998</v>
      </c>
      <c r="X165" s="111">
        <f t="shared" si="474"/>
        <v>61.753999999999998</v>
      </c>
      <c r="Y165" s="111">
        <f t="shared" si="474"/>
        <v>61.753999999999998</v>
      </c>
      <c r="Z165" s="111">
        <f t="shared" si="474"/>
        <v>61.753999999999998</v>
      </c>
      <c r="AA165" s="111">
        <f t="shared" si="474"/>
        <v>61.753999999999998</v>
      </c>
      <c r="AB165" s="111">
        <f t="shared" si="474"/>
        <v>61.753999999999998</v>
      </c>
      <c r="AC165" s="111">
        <f t="shared" si="474"/>
        <v>61.753999999999998</v>
      </c>
      <c r="AD165" s="111">
        <f t="shared" si="474"/>
        <v>61.753999999999998</v>
      </c>
      <c r="AE165" s="111">
        <f t="shared" si="474"/>
        <v>61.753999999999998</v>
      </c>
      <c r="AF165" s="111">
        <f t="shared" si="474"/>
        <v>61.753999999999998</v>
      </c>
      <c r="AG165" s="111">
        <f t="shared" si="474"/>
        <v>61.753999999999998</v>
      </c>
      <c r="AH165" s="111">
        <f t="shared" si="474"/>
        <v>61.753999999999998</v>
      </c>
      <c r="AI165" s="111">
        <f t="shared" si="474"/>
        <v>61.753999999999998</v>
      </c>
      <c r="AJ165" s="111">
        <f t="shared" si="474"/>
        <v>61.753999999999998</v>
      </c>
      <c r="AK165" s="111">
        <f t="shared" si="474"/>
        <v>61.753999999999998</v>
      </c>
      <c r="AL165" s="111">
        <f t="shared" si="474"/>
        <v>0</v>
      </c>
      <c r="AM165" s="111">
        <f t="shared" si="474"/>
        <v>0</v>
      </c>
      <c r="AN165" s="111">
        <f t="shared" si="474"/>
        <v>0</v>
      </c>
      <c r="AO165" s="111">
        <f t="shared" si="474"/>
        <v>0</v>
      </c>
      <c r="AP165" s="111">
        <f t="shared" si="474"/>
        <v>0</v>
      </c>
      <c r="AQ165" s="111">
        <f t="shared" si="474"/>
        <v>0</v>
      </c>
      <c r="AR165" s="111">
        <f t="shared" si="474"/>
        <v>0</v>
      </c>
      <c r="AS165" s="111">
        <f t="shared" si="474"/>
        <v>0</v>
      </c>
      <c r="AT165" s="111">
        <f t="shared" si="474"/>
        <v>0</v>
      </c>
      <c r="AU165" s="111">
        <f t="shared" si="474"/>
        <v>0</v>
      </c>
      <c r="AV165" s="111">
        <f t="shared" si="474"/>
        <v>0</v>
      </c>
      <c r="AW165" s="111">
        <f t="shared" si="474"/>
        <v>0</v>
      </c>
      <c r="AX165" s="111">
        <f t="shared" si="474"/>
        <v>0</v>
      </c>
      <c r="AY165" s="111">
        <f t="shared" si="474"/>
        <v>0</v>
      </c>
      <c r="AZ165" s="111">
        <f t="shared" si="474"/>
        <v>0</v>
      </c>
      <c r="BA165" s="111">
        <f t="shared" si="474"/>
        <v>0</v>
      </c>
      <c r="BB165" s="111">
        <f t="shared" si="474"/>
        <v>0</v>
      </c>
      <c r="BC165" s="111">
        <f t="shared" si="474"/>
        <v>0</v>
      </c>
      <c r="BD165" s="111">
        <f t="shared" si="474"/>
        <v>0</v>
      </c>
      <c r="BE165" s="111">
        <f t="shared" si="474"/>
        <v>0</v>
      </c>
      <c r="BF165" s="111">
        <f t="shared" si="474"/>
        <v>0</v>
      </c>
      <c r="BG165" s="111">
        <f t="shared" si="474"/>
        <v>0</v>
      </c>
      <c r="BH165" s="111">
        <f t="shared" si="474"/>
        <v>0</v>
      </c>
      <c r="BI165" s="111">
        <f t="shared" si="474"/>
        <v>0</v>
      </c>
      <c r="BJ165" s="111">
        <f t="shared" si="474"/>
        <v>0</v>
      </c>
      <c r="BK165" s="111">
        <f t="shared" si="474"/>
        <v>0</v>
      </c>
      <c r="BL165" s="111">
        <f t="shared" si="474"/>
        <v>0</v>
      </c>
      <c r="BM165" s="111">
        <f t="shared" si="474"/>
        <v>0</v>
      </c>
      <c r="BN165" s="111">
        <f t="shared" si="474"/>
        <v>0</v>
      </c>
      <c r="BO165" s="111">
        <f t="shared" si="474"/>
        <v>0</v>
      </c>
      <c r="BP165" s="111">
        <f t="shared" si="474"/>
        <v>0</v>
      </c>
      <c r="BQ165" s="111">
        <f t="shared" si="474"/>
        <v>0</v>
      </c>
      <c r="BR165" s="111">
        <f t="shared" si="474"/>
        <v>0</v>
      </c>
      <c r="BS165" s="111">
        <f t="shared" si="474"/>
        <v>0</v>
      </c>
      <c r="BT165" s="111">
        <f t="shared" ref="BT165:BY165" si="475">BT164*$F159/unit</f>
        <v>0</v>
      </c>
      <c r="BU165" s="111">
        <f t="shared" si="475"/>
        <v>0</v>
      </c>
      <c r="BV165" s="111">
        <f t="shared" si="475"/>
        <v>0</v>
      </c>
      <c r="BW165" s="111">
        <f t="shared" si="475"/>
        <v>0</v>
      </c>
      <c r="BX165" s="111">
        <f t="shared" si="475"/>
        <v>0</v>
      </c>
      <c r="BY165" s="111">
        <f t="shared" si="475"/>
        <v>0</v>
      </c>
    </row>
    <row r="167" spans="4:77" ht="13.5" customHeight="1" x14ac:dyDescent="0.4">
      <c r="D167" s="2" t="s">
        <v>166</v>
      </c>
    </row>
    <row r="168" spans="4:77" ht="13.5" customHeight="1" x14ac:dyDescent="0.4">
      <c r="E168" s="112" t="s">
        <v>167</v>
      </c>
      <c r="F168" s="49"/>
      <c r="G168" s="49"/>
      <c r="H168" s="49">
        <f>$F160*H155</f>
        <v>2000</v>
      </c>
      <c r="I168" s="49">
        <f t="shared" ref="I168:BT168" si="476">$F160*I155</f>
        <v>2000</v>
      </c>
      <c r="J168" s="49">
        <f t="shared" si="476"/>
        <v>2000</v>
      </c>
      <c r="K168" s="49">
        <f t="shared" si="476"/>
        <v>2000</v>
      </c>
      <c r="L168" s="49">
        <f t="shared" si="476"/>
        <v>2000</v>
      </c>
      <c r="M168" s="49">
        <f t="shared" si="476"/>
        <v>2000</v>
      </c>
      <c r="N168" s="49">
        <f t="shared" si="476"/>
        <v>2000</v>
      </c>
      <c r="O168" s="49">
        <f t="shared" si="476"/>
        <v>2000</v>
      </c>
      <c r="P168" s="49">
        <f t="shared" si="476"/>
        <v>2000</v>
      </c>
      <c r="Q168" s="49">
        <f t="shared" si="476"/>
        <v>2000</v>
      </c>
      <c r="R168" s="49">
        <f t="shared" si="476"/>
        <v>2000</v>
      </c>
      <c r="S168" s="49">
        <f t="shared" si="476"/>
        <v>2000</v>
      </c>
      <c r="T168" s="49">
        <f t="shared" si="476"/>
        <v>2000</v>
      </c>
      <c r="U168" s="49">
        <f t="shared" si="476"/>
        <v>2000</v>
      </c>
      <c r="V168" s="49">
        <f t="shared" si="476"/>
        <v>2000</v>
      </c>
      <c r="W168" s="49">
        <f t="shared" si="476"/>
        <v>2000</v>
      </c>
      <c r="X168" s="49">
        <f t="shared" si="476"/>
        <v>2000</v>
      </c>
      <c r="Y168" s="49">
        <f t="shared" si="476"/>
        <v>2000</v>
      </c>
      <c r="Z168" s="49">
        <f t="shared" si="476"/>
        <v>2000</v>
      </c>
      <c r="AA168" s="49">
        <f t="shared" si="476"/>
        <v>2000</v>
      </c>
      <c r="AB168" s="49">
        <f t="shared" si="476"/>
        <v>2000</v>
      </c>
      <c r="AC168" s="49">
        <f t="shared" si="476"/>
        <v>2000</v>
      </c>
      <c r="AD168" s="49">
        <f t="shared" si="476"/>
        <v>2000</v>
      </c>
      <c r="AE168" s="49">
        <f t="shared" si="476"/>
        <v>2000</v>
      </c>
      <c r="AF168" s="49">
        <f t="shared" si="476"/>
        <v>2000</v>
      </c>
      <c r="AG168" s="49">
        <f t="shared" si="476"/>
        <v>2000</v>
      </c>
      <c r="AH168" s="49">
        <f t="shared" si="476"/>
        <v>2000</v>
      </c>
      <c r="AI168" s="49">
        <f t="shared" si="476"/>
        <v>2000</v>
      </c>
      <c r="AJ168" s="49">
        <f t="shared" si="476"/>
        <v>2000</v>
      </c>
      <c r="AK168" s="49">
        <f t="shared" si="476"/>
        <v>2000</v>
      </c>
      <c r="AL168" s="49">
        <f t="shared" si="476"/>
        <v>0</v>
      </c>
      <c r="AM168" s="49">
        <f t="shared" si="476"/>
        <v>0</v>
      </c>
      <c r="AN168" s="49">
        <f t="shared" si="476"/>
        <v>0</v>
      </c>
      <c r="AO168" s="49">
        <f t="shared" si="476"/>
        <v>0</v>
      </c>
      <c r="AP168" s="49">
        <f t="shared" si="476"/>
        <v>0</v>
      </c>
      <c r="AQ168" s="49">
        <f t="shared" si="476"/>
        <v>0</v>
      </c>
      <c r="AR168" s="49">
        <f t="shared" si="476"/>
        <v>0</v>
      </c>
      <c r="AS168" s="49">
        <f t="shared" si="476"/>
        <v>0</v>
      </c>
      <c r="AT168" s="49">
        <f t="shared" si="476"/>
        <v>0</v>
      </c>
      <c r="AU168" s="49">
        <f t="shared" si="476"/>
        <v>0</v>
      </c>
      <c r="AV168" s="49">
        <f t="shared" si="476"/>
        <v>0</v>
      </c>
      <c r="AW168" s="49">
        <f t="shared" si="476"/>
        <v>0</v>
      </c>
      <c r="AX168" s="49">
        <f t="shared" si="476"/>
        <v>0</v>
      </c>
      <c r="AY168" s="49">
        <f t="shared" si="476"/>
        <v>0</v>
      </c>
      <c r="AZ168" s="49">
        <f t="shared" si="476"/>
        <v>0</v>
      </c>
      <c r="BA168" s="49">
        <f t="shared" si="476"/>
        <v>0</v>
      </c>
      <c r="BB168" s="49">
        <f t="shared" si="476"/>
        <v>0</v>
      </c>
      <c r="BC168" s="49">
        <f t="shared" si="476"/>
        <v>0</v>
      </c>
      <c r="BD168" s="49">
        <f t="shared" si="476"/>
        <v>0</v>
      </c>
      <c r="BE168" s="49">
        <f t="shared" si="476"/>
        <v>0</v>
      </c>
      <c r="BF168" s="49">
        <f t="shared" si="476"/>
        <v>0</v>
      </c>
      <c r="BG168" s="49">
        <f t="shared" si="476"/>
        <v>0</v>
      </c>
      <c r="BH168" s="49">
        <f t="shared" si="476"/>
        <v>0</v>
      </c>
      <c r="BI168" s="49">
        <f t="shared" si="476"/>
        <v>0</v>
      </c>
      <c r="BJ168" s="49">
        <f t="shared" si="476"/>
        <v>0</v>
      </c>
      <c r="BK168" s="49">
        <f t="shared" si="476"/>
        <v>0</v>
      </c>
      <c r="BL168" s="49">
        <f t="shared" si="476"/>
        <v>0</v>
      </c>
      <c r="BM168" s="49">
        <f t="shared" si="476"/>
        <v>0</v>
      </c>
      <c r="BN168" s="49">
        <f t="shared" si="476"/>
        <v>0</v>
      </c>
      <c r="BO168" s="49">
        <f t="shared" si="476"/>
        <v>0</v>
      </c>
      <c r="BP168" s="49">
        <f t="shared" si="476"/>
        <v>0</v>
      </c>
      <c r="BQ168" s="49">
        <f t="shared" si="476"/>
        <v>0</v>
      </c>
      <c r="BR168" s="49">
        <f t="shared" si="476"/>
        <v>0</v>
      </c>
      <c r="BS168" s="49">
        <f t="shared" si="476"/>
        <v>0</v>
      </c>
      <c r="BT168" s="49">
        <f t="shared" si="476"/>
        <v>0</v>
      </c>
      <c r="BU168" s="49">
        <f t="shared" ref="BU168:BY168" si="477">$F160*BU155</f>
        <v>0</v>
      </c>
      <c r="BV168" s="49">
        <f t="shared" si="477"/>
        <v>0</v>
      </c>
      <c r="BW168" s="49">
        <f t="shared" si="477"/>
        <v>0</v>
      </c>
      <c r="BX168" s="49">
        <f t="shared" si="477"/>
        <v>0</v>
      </c>
      <c r="BY168" s="113">
        <f t="shared" si="477"/>
        <v>0</v>
      </c>
    </row>
    <row r="169" spans="4:77" ht="13.5" customHeight="1" x14ac:dyDescent="0.4">
      <c r="D169" s="111" t="s">
        <v>168</v>
      </c>
      <c r="E169" s="111"/>
      <c r="F169" s="111"/>
      <c r="G169" s="111"/>
      <c r="H169" s="111">
        <f t="shared" ref="H169:BS169" si="478">H168*$F159/unit</f>
        <v>5.6139999999999999</v>
      </c>
      <c r="I169" s="111">
        <f t="shared" si="478"/>
        <v>5.6139999999999999</v>
      </c>
      <c r="J169" s="111">
        <f t="shared" si="478"/>
        <v>5.6139999999999999</v>
      </c>
      <c r="K169" s="111">
        <f t="shared" si="478"/>
        <v>5.6139999999999999</v>
      </c>
      <c r="L169" s="111">
        <f t="shared" si="478"/>
        <v>5.6139999999999999</v>
      </c>
      <c r="M169" s="111">
        <f t="shared" si="478"/>
        <v>5.6139999999999999</v>
      </c>
      <c r="N169" s="111">
        <f t="shared" si="478"/>
        <v>5.6139999999999999</v>
      </c>
      <c r="O169" s="111">
        <f t="shared" si="478"/>
        <v>5.6139999999999999</v>
      </c>
      <c r="P169" s="111">
        <f t="shared" si="478"/>
        <v>5.6139999999999999</v>
      </c>
      <c r="Q169" s="111">
        <f t="shared" si="478"/>
        <v>5.6139999999999999</v>
      </c>
      <c r="R169" s="111">
        <f t="shared" si="478"/>
        <v>5.6139999999999999</v>
      </c>
      <c r="S169" s="111">
        <f t="shared" si="478"/>
        <v>5.6139999999999999</v>
      </c>
      <c r="T169" s="111">
        <f t="shared" si="478"/>
        <v>5.6139999999999999</v>
      </c>
      <c r="U169" s="111">
        <f t="shared" si="478"/>
        <v>5.6139999999999999</v>
      </c>
      <c r="V169" s="111">
        <f t="shared" si="478"/>
        <v>5.6139999999999999</v>
      </c>
      <c r="W169" s="111">
        <f t="shared" si="478"/>
        <v>5.6139999999999999</v>
      </c>
      <c r="X169" s="111">
        <f t="shared" si="478"/>
        <v>5.6139999999999999</v>
      </c>
      <c r="Y169" s="111">
        <f t="shared" si="478"/>
        <v>5.6139999999999999</v>
      </c>
      <c r="Z169" s="111">
        <f t="shared" si="478"/>
        <v>5.6139999999999999</v>
      </c>
      <c r="AA169" s="111">
        <f t="shared" si="478"/>
        <v>5.6139999999999999</v>
      </c>
      <c r="AB169" s="111">
        <f t="shared" si="478"/>
        <v>5.6139999999999999</v>
      </c>
      <c r="AC169" s="111">
        <f t="shared" si="478"/>
        <v>5.6139999999999999</v>
      </c>
      <c r="AD169" s="111">
        <f t="shared" si="478"/>
        <v>5.6139999999999999</v>
      </c>
      <c r="AE169" s="111">
        <f t="shared" si="478"/>
        <v>5.6139999999999999</v>
      </c>
      <c r="AF169" s="111">
        <f t="shared" si="478"/>
        <v>5.6139999999999999</v>
      </c>
      <c r="AG169" s="111">
        <f t="shared" si="478"/>
        <v>5.6139999999999999</v>
      </c>
      <c r="AH169" s="111">
        <f t="shared" si="478"/>
        <v>5.6139999999999999</v>
      </c>
      <c r="AI169" s="111">
        <f t="shared" si="478"/>
        <v>5.6139999999999999</v>
      </c>
      <c r="AJ169" s="111">
        <f t="shared" si="478"/>
        <v>5.6139999999999999</v>
      </c>
      <c r="AK169" s="111">
        <f t="shared" si="478"/>
        <v>5.6139999999999999</v>
      </c>
      <c r="AL169" s="111">
        <f t="shared" si="478"/>
        <v>0</v>
      </c>
      <c r="AM169" s="111">
        <f t="shared" si="478"/>
        <v>0</v>
      </c>
      <c r="AN169" s="111">
        <f t="shared" si="478"/>
        <v>0</v>
      </c>
      <c r="AO169" s="111">
        <f t="shared" si="478"/>
        <v>0</v>
      </c>
      <c r="AP169" s="111">
        <f t="shared" si="478"/>
        <v>0</v>
      </c>
      <c r="AQ169" s="111">
        <f t="shared" si="478"/>
        <v>0</v>
      </c>
      <c r="AR169" s="111">
        <f t="shared" si="478"/>
        <v>0</v>
      </c>
      <c r="AS169" s="111">
        <f t="shared" si="478"/>
        <v>0</v>
      </c>
      <c r="AT169" s="111">
        <f t="shared" si="478"/>
        <v>0</v>
      </c>
      <c r="AU169" s="111">
        <f t="shared" si="478"/>
        <v>0</v>
      </c>
      <c r="AV169" s="111">
        <f t="shared" si="478"/>
        <v>0</v>
      </c>
      <c r="AW169" s="111">
        <f t="shared" si="478"/>
        <v>0</v>
      </c>
      <c r="AX169" s="111">
        <f t="shared" si="478"/>
        <v>0</v>
      </c>
      <c r="AY169" s="111">
        <f t="shared" si="478"/>
        <v>0</v>
      </c>
      <c r="AZ169" s="111">
        <f t="shared" si="478"/>
        <v>0</v>
      </c>
      <c r="BA169" s="111">
        <f t="shared" si="478"/>
        <v>0</v>
      </c>
      <c r="BB169" s="111">
        <f t="shared" si="478"/>
        <v>0</v>
      </c>
      <c r="BC169" s="111">
        <f t="shared" si="478"/>
        <v>0</v>
      </c>
      <c r="BD169" s="111">
        <f t="shared" si="478"/>
        <v>0</v>
      </c>
      <c r="BE169" s="111">
        <f t="shared" si="478"/>
        <v>0</v>
      </c>
      <c r="BF169" s="111">
        <f t="shared" si="478"/>
        <v>0</v>
      </c>
      <c r="BG169" s="111">
        <f t="shared" si="478"/>
        <v>0</v>
      </c>
      <c r="BH169" s="111">
        <f t="shared" si="478"/>
        <v>0</v>
      </c>
      <c r="BI169" s="111">
        <f t="shared" si="478"/>
        <v>0</v>
      </c>
      <c r="BJ169" s="111">
        <f t="shared" si="478"/>
        <v>0</v>
      </c>
      <c r="BK169" s="111">
        <f t="shared" si="478"/>
        <v>0</v>
      </c>
      <c r="BL169" s="111">
        <f t="shared" si="478"/>
        <v>0</v>
      </c>
      <c r="BM169" s="111">
        <f t="shared" si="478"/>
        <v>0</v>
      </c>
      <c r="BN169" s="111">
        <f t="shared" si="478"/>
        <v>0</v>
      </c>
      <c r="BO169" s="111">
        <f t="shared" si="478"/>
        <v>0</v>
      </c>
      <c r="BP169" s="111">
        <f t="shared" si="478"/>
        <v>0</v>
      </c>
      <c r="BQ169" s="111">
        <f t="shared" si="478"/>
        <v>0</v>
      </c>
      <c r="BR169" s="111">
        <f t="shared" si="478"/>
        <v>0</v>
      </c>
      <c r="BS169" s="111">
        <f t="shared" si="478"/>
        <v>0</v>
      </c>
      <c r="BT169" s="111">
        <f t="shared" ref="BT169:BY169" si="479">BT168*$F159/unit</f>
        <v>0</v>
      </c>
      <c r="BU169" s="111">
        <f t="shared" si="479"/>
        <v>0</v>
      </c>
      <c r="BV169" s="111">
        <f t="shared" si="479"/>
        <v>0</v>
      </c>
      <c r="BW169" s="111">
        <f t="shared" si="479"/>
        <v>0</v>
      </c>
      <c r="BX169" s="111">
        <f t="shared" si="479"/>
        <v>0</v>
      </c>
      <c r="BY169" s="111">
        <f t="shared" si="479"/>
        <v>0</v>
      </c>
    </row>
    <row r="171" spans="4:77" ht="13.5" customHeight="1" x14ac:dyDescent="0.4">
      <c r="D171" s="2" t="s">
        <v>169</v>
      </c>
    </row>
    <row r="172" spans="4:77" ht="13.5" customHeight="1" x14ac:dyDescent="0.4">
      <c r="E172" s="2" t="s">
        <v>170</v>
      </c>
      <c r="H172" s="2">
        <f>F161</f>
        <v>404.20800000000003</v>
      </c>
      <c r="I172" s="2">
        <f>H175</f>
        <v>404.20800000000003</v>
      </c>
      <c r="J172" s="2">
        <f t="shared" ref="J172" si="480">I175</f>
        <v>404.20800000000003</v>
      </c>
      <c r="K172" s="2">
        <f t="shared" ref="K172" si="481">J175</f>
        <v>404.20800000000003</v>
      </c>
      <c r="L172" s="2">
        <f t="shared" ref="L172" si="482">K175</f>
        <v>404.20800000000003</v>
      </c>
      <c r="M172" s="2">
        <f t="shared" ref="M172" si="483">L175</f>
        <v>404.20800000000003</v>
      </c>
      <c r="N172" s="2">
        <f t="shared" ref="N172" si="484">M175</f>
        <v>404.20800000000003</v>
      </c>
      <c r="O172" s="2">
        <f t="shared" ref="O172" si="485">N175</f>
        <v>404.20800000000003</v>
      </c>
      <c r="P172" s="2">
        <f t="shared" ref="P172" si="486">O175</f>
        <v>404.20800000000003</v>
      </c>
      <c r="Q172" s="2">
        <f t="shared" ref="Q172" si="487">P175</f>
        <v>404.20800000000003</v>
      </c>
      <c r="R172" s="2">
        <f t="shared" ref="R172" si="488">Q175</f>
        <v>404.20800000000003</v>
      </c>
      <c r="S172" s="2">
        <f t="shared" ref="S172" si="489">R175</f>
        <v>404.20800000000003</v>
      </c>
      <c r="T172" s="2">
        <f t="shared" ref="T172" si="490">S175</f>
        <v>404.20800000000003</v>
      </c>
      <c r="U172" s="2">
        <f t="shared" ref="U172" si="491">T175</f>
        <v>404.20800000000003</v>
      </c>
      <c r="V172" s="2">
        <f t="shared" ref="V172" si="492">U175</f>
        <v>404.20800000000003</v>
      </c>
      <c r="W172" s="2">
        <f t="shared" ref="W172" si="493">V175</f>
        <v>404.20800000000003</v>
      </c>
      <c r="X172" s="2">
        <f t="shared" ref="X172" si="494">W175</f>
        <v>404.20800000000003</v>
      </c>
      <c r="Y172" s="2">
        <f t="shared" ref="Y172" si="495">X175</f>
        <v>404.20800000000003</v>
      </c>
      <c r="Z172" s="2">
        <f t="shared" ref="Z172" si="496">Y175</f>
        <v>404.20800000000003</v>
      </c>
      <c r="AA172" s="2">
        <f t="shared" ref="AA172" si="497">Z175</f>
        <v>404.20800000000003</v>
      </c>
      <c r="AB172" s="2">
        <f t="shared" ref="AB172" si="498">AA175</f>
        <v>404.20800000000003</v>
      </c>
      <c r="AC172" s="2">
        <f t="shared" ref="AC172" si="499">AB175</f>
        <v>404.20800000000003</v>
      </c>
      <c r="AD172" s="2">
        <f t="shared" ref="AD172" si="500">AC175</f>
        <v>404.20800000000003</v>
      </c>
      <c r="AE172" s="2">
        <f t="shared" ref="AE172" si="501">AD175</f>
        <v>404.20800000000003</v>
      </c>
      <c r="AF172" s="2">
        <f t="shared" ref="AF172" si="502">AE175</f>
        <v>404.20800000000003</v>
      </c>
      <c r="AG172" s="2">
        <f t="shared" ref="AG172" si="503">AF175</f>
        <v>404.20800000000003</v>
      </c>
      <c r="AH172" s="2">
        <f t="shared" ref="AH172" si="504">AG175</f>
        <v>404.20800000000003</v>
      </c>
      <c r="AI172" s="2">
        <f t="shared" ref="AI172" si="505">AH175</f>
        <v>404.20800000000003</v>
      </c>
      <c r="AJ172" s="2">
        <f t="shared" ref="AJ172" si="506">AI175</f>
        <v>404.20800000000003</v>
      </c>
      <c r="AK172" s="2">
        <f t="shared" ref="AK172" si="507">AJ175</f>
        <v>404.20800000000003</v>
      </c>
      <c r="AL172" s="2">
        <f t="shared" ref="AL172" si="508">AK175</f>
        <v>0</v>
      </c>
      <c r="AM172" s="2">
        <f t="shared" ref="AM172" si="509">AL175</f>
        <v>0</v>
      </c>
      <c r="AN172" s="2">
        <f t="shared" ref="AN172" si="510">AM175</f>
        <v>0</v>
      </c>
      <c r="AO172" s="2">
        <f t="shared" ref="AO172" si="511">AN175</f>
        <v>0</v>
      </c>
      <c r="AP172" s="2">
        <f t="shared" ref="AP172" si="512">AO175</f>
        <v>0</v>
      </c>
      <c r="AQ172" s="2">
        <f t="shared" ref="AQ172" si="513">AP175</f>
        <v>0</v>
      </c>
      <c r="AR172" s="2">
        <f t="shared" ref="AR172" si="514">AQ175</f>
        <v>0</v>
      </c>
      <c r="AS172" s="2">
        <f t="shared" ref="AS172" si="515">AR175</f>
        <v>0</v>
      </c>
      <c r="AT172" s="2">
        <f t="shared" ref="AT172" si="516">AS175</f>
        <v>0</v>
      </c>
      <c r="AU172" s="2">
        <f t="shared" ref="AU172" si="517">AT175</f>
        <v>0</v>
      </c>
      <c r="AV172" s="2">
        <f t="shared" ref="AV172" si="518">AU175</f>
        <v>0</v>
      </c>
      <c r="AW172" s="2">
        <f t="shared" ref="AW172" si="519">AV175</f>
        <v>0</v>
      </c>
      <c r="AX172" s="2">
        <f t="shared" ref="AX172" si="520">AW175</f>
        <v>0</v>
      </c>
      <c r="AY172" s="2">
        <f t="shared" ref="AY172" si="521">AX175</f>
        <v>0</v>
      </c>
      <c r="AZ172" s="2">
        <f t="shared" ref="AZ172" si="522">AY175</f>
        <v>0</v>
      </c>
      <c r="BA172" s="2">
        <f t="shared" ref="BA172" si="523">AZ175</f>
        <v>0</v>
      </c>
      <c r="BB172" s="2">
        <f t="shared" ref="BB172" si="524">BA175</f>
        <v>0</v>
      </c>
      <c r="BC172" s="2">
        <f t="shared" ref="BC172" si="525">BB175</f>
        <v>0</v>
      </c>
      <c r="BD172" s="2">
        <f t="shared" ref="BD172" si="526">BC175</f>
        <v>0</v>
      </c>
      <c r="BE172" s="2">
        <f t="shared" ref="BE172" si="527">BD175</f>
        <v>0</v>
      </c>
      <c r="BF172" s="2">
        <f t="shared" ref="BF172" si="528">BE175</f>
        <v>0</v>
      </c>
      <c r="BG172" s="2">
        <f t="shared" ref="BG172" si="529">BF175</f>
        <v>0</v>
      </c>
      <c r="BH172" s="2">
        <f t="shared" ref="BH172" si="530">BG175</f>
        <v>0</v>
      </c>
      <c r="BI172" s="2">
        <f t="shared" ref="BI172" si="531">BH175</f>
        <v>0</v>
      </c>
      <c r="BJ172" s="2">
        <f t="shared" ref="BJ172" si="532">BI175</f>
        <v>0</v>
      </c>
      <c r="BK172" s="2">
        <f t="shared" ref="BK172" si="533">BJ175</f>
        <v>0</v>
      </c>
      <c r="BL172" s="2">
        <f t="shared" ref="BL172" si="534">BK175</f>
        <v>0</v>
      </c>
      <c r="BM172" s="2">
        <f t="shared" ref="BM172" si="535">BL175</f>
        <v>0</v>
      </c>
      <c r="BN172" s="2">
        <f t="shared" ref="BN172" si="536">BM175</f>
        <v>0</v>
      </c>
      <c r="BO172" s="2">
        <f t="shared" ref="BO172" si="537">BN175</f>
        <v>0</v>
      </c>
      <c r="BP172" s="2">
        <f t="shared" ref="BP172" si="538">BO175</f>
        <v>0</v>
      </c>
      <c r="BQ172" s="2">
        <f t="shared" ref="BQ172" si="539">BP175</f>
        <v>0</v>
      </c>
      <c r="BR172" s="2">
        <f t="shared" ref="BR172" si="540">BQ175</f>
        <v>0</v>
      </c>
      <c r="BS172" s="2">
        <f t="shared" ref="BS172" si="541">BR175</f>
        <v>0</v>
      </c>
      <c r="BT172" s="2">
        <f t="shared" ref="BT172" si="542">BS175</f>
        <v>0</v>
      </c>
      <c r="BU172" s="2">
        <f t="shared" ref="BU172" si="543">BT175</f>
        <v>0</v>
      </c>
      <c r="BV172" s="2">
        <f t="shared" ref="BV172" si="544">BU175</f>
        <v>0</v>
      </c>
      <c r="BW172" s="2">
        <f t="shared" ref="BW172" si="545">BV175</f>
        <v>0</v>
      </c>
      <c r="BX172" s="2">
        <f t="shared" ref="BX172" si="546">BW175</f>
        <v>0</v>
      </c>
      <c r="BY172" s="2">
        <f t="shared" ref="BY172" si="547">BX175</f>
        <v>0</v>
      </c>
    </row>
    <row r="173" spans="4:77" ht="13.5" customHeight="1" x14ac:dyDescent="0.4">
      <c r="E173" s="2" t="s">
        <v>171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</row>
    <row r="174" spans="4:77" ht="13.5" customHeight="1" x14ac:dyDescent="0.4">
      <c r="E174" s="45" t="s">
        <v>172</v>
      </c>
      <c r="F174" s="45"/>
      <c r="G174" s="45"/>
      <c r="H174" s="45">
        <f>(H$14=$F156)*$F161*-1</f>
        <v>0</v>
      </c>
      <c r="I174" s="45">
        <f t="shared" ref="I174:BT174" si="548">(I$14=$F156)*$F161*-1</f>
        <v>0</v>
      </c>
      <c r="J174" s="45">
        <f t="shared" si="548"/>
        <v>0</v>
      </c>
      <c r="K174" s="45">
        <f t="shared" si="548"/>
        <v>0</v>
      </c>
      <c r="L174" s="45">
        <f t="shared" si="548"/>
        <v>0</v>
      </c>
      <c r="M174" s="45">
        <f t="shared" si="548"/>
        <v>0</v>
      </c>
      <c r="N174" s="45">
        <f t="shared" si="548"/>
        <v>0</v>
      </c>
      <c r="O174" s="45">
        <f t="shared" si="548"/>
        <v>0</v>
      </c>
      <c r="P174" s="45">
        <f t="shared" si="548"/>
        <v>0</v>
      </c>
      <c r="Q174" s="45">
        <f t="shared" si="548"/>
        <v>0</v>
      </c>
      <c r="R174" s="45">
        <f t="shared" si="548"/>
        <v>0</v>
      </c>
      <c r="S174" s="45">
        <f t="shared" si="548"/>
        <v>0</v>
      </c>
      <c r="T174" s="45">
        <f t="shared" si="548"/>
        <v>0</v>
      </c>
      <c r="U174" s="45">
        <f t="shared" si="548"/>
        <v>0</v>
      </c>
      <c r="V174" s="45">
        <f t="shared" si="548"/>
        <v>0</v>
      </c>
      <c r="W174" s="45">
        <f t="shared" si="548"/>
        <v>0</v>
      </c>
      <c r="X174" s="45">
        <f t="shared" si="548"/>
        <v>0</v>
      </c>
      <c r="Y174" s="45">
        <f t="shared" si="548"/>
        <v>0</v>
      </c>
      <c r="Z174" s="45">
        <f t="shared" si="548"/>
        <v>0</v>
      </c>
      <c r="AA174" s="45">
        <f t="shared" si="548"/>
        <v>0</v>
      </c>
      <c r="AB174" s="45">
        <f t="shared" si="548"/>
        <v>0</v>
      </c>
      <c r="AC174" s="45">
        <f t="shared" si="548"/>
        <v>0</v>
      </c>
      <c r="AD174" s="45">
        <f t="shared" si="548"/>
        <v>0</v>
      </c>
      <c r="AE174" s="45">
        <f t="shared" si="548"/>
        <v>0</v>
      </c>
      <c r="AF174" s="45">
        <f t="shared" si="548"/>
        <v>0</v>
      </c>
      <c r="AG174" s="45">
        <f t="shared" si="548"/>
        <v>0</v>
      </c>
      <c r="AH174" s="45">
        <f t="shared" si="548"/>
        <v>0</v>
      </c>
      <c r="AI174" s="45">
        <f t="shared" si="548"/>
        <v>0</v>
      </c>
      <c r="AJ174" s="45">
        <f t="shared" si="548"/>
        <v>0</v>
      </c>
      <c r="AK174" s="45">
        <f t="shared" si="548"/>
        <v>-404.20800000000003</v>
      </c>
      <c r="AL174" s="45">
        <f t="shared" si="548"/>
        <v>0</v>
      </c>
      <c r="AM174" s="45">
        <f t="shared" si="548"/>
        <v>0</v>
      </c>
      <c r="AN174" s="45">
        <f t="shared" si="548"/>
        <v>0</v>
      </c>
      <c r="AO174" s="45">
        <f t="shared" si="548"/>
        <v>0</v>
      </c>
      <c r="AP174" s="45">
        <f t="shared" si="548"/>
        <v>0</v>
      </c>
      <c r="AQ174" s="45">
        <f t="shared" si="548"/>
        <v>0</v>
      </c>
      <c r="AR174" s="45">
        <f t="shared" si="548"/>
        <v>0</v>
      </c>
      <c r="AS174" s="45">
        <f t="shared" si="548"/>
        <v>0</v>
      </c>
      <c r="AT174" s="45">
        <f t="shared" si="548"/>
        <v>0</v>
      </c>
      <c r="AU174" s="45">
        <f t="shared" si="548"/>
        <v>0</v>
      </c>
      <c r="AV174" s="45">
        <f t="shared" si="548"/>
        <v>0</v>
      </c>
      <c r="AW174" s="45">
        <f t="shared" si="548"/>
        <v>0</v>
      </c>
      <c r="AX174" s="45">
        <f t="shared" si="548"/>
        <v>0</v>
      </c>
      <c r="AY174" s="45">
        <f t="shared" si="548"/>
        <v>0</v>
      </c>
      <c r="AZ174" s="45">
        <f t="shared" si="548"/>
        <v>0</v>
      </c>
      <c r="BA174" s="45">
        <f t="shared" si="548"/>
        <v>0</v>
      </c>
      <c r="BB174" s="45">
        <f t="shared" si="548"/>
        <v>0</v>
      </c>
      <c r="BC174" s="45">
        <f t="shared" si="548"/>
        <v>0</v>
      </c>
      <c r="BD174" s="45">
        <f t="shared" si="548"/>
        <v>0</v>
      </c>
      <c r="BE174" s="45">
        <f t="shared" si="548"/>
        <v>0</v>
      </c>
      <c r="BF174" s="45">
        <f t="shared" si="548"/>
        <v>0</v>
      </c>
      <c r="BG174" s="45">
        <f t="shared" si="548"/>
        <v>0</v>
      </c>
      <c r="BH174" s="45">
        <f t="shared" si="548"/>
        <v>0</v>
      </c>
      <c r="BI174" s="45">
        <f t="shared" si="548"/>
        <v>0</v>
      </c>
      <c r="BJ174" s="45">
        <f t="shared" si="548"/>
        <v>0</v>
      </c>
      <c r="BK174" s="45">
        <f t="shared" si="548"/>
        <v>0</v>
      </c>
      <c r="BL174" s="45">
        <f t="shared" si="548"/>
        <v>0</v>
      </c>
      <c r="BM174" s="45">
        <f t="shared" si="548"/>
        <v>0</v>
      </c>
      <c r="BN174" s="45">
        <f t="shared" si="548"/>
        <v>0</v>
      </c>
      <c r="BO174" s="45">
        <f t="shared" si="548"/>
        <v>0</v>
      </c>
      <c r="BP174" s="45">
        <f t="shared" si="548"/>
        <v>0</v>
      </c>
      <c r="BQ174" s="45">
        <f t="shared" si="548"/>
        <v>0</v>
      </c>
      <c r="BR174" s="45">
        <f t="shared" si="548"/>
        <v>0</v>
      </c>
      <c r="BS174" s="45">
        <f t="shared" si="548"/>
        <v>0</v>
      </c>
      <c r="BT174" s="45">
        <f t="shared" si="548"/>
        <v>0</v>
      </c>
      <c r="BU174" s="45">
        <f t="shared" ref="BU174:BY174" si="549">(BU$14=$F156)*$F161*-1</f>
        <v>0</v>
      </c>
      <c r="BV174" s="45">
        <f t="shared" si="549"/>
        <v>0</v>
      </c>
      <c r="BW174" s="45">
        <f t="shared" si="549"/>
        <v>0</v>
      </c>
      <c r="BX174" s="45">
        <f t="shared" si="549"/>
        <v>0</v>
      </c>
      <c r="BY174" s="45">
        <f t="shared" si="549"/>
        <v>0</v>
      </c>
    </row>
    <row r="175" spans="4:77" ht="13.5" customHeight="1" x14ac:dyDescent="0.4">
      <c r="E175" s="2" t="s">
        <v>173</v>
      </c>
      <c r="H175" s="2">
        <f>SUM(H172:H174)</f>
        <v>404.20800000000003</v>
      </c>
      <c r="I175" s="2">
        <f t="shared" ref="I175:BT175" si="550">SUM(I172:I174)</f>
        <v>404.20800000000003</v>
      </c>
      <c r="J175" s="2">
        <f t="shared" si="550"/>
        <v>404.20800000000003</v>
      </c>
      <c r="K175" s="2">
        <f t="shared" si="550"/>
        <v>404.20800000000003</v>
      </c>
      <c r="L175" s="2">
        <f t="shared" si="550"/>
        <v>404.20800000000003</v>
      </c>
      <c r="M175" s="2">
        <f t="shared" si="550"/>
        <v>404.20800000000003</v>
      </c>
      <c r="N175" s="2">
        <f t="shared" si="550"/>
        <v>404.20800000000003</v>
      </c>
      <c r="O175" s="2">
        <f t="shared" si="550"/>
        <v>404.20800000000003</v>
      </c>
      <c r="P175" s="2">
        <f t="shared" si="550"/>
        <v>404.20800000000003</v>
      </c>
      <c r="Q175" s="2">
        <f t="shared" si="550"/>
        <v>404.20800000000003</v>
      </c>
      <c r="R175" s="2">
        <f t="shared" si="550"/>
        <v>404.20800000000003</v>
      </c>
      <c r="S175" s="2">
        <f t="shared" si="550"/>
        <v>404.20800000000003</v>
      </c>
      <c r="T175" s="2">
        <f t="shared" si="550"/>
        <v>404.20800000000003</v>
      </c>
      <c r="U175" s="2">
        <f t="shared" si="550"/>
        <v>404.20800000000003</v>
      </c>
      <c r="V175" s="2">
        <f t="shared" si="550"/>
        <v>404.20800000000003</v>
      </c>
      <c r="W175" s="2">
        <f t="shared" si="550"/>
        <v>404.20800000000003</v>
      </c>
      <c r="X175" s="2">
        <f t="shared" si="550"/>
        <v>404.20800000000003</v>
      </c>
      <c r="Y175" s="2">
        <f t="shared" si="550"/>
        <v>404.20800000000003</v>
      </c>
      <c r="Z175" s="2">
        <f t="shared" si="550"/>
        <v>404.20800000000003</v>
      </c>
      <c r="AA175" s="2">
        <f t="shared" si="550"/>
        <v>404.20800000000003</v>
      </c>
      <c r="AB175" s="2">
        <f t="shared" si="550"/>
        <v>404.20800000000003</v>
      </c>
      <c r="AC175" s="2">
        <f t="shared" si="550"/>
        <v>404.20800000000003</v>
      </c>
      <c r="AD175" s="2">
        <f t="shared" si="550"/>
        <v>404.20800000000003</v>
      </c>
      <c r="AE175" s="2">
        <f t="shared" si="550"/>
        <v>404.20800000000003</v>
      </c>
      <c r="AF175" s="2">
        <f t="shared" si="550"/>
        <v>404.20800000000003</v>
      </c>
      <c r="AG175" s="2">
        <f t="shared" si="550"/>
        <v>404.20800000000003</v>
      </c>
      <c r="AH175" s="2">
        <f t="shared" si="550"/>
        <v>404.20800000000003</v>
      </c>
      <c r="AI175" s="2">
        <f t="shared" si="550"/>
        <v>404.20800000000003</v>
      </c>
      <c r="AJ175" s="2">
        <f t="shared" si="550"/>
        <v>404.20800000000003</v>
      </c>
      <c r="AK175" s="2">
        <f t="shared" si="550"/>
        <v>0</v>
      </c>
      <c r="AL175" s="2">
        <f t="shared" si="550"/>
        <v>0</v>
      </c>
      <c r="AM175" s="2">
        <f t="shared" si="550"/>
        <v>0</v>
      </c>
      <c r="AN175" s="2">
        <f t="shared" si="550"/>
        <v>0</v>
      </c>
      <c r="AO175" s="2">
        <f t="shared" si="550"/>
        <v>0</v>
      </c>
      <c r="AP175" s="2">
        <f t="shared" si="550"/>
        <v>0</v>
      </c>
      <c r="AQ175" s="2">
        <f t="shared" si="550"/>
        <v>0</v>
      </c>
      <c r="AR175" s="2">
        <f t="shared" si="550"/>
        <v>0</v>
      </c>
      <c r="AS175" s="2">
        <f t="shared" si="550"/>
        <v>0</v>
      </c>
      <c r="AT175" s="2">
        <f t="shared" si="550"/>
        <v>0</v>
      </c>
      <c r="AU175" s="2">
        <f t="shared" si="550"/>
        <v>0</v>
      </c>
      <c r="AV175" s="2">
        <f t="shared" si="550"/>
        <v>0</v>
      </c>
      <c r="AW175" s="2">
        <f t="shared" si="550"/>
        <v>0</v>
      </c>
      <c r="AX175" s="2">
        <f t="shared" si="550"/>
        <v>0</v>
      </c>
      <c r="AY175" s="2">
        <f t="shared" si="550"/>
        <v>0</v>
      </c>
      <c r="AZ175" s="2">
        <f t="shared" si="550"/>
        <v>0</v>
      </c>
      <c r="BA175" s="2">
        <f t="shared" si="550"/>
        <v>0</v>
      </c>
      <c r="BB175" s="2">
        <f t="shared" si="550"/>
        <v>0</v>
      </c>
      <c r="BC175" s="2">
        <f t="shared" si="550"/>
        <v>0</v>
      </c>
      <c r="BD175" s="2">
        <f t="shared" si="550"/>
        <v>0</v>
      </c>
      <c r="BE175" s="2">
        <f t="shared" si="550"/>
        <v>0</v>
      </c>
      <c r="BF175" s="2">
        <f t="shared" si="550"/>
        <v>0</v>
      </c>
      <c r="BG175" s="2">
        <f t="shared" si="550"/>
        <v>0</v>
      </c>
      <c r="BH175" s="2">
        <f t="shared" si="550"/>
        <v>0</v>
      </c>
      <c r="BI175" s="2">
        <f t="shared" si="550"/>
        <v>0</v>
      </c>
      <c r="BJ175" s="2">
        <f t="shared" si="550"/>
        <v>0</v>
      </c>
      <c r="BK175" s="2">
        <f t="shared" si="550"/>
        <v>0</v>
      </c>
      <c r="BL175" s="2">
        <f t="shared" si="550"/>
        <v>0</v>
      </c>
      <c r="BM175" s="2">
        <f t="shared" si="550"/>
        <v>0</v>
      </c>
      <c r="BN175" s="2">
        <f t="shared" si="550"/>
        <v>0</v>
      </c>
      <c r="BO175" s="2">
        <f t="shared" si="550"/>
        <v>0</v>
      </c>
      <c r="BP175" s="2">
        <f t="shared" si="550"/>
        <v>0</v>
      </c>
      <c r="BQ175" s="2">
        <f t="shared" si="550"/>
        <v>0</v>
      </c>
      <c r="BR175" s="2">
        <f t="shared" si="550"/>
        <v>0</v>
      </c>
      <c r="BS175" s="2">
        <f t="shared" si="550"/>
        <v>0</v>
      </c>
      <c r="BT175" s="2">
        <f t="shared" si="550"/>
        <v>0</v>
      </c>
      <c r="BU175" s="2">
        <f t="shared" ref="BU175:BY175" si="551">SUM(BU172:BU174)</f>
        <v>0</v>
      </c>
      <c r="BV175" s="2">
        <f t="shared" si="551"/>
        <v>0</v>
      </c>
      <c r="BW175" s="2">
        <f t="shared" si="551"/>
        <v>0</v>
      </c>
      <c r="BX175" s="2">
        <f t="shared" si="551"/>
        <v>0</v>
      </c>
      <c r="BY175" s="2">
        <f t="shared" si="551"/>
        <v>0</v>
      </c>
    </row>
    <row r="177" spans="3:77" ht="13.5" customHeight="1" x14ac:dyDescent="0.4">
      <c r="C177" s="4" t="s">
        <v>183</v>
      </c>
    </row>
    <row r="178" spans="3:77" s="95" customFormat="1" ht="13.5" customHeight="1" x14ac:dyDescent="0.4">
      <c r="F178" s="95" t="s">
        <v>192</v>
      </c>
      <c r="H178" s="95">
        <f t="shared" ref="H178:AM178" si="552">(H$14&gt;=$F185)*(H$14&lt;=exit)*1</f>
        <v>0</v>
      </c>
      <c r="I178" s="95">
        <f t="shared" si="552"/>
        <v>0</v>
      </c>
      <c r="J178" s="95">
        <f t="shared" si="552"/>
        <v>0</v>
      </c>
      <c r="K178" s="95">
        <f t="shared" si="552"/>
        <v>0</v>
      </c>
      <c r="L178" s="95">
        <f t="shared" si="552"/>
        <v>0</v>
      </c>
      <c r="M178" s="95">
        <f t="shared" si="552"/>
        <v>0</v>
      </c>
      <c r="N178" s="95">
        <f t="shared" si="552"/>
        <v>0</v>
      </c>
      <c r="O178" s="95">
        <f t="shared" si="552"/>
        <v>0</v>
      </c>
      <c r="P178" s="95">
        <f t="shared" si="552"/>
        <v>0</v>
      </c>
      <c r="Q178" s="95">
        <f t="shared" si="552"/>
        <v>0</v>
      </c>
      <c r="R178" s="95">
        <f t="shared" si="552"/>
        <v>0</v>
      </c>
      <c r="S178" s="95">
        <f t="shared" si="552"/>
        <v>0</v>
      </c>
      <c r="T178" s="95">
        <f t="shared" si="552"/>
        <v>0</v>
      </c>
      <c r="U178" s="95">
        <f t="shared" si="552"/>
        <v>0</v>
      </c>
      <c r="V178" s="95">
        <f t="shared" si="552"/>
        <v>0</v>
      </c>
      <c r="W178" s="95">
        <f t="shared" si="552"/>
        <v>0</v>
      </c>
      <c r="X178" s="95">
        <f t="shared" si="552"/>
        <v>0</v>
      </c>
      <c r="Y178" s="95">
        <f t="shared" si="552"/>
        <v>0</v>
      </c>
      <c r="Z178" s="95">
        <f t="shared" si="552"/>
        <v>0</v>
      </c>
      <c r="AA178" s="95">
        <f t="shared" si="552"/>
        <v>0</v>
      </c>
      <c r="AB178" s="95">
        <f t="shared" si="552"/>
        <v>0</v>
      </c>
      <c r="AC178" s="95">
        <f t="shared" si="552"/>
        <v>0</v>
      </c>
      <c r="AD178" s="95">
        <f t="shared" si="552"/>
        <v>0</v>
      </c>
      <c r="AE178" s="95">
        <f t="shared" si="552"/>
        <v>0</v>
      </c>
      <c r="AF178" s="95">
        <f t="shared" si="552"/>
        <v>0</v>
      </c>
      <c r="AG178" s="95">
        <f t="shared" si="552"/>
        <v>0</v>
      </c>
      <c r="AH178" s="95">
        <f t="shared" si="552"/>
        <v>0</v>
      </c>
      <c r="AI178" s="95">
        <f t="shared" si="552"/>
        <v>0</v>
      </c>
      <c r="AJ178" s="95">
        <f t="shared" si="552"/>
        <v>0</v>
      </c>
      <c r="AK178" s="95">
        <f t="shared" si="552"/>
        <v>0</v>
      </c>
      <c r="AL178" s="95">
        <f t="shared" si="552"/>
        <v>0</v>
      </c>
      <c r="AM178" s="95">
        <f t="shared" si="552"/>
        <v>1</v>
      </c>
      <c r="AN178" s="95">
        <f t="shared" ref="AN178:BS178" si="553">(AN$14&gt;=$F185)*(AN$14&lt;=exit)*1</f>
        <v>1</v>
      </c>
      <c r="AO178" s="95">
        <f t="shared" si="553"/>
        <v>1</v>
      </c>
      <c r="AP178" s="95">
        <f t="shared" si="553"/>
        <v>1</v>
      </c>
      <c r="AQ178" s="95">
        <f t="shared" si="553"/>
        <v>1</v>
      </c>
      <c r="AR178" s="95">
        <f t="shared" si="553"/>
        <v>1</v>
      </c>
      <c r="AS178" s="95">
        <f t="shared" si="553"/>
        <v>1</v>
      </c>
      <c r="AT178" s="95">
        <f t="shared" si="553"/>
        <v>1</v>
      </c>
      <c r="AU178" s="95">
        <f t="shared" si="553"/>
        <v>1</v>
      </c>
      <c r="AV178" s="95">
        <f t="shared" si="553"/>
        <v>1</v>
      </c>
      <c r="AW178" s="95">
        <f t="shared" si="553"/>
        <v>1</v>
      </c>
      <c r="AX178" s="95">
        <f t="shared" si="553"/>
        <v>1</v>
      </c>
      <c r="AY178" s="95">
        <f t="shared" si="553"/>
        <v>1</v>
      </c>
      <c r="AZ178" s="95">
        <f t="shared" si="553"/>
        <v>1</v>
      </c>
      <c r="BA178" s="95">
        <f t="shared" si="553"/>
        <v>1</v>
      </c>
      <c r="BB178" s="95">
        <f t="shared" si="553"/>
        <v>1</v>
      </c>
      <c r="BC178" s="95">
        <f t="shared" si="553"/>
        <v>1</v>
      </c>
      <c r="BD178" s="95">
        <f t="shared" si="553"/>
        <v>1</v>
      </c>
      <c r="BE178" s="95">
        <f t="shared" si="553"/>
        <v>1</v>
      </c>
      <c r="BF178" s="95">
        <f t="shared" si="553"/>
        <v>1</v>
      </c>
      <c r="BG178" s="95">
        <f t="shared" si="553"/>
        <v>1</v>
      </c>
      <c r="BH178" s="95">
        <f t="shared" si="553"/>
        <v>1</v>
      </c>
      <c r="BI178" s="95">
        <f t="shared" si="553"/>
        <v>1</v>
      </c>
      <c r="BJ178" s="95">
        <f t="shared" si="553"/>
        <v>1</v>
      </c>
      <c r="BK178" s="95">
        <f t="shared" si="553"/>
        <v>1</v>
      </c>
      <c r="BL178" s="95">
        <f t="shared" si="553"/>
        <v>1</v>
      </c>
      <c r="BM178" s="95">
        <f t="shared" si="553"/>
        <v>1</v>
      </c>
      <c r="BN178" s="95">
        <f t="shared" si="553"/>
        <v>1</v>
      </c>
      <c r="BO178" s="95">
        <f t="shared" si="553"/>
        <v>1</v>
      </c>
      <c r="BP178" s="95">
        <f t="shared" si="553"/>
        <v>1</v>
      </c>
      <c r="BQ178" s="95">
        <f t="shared" si="553"/>
        <v>0</v>
      </c>
      <c r="BR178" s="95">
        <f t="shared" si="553"/>
        <v>0</v>
      </c>
      <c r="BS178" s="95">
        <f t="shared" si="553"/>
        <v>0</v>
      </c>
      <c r="BT178" s="95">
        <f t="shared" ref="BT178:BY178" si="554">(BT$14&gt;=$F185)*(BT$14&lt;=exit)*1</f>
        <v>0</v>
      </c>
      <c r="BU178" s="95">
        <f t="shared" si="554"/>
        <v>0</v>
      </c>
      <c r="BV178" s="95">
        <f t="shared" si="554"/>
        <v>0</v>
      </c>
      <c r="BW178" s="95">
        <f t="shared" si="554"/>
        <v>0</v>
      </c>
      <c r="BX178" s="95">
        <f t="shared" si="554"/>
        <v>0</v>
      </c>
      <c r="BY178" s="95">
        <f t="shared" si="554"/>
        <v>0</v>
      </c>
    </row>
    <row r="179" spans="3:77" s="95" customFormat="1" ht="13.5" customHeight="1" x14ac:dyDescent="0.4">
      <c r="F179" s="95" t="s">
        <v>193</v>
      </c>
      <c r="H179" s="95">
        <f>SUM($H178:H178)*H178</f>
        <v>0</v>
      </c>
      <c r="I179" s="95">
        <f>SUM($H178:I178)*I178</f>
        <v>0</v>
      </c>
      <c r="J179" s="95">
        <f>SUM($H178:J178)*J178</f>
        <v>0</v>
      </c>
      <c r="K179" s="95">
        <f>SUM($H178:K178)*K178</f>
        <v>0</v>
      </c>
      <c r="L179" s="95">
        <f>SUM($H178:L178)*L178</f>
        <v>0</v>
      </c>
      <c r="M179" s="95">
        <f>SUM($H178:M178)*M178</f>
        <v>0</v>
      </c>
      <c r="N179" s="95">
        <f>SUM($H178:N178)*N178</f>
        <v>0</v>
      </c>
      <c r="O179" s="95">
        <f>SUM($H178:O178)*O178</f>
        <v>0</v>
      </c>
      <c r="P179" s="95">
        <f>SUM($H178:P178)*P178</f>
        <v>0</v>
      </c>
      <c r="Q179" s="95">
        <f>SUM($H178:Q178)*Q178</f>
        <v>0</v>
      </c>
      <c r="R179" s="95">
        <f>SUM($H178:R178)*R178</f>
        <v>0</v>
      </c>
      <c r="S179" s="95">
        <f>SUM($H178:S178)*S178</f>
        <v>0</v>
      </c>
      <c r="T179" s="95">
        <f>SUM($H178:T178)*T178</f>
        <v>0</v>
      </c>
      <c r="U179" s="95">
        <f>SUM($H178:U178)*U178</f>
        <v>0</v>
      </c>
      <c r="V179" s="95">
        <f>SUM($H178:V178)*V178</f>
        <v>0</v>
      </c>
      <c r="W179" s="95">
        <f>SUM($H178:W178)*W178</f>
        <v>0</v>
      </c>
      <c r="X179" s="95">
        <f>SUM($H178:X178)*X178</f>
        <v>0</v>
      </c>
      <c r="Y179" s="95">
        <f>SUM($H178:Y178)*Y178</f>
        <v>0</v>
      </c>
      <c r="Z179" s="95">
        <f>SUM($H178:Z178)*Z178</f>
        <v>0</v>
      </c>
      <c r="AA179" s="95">
        <f>SUM($H178:AA178)*AA178</f>
        <v>0</v>
      </c>
      <c r="AB179" s="95">
        <f>SUM($H178:AB178)*AB178</f>
        <v>0</v>
      </c>
      <c r="AC179" s="95">
        <f>SUM($H178:AC178)*AC178</f>
        <v>0</v>
      </c>
      <c r="AD179" s="95">
        <f>SUM($H178:AD178)*AD178</f>
        <v>0</v>
      </c>
      <c r="AE179" s="95">
        <f>SUM($H178:AE178)*AE178</f>
        <v>0</v>
      </c>
      <c r="AF179" s="95">
        <f>SUM($H178:AF178)*AF178</f>
        <v>0</v>
      </c>
      <c r="AG179" s="95">
        <f>SUM($H178:AG178)*AG178</f>
        <v>0</v>
      </c>
      <c r="AH179" s="95">
        <f>SUM($H178:AH178)*AH178</f>
        <v>0</v>
      </c>
      <c r="AI179" s="95">
        <f>SUM($H178:AI178)*AI178</f>
        <v>0</v>
      </c>
      <c r="AJ179" s="95">
        <f>SUM($H178:AJ178)*AJ178</f>
        <v>0</v>
      </c>
      <c r="AK179" s="95">
        <f>SUM($H178:AK178)*AK178</f>
        <v>0</v>
      </c>
      <c r="AL179" s="95">
        <f>SUM($H178:AL178)*AL178</f>
        <v>0</v>
      </c>
      <c r="AM179" s="95">
        <f>SUM($H178:AM178)*AM178</f>
        <v>1</v>
      </c>
      <c r="AN179" s="95">
        <f>SUM($H178:AN178)*AN178</f>
        <v>2</v>
      </c>
      <c r="AO179" s="95">
        <f>SUM($H178:AO178)*AO178</f>
        <v>3</v>
      </c>
      <c r="AP179" s="95">
        <f>SUM($H178:AP178)*AP178</f>
        <v>4</v>
      </c>
      <c r="AQ179" s="95">
        <f>SUM($H178:AQ178)*AQ178</f>
        <v>5</v>
      </c>
      <c r="AR179" s="95">
        <f>SUM($H178:AR178)*AR178</f>
        <v>6</v>
      </c>
      <c r="AS179" s="95">
        <f>SUM($H178:AS178)*AS178</f>
        <v>7</v>
      </c>
      <c r="AT179" s="95">
        <f>SUM($H178:AT178)*AT178</f>
        <v>8</v>
      </c>
      <c r="AU179" s="95">
        <f>SUM($H178:AU178)*AU178</f>
        <v>9</v>
      </c>
      <c r="AV179" s="95">
        <f>SUM($H178:AV178)*AV178</f>
        <v>10</v>
      </c>
      <c r="AW179" s="95">
        <f>SUM($H178:AW178)*AW178</f>
        <v>11</v>
      </c>
      <c r="AX179" s="95">
        <f>SUM($H178:AX178)*AX178</f>
        <v>12</v>
      </c>
      <c r="AY179" s="95">
        <f>SUM($H178:AY178)*AY178</f>
        <v>13</v>
      </c>
      <c r="AZ179" s="95">
        <f>SUM($H178:AZ178)*AZ178</f>
        <v>14</v>
      </c>
      <c r="BA179" s="95">
        <f>SUM($H178:BA178)*BA178</f>
        <v>15</v>
      </c>
      <c r="BB179" s="95">
        <f>SUM($H178:BB178)*BB178</f>
        <v>16</v>
      </c>
      <c r="BC179" s="95">
        <f>SUM($H178:BC178)*BC178</f>
        <v>17</v>
      </c>
      <c r="BD179" s="95">
        <f>SUM($H178:BD178)*BD178</f>
        <v>18</v>
      </c>
      <c r="BE179" s="95">
        <f>SUM($H178:BE178)*BE178</f>
        <v>19</v>
      </c>
      <c r="BF179" s="95">
        <f>SUM($H178:BF178)*BF178</f>
        <v>20</v>
      </c>
      <c r="BG179" s="95">
        <f>SUM($H178:BG178)*BG178</f>
        <v>21</v>
      </c>
      <c r="BH179" s="95">
        <f>SUM($H178:BH178)*BH178</f>
        <v>22</v>
      </c>
      <c r="BI179" s="95">
        <f>SUM($H178:BI178)*BI178</f>
        <v>23</v>
      </c>
      <c r="BJ179" s="95">
        <f>SUM($H178:BJ178)*BJ178</f>
        <v>24</v>
      </c>
      <c r="BK179" s="95">
        <f>SUM($H178:BK178)*BK178</f>
        <v>25</v>
      </c>
      <c r="BL179" s="95">
        <f>SUM($H178:BL178)*BL178</f>
        <v>26</v>
      </c>
      <c r="BM179" s="95">
        <f>SUM($H178:BM178)*BM178</f>
        <v>27</v>
      </c>
      <c r="BN179" s="95">
        <f>SUM($H178:BN178)*BN178</f>
        <v>28</v>
      </c>
      <c r="BO179" s="95">
        <f>SUM($H178:BO178)*BO178</f>
        <v>29</v>
      </c>
      <c r="BP179" s="95">
        <f>SUM($H178:BP178)*BP178</f>
        <v>30</v>
      </c>
      <c r="BQ179" s="95">
        <f>SUM($H178:BQ178)*BQ178</f>
        <v>0</v>
      </c>
      <c r="BR179" s="95">
        <f>SUM($H178:BR178)*BR178</f>
        <v>0</v>
      </c>
      <c r="BS179" s="95">
        <f>SUM($H178:BS178)*BS178</f>
        <v>0</v>
      </c>
      <c r="BT179" s="95">
        <f>SUM($H178:BT178)*BT178</f>
        <v>0</v>
      </c>
      <c r="BU179" s="95">
        <f>SUM($H178:BU178)*BU178</f>
        <v>0</v>
      </c>
      <c r="BV179" s="95">
        <f>SUM($H178:BV178)*BV178</f>
        <v>0</v>
      </c>
      <c r="BW179" s="95">
        <f>SUM($H178:BW178)*BW178</f>
        <v>0</v>
      </c>
      <c r="BX179" s="95">
        <f>SUM($H178:BX178)*BX178</f>
        <v>0</v>
      </c>
      <c r="BY179" s="95">
        <f>SUM($H178:BY178)*BY178</f>
        <v>0</v>
      </c>
    </row>
    <row r="180" spans="3:77" s="95" customFormat="1" ht="13.5" customHeight="1" x14ac:dyDescent="0.4">
      <c r="F180" s="95" t="s">
        <v>194</v>
      </c>
      <c r="H180" s="95">
        <f>(MOD(H179,12)=1)*1</f>
        <v>0</v>
      </c>
      <c r="I180" s="95">
        <f t="shared" ref="I180" si="555">(MOD(I179,12)=1)*1</f>
        <v>0</v>
      </c>
      <c r="J180" s="95">
        <f t="shared" ref="J180" si="556">(MOD(J179,12)=1)*1</f>
        <v>0</v>
      </c>
      <c r="K180" s="95">
        <f t="shared" ref="K180" si="557">(MOD(K179,12)=1)*1</f>
        <v>0</v>
      </c>
      <c r="L180" s="95">
        <f t="shared" ref="L180" si="558">(MOD(L179,12)=1)*1</f>
        <v>0</v>
      </c>
      <c r="M180" s="95">
        <f t="shared" ref="M180" si="559">(MOD(M179,12)=1)*1</f>
        <v>0</v>
      </c>
      <c r="N180" s="95">
        <f t="shared" ref="N180" si="560">(MOD(N179,12)=1)*1</f>
        <v>0</v>
      </c>
      <c r="O180" s="95">
        <f t="shared" ref="O180" si="561">(MOD(O179,12)=1)*1</f>
        <v>0</v>
      </c>
      <c r="P180" s="95">
        <f t="shared" ref="P180" si="562">(MOD(P179,12)=1)*1</f>
        <v>0</v>
      </c>
      <c r="Q180" s="95">
        <f t="shared" ref="Q180" si="563">(MOD(Q179,12)=1)*1</f>
        <v>0</v>
      </c>
      <c r="R180" s="95">
        <f t="shared" ref="R180" si="564">(MOD(R179,12)=1)*1</f>
        <v>0</v>
      </c>
      <c r="S180" s="95">
        <f t="shared" ref="S180" si="565">(MOD(S179,12)=1)*1</f>
        <v>0</v>
      </c>
      <c r="T180" s="95">
        <f t="shared" ref="T180" si="566">(MOD(T179,12)=1)*1</f>
        <v>0</v>
      </c>
      <c r="U180" s="95">
        <f t="shared" ref="U180" si="567">(MOD(U179,12)=1)*1</f>
        <v>0</v>
      </c>
      <c r="V180" s="95">
        <f t="shared" ref="V180" si="568">(MOD(V179,12)=1)*1</f>
        <v>0</v>
      </c>
      <c r="W180" s="95">
        <f t="shared" ref="W180" si="569">(MOD(W179,12)=1)*1</f>
        <v>0</v>
      </c>
      <c r="X180" s="95">
        <f t="shared" ref="X180" si="570">(MOD(X179,12)=1)*1</f>
        <v>0</v>
      </c>
      <c r="Y180" s="95">
        <f t="shared" ref="Y180" si="571">(MOD(Y179,12)=1)*1</f>
        <v>0</v>
      </c>
      <c r="Z180" s="95">
        <f t="shared" ref="Z180" si="572">(MOD(Z179,12)=1)*1</f>
        <v>0</v>
      </c>
      <c r="AA180" s="95">
        <f t="shared" ref="AA180" si="573">(MOD(AA179,12)=1)*1</f>
        <v>0</v>
      </c>
      <c r="AB180" s="95">
        <f t="shared" ref="AB180" si="574">(MOD(AB179,12)=1)*1</f>
        <v>0</v>
      </c>
      <c r="AC180" s="95">
        <f t="shared" ref="AC180" si="575">(MOD(AC179,12)=1)*1</f>
        <v>0</v>
      </c>
      <c r="AD180" s="95">
        <f t="shared" ref="AD180" si="576">(MOD(AD179,12)=1)*1</f>
        <v>0</v>
      </c>
      <c r="AE180" s="95">
        <f t="shared" ref="AE180" si="577">(MOD(AE179,12)=1)*1</f>
        <v>0</v>
      </c>
      <c r="AF180" s="95">
        <f t="shared" ref="AF180" si="578">(MOD(AF179,12)=1)*1</f>
        <v>0</v>
      </c>
      <c r="AG180" s="95">
        <f t="shared" ref="AG180" si="579">(MOD(AG179,12)=1)*1</f>
        <v>0</v>
      </c>
      <c r="AH180" s="95">
        <f t="shared" ref="AH180" si="580">(MOD(AH179,12)=1)*1</f>
        <v>0</v>
      </c>
      <c r="AI180" s="95">
        <f t="shared" ref="AI180" si="581">(MOD(AI179,12)=1)*1</f>
        <v>0</v>
      </c>
      <c r="AJ180" s="95">
        <f t="shared" ref="AJ180" si="582">(MOD(AJ179,12)=1)*1</f>
        <v>0</v>
      </c>
      <c r="AK180" s="95">
        <f t="shared" ref="AK180" si="583">(MOD(AK179,12)=1)*1</f>
        <v>0</v>
      </c>
      <c r="AL180" s="95">
        <f t="shared" ref="AL180" si="584">(MOD(AL179,12)=1)*1</f>
        <v>0</v>
      </c>
      <c r="AM180" s="95">
        <f t="shared" ref="AM180" si="585">(MOD(AM179,12)=1)*1</f>
        <v>1</v>
      </c>
      <c r="AN180" s="95">
        <f t="shared" ref="AN180" si="586">(MOD(AN179,12)=1)*1</f>
        <v>0</v>
      </c>
      <c r="AO180" s="95">
        <f t="shared" ref="AO180" si="587">(MOD(AO179,12)=1)*1</f>
        <v>0</v>
      </c>
      <c r="AP180" s="95">
        <f t="shared" ref="AP180" si="588">(MOD(AP179,12)=1)*1</f>
        <v>0</v>
      </c>
      <c r="AQ180" s="95">
        <f t="shared" ref="AQ180" si="589">(MOD(AQ179,12)=1)*1</f>
        <v>0</v>
      </c>
      <c r="AR180" s="95">
        <f t="shared" ref="AR180" si="590">(MOD(AR179,12)=1)*1</f>
        <v>0</v>
      </c>
      <c r="AS180" s="95">
        <f t="shared" ref="AS180" si="591">(MOD(AS179,12)=1)*1</f>
        <v>0</v>
      </c>
      <c r="AT180" s="95">
        <f t="shared" ref="AT180" si="592">(MOD(AT179,12)=1)*1</f>
        <v>0</v>
      </c>
      <c r="AU180" s="95">
        <f t="shared" ref="AU180" si="593">(MOD(AU179,12)=1)*1</f>
        <v>0</v>
      </c>
      <c r="AV180" s="95">
        <f t="shared" ref="AV180" si="594">(MOD(AV179,12)=1)*1</f>
        <v>0</v>
      </c>
      <c r="AW180" s="95">
        <f t="shared" ref="AW180" si="595">(MOD(AW179,12)=1)*1</f>
        <v>0</v>
      </c>
      <c r="AX180" s="95">
        <f t="shared" ref="AX180" si="596">(MOD(AX179,12)=1)*1</f>
        <v>0</v>
      </c>
      <c r="AY180" s="95">
        <f t="shared" ref="AY180" si="597">(MOD(AY179,12)=1)*1</f>
        <v>1</v>
      </c>
      <c r="AZ180" s="95">
        <f t="shared" ref="AZ180" si="598">(MOD(AZ179,12)=1)*1</f>
        <v>0</v>
      </c>
      <c r="BA180" s="95">
        <f t="shared" ref="BA180" si="599">(MOD(BA179,12)=1)*1</f>
        <v>0</v>
      </c>
      <c r="BB180" s="95">
        <f t="shared" ref="BB180" si="600">(MOD(BB179,12)=1)*1</f>
        <v>0</v>
      </c>
      <c r="BC180" s="95">
        <f t="shared" ref="BC180" si="601">(MOD(BC179,12)=1)*1</f>
        <v>0</v>
      </c>
      <c r="BD180" s="95">
        <f t="shared" ref="BD180" si="602">(MOD(BD179,12)=1)*1</f>
        <v>0</v>
      </c>
      <c r="BE180" s="95">
        <f t="shared" ref="BE180" si="603">(MOD(BE179,12)=1)*1</f>
        <v>0</v>
      </c>
      <c r="BF180" s="95">
        <f t="shared" ref="BF180" si="604">(MOD(BF179,12)=1)*1</f>
        <v>0</v>
      </c>
      <c r="BG180" s="95">
        <f t="shared" ref="BG180" si="605">(MOD(BG179,12)=1)*1</f>
        <v>0</v>
      </c>
      <c r="BH180" s="95">
        <f t="shared" ref="BH180" si="606">(MOD(BH179,12)=1)*1</f>
        <v>0</v>
      </c>
      <c r="BI180" s="95">
        <f t="shared" ref="BI180" si="607">(MOD(BI179,12)=1)*1</f>
        <v>0</v>
      </c>
      <c r="BJ180" s="95">
        <f t="shared" ref="BJ180" si="608">(MOD(BJ179,12)=1)*1</f>
        <v>0</v>
      </c>
      <c r="BK180" s="95">
        <f t="shared" ref="BK180" si="609">(MOD(BK179,12)=1)*1</f>
        <v>1</v>
      </c>
      <c r="BL180" s="95">
        <f t="shared" ref="BL180" si="610">(MOD(BL179,12)=1)*1</f>
        <v>0</v>
      </c>
      <c r="BM180" s="95">
        <f t="shared" ref="BM180" si="611">(MOD(BM179,12)=1)*1</f>
        <v>0</v>
      </c>
      <c r="BN180" s="95">
        <f t="shared" ref="BN180" si="612">(MOD(BN179,12)=1)*1</f>
        <v>0</v>
      </c>
      <c r="BO180" s="95">
        <f t="shared" ref="BO180" si="613">(MOD(BO179,12)=1)*1</f>
        <v>0</v>
      </c>
      <c r="BP180" s="95">
        <f t="shared" ref="BP180" si="614">(MOD(BP179,12)=1)*1</f>
        <v>0</v>
      </c>
      <c r="BQ180" s="95">
        <f t="shared" ref="BQ180" si="615">(MOD(BQ179,12)=1)*1</f>
        <v>0</v>
      </c>
      <c r="BR180" s="95">
        <f t="shared" ref="BR180" si="616">(MOD(BR179,12)=1)*1</f>
        <v>0</v>
      </c>
      <c r="BS180" s="95">
        <f t="shared" ref="BS180" si="617">(MOD(BS179,12)=1)*1</f>
        <v>0</v>
      </c>
      <c r="BT180" s="95">
        <f t="shared" ref="BT180" si="618">(MOD(BT179,12)=1)*1</f>
        <v>0</v>
      </c>
      <c r="BU180" s="95">
        <f t="shared" ref="BU180" si="619">(MOD(BU179,12)=1)*1</f>
        <v>0</v>
      </c>
      <c r="BV180" s="95">
        <f t="shared" ref="BV180" si="620">(MOD(BV179,12)=1)*1</f>
        <v>0</v>
      </c>
      <c r="BW180" s="95">
        <f t="shared" ref="BW180" si="621">(MOD(BW179,12)=1)*1</f>
        <v>0</v>
      </c>
      <c r="BX180" s="95">
        <f t="shared" ref="BX180" si="622">(MOD(BX179,12)=1)*1</f>
        <v>0</v>
      </c>
      <c r="BY180" s="95">
        <f t="shared" ref="BY180" si="623">(MOD(BY179,12)=1)*1</f>
        <v>0</v>
      </c>
    </row>
    <row r="181" spans="3:77" s="95" customFormat="1" ht="13.5" customHeight="1" x14ac:dyDescent="0.4">
      <c r="F181" s="95" t="s">
        <v>195</v>
      </c>
      <c r="H181" s="124">
        <f>SUM($H180:H180)*H178</f>
        <v>0</v>
      </c>
      <c r="I181" s="124">
        <f>SUM($H180:I180)*I178</f>
        <v>0</v>
      </c>
      <c r="J181" s="124">
        <f>SUM($H180:J180)*J178</f>
        <v>0</v>
      </c>
      <c r="K181" s="124">
        <f>SUM($H180:K180)*K178</f>
        <v>0</v>
      </c>
      <c r="L181" s="124">
        <f>SUM($H180:L180)*L178</f>
        <v>0</v>
      </c>
      <c r="M181" s="124">
        <f>SUM($H180:M180)*M178</f>
        <v>0</v>
      </c>
      <c r="N181" s="124">
        <f>SUM($H180:N180)*N178</f>
        <v>0</v>
      </c>
      <c r="O181" s="124">
        <f>SUM($H180:O180)*O178</f>
        <v>0</v>
      </c>
      <c r="P181" s="124">
        <f>SUM($H180:P180)*P178</f>
        <v>0</v>
      </c>
      <c r="Q181" s="124">
        <f>SUM($H180:Q180)*Q178</f>
        <v>0</v>
      </c>
      <c r="R181" s="124">
        <f>SUM($H180:R180)*R178</f>
        <v>0</v>
      </c>
      <c r="S181" s="124">
        <f>SUM($H180:S180)*S178</f>
        <v>0</v>
      </c>
      <c r="T181" s="124">
        <f>SUM($H180:T180)*T178</f>
        <v>0</v>
      </c>
      <c r="U181" s="124">
        <f>SUM($H180:U180)*U178</f>
        <v>0</v>
      </c>
      <c r="V181" s="124">
        <f>SUM($H180:V180)*V178</f>
        <v>0</v>
      </c>
      <c r="W181" s="124">
        <f>SUM($H180:W180)*W178</f>
        <v>0</v>
      </c>
      <c r="X181" s="124">
        <f>SUM($H180:X180)*X178</f>
        <v>0</v>
      </c>
      <c r="Y181" s="124">
        <f>SUM($H180:Y180)*Y178</f>
        <v>0</v>
      </c>
      <c r="Z181" s="124">
        <f>SUM($H180:Z180)*Z178</f>
        <v>0</v>
      </c>
      <c r="AA181" s="124">
        <f>SUM($H180:AA180)*AA178</f>
        <v>0</v>
      </c>
      <c r="AB181" s="124">
        <f>SUM($H180:AB180)*AB178</f>
        <v>0</v>
      </c>
      <c r="AC181" s="124">
        <f>SUM($H180:AC180)*AC178</f>
        <v>0</v>
      </c>
      <c r="AD181" s="124">
        <f>SUM($H180:AD180)*AD178</f>
        <v>0</v>
      </c>
      <c r="AE181" s="124">
        <f>SUM($H180:AE180)*AE178</f>
        <v>0</v>
      </c>
      <c r="AF181" s="124">
        <f>SUM($H180:AF180)*AF178</f>
        <v>0</v>
      </c>
      <c r="AG181" s="124">
        <f>SUM($H180:AG180)*AG178</f>
        <v>0</v>
      </c>
      <c r="AH181" s="124">
        <f>SUM($H180:AH180)*AH178</f>
        <v>0</v>
      </c>
      <c r="AI181" s="124">
        <f>SUM($H180:AI180)*AI178</f>
        <v>0</v>
      </c>
      <c r="AJ181" s="124">
        <f>SUM($H180:AJ180)*AJ178</f>
        <v>0</v>
      </c>
      <c r="AK181" s="124">
        <f>SUM($H180:AK180)*AK178</f>
        <v>0</v>
      </c>
      <c r="AL181" s="124">
        <f>SUM($H180:AL180)*AL178</f>
        <v>0</v>
      </c>
      <c r="AM181" s="124">
        <f>SUM($H180:AM180)*AM178</f>
        <v>1</v>
      </c>
      <c r="AN181" s="124">
        <f>SUM($H180:AN180)*AN178</f>
        <v>1</v>
      </c>
      <c r="AO181" s="124">
        <f>SUM($H180:AO180)*AO178</f>
        <v>1</v>
      </c>
      <c r="AP181" s="124">
        <f>SUM($H180:AP180)*AP178</f>
        <v>1</v>
      </c>
      <c r="AQ181" s="124">
        <f>SUM($H180:AQ180)*AQ178</f>
        <v>1</v>
      </c>
      <c r="AR181" s="124">
        <f>SUM($H180:AR180)*AR178</f>
        <v>1</v>
      </c>
      <c r="AS181" s="124">
        <f>SUM($H180:AS180)*AS178</f>
        <v>1</v>
      </c>
      <c r="AT181" s="124">
        <f>SUM($H180:AT180)*AT178</f>
        <v>1</v>
      </c>
      <c r="AU181" s="124">
        <f>SUM($H180:AU180)*AU178</f>
        <v>1</v>
      </c>
      <c r="AV181" s="124">
        <f>SUM($H180:AV180)*AV178</f>
        <v>1</v>
      </c>
      <c r="AW181" s="124">
        <f>SUM($H180:AW180)*AW178</f>
        <v>1</v>
      </c>
      <c r="AX181" s="124">
        <f>SUM($H180:AX180)*AX178</f>
        <v>1</v>
      </c>
      <c r="AY181" s="124">
        <f>SUM($H180:AY180)*AY178</f>
        <v>2</v>
      </c>
      <c r="AZ181" s="124">
        <f>SUM($H180:AZ180)*AZ178</f>
        <v>2</v>
      </c>
      <c r="BA181" s="124">
        <f>SUM($H180:BA180)*BA178</f>
        <v>2</v>
      </c>
      <c r="BB181" s="124">
        <f>SUM($H180:BB180)*BB178</f>
        <v>2</v>
      </c>
      <c r="BC181" s="124">
        <f>SUM($H180:BC180)*BC178</f>
        <v>2</v>
      </c>
      <c r="BD181" s="124">
        <f>SUM($H180:BD180)*BD178</f>
        <v>2</v>
      </c>
      <c r="BE181" s="124">
        <f>SUM($H180:BE180)*BE178</f>
        <v>2</v>
      </c>
      <c r="BF181" s="124">
        <f>SUM($H180:BF180)*BF178</f>
        <v>2</v>
      </c>
      <c r="BG181" s="124">
        <f>SUM($H180:BG180)*BG178</f>
        <v>2</v>
      </c>
      <c r="BH181" s="124">
        <f>SUM($H180:BH180)*BH178</f>
        <v>2</v>
      </c>
      <c r="BI181" s="124">
        <f>SUM($H180:BI180)*BI178</f>
        <v>2</v>
      </c>
      <c r="BJ181" s="124">
        <f>SUM($H180:BJ180)*BJ178</f>
        <v>2</v>
      </c>
      <c r="BK181" s="124">
        <f>SUM($H180:BK180)*BK178</f>
        <v>3</v>
      </c>
      <c r="BL181" s="124">
        <f>SUM($H180:BL180)*BL178</f>
        <v>3</v>
      </c>
      <c r="BM181" s="124">
        <f>SUM($H180:BM180)*BM178</f>
        <v>3</v>
      </c>
      <c r="BN181" s="124">
        <f>SUM($H180:BN180)*BN178</f>
        <v>3</v>
      </c>
      <c r="BO181" s="124">
        <f>SUM($H180:BO180)*BO178</f>
        <v>3</v>
      </c>
      <c r="BP181" s="124">
        <f>SUM($H180:BP180)*BP178</f>
        <v>3</v>
      </c>
      <c r="BQ181" s="124">
        <f>SUM($H180:BQ180)*BQ178</f>
        <v>0</v>
      </c>
      <c r="BR181" s="124">
        <f>SUM($H180:BR180)*BR178</f>
        <v>0</v>
      </c>
      <c r="BS181" s="124">
        <f>SUM($H180:BS180)*BS178</f>
        <v>0</v>
      </c>
      <c r="BT181" s="124">
        <f>SUM($H180:BT180)*BT178</f>
        <v>0</v>
      </c>
      <c r="BU181" s="124">
        <f>SUM($H180:BU180)*BU178</f>
        <v>0</v>
      </c>
      <c r="BV181" s="124">
        <f>SUM($H180:BV180)*BV178</f>
        <v>0</v>
      </c>
      <c r="BW181" s="124">
        <f>SUM($H180:BW180)*BW178</f>
        <v>0</v>
      </c>
      <c r="BX181" s="124">
        <f>SUM($H180:BX180)*BX178</f>
        <v>0</v>
      </c>
      <c r="BY181" s="124">
        <f>SUM($H180:BY180)*BY178</f>
        <v>0</v>
      </c>
    </row>
    <row r="182" spans="3:77" s="95" customFormat="1" ht="13.5" customHeight="1" x14ac:dyDescent="0.4">
      <c r="F182" s="95" t="s">
        <v>196</v>
      </c>
      <c r="H182" s="125">
        <f t="shared" ref="H182:AM182" si="624">(1+$F193)^(H181-1)*H178</f>
        <v>0</v>
      </c>
      <c r="I182" s="125">
        <f t="shared" si="624"/>
        <v>0</v>
      </c>
      <c r="J182" s="125">
        <f t="shared" si="624"/>
        <v>0</v>
      </c>
      <c r="K182" s="125">
        <f t="shared" si="624"/>
        <v>0</v>
      </c>
      <c r="L182" s="125">
        <f t="shared" si="624"/>
        <v>0</v>
      </c>
      <c r="M182" s="125">
        <f t="shared" si="624"/>
        <v>0</v>
      </c>
      <c r="N182" s="125">
        <f t="shared" si="624"/>
        <v>0</v>
      </c>
      <c r="O182" s="125">
        <f t="shared" si="624"/>
        <v>0</v>
      </c>
      <c r="P182" s="125">
        <f t="shared" si="624"/>
        <v>0</v>
      </c>
      <c r="Q182" s="125">
        <f t="shared" si="624"/>
        <v>0</v>
      </c>
      <c r="R182" s="125">
        <f t="shared" si="624"/>
        <v>0</v>
      </c>
      <c r="S182" s="125">
        <f t="shared" si="624"/>
        <v>0</v>
      </c>
      <c r="T182" s="125">
        <f t="shared" si="624"/>
        <v>0</v>
      </c>
      <c r="U182" s="125">
        <f t="shared" si="624"/>
        <v>0</v>
      </c>
      <c r="V182" s="125">
        <f t="shared" si="624"/>
        <v>0</v>
      </c>
      <c r="W182" s="125">
        <f t="shared" si="624"/>
        <v>0</v>
      </c>
      <c r="X182" s="125">
        <f t="shared" si="624"/>
        <v>0</v>
      </c>
      <c r="Y182" s="125">
        <f t="shared" si="624"/>
        <v>0</v>
      </c>
      <c r="Z182" s="125">
        <f t="shared" si="624"/>
        <v>0</v>
      </c>
      <c r="AA182" s="125">
        <f t="shared" si="624"/>
        <v>0</v>
      </c>
      <c r="AB182" s="125">
        <f t="shared" si="624"/>
        <v>0</v>
      </c>
      <c r="AC182" s="125">
        <f t="shared" si="624"/>
        <v>0</v>
      </c>
      <c r="AD182" s="125">
        <f t="shared" si="624"/>
        <v>0</v>
      </c>
      <c r="AE182" s="125">
        <f t="shared" si="624"/>
        <v>0</v>
      </c>
      <c r="AF182" s="125">
        <f t="shared" si="624"/>
        <v>0</v>
      </c>
      <c r="AG182" s="125">
        <f t="shared" si="624"/>
        <v>0</v>
      </c>
      <c r="AH182" s="125">
        <f t="shared" si="624"/>
        <v>0</v>
      </c>
      <c r="AI182" s="125">
        <f t="shared" si="624"/>
        <v>0</v>
      </c>
      <c r="AJ182" s="125">
        <f t="shared" si="624"/>
        <v>0</v>
      </c>
      <c r="AK182" s="125">
        <f t="shared" si="624"/>
        <v>0</v>
      </c>
      <c r="AL182" s="125">
        <f t="shared" si="624"/>
        <v>0</v>
      </c>
      <c r="AM182" s="125">
        <f t="shared" si="624"/>
        <v>1</v>
      </c>
      <c r="AN182" s="125">
        <f t="shared" ref="AN182:BS182" si="625">(1+$F193)^(AN181-1)*AN178</f>
        <v>1</v>
      </c>
      <c r="AO182" s="125">
        <f t="shared" si="625"/>
        <v>1</v>
      </c>
      <c r="AP182" s="125">
        <f t="shared" si="625"/>
        <v>1</v>
      </c>
      <c r="AQ182" s="125">
        <f t="shared" si="625"/>
        <v>1</v>
      </c>
      <c r="AR182" s="125">
        <f t="shared" si="625"/>
        <v>1</v>
      </c>
      <c r="AS182" s="125">
        <f t="shared" si="625"/>
        <v>1</v>
      </c>
      <c r="AT182" s="125">
        <f t="shared" si="625"/>
        <v>1</v>
      </c>
      <c r="AU182" s="125">
        <f t="shared" si="625"/>
        <v>1</v>
      </c>
      <c r="AV182" s="125">
        <f t="shared" si="625"/>
        <v>1</v>
      </c>
      <c r="AW182" s="125">
        <f t="shared" si="625"/>
        <v>1</v>
      </c>
      <c r="AX182" s="125">
        <f t="shared" si="625"/>
        <v>1</v>
      </c>
      <c r="AY182" s="125">
        <f t="shared" si="625"/>
        <v>1.01</v>
      </c>
      <c r="AZ182" s="125">
        <f t="shared" si="625"/>
        <v>1.01</v>
      </c>
      <c r="BA182" s="125">
        <f t="shared" si="625"/>
        <v>1.01</v>
      </c>
      <c r="BB182" s="125">
        <f t="shared" si="625"/>
        <v>1.01</v>
      </c>
      <c r="BC182" s="125">
        <f t="shared" si="625"/>
        <v>1.01</v>
      </c>
      <c r="BD182" s="125">
        <f t="shared" si="625"/>
        <v>1.01</v>
      </c>
      <c r="BE182" s="125">
        <f t="shared" si="625"/>
        <v>1.01</v>
      </c>
      <c r="BF182" s="125">
        <f t="shared" si="625"/>
        <v>1.01</v>
      </c>
      <c r="BG182" s="125">
        <f t="shared" si="625"/>
        <v>1.01</v>
      </c>
      <c r="BH182" s="125">
        <f t="shared" si="625"/>
        <v>1.01</v>
      </c>
      <c r="BI182" s="125">
        <f t="shared" si="625"/>
        <v>1.01</v>
      </c>
      <c r="BJ182" s="125">
        <f t="shared" si="625"/>
        <v>1.01</v>
      </c>
      <c r="BK182" s="125">
        <f t="shared" si="625"/>
        <v>1.0201</v>
      </c>
      <c r="BL182" s="125">
        <f t="shared" si="625"/>
        <v>1.0201</v>
      </c>
      <c r="BM182" s="125">
        <f t="shared" si="625"/>
        <v>1.0201</v>
      </c>
      <c r="BN182" s="125">
        <f t="shared" si="625"/>
        <v>1.0201</v>
      </c>
      <c r="BO182" s="125">
        <f t="shared" si="625"/>
        <v>1.0201</v>
      </c>
      <c r="BP182" s="125">
        <f t="shared" si="625"/>
        <v>1.0201</v>
      </c>
      <c r="BQ182" s="125">
        <f t="shared" si="625"/>
        <v>0</v>
      </c>
      <c r="BR182" s="125">
        <f t="shared" si="625"/>
        <v>0</v>
      </c>
      <c r="BS182" s="125">
        <f t="shared" si="625"/>
        <v>0</v>
      </c>
      <c r="BT182" s="125">
        <f t="shared" ref="BT182:CY182" si="626">(1+$F193)^(BT181-1)*BT178</f>
        <v>0</v>
      </c>
      <c r="BU182" s="125">
        <f t="shared" si="626"/>
        <v>0</v>
      </c>
      <c r="BV182" s="125">
        <f t="shared" si="626"/>
        <v>0</v>
      </c>
      <c r="BW182" s="125">
        <f t="shared" si="626"/>
        <v>0</v>
      </c>
      <c r="BX182" s="125">
        <f t="shared" si="626"/>
        <v>0</v>
      </c>
      <c r="BY182" s="125">
        <f t="shared" si="626"/>
        <v>0</v>
      </c>
    </row>
    <row r="183" spans="3:77" s="95" customFormat="1" ht="13.5" customHeight="1" x14ac:dyDescent="0.4">
      <c r="F183" s="95" t="s">
        <v>197</v>
      </c>
      <c r="H183" s="125">
        <f t="shared" ref="H183:AM183" si="627">(1+F$70)^(H181-1)*H178</f>
        <v>0</v>
      </c>
      <c r="I183" s="125">
        <f t="shared" si="627"/>
        <v>0</v>
      </c>
      <c r="J183" s="125">
        <f t="shared" si="627"/>
        <v>0</v>
      </c>
      <c r="K183" s="125">
        <f t="shared" si="627"/>
        <v>0</v>
      </c>
      <c r="L183" s="125">
        <f t="shared" si="627"/>
        <v>0</v>
      </c>
      <c r="M183" s="125">
        <f t="shared" si="627"/>
        <v>0</v>
      </c>
      <c r="N183" s="125">
        <f t="shared" si="627"/>
        <v>0</v>
      </c>
      <c r="O183" s="125">
        <f t="shared" si="627"/>
        <v>0</v>
      </c>
      <c r="P183" s="125">
        <f t="shared" si="627"/>
        <v>0</v>
      </c>
      <c r="Q183" s="125">
        <f t="shared" si="627"/>
        <v>0</v>
      </c>
      <c r="R183" s="125">
        <f t="shared" si="627"/>
        <v>0</v>
      </c>
      <c r="S183" s="125">
        <f t="shared" si="627"/>
        <v>0</v>
      </c>
      <c r="T183" s="125">
        <f t="shared" si="627"/>
        <v>0</v>
      </c>
      <c r="U183" s="125">
        <f t="shared" si="627"/>
        <v>0</v>
      </c>
      <c r="V183" s="125">
        <f t="shared" si="627"/>
        <v>0</v>
      </c>
      <c r="W183" s="125">
        <f t="shared" si="627"/>
        <v>0</v>
      </c>
      <c r="X183" s="125">
        <f t="shared" si="627"/>
        <v>0</v>
      </c>
      <c r="Y183" s="125">
        <f t="shared" si="627"/>
        <v>0</v>
      </c>
      <c r="Z183" s="125">
        <f t="shared" si="627"/>
        <v>0</v>
      </c>
      <c r="AA183" s="125">
        <f t="shared" si="627"/>
        <v>0</v>
      </c>
      <c r="AB183" s="125">
        <f t="shared" si="627"/>
        <v>0</v>
      </c>
      <c r="AC183" s="125">
        <f t="shared" si="627"/>
        <v>0</v>
      </c>
      <c r="AD183" s="125">
        <f t="shared" si="627"/>
        <v>0</v>
      </c>
      <c r="AE183" s="125">
        <f t="shared" si="627"/>
        <v>0</v>
      </c>
      <c r="AF183" s="125">
        <f t="shared" si="627"/>
        <v>0</v>
      </c>
      <c r="AG183" s="125">
        <f t="shared" si="627"/>
        <v>0</v>
      </c>
      <c r="AH183" s="125">
        <f t="shared" si="627"/>
        <v>0</v>
      </c>
      <c r="AI183" s="125">
        <f t="shared" si="627"/>
        <v>0</v>
      </c>
      <c r="AJ183" s="125">
        <f t="shared" si="627"/>
        <v>0</v>
      </c>
      <c r="AK183" s="125">
        <f t="shared" si="627"/>
        <v>0</v>
      </c>
      <c r="AL183" s="125">
        <f t="shared" si="627"/>
        <v>0</v>
      </c>
      <c r="AM183" s="125">
        <f t="shared" si="627"/>
        <v>1</v>
      </c>
      <c r="AN183" s="125">
        <f t="shared" ref="AN183:BS183" si="628">(1+AL$70)^(AN181-1)*AN178</f>
        <v>1</v>
      </c>
      <c r="AO183" s="125">
        <f t="shared" si="628"/>
        <v>1</v>
      </c>
      <c r="AP183" s="125">
        <f t="shared" si="628"/>
        <v>1</v>
      </c>
      <c r="AQ183" s="125">
        <f t="shared" si="628"/>
        <v>1</v>
      </c>
      <c r="AR183" s="125">
        <f t="shared" si="628"/>
        <v>1</v>
      </c>
      <c r="AS183" s="125">
        <f t="shared" si="628"/>
        <v>1</v>
      </c>
      <c r="AT183" s="125">
        <f t="shared" si="628"/>
        <v>1</v>
      </c>
      <c r="AU183" s="125">
        <f t="shared" si="628"/>
        <v>1</v>
      </c>
      <c r="AV183" s="125">
        <f t="shared" si="628"/>
        <v>1</v>
      </c>
      <c r="AW183" s="125">
        <f t="shared" si="628"/>
        <v>1</v>
      </c>
      <c r="AX183" s="125">
        <f t="shared" si="628"/>
        <v>1</v>
      </c>
      <c r="AY183" s="125">
        <f t="shared" si="628"/>
        <v>1</v>
      </c>
      <c r="AZ183" s="125">
        <f t="shared" si="628"/>
        <v>1</v>
      </c>
      <c r="BA183" s="125">
        <f t="shared" si="628"/>
        <v>1</v>
      </c>
      <c r="BB183" s="125">
        <f t="shared" si="628"/>
        <v>1</v>
      </c>
      <c r="BC183" s="125">
        <f t="shared" si="628"/>
        <v>1</v>
      </c>
      <c r="BD183" s="125">
        <f t="shared" si="628"/>
        <v>1</v>
      </c>
      <c r="BE183" s="125">
        <f t="shared" si="628"/>
        <v>1</v>
      </c>
      <c r="BF183" s="125">
        <f t="shared" si="628"/>
        <v>1</v>
      </c>
      <c r="BG183" s="125">
        <f t="shared" si="628"/>
        <v>1</v>
      </c>
      <c r="BH183" s="125">
        <f t="shared" si="628"/>
        <v>1</v>
      </c>
      <c r="BI183" s="125">
        <f t="shared" si="628"/>
        <v>1</v>
      </c>
      <c r="BJ183" s="125">
        <f t="shared" si="628"/>
        <v>1</v>
      </c>
      <c r="BK183" s="125">
        <f t="shared" si="628"/>
        <v>1</v>
      </c>
      <c r="BL183" s="125">
        <f t="shared" si="628"/>
        <v>1</v>
      </c>
      <c r="BM183" s="125">
        <f t="shared" si="628"/>
        <v>1</v>
      </c>
      <c r="BN183" s="125">
        <f t="shared" si="628"/>
        <v>1</v>
      </c>
      <c r="BO183" s="125">
        <f t="shared" si="628"/>
        <v>1</v>
      </c>
      <c r="BP183" s="125">
        <f t="shared" si="628"/>
        <v>1</v>
      </c>
      <c r="BQ183" s="125">
        <f t="shared" si="628"/>
        <v>0</v>
      </c>
      <c r="BR183" s="125">
        <f t="shared" si="628"/>
        <v>0</v>
      </c>
      <c r="BS183" s="125">
        <f t="shared" si="628"/>
        <v>0</v>
      </c>
      <c r="BT183" s="125">
        <f t="shared" ref="BT183:CY183" si="629">(1+BR$70)^(BT181-1)*BT178</f>
        <v>0</v>
      </c>
      <c r="BU183" s="125">
        <f t="shared" si="629"/>
        <v>0</v>
      </c>
      <c r="BV183" s="125">
        <f t="shared" si="629"/>
        <v>0</v>
      </c>
      <c r="BW183" s="125">
        <f t="shared" si="629"/>
        <v>0</v>
      </c>
      <c r="BX183" s="125">
        <f t="shared" si="629"/>
        <v>0</v>
      </c>
      <c r="BY183" s="125">
        <f t="shared" si="629"/>
        <v>0</v>
      </c>
    </row>
    <row r="184" spans="3:77" s="95" customFormat="1" ht="13.5" customHeight="1" x14ac:dyDescent="0.4">
      <c r="F184" s="95" t="s">
        <v>198</v>
      </c>
      <c r="H184" s="95">
        <f t="shared" ref="H184:AM184" si="630">(H$14&gt;=$F$61)*(H$14&lt;=$F$64)*1</f>
        <v>0</v>
      </c>
      <c r="I184" s="95">
        <f t="shared" si="630"/>
        <v>0</v>
      </c>
      <c r="J184" s="95">
        <f t="shared" si="630"/>
        <v>0</v>
      </c>
      <c r="K184" s="95">
        <f t="shared" si="630"/>
        <v>0</v>
      </c>
      <c r="L184" s="95">
        <f t="shared" si="630"/>
        <v>0</v>
      </c>
      <c r="M184" s="95">
        <f t="shared" si="630"/>
        <v>0</v>
      </c>
      <c r="N184" s="95">
        <f t="shared" si="630"/>
        <v>0</v>
      </c>
      <c r="O184" s="95">
        <f t="shared" si="630"/>
        <v>0</v>
      </c>
      <c r="P184" s="95">
        <f t="shared" si="630"/>
        <v>0</v>
      </c>
      <c r="Q184" s="95">
        <f t="shared" si="630"/>
        <v>0</v>
      </c>
      <c r="R184" s="95">
        <f t="shared" si="630"/>
        <v>0</v>
      </c>
      <c r="S184" s="95">
        <f t="shared" si="630"/>
        <v>0</v>
      </c>
      <c r="T184" s="95">
        <f t="shared" si="630"/>
        <v>0</v>
      </c>
      <c r="U184" s="95">
        <f t="shared" si="630"/>
        <v>0</v>
      </c>
      <c r="V184" s="95">
        <f t="shared" si="630"/>
        <v>0</v>
      </c>
      <c r="W184" s="95">
        <f t="shared" si="630"/>
        <v>0</v>
      </c>
      <c r="X184" s="95">
        <f t="shared" si="630"/>
        <v>0</v>
      </c>
      <c r="Y184" s="95">
        <f t="shared" si="630"/>
        <v>0</v>
      </c>
      <c r="Z184" s="95">
        <f t="shared" si="630"/>
        <v>0</v>
      </c>
      <c r="AA184" s="95">
        <f t="shared" si="630"/>
        <v>0</v>
      </c>
      <c r="AB184" s="95">
        <f t="shared" si="630"/>
        <v>0</v>
      </c>
      <c r="AC184" s="95">
        <f t="shared" si="630"/>
        <v>0</v>
      </c>
      <c r="AD184" s="95">
        <f t="shared" si="630"/>
        <v>0</v>
      </c>
      <c r="AE184" s="95">
        <f t="shared" si="630"/>
        <v>0</v>
      </c>
      <c r="AF184" s="95">
        <f t="shared" si="630"/>
        <v>0</v>
      </c>
      <c r="AG184" s="95">
        <f t="shared" si="630"/>
        <v>0</v>
      </c>
      <c r="AH184" s="95">
        <f t="shared" si="630"/>
        <v>0</v>
      </c>
      <c r="AI184" s="95">
        <f t="shared" si="630"/>
        <v>0</v>
      </c>
      <c r="AJ184" s="95">
        <f t="shared" si="630"/>
        <v>0</v>
      </c>
      <c r="AK184" s="95">
        <f t="shared" si="630"/>
        <v>0</v>
      </c>
      <c r="AL184" s="95">
        <f t="shared" si="630"/>
        <v>0</v>
      </c>
      <c r="AM184" s="95">
        <f t="shared" si="630"/>
        <v>1</v>
      </c>
      <c r="AN184" s="95">
        <f t="shared" ref="AN184:BS184" si="631">(AN$14&gt;=$F$61)*(AN$14&lt;=$F$64)*1</f>
        <v>0</v>
      </c>
      <c r="AO184" s="95">
        <f t="shared" si="631"/>
        <v>0</v>
      </c>
      <c r="AP184" s="95">
        <f t="shared" si="631"/>
        <v>0</v>
      </c>
      <c r="AQ184" s="95">
        <f t="shared" si="631"/>
        <v>0</v>
      </c>
      <c r="AR184" s="95">
        <f t="shared" si="631"/>
        <v>0</v>
      </c>
      <c r="AS184" s="95">
        <f t="shared" si="631"/>
        <v>0</v>
      </c>
      <c r="AT184" s="95">
        <f t="shared" si="631"/>
        <v>0</v>
      </c>
      <c r="AU184" s="95">
        <f t="shared" si="631"/>
        <v>0</v>
      </c>
      <c r="AV184" s="95">
        <f t="shared" si="631"/>
        <v>0</v>
      </c>
      <c r="AW184" s="95">
        <f t="shared" si="631"/>
        <v>0</v>
      </c>
      <c r="AX184" s="95">
        <f t="shared" si="631"/>
        <v>0</v>
      </c>
      <c r="AY184" s="95">
        <f t="shared" si="631"/>
        <v>0</v>
      </c>
      <c r="AZ184" s="95">
        <f t="shared" si="631"/>
        <v>0</v>
      </c>
      <c r="BA184" s="95">
        <f t="shared" si="631"/>
        <v>0</v>
      </c>
      <c r="BB184" s="95">
        <f t="shared" si="631"/>
        <v>0</v>
      </c>
      <c r="BC184" s="95">
        <f t="shared" si="631"/>
        <v>0</v>
      </c>
      <c r="BD184" s="95">
        <f t="shared" si="631"/>
        <v>0</v>
      </c>
      <c r="BE184" s="95">
        <f t="shared" si="631"/>
        <v>0</v>
      </c>
      <c r="BF184" s="95">
        <f t="shared" si="631"/>
        <v>0</v>
      </c>
      <c r="BG184" s="95">
        <f t="shared" si="631"/>
        <v>0</v>
      </c>
      <c r="BH184" s="95">
        <f t="shared" si="631"/>
        <v>0</v>
      </c>
      <c r="BI184" s="95">
        <f t="shared" si="631"/>
        <v>0</v>
      </c>
      <c r="BJ184" s="95">
        <f t="shared" si="631"/>
        <v>0</v>
      </c>
      <c r="BK184" s="95">
        <f t="shared" si="631"/>
        <v>0</v>
      </c>
      <c r="BL184" s="95">
        <f t="shared" si="631"/>
        <v>0</v>
      </c>
      <c r="BM184" s="95">
        <f t="shared" si="631"/>
        <v>0</v>
      </c>
      <c r="BN184" s="95">
        <f t="shared" si="631"/>
        <v>0</v>
      </c>
      <c r="BO184" s="95">
        <f t="shared" si="631"/>
        <v>0</v>
      </c>
      <c r="BP184" s="95">
        <f t="shared" si="631"/>
        <v>0</v>
      </c>
      <c r="BQ184" s="95">
        <f t="shared" si="631"/>
        <v>0</v>
      </c>
      <c r="BR184" s="95">
        <f t="shared" si="631"/>
        <v>0</v>
      </c>
      <c r="BS184" s="95">
        <f t="shared" si="631"/>
        <v>0</v>
      </c>
      <c r="BT184" s="95">
        <f t="shared" ref="BT184:BY184" si="632">(BT$14&gt;=$F$61)*(BT$14&lt;=$F$64)*1</f>
        <v>0</v>
      </c>
      <c r="BU184" s="95">
        <f t="shared" si="632"/>
        <v>0</v>
      </c>
      <c r="BV184" s="95">
        <f t="shared" si="632"/>
        <v>0</v>
      </c>
      <c r="BW184" s="95">
        <f t="shared" si="632"/>
        <v>0</v>
      </c>
      <c r="BX184" s="95">
        <f t="shared" si="632"/>
        <v>0</v>
      </c>
      <c r="BY184" s="95">
        <f t="shared" si="632"/>
        <v>0</v>
      </c>
    </row>
    <row r="185" spans="3:77" ht="13.5" customHeight="1" x14ac:dyDescent="0.4">
      <c r="E185" s="103" t="s">
        <v>184</v>
      </c>
      <c r="F185" s="104">
        <f>EOMONTH(F156,VLOOKUP(B153,$H$21:$T$25,4)+1)</f>
        <v>46326</v>
      </c>
    </row>
    <row r="186" spans="3:77" ht="13.5" customHeight="1" x14ac:dyDescent="0.4">
      <c r="E186" s="105" t="s">
        <v>185</v>
      </c>
      <c r="F186" s="120">
        <f>VLOOKUP(B153,$H$21:$T$25,7,0)</f>
        <v>25000</v>
      </c>
    </row>
    <row r="187" spans="3:77" ht="13.5" customHeight="1" x14ac:dyDescent="0.4">
      <c r="E187" s="105" t="s">
        <v>186</v>
      </c>
      <c r="F187" s="120">
        <f>VLOOKUP(B153,$H$21:$T$25,5,0)</f>
        <v>1</v>
      </c>
    </row>
    <row r="188" spans="3:77" ht="13.5" customHeight="1" x14ac:dyDescent="0.4">
      <c r="E188" s="105" t="s">
        <v>191</v>
      </c>
      <c r="F188" s="123">
        <f>EOMONTH(F185,F187-1)</f>
        <v>46326</v>
      </c>
    </row>
    <row r="189" spans="3:77" ht="13.5" customHeight="1" x14ac:dyDescent="0.4">
      <c r="E189" s="105" t="s">
        <v>187</v>
      </c>
      <c r="F189" s="120">
        <f>VLOOKUP(B153,$H$21:$T$25,6,0)</f>
        <v>1</v>
      </c>
    </row>
    <row r="190" spans="3:77" ht="13.5" customHeight="1" x14ac:dyDescent="0.4">
      <c r="E190" s="105" t="s">
        <v>72</v>
      </c>
      <c r="F190" s="120">
        <f>VLOOKUP(B153,$H$21:$T$25,3,0)</f>
        <v>2807</v>
      </c>
    </row>
    <row r="191" spans="3:77" ht="13.5" customHeight="1" x14ac:dyDescent="0.4">
      <c r="E191" s="105" t="s">
        <v>188</v>
      </c>
      <c r="F191" s="120">
        <f>VLOOKUP(B153,$H$21:$T$25,8,0)</f>
        <v>2000</v>
      </c>
    </row>
    <row r="192" spans="3:77" ht="13.5" customHeight="1" x14ac:dyDescent="0.4">
      <c r="E192" s="105" t="s">
        <v>76</v>
      </c>
      <c r="F192" s="120">
        <f>VLOOKUP(B153,$H$21:$T$25,11,0)</f>
        <v>421.04999999999995</v>
      </c>
    </row>
    <row r="193" spans="4:77" ht="13.5" customHeight="1" x14ac:dyDescent="0.4">
      <c r="E193" s="105" t="s">
        <v>189</v>
      </c>
      <c r="F193" s="121">
        <f>VLOOKUP(B153,$H$21:$T$25,9,0)</f>
        <v>0.01</v>
      </c>
    </row>
    <row r="194" spans="4:77" ht="13.5" customHeight="1" x14ac:dyDescent="0.4">
      <c r="E194" s="109" t="s">
        <v>190</v>
      </c>
      <c r="F194" s="122">
        <f>VLOOKUP(B153,$H$21:$T$25,10,0)</f>
        <v>0.01</v>
      </c>
    </row>
    <row r="195" spans="4:77" ht="13.5" customHeight="1" x14ac:dyDescent="0.4">
      <c r="D195" s="2" t="s">
        <v>162</v>
      </c>
    </row>
    <row r="196" spans="4:77" ht="13.5" customHeight="1" x14ac:dyDescent="0.4">
      <c r="E196" s="46" t="s">
        <v>163</v>
      </c>
      <c r="F196" s="47"/>
      <c r="G196" s="47"/>
      <c r="H196" s="47">
        <f>IF(H184=1,0,H178*$F186*H182)</f>
        <v>0</v>
      </c>
      <c r="I196" s="47">
        <f t="shared" ref="I196:BT196" si="633">IF(I184=1,0,I178*$F186*I182)</f>
        <v>0</v>
      </c>
      <c r="J196" s="47">
        <f t="shared" si="633"/>
        <v>0</v>
      </c>
      <c r="K196" s="47">
        <f t="shared" si="633"/>
        <v>0</v>
      </c>
      <c r="L196" s="47">
        <f t="shared" si="633"/>
        <v>0</v>
      </c>
      <c r="M196" s="47">
        <f t="shared" si="633"/>
        <v>0</v>
      </c>
      <c r="N196" s="47">
        <f t="shared" si="633"/>
        <v>0</v>
      </c>
      <c r="O196" s="47">
        <f t="shared" si="633"/>
        <v>0</v>
      </c>
      <c r="P196" s="47">
        <f t="shared" si="633"/>
        <v>0</v>
      </c>
      <c r="Q196" s="47">
        <f t="shared" si="633"/>
        <v>0</v>
      </c>
      <c r="R196" s="47">
        <f t="shared" si="633"/>
        <v>0</v>
      </c>
      <c r="S196" s="47">
        <f t="shared" si="633"/>
        <v>0</v>
      </c>
      <c r="T196" s="47">
        <f t="shared" si="633"/>
        <v>0</v>
      </c>
      <c r="U196" s="47">
        <f t="shared" si="633"/>
        <v>0</v>
      </c>
      <c r="V196" s="47">
        <f t="shared" si="633"/>
        <v>0</v>
      </c>
      <c r="W196" s="47">
        <f t="shared" si="633"/>
        <v>0</v>
      </c>
      <c r="X196" s="47">
        <f t="shared" si="633"/>
        <v>0</v>
      </c>
      <c r="Y196" s="47">
        <f t="shared" si="633"/>
        <v>0</v>
      </c>
      <c r="Z196" s="47">
        <f t="shared" si="633"/>
        <v>0</v>
      </c>
      <c r="AA196" s="47">
        <f t="shared" si="633"/>
        <v>0</v>
      </c>
      <c r="AB196" s="47">
        <f t="shared" si="633"/>
        <v>0</v>
      </c>
      <c r="AC196" s="47">
        <f t="shared" si="633"/>
        <v>0</v>
      </c>
      <c r="AD196" s="47">
        <f t="shared" si="633"/>
        <v>0</v>
      </c>
      <c r="AE196" s="47">
        <f t="shared" si="633"/>
        <v>0</v>
      </c>
      <c r="AF196" s="47">
        <f t="shared" si="633"/>
        <v>0</v>
      </c>
      <c r="AG196" s="47">
        <f t="shared" si="633"/>
        <v>0</v>
      </c>
      <c r="AH196" s="47">
        <f t="shared" si="633"/>
        <v>0</v>
      </c>
      <c r="AI196" s="47">
        <f t="shared" si="633"/>
        <v>0</v>
      </c>
      <c r="AJ196" s="47">
        <f t="shared" si="633"/>
        <v>0</v>
      </c>
      <c r="AK196" s="47">
        <f t="shared" si="633"/>
        <v>0</v>
      </c>
      <c r="AL196" s="47">
        <f t="shared" si="633"/>
        <v>0</v>
      </c>
      <c r="AM196" s="47">
        <f t="shared" si="633"/>
        <v>0</v>
      </c>
      <c r="AN196" s="47">
        <f t="shared" si="633"/>
        <v>25000</v>
      </c>
      <c r="AO196" s="47">
        <f t="shared" si="633"/>
        <v>25000</v>
      </c>
      <c r="AP196" s="47">
        <f t="shared" si="633"/>
        <v>25000</v>
      </c>
      <c r="AQ196" s="47">
        <f t="shared" si="633"/>
        <v>25000</v>
      </c>
      <c r="AR196" s="47">
        <f t="shared" si="633"/>
        <v>25000</v>
      </c>
      <c r="AS196" s="47">
        <f t="shared" si="633"/>
        <v>25000</v>
      </c>
      <c r="AT196" s="47">
        <f t="shared" si="633"/>
        <v>25000</v>
      </c>
      <c r="AU196" s="47">
        <f t="shared" si="633"/>
        <v>25000</v>
      </c>
      <c r="AV196" s="47">
        <f t="shared" si="633"/>
        <v>25000</v>
      </c>
      <c r="AW196" s="47">
        <f t="shared" si="633"/>
        <v>25000</v>
      </c>
      <c r="AX196" s="47">
        <f t="shared" si="633"/>
        <v>25000</v>
      </c>
      <c r="AY196" s="47">
        <f t="shared" si="633"/>
        <v>25250</v>
      </c>
      <c r="AZ196" s="47">
        <f t="shared" si="633"/>
        <v>25250</v>
      </c>
      <c r="BA196" s="47">
        <f t="shared" si="633"/>
        <v>25250</v>
      </c>
      <c r="BB196" s="47">
        <f t="shared" si="633"/>
        <v>25250</v>
      </c>
      <c r="BC196" s="47">
        <f t="shared" si="633"/>
        <v>25250</v>
      </c>
      <c r="BD196" s="47">
        <f t="shared" si="633"/>
        <v>25250</v>
      </c>
      <c r="BE196" s="47">
        <f t="shared" si="633"/>
        <v>25250</v>
      </c>
      <c r="BF196" s="47">
        <f t="shared" si="633"/>
        <v>25250</v>
      </c>
      <c r="BG196" s="47">
        <f t="shared" si="633"/>
        <v>25250</v>
      </c>
      <c r="BH196" s="47">
        <f t="shared" si="633"/>
        <v>25250</v>
      </c>
      <c r="BI196" s="47">
        <f t="shared" si="633"/>
        <v>25250</v>
      </c>
      <c r="BJ196" s="47">
        <f t="shared" si="633"/>
        <v>25250</v>
      </c>
      <c r="BK196" s="47">
        <f t="shared" si="633"/>
        <v>25502.5</v>
      </c>
      <c r="BL196" s="47">
        <f t="shared" si="633"/>
        <v>25502.5</v>
      </c>
      <c r="BM196" s="47">
        <f t="shared" si="633"/>
        <v>25502.5</v>
      </c>
      <c r="BN196" s="47">
        <f t="shared" si="633"/>
        <v>25502.5</v>
      </c>
      <c r="BO196" s="47">
        <f t="shared" si="633"/>
        <v>25502.5</v>
      </c>
      <c r="BP196" s="47">
        <f t="shared" si="633"/>
        <v>25502.5</v>
      </c>
      <c r="BQ196" s="47">
        <f t="shared" si="633"/>
        <v>0</v>
      </c>
      <c r="BR196" s="47">
        <f t="shared" si="633"/>
        <v>0</v>
      </c>
      <c r="BS196" s="47">
        <f t="shared" si="633"/>
        <v>0</v>
      </c>
      <c r="BT196" s="47">
        <f t="shared" si="633"/>
        <v>0</v>
      </c>
      <c r="BU196" s="47">
        <f t="shared" ref="BU196:BY196" si="634">IF(BU184=1,0,BU178*$F186*BU182)</f>
        <v>0</v>
      </c>
      <c r="BV196" s="47">
        <f t="shared" si="634"/>
        <v>0</v>
      </c>
      <c r="BW196" s="47">
        <f t="shared" si="634"/>
        <v>0</v>
      </c>
      <c r="BX196" s="47">
        <f t="shared" si="634"/>
        <v>0</v>
      </c>
      <c r="BY196" s="47">
        <f t="shared" si="634"/>
        <v>0</v>
      </c>
    </row>
    <row r="197" spans="4:77" ht="13.5" customHeight="1" x14ac:dyDescent="0.4">
      <c r="E197" s="44" t="s">
        <v>164</v>
      </c>
      <c r="F197" s="45"/>
      <c r="G197" s="45"/>
      <c r="H197" s="45">
        <f>H196*((12-$F$65)/12)</f>
        <v>0</v>
      </c>
      <c r="I197" s="45">
        <f t="shared" ref="I197" si="635">I196*((12-$F$65)/12)</f>
        <v>0</v>
      </c>
      <c r="J197" s="45">
        <f t="shared" ref="J197" si="636">J196*((12-$F$65)/12)</f>
        <v>0</v>
      </c>
      <c r="K197" s="45">
        <f t="shared" ref="K197" si="637">K196*((12-$F$65)/12)</f>
        <v>0</v>
      </c>
      <c r="L197" s="45">
        <f t="shared" ref="L197" si="638">L196*((12-$F$65)/12)</f>
        <v>0</v>
      </c>
      <c r="M197" s="45">
        <f t="shared" ref="M197" si="639">M196*((12-$F$65)/12)</f>
        <v>0</v>
      </c>
      <c r="N197" s="45">
        <f t="shared" ref="N197" si="640">N196*((12-$F$65)/12)</f>
        <v>0</v>
      </c>
      <c r="O197" s="45">
        <f t="shared" ref="O197" si="641">O196*((12-$F$65)/12)</f>
        <v>0</v>
      </c>
      <c r="P197" s="45">
        <f t="shared" ref="P197" si="642">P196*((12-$F$65)/12)</f>
        <v>0</v>
      </c>
      <c r="Q197" s="45">
        <f t="shared" ref="Q197" si="643">Q196*((12-$F$65)/12)</f>
        <v>0</v>
      </c>
      <c r="R197" s="45">
        <f t="shared" ref="R197" si="644">R196*((12-$F$65)/12)</f>
        <v>0</v>
      </c>
      <c r="S197" s="45">
        <f t="shared" ref="S197" si="645">S196*((12-$F$65)/12)</f>
        <v>0</v>
      </c>
      <c r="T197" s="45">
        <f t="shared" ref="T197" si="646">T196*((12-$F$65)/12)</f>
        <v>0</v>
      </c>
      <c r="U197" s="45">
        <f t="shared" ref="U197" si="647">U196*((12-$F$65)/12)</f>
        <v>0</v>
      </c>
      <c r="V197" s="45">
        <f t="shared" ref="V197" si="648">V196*((12-$F$65)/12)</f>
        <v>0</v>
      </c>
      <c r="W197" s="45">
        <f t="shared" ref="W197" si="649">W196*((12-$F$65)/12)</f>
        <v>0</v>
      </c>
      <c r="X197" s="45">
        <f t="shared" ref="X197" si="650">X196*((12-$F$65)/12)</f>
        <v>0</v>
      </c>
      <c r="Y197" s="45">
        <f t="shared" ref="Y197" si="651">Y196*((12-$F$65)/12)</f>
        <v>0</v>
      </c>
      <c r="Z197" s="45">
        <f t="shared" ref="Z197" si="652">Z196*((12-$F$65)/12)</f>
        <v>0</v>
      </c>
      <c r="AA197" s="45">
        <f t="shared" ref="AA197" si="653">AA196*((12-$F$65)/12)</f>
        <v>0</v>
      </c>
      <c r="AB197" s="45">
        <f t="shared" ref="AB197" si="654">AB196*((12-$F$65)/12)</f>
        <v>0</v>
      </c>
      <c r="AC197" s="45">
        <f t="shared" ref="AC197" si="655">AC196*((12-$F$65)/12)</f>
        <v>0</v>
      </c>
      <c r="AD197" s="45">
        <f t="shared" ref="AD197" si="656">AD196*((12-$F$65)/12)</f>
        <v>0</v>
      </c>
      <c r="AE197" s="45">
        <f t="shared" ref="AE197" si="657">AE196*((12-$F$65)/12)</f>
        <v>0</v>
      </c>
      <c r="AF197" s="45">
        <f t="shared" ref="AF197" si="658">AF196*((12-$F$65)/12)</f>
        <v>0</v>
      </c>
      <c r="AG197" s="45">
        <f t="shared" ref="AG197" si="659">AG196*((12-$F$65)/12)</f>
        <v>0</v>
      </c>
      <c r="AH197" s="45">
        <f t="shared" ref="AH197" si="660">AH196*((12-$F$65)/12)</f>
        <v>0</v>
      </c>
      <c r="AI197" s="45">
        <f t="shared" ref="AI197" si="661">AI196*((12-$F$65)/12)</f>
        <v>0</v>
      </c>
      <c r="AJ197" s="45">
        <f t="shared" ref="AJ197" si="662">AJ196*((12-$F$65)/12)</f>
        <v>0</v>
      </c>
      <c r="AK197" s="45">
        <f t="shared" ref="AK197" si="663">AK196*((12-$F$65)/12)</f>
        <v>0</v>
      </c>
      <c r="AL197" s="45">
        <f t="shared" ref="AL197" si="664">AL196*((12-$F$65)/12)</f>
        <v>0</v>
      </c>
      <c r="AM197" s="45">
        <f t="shared" ref="AM197" si="665">AM196*((12-$F$65)/12)</f>
        <v>0</v>
      </c>
      <c r="AN197" s="45">
        <f t="shared" ref="AN197" si="666">AN196*((12-$F$65)/12)</f>
        <v>22916.666666666664</v>
      </c>
      <c r="AO197" s="45">
        <f t="shared" ref="AO197" si="667">AO196*((12-$F$65)/12)</f>
        <v>22916.666666666664</v>
      </c>
      <c r="AP197" s="45">
        <f t="shared" ref="AP197" si="668">AP196*((12-$F$65)/12)</f>
        <v>22916.666666666664</v>
      </c>
      <c r="AQ197" s="45">
        <f t="shared" ref="AQ197" si="669">AQ196*((12-$F$65)/12)</f>
        <v>22916.666666666664</v>
      </c>
      <c r="AR197" s="45">
        <f t="shared" ref="AR197" si="670">AR196*((12-$F$65)/12)</f>
        <v>22916.666666666664</v>
      </c>
      <c r="AS197" s="45">
        <f t="shared" ref="AS197" si="671">AS196*((12-$F$65)/12)</f>
        <v>22916.666666666664</v>
      </c>
      <c r="AT197" s="45">
        <f t="shared" ref="AT197" si="672">AT196*((12-$F$65)/12)</f>
        <v>22916.666666666664</v>
      </c>
      <c r="AU197" s="45">
        <f t="shared" ref="AU197" si="673">AU196*((12-$F$65)/12)</f>
        <v>22916.666666666664</v>
      </c>
      <c r="AV197" s="45">
        <f t="shared" ref="AV197" si="674">AV196*((12-$F$65)/12)</f>
        <v>22916.666666666664</v>
      </c>
      <c r="AW197" s="45">
        <f t="shared" ref="AW197" si="675">AW196*((12-$F$65)/12)</f>
        <v>22916.666666666664</v>
      </c>
      <c r="AX197" s="45">
        <f t="shared" ref="AX197" si="676">AX196*((12-$F$65)/12)</f>
        <v>22916.666666666664</v>
      </c>
      <c r="AY197" s="45">
        <f t="shared" ref="AY197" si="677">AY196*((12-$F$65)/12)</f>
        <v>23145.833333333332</v>
      </c>
      <c r="AZ197" s="45">
        <f t="shared" ref="AZ197" si="678">AZ196*((12-$F$65)/12)</f>
        <v>23145.833333333332</v>
      </c>
      <c r="BA197" s="45">
        <f t="shared" ref="BA197" si="679">BA196*((12-$F$65)/12)</f>
        <v>23145.833333333332</v>
      </c>
      <c r="BB197" s="45">
        <f t="shared" ref="BB197" si="680">BB196*((12-$F$65)/12)</f>
        <v>23145.833333333332</v>
      </c>
      <c r="BC197" s="45">
        <f t="shared" ref="BC197" si="681">BC196*((12-$F$65)/12)</f>
        <v>23145.833333333332</v>
      </c>
      <c r="BD197" s="45">
        <f t="shared" ref="BD197" si="682">BD196*((12-$F$65)/12)</f>
        <v>23145.833333333332</v>
      </c>
      <c r="BE197" s="45">
        <f t="shared" ref="BE197" si="683">BE196*((12-$F$65)/12)</f>
        <v>23145.833333333332</v>
      </c>
      <c r="BF197" s="45">
        <f t="shared" ref="BF197" si="684">BF196*((12-$F$65)/12)</f>
        <v>23145.833333333332</v>
      </c>
      <c r="BG197" s="45">
        <f t="shared" ref="BG197" si="685">BG196*((12-$F$65)/12)</f>
        <v>23145.833333333332</v>
      </c>
      <c r="BH197" s="45">
        <f t="shared" ref="BH197" si="686">BH196*((12-$F$65)/12)</f>
        <v>23145.833333333332</v>
      </c>
      <c r="BI197" s="45">
        <f t="shared" ref="BI197" si="687">BI196*((12-$F$65)/12)</f>
        <v>23145.833333333332</v>
      </c>
      <c r="BJ197" s="45">
        <f t="shared" ref="BJ197" si="688">BJ196*((12-$F$65)/12)</f>
        <v>23145.833333333332</v>
      </c>
      <c r="BK197" s="45">
        <f t="shared" ref="BK197" si="689">BK196*((12-$F$65)/12)</f>
        <v>23377.291666666664</v>
      </c>
      <c r="BL197" s="45">
        <f t="shared" ref="BL197" si="690">BL196*((12-$F$65)/12)</f>
        <v>23377.291666666664</v>
      </c>
      <c r="BM197" s="45">
        <f t="shared" ref="BM197" si="691">BM196*((12-$F$65)/12)</f>
        <v>23377.291666666664</v>
      </c>
      <c r="BN197" s="45">
        <f t="shared" ref="BN197" si="692">BN196*((12-$F$65)/12)</f>
        <v>23377.291666666664</v>
      </c>
      <c r="BO197" s="45">
        <f t="shared" ref="BO197" si="693">BO196*((12-$F$65)/12)</f>
        <v>23377.291666666664</v>
      </c>
      <c r="BP197" s="45">
        <f t="shared" ref="BP197" si="694">BP196*((12-$F$65)/12)</f>
        <v>23377.291666666664</v>
      </c>
      <c r="BQ197" s="45">
        <f t="shared" ref="BQ197" si="695">BQ196*((12-$F$65)/12)</f>
        <v>0</v>
      </c>
      <c r="BR197" s="45">
        <f t="shared" ref="BR197" si="696">BR196*((12-$F$65)/12)</f>
        <v>0</v>
      </c>
      <c r="BS197" s="45">
        <f t="shared" ref="BS197" si="697">BS196*((12-$F$65)/12)</f>
        <v>0</v>
      </c>
      <c r="BT197" s="45">
        <f t="shared" ref="BT197" si="698">BT196*((12-$F$65)/12)</f>
        <v>0</v>
      </c>
      <c r="BU197" s="45">
        <f t="shared" ref="BU197" si="699">BU196*((12-$F$65)/12)</f>
        <v>0</v>
      </c>
      <c r="BV197" s="45">
        <f t="shared" ref="BV197" si="700">BV196*((12-$F$65)/12)</f>
        <v>0</v>
      </c>
      <c r="BW197" s="45">
        <f t="shared" ref="BW197" si="701">BW196*((12-$F$65)/12)</f>
        <v>0</v>
      </c>
      <c r="BX197" s="45">
        <f t="shared" ref="BX197" si="702">BX196*((12-$F$65)/12)</f>
        <v>0</v>
      </c>
      <c r="BY197" s="45">
        <f t="shared" ref="BY197" si="703">BY196*((12-$F$65)/12)</f>
        <v>0</v>
      </c>
    </row>
    <row r="198" spans="4:77" ht="13.5" customHeight="1" x14ac:dyDescent="0.4">
      <c r="D198" s="111" t="s">
        <v>165</v>
      </c>
      <c r="E198" s="111"/>
      <c r="F198" s="111"/>
      <c r="G198" s="111"/>
      <c r="H198" s="111">
        <f t="shared" ref="H198:AM198" si="704">H197*$F190/unit</f>
        <v>0</v>
      </c>
      <c r="I198" s="111">
        <f t="shared" si="704"/>
        <v>0</v>
      </c>
      <c r="J198" s="111">
        <f t="shared" si="704"/>
        <v>0</v>
      </c>
      <c r="K198" s="111">
        <f t="shared" si="704"/>
        <v>0</v>
      </c>
      <c r="L198" s="111">
        <f t="shared" si="704"/>
        <v>0</v>
      </c>
      <c r="M198" s="111">
        <f t="shared" si="704"/>
        <v>0</v>
      </c>
      <c r="N198" s="111">
        <f t="shared" si="704"/>
        <v>0</v>
      </c>
      <c r="O198" s="111">
        <f t="shared" si="704"/>
        <v>0</v>
      </c>
      <c r="P198" s="111">
        <f t="shared" si="704"/>
        <v>0</v>
      </c>
      <c r="Q198" s="111">
        <f t="shared" si="704"/>
        <v>0</v>
      </c>
      <c r="R198" s="111">
        <f t="shared" si="704"/>
        <v>0</v>
      </c>
      <c r="S198" s="111">
        <f t="shared" si="704"/>
        <v>0</v>
      </c>
      <c r="T198" s="111">
        <f t="shared" si="704"/>
        <v>0</v>
      </c>
      <c r="U198" s="111">
        <f t="shared" si="704"/>
        <v>0</v>
      </c>
      <c r="V198" s="111">
        <f t="shared" si="704"/>
        <v>0</v>
      </c>
      <c r="W198" s="111">
        <f t="shared" si="704"/>
        <v>0</v>
      </c>
      <c r="X198" s="111">
        <f t="shared" si="704"/>
        <v>0</v>
      </c>
      <c r="Y198" s="111">
        <f t="shared" si="704"/>
        <v>0</v>
      </c>
      <c r="Z198" s="111">
        <f t="shared" si="704"/>
        <v>0</v>
      </c>
      <c r="AA198" s="111">
        <f t="shared" si="704"/>
        <v>0</v>
      </c>
      <c r="AB198" s="111">
        <f t="shared" si="704"/>
        <v>0</v>
      </c>
      <c r="AC198" s="111">
        <f t="shared" si="704"/>
        <v>0</v>
      </c>
      <c r="AD198" s="111">
        <f t="shared" si="704"/>
        <v>0</v>
      </c>
      <c r="AE198" s="111">
        <f t="shared" si="704"/>
        <v>0</v>
      </c>
      <c r="AF198" s="111">
        <f t="shared" si="704"/>
        <v>0</v>
      </c>
      <c r="AG198" s="111">
        <f t="shared" si="704"/>
        <v>0</v>
      </c>
      <c r="AH198" s="111">
        <f t="shared" si="704"/>
        <v>0</v>
      </c>
      <c r="AI198" s="111">
        <f t="shared" si="704"/>
        <v>0</v>
      </c>
      <c r="AJ198" s="111">
        <f t="shared" si="704"/>
        <v>0</v>
      </c>
      <c r="AK198" s="111">
        <f t="shared" si="704"/>
        <v>0</v>
      </c>
      <c r="AL198" s="111">
        <f t="shared" si="704"/>
        <v>0</v>
      </c>
      <c r="AM198" s="111">
        <f t="shared" si="704"/>
        <v>0</v>
      </c>
      <c r="AN198" s="111">
        <f t="shared" ref="AN198:BS198" si="705">AN197*$F190/unit</f>
        <v>64.327083333333334</v>
      </c>
      <c r="AO198" s="111">
        <f t="shared" si="705"/>
        <v>64.327083333333334</v>
      </c>
      <c r="AP198" s="111">
        <f t="shared" si="705"/>
        <v>64.327083333333334</v>
      </c>
      <c r="AQ198" s="111">
        <f t="shared" si="705"/>
        <v>64.327083333333334</v>
      </c>
      <c r="AR198" s="111">
        <f t="shared" si="705"/>
        <v>64.327083333333334</v>
      </c>
      <c r="AS198" s="111">
        <f t="shared" si="705"/>
        <v>64.327083333333334</v>
      </c>
      <c r="AT198" s="111">
        <f t="shared" si="705"/>
        <v>64.327083333333334</v>
      </c>
      <c r="AU198" s="111">
        <f t="shared" si="705"/>
        <v>64.327083333333334</v>
      </c>
      <c r="AV198" s="111">
        <f t="shared" si="705"/>
        <v>64.327083333333334</v>
      </c>
      <c r="AW198" s="111">
        <f t="shared" si="705"/>
        <v>64.327083333333334</v>
      </c>
      <c r="AX198" s="111">
        <f t="shared" si="705"/>
        <v>64.327083333333334</v>
      </c>
      <c r="AY198" s="111">
        <f t="shared" si="705"/>
        <v>64.970354166666667</v>
      </c>
      <c r="AZ198" s="111">
        <f t="shared" si="705"/>
        <v>64.970354166666667</v>
      </c>
      <c r="BA198" s="111">
        <f t="shared" si="705"/>
        <v>64.970354166666667</v>
      </c>
      <c r="BB198" s="111">
        <f t="shared" si="705"/>
        <v>64.970354166666667</v>
      </c>
      <c r="BC198" s="111">
        <f t="shared" si="705"/>
        <v>64.970354166666667</v>
      </c>
      <c r="BD198" s="111">
        <f t="shared" si="705"/>
        <v>64.970354166666667</v>
      </c>
      <c r="BE198" s="111">
        <f t="shared" si="705"/>
        <v>64.970354166666667</v>
      </c>
      <c r="BF198" s="111">
        <f t="shared" si="705"/>
        <v>64.970354166666667</v>
      </c>
      <c r="BG198" s="111">
        <f t="shared" si="705"/>
        <v>64.970354166666667</v>
      </c>
      <c r="BH198" s="111">
        <f t="shared" si="705"/>
        <v>64.970354166666667</v>
      </c>
      <c r="BI198" s="111">
        <f t="shared" si="705"/>
        <v>64.970354166666667</v>
      </c>
      <c r="BJ198" s="111">
        <f t="shared" si="705"/>
        <v>64.970354166666667</v>
      </c>
      <c r="BK198" s="111">
        <f t="shared" si="705"/>
        <v>65.620057708333334</v>
      </c>
      <c r="BL198" s="111">
        <f t="shared" si="705"/>
        <v>65.620057708333334</v>
      </c>
      <c r="BM198" s="111">
        <f t="shared" si="705"/>
        <v>65.620057708333334</v>
      </c>
      <c r="BN198" s="111">
        <f t="shared" si="705"/>
        <v>65.620057708333334</v>
      </c>
      <c r="BO198" s="111">
        <f t="shared" si="705"/>
        <v>65.620057708333334</v>
      </c>
      <c r="BP198" s="111">
        <f t="shared" si="705"/>
        <v>65.620057708333334</v>
      </c>
      <c r="BQ198" s="111">
        <f t="shared" si="705"/>
        <v>0</v>
      </c>
      <c r="BR198" s="111">
        <f t="shared" si="705"/>
        <v>0</v>
      </c>
      <c r="BS198" s="111">
        <f t="shared" si="705"/>
        <v>0</v>
      </c>
      <c r="BT198" s="111">
        <f t="shared" ref="BT198:CY198" si="706">BT197*$F190/unit</f>
        <v>0</v>
      </c>
      <c r="BU198" s="111">
        <f t="shared" si="706"/>
        <v>0</v>
      </c>
      <c r="BV198" s="111">
        <f t="shared" si="706"/>
        <v>0</v>
      </c>
      <c r="BW198" s="111">
        <f t="shared" si="706"/>
        <v>0</v>
      </c>
      <c r="BX198" s="111">
        <f t="shared" si="706"/>
        <v>0</v>
      </c>
      <c r="BY198" s="111">
        <f t="shared" si="706"/>
        <v>0</v>
      </c>
    </row>
    <row r="200" spans="4:77" ht="13.5" customHeight="1" x14ac:dyDescent="0.4">
      <c r="D200" s="2" t="s">
        <v>166</v>
      </c>
    </row>
    <row r="201" spans="4:77" ht="13.5" customHeight="1" x14ac:dyDescent="0.4">
      <c r="E201" s="112" t="s">
        <v>167</v>
      </c>
      <c r="F201" s="49"/>
      <c r="G201" s="49"/>
      <c r="H201" s="49">
        <f>$F191*H183*H178</f>
        <v>0</v>
      </c>
      <c r="I201" s="49">
        <f t="shared" ref="I201:BT201" si="707">$F191*I183*I178</f>
        <v>0</v>
      </c>
      <c r="J201" s="49">
        <f t="shared" si="707"/>
        <v>0</v>
      </c>
      <c r="K201" s="49">
        <f t="shared" si="707"/>
        <v>0</v>
      </c>
      <c r="L201" s="49">
        <f t="shared" si="707"/>
        <v>0</v>
      </c>
      <c r="M201" s="49">
        <f t="shared" si="707"/>
        <v>0</v>
      </c>
      <c r="N201" s="49">
        <f t="shared" si="707"/>
        <v>0</v>
      </c>
      <c r="O201" s="49">
        <f t="shared" si="707"/>
        <v>0</v>
      </c>
      <c r="P201" s="49">
        <f t="shared" si="707"/>
        <v>0</v>
      </c>
      <c r="Q201" s="49">
        <f t="shared" si="707"/>
        <v>0</v>
      </c>
      <c r="R201" s="49">
        <f t="shared" si="707"/>
        <v>0</v>
      </c>
      <c r="S201" s="49">
        <f t="shared" si="707"/>
        <v>0</v>
      </c>
      <c r="T201" s="49">
        <f t="shared" si="707"/>
        <v>0</v>
      </c>
      <c r="U201" s="49">
        <f t="shared" si="707"/>
        <v>0</v>
      </c>
      <c r="V201" s="49">
        <f t="shared" si="707"/>
        <v>0</v>
      </c>
      <c r="W201" s="49">
        <f t="shared" si="707"/>
        <v>0</v>
      </c>
      <c r="X201" s="49">
        <f t="shared" si="707"/>
        <v>0</v>
      </c>
      <c r="Y201" s="49">
        <f t="shared" si="707"/>
        <v>0</v>
      </c>
      <c r="Z201" s="49">
        <f t="shared" si="707"/>
        <v>0</v>
      </c>
      <c r="AA201" s="49">
        <f t="shared" si="707"/>
        <v>0</v>
      </c>
      <c r="AB201" s="49">
        <f t="shared" si="707"/>
        <v>0</v>
      </c>
      <c r="AC201" s="49">
        <f t="shared" si="707"/>
        <v>0</v>
      </c>
      <c r="AD201" s="49">
        <f t="shared" si="707"/>
        <v>0</v>
      </c>
      <c r="AE201" s="49">
        <f t="shared" si="707"/>
        <v>0</v>
      </c>
      <c r="AF201" s="49">
        <f t="shared" si="707"/>
        <v>0</v>
      </c>
      <c r="AG201" s="49">
        <f t="shared" si="707"/>
        <v>0</v>
      </c>
      <c r="AH201" s="49">
        <f t="shared" si="707"/>
        <v>0</v>
      </c>
      <c r="AI201" s="49">
        <f t="shared" si="707"/>
        <v>0</v>
      </c>
      <c r="AJ201" s="49">
        <f t="shared" si="707"/>
        <v>0</v>
      </c>
      <c r="AK201" s="49">
        <f t="shared" si="707"/>
        <v>0</v>
      </c>
      <c r="AL201" s="49">
        <f t="shared" si="707"/>
        <v>0</v>
      </c>
      <c r="AM201" s="49">
        <f t="shared" si="707"/>
        <v>2000</v>
      </c>
      <c r="AN201" s="49">
        <f t="shared" si="707"/>
        <v>2000</v>
      </c>
      <c r="AO201" s="49">
        <f t="shared" si="707"/>
        <v>2000</v>
      </c>
      <c r="AP201" s="49">
        <f t="shared" si="707"/>
        <v>2000</v>
      </c>
      <c r="AQ201" s="49">
        <f t="shared" si="707"/>
        <v>2000</v>
      </c>
      <c r="AR201" s="49">
        <f t="shared" si="707"/>
        <v>2000</v>
      </c>
      <c r="AS201" s="49">
        <f t="shared" si="707"/>
        <v>2000</v>
      </c>
      <c r="AT201" s="49">
        <f t="shared" si="707"/>
        <v>2000</v>
      </c>
      <c r="AU201" s="49">
        <f t="shared" si="707"/>
        <v>2000</v>
      </c>
      <c r="AV201" s="49">
        <f t="shared" si="707"/>
        <v>2000</v>
      </c>
      <c r="AW201" s="49">
        <f t="shared" si="707"/>
        <v>2000</v>
      </c>
      <c r="AX201" s="49">
        <f t="shared" si="707"/>
        <v>2000</v>
      </c>
      <c r="AY201" s="49">
        <f t="shared" si="707"/>
        <v>2000</v>
      </c>
      <c r="AZ201" s="49">
        <f t="shared" si="707"/>
        <v>2000</v>
      </c>
      <c r="BA201" s="49">
        <f t="shared" si="707"/>
        <v>2000</v>
      </c>
      <c r="BB201" s="49">
        <f t="shared" si="707"/>
        <v>2000</v>
      </c>
      <c r="BC201" s="49">
        <f t="shared" si="707"/>
        <v>2000</v>
      </c>
      <c r="BD201" s="49">
        <f t="shared" si="707"/>
        <v>2000</v>
      </c>
      <c r="BE201" s="49">
        <f t="shared" si="707"/>
        <v>2000</v>
      </c>
      <c r="BF201" s="49">
        <f t="shared" si="707"/>
        <v>2000</v>
      </c>
      <c r="BG201" s="49">
        <f t="shared" si="707"/>
        <v>2000</v>
      </c>
      <c r="BH201" s="49">
        <f t="shared" si="707"/>
        <v>2000</v>
      </c>
      <c r="BI201" s="49">
        <f t="shared" si="707"/>
        <v>2000</v>
      </c>
      <c r="BJ201" s="49">
        <f t="shared" si="707"/>
        <v>2000</v>
      </c>
      <c r="BK201" s="49">
        <f t="shared" si="707"/>
        <v>2000</v>
      </c>
      <c r="BL201" s="49">
        <f t="shared" si="707"/>
        <v>2000</v>
      </c>
      <c r="BM201" s="49">
        <f t="shared" si="707"/>
        <v>2000</v>
      </c>
      <c r="BN201" s="49">
        <f t="shared" si="707"/>
        <v>2000</v>
      </c>
      <c r="BO201" s="49">
        <f t="shared" si="707"/>
        <v>2000</v>
      </c>
      <c r="BP201" s="49">
        <f t="shared" si="707"/>
        <v>2000</v>
      </c>
      <c r="BQ201" s="49">
        <f t="shared" si="707"/>
        <v>0</v>
      </c>
      <c r="BR201" s="49">
        <f t="shared" si="707"/>
        <v>0</v>
      </c>
      <c r="BS201" s="49">
        <f t="shared" si="707"/>
        <v>0</v>
      </c>
      <c r="BT201" s="49">
        <f t="shared" si="707"/>
        <v>0</v>
      </c>
      <c r="BU201" s="49">
        <f t="shared" ref="BU201:BY201" si="708">$F191*BU183*BU178</f>
        <v>0</v>
      </c>
      <c r="BV201" s="49">
        <f t="shared" si="708"/>
        <v>0</v>
      </c>
      <c r="BW201" s="49">
        <f t="shared" si="708"/>
        <v>0</v>
      </c>
      <c r="BX201" s="49">
        <f t="shared" si="708"/>
        <v>0</v>
      </c>
      <c r="BY201" s="49">
        <f t="shared" si="708"/>
        <v>0</v>
      </c>
    </row>
    <row r="202" spans="4:77" ht="13.5" customHeight="1" x14ac:dyDescent="0.4">
      <c r="D202" s="111" t="s">
        <v>168</v>
      </c>
      <c r="E202" s="111"/>
      <c r="F202" s="111"/>
      <c r="G202" s="111"/>
      <c r="H202" s="111">
        <f t="shared" ref="H202:AM202" si="709">H201*$F190/unit</f>
        <v>0</v>
      </c>
      <c r="I202" s="111">
        <f t="shared" si="709"/>
        <v>0</v>
      </c>
      <c r="J202" s="111">
        <f t="shared" si="709"/>
        <v>0</v>
      </c>
      <c r="K202" s="111">
        <f t="shared" si="709"/>
        <v>0</v>
      </c>
      <c r="L202" s="111">
        <f t="shared" si="709"/>
        <v>0</v>
      </c>
      <c r="M202" s="111">
        <f t="shared" si="709"/>
        <v>0</v>
      </c>
      <c r="N202" s="111">
        <f t="shared" si="709"/>
        <v>0</v>
      </c>
      <c r="O202" s="111">
        <f t="shared" si="709"/>
        <v>0</v>
      </c>
      <c r="P202" s="111">
        <f t="shared" si="709"/>
        <v>0</v>
      </c>
      <c r="Q202" s="111">
        <f t="shared" si="709"/>
        <v>0</v>
      </c>
      <c r="R202" s="111">
        <f t="shared" si="709"/>
        <v>0</v>
      </c>
      <c r="S202" s="111">
        <f t="shared" si="709"/>
        <v>0</v>
      </c>
      <c r="T202" s="111">
        <f t="shared" si="709"/>
        <v>0</v>
      </c>
      <c r="U202" s="111">
        <f t="shared" si="709"/>
        <v>0</v>
      </c>
      <c r="V202" s="111">
        <f t="shared" si="709"/>
        <v>0</v>
      </c>
      <c r="W202" s="111">
        <f t="shared" si="709"/>
        <v>0</v>
      </c>
      <c r="X202" s="111">
        <f t="shared" si="709"/>
        <v>0</v>
      </c>
      <c r="Y202" s="111">
        <f t="shared" si="709"/>
        <v>0</v>
      </c>
      <c r="Z202" s="111">
        <f t="shared" si="709"/>
        <v>0</v>
      </c>
      <c r="AA202" s="111">
        <f t="shared" si="709"/>
        <v>0</v>
      </c>
      <c r="AB202" s="111">
        <f t="shared" si="709"/>
        <v>0</v>
      </c>
      <c r="AC202" s="111">
        <f t="shared" si="709"/>
        <v>0</v>
      </c>
      <c r="AD202" s="111">
        <f t="shared" si="709"/>
        <v>0</v>
      </c>
      <c r="AE202" s="111">
        <f t="shared" si="709"/>
        <v>0</v>
      </c>
      <c r="AF202" s="111">
        <f t="shared" si="709"/>
        <v>0</v>
      </c>
      <c r="AG202" s="111">
        <f t="shared" si="709"/>
        <v>0</v>
      </c>
      <c r="AH202" s="111">
        <f t="shared" si="709"/>
        <v>0</v>
      </c>
      <c r="AI202" s="111">
        <f t="shared" si="709"/>
        <v>0</v>
      </c>
      <c r="AJ202" s="111">
        <f t="shared" si="709"/>
        <v>0</v>
      </c>
      <c r="AK202" s="111">
        <f t="shared" si="709"/>
        <v>0</v>
      </c>
      <c r="AL202" s="111">
        <f t="shared" si="709"/>
        <v>0</v>
      </c>
      <c r="AM202" s="111">
        <f t="shared" si="709"/>
        <v>5.6139999999999999</v>
      </c>
      <c r="AN202" s="111">
        <f t="shared" ref="AN202:BS202" si="710">AN201*$F190/unit</f>
        <v>5.6139999999999999</v>
      </c>
      <c r="AO202" s="111">
        <f t="shared" si="710"/>
        <v>5.6139999999999999</v>
      </c>
      <c r="AP202" s="111">
        <f t="shared" si="710"/>
        <v>5.6139999999999999</v>
      </c>
      <c r="AQ202" s="111">
        <f t="shared" si="710"/>
        <v>5.6139999999999999</v>
      </c>
      <c r="AR202" s="111">
        <f t="shared" si="710"/>
        <v>5.6139999999999999</v>
      </c>
      <c r="AS202" s="111">
        <f t="shared" si="710"/>
        <v>5.6139999999999999</v>
      </c>
      <c r="AT202" s="111">
        <f t="shared" si="710"/>
        <v>5.6139999999999999</v>
      </c>
      <c r="AU202" s="111">
        <f t="shared" si="710"/>
        <v>5.6139999999999999</v>
      </c>
      <c r="AV202" s="111">
        <f t="shared" si="710"/>
        <v>5.6139999999999999</v>
      </c>
      <c r="AW202" s="111">
        <f t="shared" si="710"/>
        <v>5.6139999999999999</v>
      </c>
      <c r="AX202" s="111">
        <f t="shared" si="710"/>
        <v>5.6139999999999999</v>
      </c>
      <c r="AY202" s="111">
        <f t="shared" si="710"/>
        <v>5.6139999999999999</v>
      </c>
      <c r="AZ202" s="111">
        <f t="shared" si="710"/>
        <v>5.6139999999999999</v>
      </c>
      <c r="BA202" s="111">
        <f t="shared" si="710"/>
        <v>5.6139999999999999</v>
      </c>
      <c r="BB202" s="111">
        <f t="shared" si="710"/>
        <v>5.6139999999999999</v>
      </c>
      <c r="BC202" s="111">
        <f t="shared" si="710"/>
        <v>5.6139999999999999</v>
      </c>
      <c r="BD202" s="111">
        <f t="shared" si="710"/>
        <v>5.6139999999999999</v>
      </c>
      <c r="BE202" s="111">
        <f t="shared" si="710"/>
        <v>5.6139999999999999</v>
      </c>
      <c r="BF202" s="111">
        <f t="shared" si="710"/>
        <v>5.6139999999999999</v>
      </c>
      <c r="BG202" s="111">
        <f t="shared" si="710"/>
        <v>5.6139999999999999</v>
      </c>
      <c r="BH202" s="111">
        <f t="shared" si="710"/>
        <v>5.6139999999999999</v>
      </c>
      <c r="BI202" s="111">
        <f t="shared" si="710"/>
        <v>5.6139999999999999</v>
      </c>
      <c r="BJ202" s="111">
        <f t="shared" si="710"/>
        <v>5.6139999999999999</v>
      </c>
      <c r="BK202" s="111">
        <f t="shared" si="710"/>
        <v>5.6139999999999999</v>
      </c>
      <c r="BL202" s="111">
        <f t="shared" si="710"/>
        <v>5.6139999999999999</v>
      </c>
      <c r="BM202" s="111">
        <f t="shared" si="710"/>
        <v>5.6139999999999999</v>
      </c>
      <c r="BN202" s="111">
        <f t="shared" si="710"/>
        <v>5.6139999999999999</v>
      </c>
      <c r="BO202" s="111">
        <f t="shared" si="710"/>
        <v>5.6139999999999999</v>
      </c>
      <c r="BP202" s="111">
        <f t="shared" si="710"/>
        <v>5.6139999999999999</v>
      </c>
      <c r="BQ202" s="111">
        <f t="shared" si="710"/>
        <v>0</v>
      </c>
      <c r="BR202" s="111">
        <f t="shared" si="710"/>
        <v>0</v>
      </c>
      <c r="BS202" s="111">
        <f t="shared" si="710"/>
        <v>0</v>
      </c>
      <c r="BT202" s="111">
        <f t="shared" ref="BT202:CY202" si="711">BT201*$F190/unit</f>
        <v>0</v>
      </c>
      <c r="BU202" s="111">
        <f t="shared" si="711"/>
        <v>0</v>
      </c>
      <c r="BV202" s="111">
        <f t="shared" si="711"/>
        <v>0</v>
      </c>
      <c r="BW202" s="111">
        <f t="shared" si="711"/>
        <v>0</v>
      </c>
      <c r="BX202" s="111">
        <f t="shared" si="711"/>
        <v>0</v>
      </c>
      <c r="BY202" s="111">
        <f t="shared" si="711"/>
        <v>0</v>
      </c>
    </row>
    <row r="204" spans="4:77" ht="13.5" customHeight="1" x14ac:dyDescent="0.4">
      <c r="D204" s="2" t="s">
        <v>169</v>
      </c>
    </row>
    <row r="205" spans="4:77" ht="13.5" customHeight="1" x14ac:dyDescent="0.4">
      <c r="E205" s="2" t="s">
        <v>170</v>
      </c>
      <c r="H205" s="2">
        <v>0</v>
      </c>
      <c r="I205" s="2">
        <f>H208</f>
        <v>0</v>
      </c>
      <c r="J205" s="2">
        <f t="shared" ref="J205" si="712">I208</f>
        <v>0</v>
      </c>
      <c r="K205" s="2">
        <f t="shared" ref="K205" si="713">J208</f>
        <v>0</v>
      </c>
      <c r="L205" s="2">
        <f t="shared" ref="L205" si="714">K208</f>
        <v>0</v>
      </c>
      <c r="M205" s="2">
        <f t="shared" ref="M205" si="715">L208</f>
        <v>0</v>
      </c>
      <c r="N205" s="2">
        <f t="shared" ref="N205" si="716">M208</f>
        <v>0</v>
      </c>
      <c r="O205" s="2">
        <f t="shared" ref="O205" si="717">N208</f>
        <v>0</v>
      </c>
      <c r="P205" s="2">
        <f t="shared" ref="P205" si="718">O208</f>
        <v>0</v>
      </c>
      <c r="Q205" s="2">
        <f t="shared" ref="Q205" si="719">P208</f>
        <v>0</v>
      </c>
      <c r="R205" s="2">
        <f t="shared" ref="R205" si="720">Q208</f>
        <v>0</v>
      </c>
      <c r="S205" s="2">
        <f t="shared" ref="S205" si="721">R208</f>
        <v>0</v>
      </c>
      <c r="T205" s="2">
        <f t="shared" ref="T205" si="722">S208</f>
        <v>0</v>
      </c>
      <c r="U205" s="2">
        <f t="shared" ref="U205" si="723">T208</f>
        <v>0</v>
      </c>
      <c r="V205" s="2">
        <f t="shared" ref="V205" si="724">U208</f>
        <v>0</v>
      </c>
      <c r="W205" s="2">
        <f t="shared" ref="W205" si="725">V208</f>
        <v>0</v>
      </c>
      <c r="X205" s="2">
        <f t="shared" ref="X205" si="726">W208</f>
        <v>0</v>
      </c>
      <c r="Y205" s="2">
        <f t="shared" ref="Y205" si="727">X208</f>
        <v>0</v>
      </c>
      <c r="Z205" s="2">
        <f t="shared" ref="Z205" si="728">Y208</f>
        <v>0</v>
      </c>
      <c r="AA205" s="2">
        <f t="shared" ref="AA205" si="729">Z208</f>
        <v>0</v>
      </c>
      <c r="AB205" s="2">
        <f t="shared" ref="AB205" si="730">AA208</f>
        <v>0</v>
      </c>
      <c r="AC205" s="2">
        <f t="shared" ref="AC205" si="731">AB208</f>
        <v>0</v>
      </c>
      <c r="AD205" s="2">
        <f t="shared" ref="AD205" si="732">AC208</f>
        <v>0</v>
      </c>
      <c r="AE205" s="2">
        <f t="shared" ref="AE205" si="733">AD208</f>
        <v>0</v>
      </c>
      <c r="AF205" s="2">
        <f t="shared" ref="AF205" si="734">AE208</f>
        <v>0</v>
      </c>
      <c r="AG205" s="2">
        <f t="shared" ref="AG205" si="735">AF208</f>
        <v>0</v>
      </c>
      <c r="AH205" s="2">
        <f t="shared" ref="AH205" si="736">AG208</f>
        <v>0</v>
      </c>
      <c r="AI205" s="2">
        <f t="shared" ref="AI205" si="737">AH208</f>
        <v>0</v>
      </c>
      <c r="AJ205" s="2">
        <f t="shared" ref="AJ205" si="738">AI208</f>
        <v>0</v>
      </c>
      <c r="AK205" s="2">
        <f t="shared" ref="AK205" si="739">AJ208</f>
        <v>0</v>
      </c>
      <c r="AL205" s="2">
        <f t="shared" ref="AL205" si="740">AK208</f>
        <v>0</v>
      </c>
      <c r="AM205" s="2">
        <f t="shared" ref="AM205" si="741">AL208</f>
        <v>0</v>
      </c>
      <c r="AN205" s="2">
        <f t="shared" ref="AN205" si="742">AM208</f>
        <v>421.04999999999995</v>
      </c>
      <c r="AO205" s="2">
        <f t="shared" ref="AO205" si="743">AN208</f>
        <v>421.04999999999995</v>
      </c>
      <c r="AP205" s="2">
        <f t="shared" ref="AP205" si="744">AO208</f>
        <v>421.04999999999995</v>
      </c>
      <c r="AQ205" s="2">
        <f t="shared" ref="AQ205" si="745">AP208</f>
        <v>421.04999999999995</v>
      </c>
      <c r="AR205" s="2">
        <f t="shared" ref="AR205" si="746">AQ208</f>
        <v>421.04999999999995</v>
      </c>
      <c r="AS205" s="2">
        <f t="shared" ref="AS205" si="747">AR208</f>
        <v>421.04999999999995</v>
      </c>
      <c r="AT205" s="2">
        <f t="shared" ref="AT205" si="748">AS208</f>
        <v>421.04999999999995</v>
      </c>
      <c r="AU205" s="2">
        <f t="shared" ref="AU205" si="749">AT208</f>
        <v>421.04999999999995</v>
      </c>
      <c r="AV205" s="2">
        <f t="shared" ref="AV205" si="750">AU208</f>
        <v>421.04999999999995</v>
      </c>
      <c r="AW205" s="2">
        <f t="shared" ref="AW205" si="751">AV208</f>
        <v>421.04999999999995</v>
      </c>
      <c r="AX205" s="2">
        <f t="shared" ref="AX205" si="752">AW208</f>
        <v>421.04999999999995</v>
      </c>
      <c r="AY205" s="2">
        <f t="shared" ref="AY205" si="753">AX208</f>
        <v>421.04999999999995</v>
      </c>
      <c r="AZ205" s="2">
        <f t="shared" ref="AZ205" si="754">AY208</f>
        <v>421.04999999999995</v>
      </c>
      <c r="BA205" s="2">
        <f t="shared" ref="BA205" si="755">AZ208</f>
        <v>421.04999999999995</v>
      </c>
      <c r="BB205" s="2">
        <f t="shared" ref="BB205" si="756">BA208</f>
        <v>421.04999999999995</v>
      </c>
      <c r="BC205" s="2">
        <f t="shared" ref="BC205" si="757">BB208</f>
        <v>421.04999999999995</v>
      </c>
      <c r="BD205" s="2">
        <f t="shared" ref="BD205" si="758">BC208</f>
        <v>421.04999999999995</v>
      </c>
      <c r="BE205" s="2">
        <f t="shared" ref="BE205" si="759">BD208</f>
        <v>421.04999999999995</v>
      </c>
      <c r="BF205" s="2">
        <f t="shared" ref="BF205" si="760">BE208</f>
        <v>421.04999999999995</v>
      </c>
      <c r="BG205" s="2">
        <f t="shared" ref="BG205" si="761">BF208</f>
        <v>421.04999999999995</v>
      </c>
      <c r="BH205" s="2">
        <f t="shared" ref="BH205" si="762">BG208</f>
        <v>421.04999999999995</v>
      </c>
      <c r="BI205" s="2">
        <f t="shared" ref="BI205" si="763">BH208</f>
        <v>421.04999999999995</v>
      </c>
      <c r="BJ205" s="2">
        <f t="shared" ref="BJ205" si="764">BI208</f>
        <v>421.04999999999995</v>
      </c>
      <c r="BK205" s="2">
        <f t="shared" ref="BK205" si="765">BJ208</f>
        <v>421.04999999999995</v>
      </c>
      <c r="BL205" s="2">
        <f t="shared" ref="BL205" si="766">BK208</f>
        <v>421.04999999999995</v>
      </c>
      <c r="BM205" s="2">
        <f t="shared" ref="BM205" si="767">BL208</f>
        <v>421.04999999999995</v>
      </c>
      <c r="BN205" s="2">
        <f t="shared" ref="BN205" si="768">BM208</f>
        <v>421.04999999999995</v>
      </c>
      <c r="BO205" s="2">
        <f t="shared" ref="BO205" si="769">BN208</f>
        <v>421.04999999999995</v>
      </c>
      <c r="BP205" s="2">
        <f t="shared" ref="BP205" si="770">BO208</f>
        <v>421.04999999999995</v>
      </c>
      <c r="BQ205" s="2">
        <f t="shared" ref="BQ205" si="771">BP208</f>
        <v>0</v>
      </c>
      <c r="BR205" s="2">
        <f t="shared" ref="BR205" si="772">BQ208</f>
        <v>0</v>
      </c>
      <c r="BS205" s="2">
        <f t="shared" ref="BS205" si="773">BR208</f>
        <v>0</v>
      </c>
      <c r="BT205" s="2">
        <f t="shared" ref="BT205" si="774">BS208</f>
        <v>0</v>
      </c>
      <c r="BU205" s="2">
        <f t="shared" ref="BU205" si="775">BT208</f>
        <v>0</v>
      </c>
      <c r="BV205" s="2">
        <f t="shared" ref="BV205" si="776">BU208</f>
        <v>0</v>
      </c>
      <c r="BW205" s="2">
        <f t="shared" ref="BW205" si="777">BV208</f>
        <v>0</v>
      </c>
      <c r="BX205" s="2">
        <f t="shared" ref="BX205" si="778">BW208</f>
        <v>0</v>
      </c>
      <c r="BY205" s="2">
        <f t="shared" ref="BY205" si="779">BX208</f>
        <v>0</v>
      </c>
    </row>
    <row r="206" spans="4:77" ht="13.5" customHeight="1" x14ac:dyDescent="0.4">
      <c r="E206" s="2" t="s">
        <v>171</v>
      </c>
      <c r="H206" s="2">
        <f>(H$14=$F185)*$F192</f>
        <v>0</v>
      </c>
      <c r="I206" s="2">
        <f t="shared" ref="I206:BT206" si="780">(I$14=$F185)*$F192</f>
        <v>0</v>
      </c>
      <c r="J206" s="2">
        <f t="shared" si="780"/>
        <v>0</v>
      </c>
      <c r="K206" s="2">
        <f t="shared" si="780"/>
        <v>0</v>
      </c>
      <c r="L206" s="2">
        <f t="shared" si="780"/>
        <v>0</v>
      </c>
      <c r="M206" s="2">
        <f t="shared" si="780"/>
        <v>0</v>
      </c>
      <c r="N206" s="2">
        <f t="shared" si="780"/>
        <v>0</v>
      </c>
      <c r="O206" s="2">
        <f t="shared" si="780"/>
        <v>0</v>
      </c>
      <c r="P206" s="2">
        <f t="shared" si="780"/>
        <v>0</v>
      </c>
      <c r="Q206" s="2">
        <f t="shared" si="780"/>
        <v>0</v>
      </c>
      <c r="R206" s="2">
        <f t="shared" si="780"/>
        <v>0</v>
      </c>
      <c r="S206" s="2">
        <f t="shared" si="780"/>
        <v>0</v>
      </c>
      <c r="T206" s="2">
        <f t="shared" si="780"/>
        <v>0</v>
      </c>
      <c r="U206" s="2">
        <f t="shared" si="780"/>
        <v>0</v>
      </c>
      <c r="V206" s="2">
        <f t="shared" si="780"/>
        <v>0</v>
      </c>
      <c r="W206" s="2">
        <f t="shared" si="780"/>
        <v>0</v>
      </c>
      <c r="X206" s="2">
        <f t="shared" si="780"/>
        <v>0</v>
      </c>
      <c r="Y206" s="2">
        <f t="shared" si="780"/>
        <v>0</v>
      </c>
      <c r="Z206" s="2">
        <f t="shared" si="780"/>
        <v>0</v>
      </c>
      <c r="AA206" s="2">
        <f t="shared" si="780"/>
        <v>0</v>
      </c>
      <c r="AB206" s="2">
        <f t="shared" si="780"/>
        <v>0</v>
      </c>
      <c r="AC206" s="2">
        <f t="shared" si="780"/>
        <v>0</v>
      </c>
      <c r="AD206" s="2">
        <f t="shared" si="780"/>
        <v>0</v>
      </c>
      <c r="AE206" s="2">
        <f t="shared" si="780"/>
        <v>0</v>
      </c>
      <c r="AF206" s="2">
        <f t="shared" si="780"/>
        <v>0</v>
      </c>
      <c r="AG206" s="2">
        <f t="shared" si="780"/>
        <v>0</v>
      </c>
      <c r="AH206" s="2">
        <f t="shared" si="780"/>
        <v>0</v>
      </c>
      <c r="AI206" s="2">
        <f t="shared" si="780"/>
        <v>0</v>
      </c>
      <c r="AJ206" s="2">
        <f t="shared" si="780"/>
        <v>0</v>
      </c>
      <c r="AK206" s="2">
        <f t="shared" si="780"/>
        <v>0</v>
      </c>
      <c r="AL206" s="2">
        <f t="shared" si="780"/>
        <v>0</v>
      </c>
      <c r="AM206" s="2">
        <f t="shared" si="780"/>
        <v>421.04999999999995</v>
      </c>
      <c r="AN206" s="2">
        <f t="shared" si="780"/>
        <v>0</v>
      </c>
      <c r="AO206" s="2">
        <f t="shared" si="780"/>
        <v>0</v>
      </c>
      <c r="AP206" s="2">
        <f t="shared" si="780"/>
        <v>0</v>
      </c>
      <c r="AQ206" s="2">
        <f t="shared" si="780"/>
        <v>0</v>
      </c>
      <c r="AR206" s="2">
        <f t="shared" si="780"/>
        <v>0</v>
      </c>
      <c r="AS206" s="2">
        <f t="shared" si="780"/>
        <v>0</v>
      </c>
      <c r="AT206" s="2">
        <f t="shared" si="780"/>
        <v>0</v>
      </c>
      <c r="AU206" s="2">
        <f t="shared" si="780"/>
        <v>0</v>
      </c>
      <c r="AV206" s="2">
        <f t="shared" si="780"/>
        <v>0</v>
      </c>
      <c r="AW206" s="2">
        <f t="shared" si="780"/>
        <v>0</v>
      </c>
      <c r="AX206" s="2">
        <f t="shared" si="780"/>
        <v>0</v>
      </c>
      <c r="AY206" s="2">
        <f t="shared" si="780"/>
        <v>0</v>
      </c>
      <c r="AZ206" s="2">
        <f t="shared" si="780"/>
        <v>0</v>
      </c>
      <c r="BA206" s="2">
        <f t="shared" si="780"/>
        <v>0</v>
      </c>
      <c r="BB206" s="2">
        <f t="shared" si="780"/>
        <v>0</v>
      </c>
      <c r="BC206" s="2">
        <f t="shared" si="780"/>
        <v>0</v>
      </c>
      <c r="BD206" s="2">
        <f t="shared" si="780"/>
        <v>0</v>
      </c>
      <c r="BE206" s="2">
        <f t="shared" si="780"/>
        <v>0</v>
      </c>
      <c r="BF206" s="2">
        <f t="shared" si="780"/>
        <v>0</v>
      </c>
      <c r="BG206" s="2">
        <f t="shared" si="780"/>
        <v>0</v>
      </c>
      <c r="BH206" s="2">
        <f t="shared" si="780"/>
        <v>0</v>
      </c>
      <c r="BI206" s="2">
        <f t="shared" si="780"/>
        <v>0</v>
      </c>
      <c r="BJ206" s="2">
        <f t="shared" si="780"/>
        <v>0</v>
      </c>
      <c r="BK206" s="2">
        <f t="shared" si="780"/>
        <v>0</v>
      </c>
      <c r="BL206" s="2">
        <f t="shared" si="780"/>
        <v>0</v>
      </c>
      <c r="BM206" s="2">
        <f t="shared" si="780"/>
        <v>0</v>
      </c>
      <c r="BN206" s="2">
        <f t="shared" si="780"/>
        <v>0</v>
      </c>
      <c r="BO206" s="2">
        <f t="shared" si="780"/>
        <v>0</v>
      </c>
      <c r="BP206" s="2">
        <f t="shared" si="780"/>
        <v>0</v>
      </c>
      <c r="BQ206" s="2">
        <f t="shared" si="780"/>
        <v>0</v>
      </c>
      <c r="BR206" s="2">
        <f t="shared" si="780"/>
        <v>0</v>
      </c>
      <c r="BS206" s="2">
        <f t="shared" si="780"/>
        <v>0</v>
      </c>
      <c r="BT206" s="2">
        <f t="shared" si="780"/>
        <v>0</v>
      </c>
      <c r="BU206" s="2">
        <f t="shared" ref="BU206:BY206" si="781">(BU$14=$F185)*$F192</f>
        <v>0</v>
      </c>
      <c r="BV206" s="2">
        <f t="shared" si="781"/>
        <v>0</v>
      </c>
      <c r="BW206" s="2">
        <f t="shared" si="781"/>
        <v>0</v>
      </c>
      <c r="BX206" s="2">
        <f t="shared" si="781"/>
        <v>0</v>
      </c>
      <c r="BY206" s="2">
        <f t="shared" si="781"/>
        <v>0</v>
      </c>
    </row>
    <row r="207" spans="4:77" ht="13.5" customHeight="1" x14ac:dyDescent="0.4">
      <c r="E207" s="45" t="s">
        <v>172</v>
      </c>
      <c r="F207" s="45"/>
      <c r="G207" s="45"/>
      <c r="H207" s="45">
        <f t="shared" ref="H207:AM207" si="782">(H$14=exit)*$F192*-1</f>
        <v>0</v>
      </c>
      <c r="I207" s="45">
        <f t="shared" si="782"/>
        <v>0</v>
      </c>
      <c r="J207" s="45">
        <f t="shared" si="782"/>
        <v>0</v>
      </c>
      <c r="K207" s="45">
        <f t="shared" si="782"/>
        <v>0</v>
      </c>
      <c r="L207" s="45">
        <f t="shared" si="782"/>
        <v>0</v>
      </c>
      <c r="M207" s="45">
        <f t="shared" si="782"/>
        <v>0</v>
      </c>
      <c r="N207" s="45">
        <f t="shared" si="782"/>
        <v>0</v>
      </c>
      <c r="O207" s="45">
        <f t="shared" si="782"/>
        <v>0</v>
      </c>
      <c r="P207" s="45">
        <f t="shared" si="782"/>
        <v>0</v>
      </c>
      <c r="Q207" s="45">
        <f t="shared" si="782"/>
        <v>0</v>
      </c>
      <c r="R207" s="45">
        <f t="shared" si="782"/>
        <v>0</v>
      </c>
      <c r="S207" s="45">
        <f t="shared" si="782"/>
        <v>0</v>
      </c>
      <c r="T207" s="45">
        <f t="shared" si="782"/>
        <v>0</v>
      </c>
      <c r="U207" s="45">
        <f t="shared" si="782"/>
        <v>0</v>
      </c>
      <c r="V207" s="45">
        <f t="shared" si="782"/>
        <v>0</v>
      </c>
      <c r="W207" s="45">
        <f t="shared" si="782"/>
        <v>0</v>
      </c>
      <c r="X207" s="45">
        <f t="shared" si="782"/>
        <v>0</v>
      </c>
      <c r="Y207" s="45">
        <f t="shared" si="782"/>
        <v>0</v>
      </c>
      <c r="Z207" s="45">
        <f t="shared" si="782"/>
        <v>0</v>
      </c>
      <c r="AA207" s="45">
        <f t="shared" si="782"/>
        <v>0</v>
      </c>
      <c r="AB207" s="45">
        <f t="shared" si="782"/>
        <v>0</v>
      </c>
      <c r="AC207" s="45">
        <f t="shared" si="782"/>
        <v>0</v>
      </c>
      <c r="AD207" s="45">
        <f t="shared" si="782"/>
        <v>0</v>
      </c>
      <c r="AE207" s="45">
        <f t="shared" si="782"/>
        <v>0</v>
      </c>
      <c r="AF207" s="45">
        <f t="shared" si="782"/>
        <v>0</v>
      </c>
      <c r="AG207" s="45">
        <f t="shared" si="782"/>
        <v>0</v>
      </c>
      <c r="AH207" s="45">
        <f t="shared" si="782"/>
        <v>0</v>
      </c>
      <c r="AI207" s="45">
        <f t="shared" si="782"/>
        <v>0</v>
      </c>
      <c r="AJ207" s="45">
        <f t="shared" si="782"/>
        <v>0</v>
      </c>
      <c r="AK207" s="45">
        <f t="shared" si="782"/>
        <v>0</v>
      </c>
      <c r="AL207" s="45">
        <f t="shared" si="782"/>
        <v>0</v>
      </c>
      <c r="AM207" s="45">
        <f t="shared" si="782"/>
        <v>0</v>
      </c>
      <c r="AN207" s="45">
        <f t="shared" ref="AN207:BS207" si="783">(AN$14=exit)*$F192*-1</f>
        <v>0</v>
      </c>
      <c r="AO207" s="45">
        <f t="shared" si="783"/>
        <v>0</v>
      </c>
      <c r="AP207" s="45">
        <f t="shared" si="783"/>
        <v>0</v>
      </c>
      <c r="AQ207" s="45">
        <f t="shared" si="783"/>
        <v>0</v>
      </c>
      <c r="AR207" s="45">
        <f t="shared" si="783"/>
        <v>0</v>
      </c>
      <c r="AS207" s="45">
        <f t="shared" si="783"/>
        <v>0</v>
      </c>
      <c r="AT207" s="45">
        <f t="shared" si="783"/>
        <v>0</v>
      </c>
      <c r="AU207" s="45">
        <f t="shared" si="783"/>
        <v>0</v>
      </c>
      <c r="AV207" s="45">
        <f t="shared" si="783"/>
        <v>0</v>
      </c>
      <c r="AW207" s="45">
        <f t="shared" si="783"/>
        <v>0</v>
      </c>
      <c r="AX207" s="45">
        <f t="shared" si="783"/>
        <v>0</v>
      </c>
      <c r="AY207" s="45">
        <f t="shared" si="783"/>
        <v>0</v>
      </c>
      <c r="AZ207" s="45">
        <f t="shared" si="783"/>
        <v>0</v>
      </c>
      <c r="BA207" s="45">
        <f t="shared" si="783"/>
        <v>0</v>
      </c>
      <c r="BB207" s="45">
        <f t="shared" si="783"/>
        <v>0</v>
      </c>
      <c r="BC207" s="45">
        <f t="shared" si="783"/>
        <v>0</v>
      </c>
      <c r="BD207" s="45">
        <f t="shared" si="783"/>
        <v>0</v>
      </c>
      <c r="BE207" s="45">
        <f t="shared" si="783"/>
        <v>0</v>
      </c>
      <c r="BF207" s="45">
        <f t="shared" si="783"/>
        <v>0</v>
      </c>
      <c r="BG207" s="45">
        <f t="shared" si="783"/>
        <v>0</v>
      </c>
      <c r="BH207" s="45">
        <f t="shared" si="783"/>
        <v>0</v>
      </c>
      <c r="BI207" s="45">
        <f t="shared" si="783"/>
        <v>0</v>
      </c>
      <c r="BJ207" s="45">
        <f t="shared" si="783"/>
        <v>0</v>
      </c>
      <c r="BK207" s="45">
        <f t="shared" si="783"/>
        <v>0</v>
      </c>
      <c r="BL207" s="45">
        <f t="shared" si="783"/>
        <v>0</v>
      </c>
      <c r="BM207" s="45">
        <f t="shared" si="783"/>
        <v>0</v>
      </c>
      <c r="BN207" s="45">
        <f t="shared" si="783"/>
        <v>0</v>
      </c>
      <c r="BO207" s="45">
        <f t="shared" si="783"/>
        <v>0</v>
      </c>
      <c r="BP207" s="45">
        <f t="shared" si="783"/>
        <v>-421.04999999999995</v>
      </c>
      <c r="BQ207" s="45">
        <f t="shared" si="783"/>
        <v>0</v>
      </c>
      <c r="BR207" s="45">
        <f t="shared" si="783"/>
        <v>0</v>
      </c>
      <c r="BS207" s="45">
        <f t="shared" si="783"/>
        <v>0</v>
      </c>
      <c r="BT207" s="45">
        <f t="shared" ref="BT207:BY207" si="784">(BT$14=exit)*$F192*-1</f>
        <v>0</v>
      </c>
      <c r="BU207" s="45">
        <f t="shared" si="784"/>
        <v>0</v>
      </c>
      <c r="BV207" s="45">
        <f t="shared" si="784"/>
        <v>0</v>
      </c>
      <c r="BW207" s="45">
        <f t="shared" si="784"/>
        <v>0</v>
      </c>
      <c r="BX207" s="45">
        <f t="shared" si="784"/>
        <v>0</v>
      </c>
      <c r="BY207" s="45">
        <f t="shared" si="784"/>
        <v>0</v>
      </c>
    </row>
    <row r="208" spans="4:77" ht="13.5" customHeight="1" x14ac:dyDescent="0.4">
      <c r="E208" s="2" t="s">
        <v>173</v>
      </c>
      <c r="H208" s="2">
        <f>SUM(H205:H207)</f>
        <v>0</v>
      </c>
      <c r="I208" s="2">
        <f t="shared" ref="I208:BT208" si="785">SUM(I205:I207)</f>
        <v>0</v>
      </c>
      <c r="J208" s="2">
        <f t="shared" si="785"/>
        <v>0</v>
      </c>
      <c r="K208" s="2">
        <f t="shared" si="785"/>
        <v>0</v>
      </c>
      <c r="L208" s="2">
        <f t="shared" si="785"/>
        <v>0</v>
      </c>
      <c r="M208" s="2">
        <f t="shared" si="785"/>
        <v>0</v>
      </c>
      <c r="N208" s="2">
        <f t="shared" si="785"/>
        <v>0</v>
      </c>
      <c r="O208" s="2">
        <f t="shared" si="785"/>
        <v>0</v>
      </c>
      <c r="P208" s="2">
        <f t="shared" si="785"/>
        <v>0</v>
      </c>
      <c r="Q208" s="2">
        <f t="shared" si="785"/>
        <v>0</v>
      </c>
      <c r="R208" s="2">
        <f t="shared" si="785"/>
        <v>0</v>
      </c>
      <c r="S208" s="2">
        <f t="shared" si="785"/>
        <v>0</v>
      </c>
      <c r="T208" s="2">
        <f t="shared" si="785"/>
        <v>0</v>
      </c>
      <c r="U208" s="2">
        <f t="shared" si="785"/>
        <v>0</v>
      </c>
      <c r="V208" s="2">
        <f t="shared" si="785"/>
        <v>0</v>
      </c>
      <c r="W208" s="2">
        <f t="shared" si="785"/>
        <v>0</v>
      </c>
      <c r="X208" s="2">
        <f t="shared" si="785"/>
        <v>0</v>
      </c>
      <c r="Y208" s="2">
        <f t="shared" si="785"/>
        <v>0</v>
      </c>
      <c r="Z208" s="2">
        <f t="shared" si="785"/>
        <v>0</v>
      </c>
      <c r="AA208" s="2">
        <f t="shared" si="785"/>
        <v>0</v>
      </c>
      <c r="AB208" s="2">
        <f t="shared" si="785"/>
        <v>0</v>
      </c>
      <c r="AC208" s="2">
        <f t="shared" si="785"/>
        <v>0</v>
      </c>
      <c r="AD208" s="2">
        <f t="shared" si="785"/>
        <v>0</v>
      </c>
      <c r="AE208" s="2">
        <f t="shared" si="785"/>
        <v>0</v>
      </c>
      <c r="AF208" s="2">
        <f t="shared" si="785"/>
        <v>0</v>
      </c>
      <c r="AG208" s="2">
        <f t="shared" si="785"/>
        <v>0</v>
      </c>
      <c r="AH208" s="2">
        <f t="shared" si="785"/>
        <v>0</v>
      </c>
      <c r="AI208" s="2">
        <f t="shared" si="785"/>
        <v>0</v>
      </c>
      <c r="AJ208" s="2">
        <f t="shared" si="785"/>
        <v>0</v>
      </c>
      <c r="AK208" s="2">
        <f t="shared" si="785"/>
        <v>0</v>
      </c>
      <c r="AL208" s="2">
        <f t="shared" si="785"/>
        <v>0</v>
      </c>
      <c r="AM208" s="2">
        <f t="shared" si="785"/>
        <v>421.04999999999995</v>
      </c>
      <c r="AN208" s="2">
        <f t="shared" si="785"/>
        <v>421.04999999999995</v>
      </c>
      <c r="AO208" s="2">
        <f t="shared" si="785"/>
        <v>421.04999999999995</v>
      </c>
      <c r="AP208" s="2">
        <f t="shared" si="785"/>
        <v>421.04999999999995</v>
      </c>
      <c r="AQ208" s="2">
        <f t="shared" si="785"/>
        <v>421.04999999999995</v>
      </c>
      <c r="AR208" s="2">
        <f t="shared" si="785"/>
        <v>421.04999999999995</v>
      </c>
      <c r="AS208" s="2">
        <f t="shared" si="785"/>
        <v>421.04999999999995</v>
      </c>
      <c r="AT208" s="2">
        <f t="shared" si="785"/>
        <v>421.04999999999995</v>
      </c>
      <c r="AU208" s="2">
        <f t="shared" si="785"/>
        <v>421.04999999999995</v>
      </c>
      <c r="AV208" s="2">
        <f t="shared" si="785"/>
        <v>421.04999999999995</v>
      </c>
      <c r="AW208" s="2">
        <f t="shared" si="785"/>
        <v>421.04999999999995</v>
      </c>
      <c r="AX208" s="2">
        <f t="shared" si="785"/>
        <v>421.04999999999995</v>
      </c>
      <c r="AY208" s="2">
        <f t="shared" si="785"/>
        <v>421.04999999999995</v>
      </c>
      <c r="AZ208" s="2">
        <f t="shared" si="785"/>
        <v>421.04999999999995</v>
      </c>
      <c r="BA208" s="2">
        <f t="shared" si="785"/>
        <v>421.04999999999995</v>
      </c>
      <c r="BB208" s="2">
        <f t="shared" si="785"/>
        <v>421.04999999999995</v>
      </c>
      <c r="BC208" s="2">
        <f t="shared" si="785"/>
        <v>421.04999999999995</v>
      </c>
      <c r="BD208" s="2">
        <f t="shared" si="785"/>
        <v>421.04999999999995</v>
      </c>
      <c r="BE208" s="2">
        <f t="shared" si="785"/>
        <v>421.04999999999995</v>
      </c>
      <c r="BF208" s="2">
        <f t="shared" si="785"/>
        <v>421.04999999999995</v>
      </c>
      <c r="BG208" s="2">
        <f t="shared" si="785"/>
        <v>421.04999999999995</v>
      </c>
      <c r="BH208" s="2">
        <f t="shared" si="785"/>
        <v>421.04999999999995</v>
      </c>
      <c r="BI208" s="2">
        <f t="shared" si="785"/>
        <v>421.04999999999995</v>
      </c>
      <c r="BJ208" s="2">
        <f t="shared" si="785"/>
        <v>421.04999999999995</v>
      </c>
      <c r="BK208" s="2">
        <f t="shared" si="785"/>
        <v>421.04999999999995</v>
      </c>
      <c r="BL208" s="2">
        <f t="shared" si="785"/>
        <v>421.04999999999995</v>
      </c>
      <c r="BM208" s="2">
        <f t="shared" si="785"/>
        <v>421.04999999999995</v>
      </c>
      <c r="BN208" s="2">
        <f t="shared" si="785"/>
        <v>421.04999999999995</v>
      </c>
      <c r="BO208" s="2">
        <f t="shared" si="785"/>
        <v>421.04999999999995</v>
      </c>
      <c r="BP208" s="2">
        <f t="shared" si="785"/>
        <v>0</v>
      </c>
      <c r="BQ208" s="2">
        <f t="shared" si="785"/>
        <v>0</v>
      </c>
      <c r="BR208" s="2">
        <f t="shared" si="785"/>
        <v>0</v>
      </c>
      <c r="BS208" s="2">
        <f t="shared" si="785"/>
        <v>0</v>
      </c>
      <c r="BT208" s="2">
        <f t="shared" si="785"/>
        <v>0</v>
      </c>
      <c r="BU208" s="2">
        <f t="shared" ref="BU208:BY208" si="786">SUM(BU205:BU207)</f>
        <v>0</v>
      </c>
      <c r="BV208" s="2">
        <f t="shared" si="786"/>
        <v>0</v>
      </c>
      <c r="BW208" s="2">
        <f t="shared" si="786"/>
        <v>0</v>
      </c>
      <c r="BX208" s="2">
        <f t="shared" si="786"/>
        <v>0</v>
      </c>
      <c r="BY208" s="2">
        <f t="shared" si="786"/>
        <v>0</v>
      </c>
    </row>
    <row r="210" spans="2:77" ht="13.5" customHeight="1" x14ac:dyDescent="0.4">
      <c r="C210" s="4" t="s">
        <v>199</v>
      </c>
    </row>
    <row r="211" spans="2:77" ht="13.5" customHeight="1" x14ac:dyDescent="0.4">
      <c r="D211" s="126" t="str">
        <f>CONCATENATE($B153," 임대료수입 합계")</f>
        <v>지상1층 임대료수입 합계</v>
      </c>
      <c r="E211" s="126"/>
      <c r="F211" s="126"/>
      <c r="G211" s="126"/>
      <c r="H211" s="126">
        <f>H165+H198</f>
        <v>61.753999999999998</v>
      </c>
      <c r="I211" s="126">
        <f t="shared" ref="I211:BT211" si="787">I165+I198</f>
        <v>61.753999999999998</v>
      </c>
      <c r="J211" s="126">
        <f t="shared" si="787"/>
        <v>61.753999999999998</v>
      </c>
      <c r="K211" s="126">
        <f t="shared" si="787"/>
        <v>61.753999999999998</v>
      </c>
      <c r="L211" s="126">
        <f t="shared" si="787"/>
        <v>61.753999999999998</v>
      </c>
      <c r="M211" s="126">
        <f t="shared" si="787"/>
        <v>61.753999999999998</v>
      </c>
      <c r="N211" s="126">
        <f t="shared" si="787"/>
        <v>61.753999999999998</v>
      </c>
      <c r="O211" s="126">
        <f t="shared" si="787"/>
        <v>61.753999999999998</v>
      </c>
      <c r="P211" s="126">
        <f t="shared" si="787"/>
        <v>61.753999999999998</v>
      </c>
      <c r="Q211" s="126">
        <f t="shared" si="787"/>
        <v>61.753999999999998</v>
      </c>
      <c r="R211" s="126">
        <f t="shared" si="787"/>
        <v>61.753999999999998</v>
      </c>
      <c r="S211" s="126">
        <f t="shared" si="787"/>
        <v>61.753999999999998</v>
      </c>
      <c r="T211" s="126">
        <f t="shared" si="787"/>
        <v>61.753999999999998</v>
      </c>
      <c r="U211" s="126">
        <f t="shared" si="787"/>
        <v>61.753999999999998</v>
      </c>
      <c r="V211" s="126">
        <f t="shared" si="787"/>
        <v>61.753999999999998</v>
      </c>
      <c r="W211" s="126">
        <f t="shared" si="787"/>
        <v>61.753999999999998</v>
      </c>
      <c r="X211" s="126">
        <f t="shared" si="787"/>
        <v>61.753999999999998</v>
      </c>
      <c r="Y211" s="126">
        <f t="shared" si="787"/>
        <v>61.753999999999998</v>
      </c>
      <c r="Z211" s="126">
        <f t="shared" si="787"/>
        <v>61.753999999999998</v>
      </c>
      <c r="AA211" s="126">
        <f t="shared" si="787"/>
        <v>61.753999999999998</v>
      </c>
      <c r="AB211" s="126">
        <f t="shared" si="787"/>
        <v>61.753999999999998</v>
      </c>
      <c r="AC211" s="126">
        <f t="shared" si="787"/>
        <v>61.753999999999998</v>
      </c>
      <c r="AD211" s="126">
        <f t="shared" si="787"/>
        <v>61.753999999999998</v>
      </c>
      <c r="AE211" s="126">
        <f t="shared" si="787"/>
        <v>61.753999999999998</v>
      </c>
      <c r="AF211" s="126">
        <f t="shared" si="787"/>
        <v>61.753999999999998</v>
      </c>
      <c r="AG211" s="126">
        <f t="shared" si="787"/>
        <v>61.753999999999998</v>
      </c>
      <c r="AH211" s="126">
        <f t="shared" si="787"/>
        <v>61.753999999999998</v>
      </c>
      <c r="AI211" s="126">
        <f t="shared" si="787"/>
        <v>61.753999999999998</v>
      </c>
      <c r="AJ211" s="126">
        <f t="shared" si="787"/>
        <v>61.753999999999998</v>
      </c>
      <c r="AK211" s="126">
        <f t="shared" si="787"/>
        <v>61.753999999999998</v>
      </c>
      <c r="AL211" s="126">
        <f t="shared" si="787"/>
        <v>0</v>
      </c>
      <c r="AM211" s="126">
        <f t="shared" si="787"/>
        <v>0</v>
      </c>
      <c r="AN211" s="126">
        <f t="shared" si="787"/>
        <v>64.327083333333334</v>
      </c>
      <c r="AO211" s="126">
        <f t="shared" si="787"/>
        <v>64.327083333333334</v>
      </c>
      <c r="AP211" s="126">
        <f t="shared" si="787"/>
        <v>64.327083333333334</v>
      </c>
      <c r="AQ211" s="126">
        <f t="shared" si="787"/>
        <v>64.327083333333334</v>
      </c>
      <c r="AR211" s="126">
        <f t="shared" si="787"/>
        <v>64.327083333333334</v>
      </c>
      <c r="AS211" s="126">
        <f t="shared" si="787"/>
        <v>64.327083333333334</v>
      </c>
      <c r="AT211" s="126">
        <f t="shared" si="787"/>
        <v>64.327083333333334</v>
      </c>
      <c r="AU211" s="126">
        <f t="shared" si="787"/>
        <v>64.327083333333334</v>
      </c>
      <c r="AV211" s="126">
        <f t="shared" si="787"/>
        <v>64.327083333333334</v>
      </c>
      <c r="AW211" s="126">
        <f t="shared" si="787"/>
        <v>64.327083333333334</v>
      </c>
      <c r="AX211" s="126">
        <f t="shared" si="787"/>
        <v>64.327083333333334</v>
      </c>
      <c r="AY211" s="126">
        <f t="shared" si="787"/>
        <v>64.970354166666667</v>
      </c>
      <c r="AZ211" s="126">
        <f t="shared" si="787"/>
        <v>64.970354166666667</v>
      </c>
      <c r="BA211" s="126">
        <f t="shared" si="787"/>
        <v>64.970354166666667</v>
      </c>
      <c r="BB211" s="126">
        <f t="shared" si="787"/>
        <v>64.970354166666667</v>
      </c>
      <c r="BC211" s="126">
        <f t="shared" si="787"/>
        <v>64.970354166666667</v>
      </c>
      <c r="BD211" s="126">
        <f t="shared" si="787"/>
        <v>64.970354166666667</v>
      </c>
      <c r="BE211" s="126">
        <f t="shared" si="787"/>
        <v>64.970354166666667</v>
      </c>
      <c r="BF211" s="126">
        <f t="shared" si="787"/>
        <v>64.970354166666667</v>
      </c>
      <c r="BG211" s="126">
        <f t="shared" si="787"/>
        <v>64.970354166666667</v>
      </c>
      <c r="BH211" s="126">
        <f t="shared" si="787"/>
        <v>64.970354166666667</v>
      </c>
      <c r="BI211" s="126">
        <f t="shared" si="787"/>
        <v>64.970354166666667</v>
      </c>
      <c r="BJ211" s="126">
        <f t="shared" si="787"/>
        <v>64.970354166666667</v>
      </c>
      <c r="BK211" s="126">
        <f t="shared" si="787"/>
        <v>65.620057708333334</v>
      </c>
      <c r="BL211" s="126">
        <f t="shared" si="787"/>
        <v>65.620057708333334</v>
      </c>
      <c r="BM211" s="126">
        <f t="shared" si="787"/>
        <v>65.620057708333334</v>
      </c>
      <c r="BN211" s="126">
        <f t="shared" si="787"/>
        <v>65.620057708333334</v>
      </c>
      <c r="BO211" s="126">
        <f t="shared" si="787"/>
        <v>65.620057708333334</v>
      </c>
      <c r="BP211" s="126">
        <f t="shared" si="787"/>
        <v>65.620057708333334</v>
      </c>
      <c r="BQ211" s="126">
        <f t="shared" si="787"/>
        <v>0</v>
      </c>
      <c r="BR211" s="126">
        <f t="shared" si="787"/>
        <v>0</v>
      </c>
      <c r="BS211" s="126">
        <f t="shared" si="787"/>
        <v>0</v>
      </c>
      <c r="BT211" s="126">
        <f t="shared" si="787"/>
        <v>0</v>
      </c>
      <c r="BU211" s="126">
        <f t="shared" ref="BU211:BY211" si="788">BU165+BU198</f>
        <v>0</v>
      </c>
      <c r="BV211" s="126">
        <f t="shared" si="788"/>
        <v>0</v>
      </c>
      <c r="BW211" s="126">
        <f t="shared" si="788"/>
        <v>0</v>
      </c>
      <c r="BX211" s="126">
        <f t="shared" si="788"/>
        <v>0</v>
      </c>
      <c r="BY211" s="126">
        <f t="shared" si="788"/>
        <v>0</v>
      </c>
    </row>
    <row r="212" spans="2:77" ht="13.5" customHeight="1" x14ac:dyDescent="0.4">
      <c r="D212" s="127" t="str">
        <f>CONCATENATE($B153," 관리비수입 합계")</f>
        <v>지상1층 관리비수입 합계</v>
      </c>
      <c r="E212" s="127"/>
      <c r="F212" s="127"/>
      <c r="G212" s="127"/>
      <c r="H212" s="127">
        <f>H169+H202</f>
        <v>5.6139999999999999</v>
      </c>
      <c r="I212" s="127">
        <f t="shared" ref="I212:BT212" si="789">I169+I202</f>
        <v>5.6139999999999999</v>
      </c>
      <c r="J212" s="127">
        <f t="shared" si="789"/>
        <v>5.6139999999999999</v>
      </c>
      <c r="K212" s="127">
        <f t="shared" si="789"/>
        <v>5.6139999999999999</v>
      </c>
      <c r="L212" s="127">
        <f t="shared" si="789"/>
        <v>5.6139999999999999</v>
      </c>
      <c r="M212" s="127">
        <f t="shared" si="789"/>
        <v>5.6139999999999999</v>
      </c>
      <c r="N212" s="127">
        <f t="shared" si="789"/>
        <v>5.6139999999999999</v>
      </c>
      <c r="O212" s="127">
        <f t="shared" si="789"/>
        <v>5.6139999999999999</v>
      </c>
      <c r="P212" s="127">
        <f t="shared" si="789"/>
        <v>5.6139999999999999</v>
      </c>
      <c r="Q212" s="127">
        <f t="shared" si="789"/>
        <v>5.6139999999999999</v>
      </c>
      <c r="R212" s="127">
        <f t="shared" si="789"/>
        <v>5.6139999999999999</v>
      </c>
      <c r="S212" s="127">
        <f t="shared" si="789"/>
        <v>5.6139999999999999</v>
      </c>
      <c r="T212" s="127">
        <f t="shared" si="789"/>
        <v>5.6139999999999999</v>
      </c>
      <c r="U212" s="127">
        <f t="shared" si="789"/>
        <v>5.6139999999999999</v>
      </c>
      <c r="V212" s="127">
        <f t="shared" si="789"/>
        <v>5.6139999999999999</v>
      </c>
      <c r="W212" s="127">
        <f t="shared" si="789"/>
        <v>5.6139999999999999</v>
      </c>
      <c r="X212" s="127">
        <f t="shared" si="789"/>
        <v>5.6139999999999999</v>
      </c>
      <c r="Y212" s="127">
        <f t="shared" si="789"/>
        <v>5.6139999999999999</v>
      </c>
      <c r="Z212" s="127">
        <f t="shared" si="789"/>
        <v>5.6139999999999999</v>
      </c>
      <c r="AA212" s="127">
        <f t="shared" si="789"/>
        <v>5.6139999999999999</v>
      </c>
      <c r="AB212" s="127">
        <f t="shared" si="789"/>
        <v>5.6139999999999999</v>
      </c>
      <c r="AC212" s="127">
        <f t="shared" si="789"/>
        <v>5.6139999999999999</v>
      </c>
      <c r="AD212" s="127">
        <f t="shared" si="789"/>
        <v>5.6139999999999999</v>
      </c>
      <c r="AE212" s="127">
        <f t="shared" si="789"/>
        <v>5.6139999999999999</v>
      </c>
      <c r="AF212" s="127">
        <f t="shared" si="789"/>
        <v>5.6139999999999999</v>
      </c>
      <c r="AG212" s="127">
        <f t="shared" si="789"/>
        <v>5.6139999999999999</v>
      </c>
      <c r="AH212" s="127">
        <f t="shared" si="789"/>
        <v>5.6139999999999999</v>
      </c>
      <c r="AI212" s="127">
        <f t="shared" si="789"/>
        <v>5.6139999999999999</v>
      </c>
      <c r="AJ212" s="127">
        <f t="shared" si="789"/>
        <v>5.6139999999999999</v>
      </c>
      <c r="AK212" s="127">
        <f t="shared" si="789"/>
        <v>5.6139999999999999</v>
      </c>
      <c r="AL212" s="127">
        <f t="shared" si="789"/>
        <v>0</v>
      </c>
      <c r="AM212" s="127">
        <f t="shared" si="789"/>
        <v>5.6139999999999999</v>
      </c>
      <c r="AN212" s="127">
        <f t="shared" si="789"/>
        <v>5.6139999999999999</v>
      </c>
      <c r="AO212" s="127">
        <f t="shared" si="789"/>
        <v>5.6139999999999999</v>
      </c>
      <c r="AP212" s="127">
        <f t="shared" si="789"/>
        <v>5.6139999999999999</v>
      </c>
      <c r="AQ212" s="127">
        <f t="shared" si="789"/>
        <v>5.6139999999999999</v>
      </c>
      <c r="AR212" s="127">
        <f t="shared" si="789"/>
        <v>5.6139999999999999</v>
      </c>
      <c r="AS212" s="127">
        <f t="shared" si="789"/>
        <v>5.6139999999999999</v>
      </c>
      <c r="AT212" s="127">
        <f t="shared" si="789"/>
        <v>5.6139999999999999</v>
      </c>
      <c r="AU212" s="127">
        <f t="shared" si="789"/>
        <v>5.6139999999999999</v>
      </c>
      <c r="AV212" s="127">
        <f t="shared" si="789"/>
        <v>5.6139999999999999</v>
      </c>
      <c r="AW212" s="127">
        <f t="shared" si="789"/>
        <v>5.6139999999999999</v>
      </c>
      <c r="AX212" s="127">
        <f t="shared" si="789"/>
        <v>5.6139999999999999</v>
      </c>
      <c r="AY212" s="127">
        <f t="shared" si="789"/>
        <v>5.6139999999999999</v>
      </c>
      <c r="AZ212" s="127">
        <f t="shared" si="789"/>
        <v>5.6139999999999999</v>
      </c>
      <c r="BA212" s="127">
        <f t="shared" si="789"/>
        <v>5.6139999999999999</v>
      </c>
      <c r="BB212" s="127">
        <f t="shared" si="789"/>
        <v>5.6139999999999999</v>
      </c>
      <c r="BC212" s="127">
        <f t="shared" si="789"/>
        <v>5.6139999999999999</v>
      </c>
      <c r="BD212" s="127">
        <f t="shared" si="789"/>
        <v>5.6139999999999999</v>
      </c>
      <c r="BE212" s="127">
        <f t="shared" si="789"/>
        <v>5.6139999999999999</v>
      </c>
      <c r="BF212" s="127">
        <f t="shared" si="789"/>
        <v>5.6139999999999999</v>
      </c>
      <c r="BG212" s="127">
        <f t="shared" si="789"/>
        <v>5.6139999999999999</v>
      </c>
      <c r="BH212" s="127">
        <f t="shared" si="789"/>
        <v>5.6139999999999999</v>
      </c>
      <c r="BI212" s="127">
        <f t="shared" si="789"/>
        <v>5.6139999999999999</v>
      </c>
      <c r="BJ212" s="127">
        <f t="shared" si="789"/>
        <v>5.6139999999999999</v>
      </c>
      <c r="BK212" s="127">
        <f t="shared" si="789"/>
        <v>5.6139999999999999</v>
      </c>
      <c r="BL212" s="127">
        <f t="shared" si="789"/>
        <v>5.6139999999999999</v>
      </c>
      <c r="BM212" s="127">
        <f t="shared" si="789"/>
        <v>5.6139999999999999</v>
      </c>
      <c r="BN212" s="127">
        <f t="shared" si="789"/>
        <v>5.6139999999999999</v>
      </c>
      <c r="BO212" s="127">
        <f t="shared" si="789"/>
        <v>5.6139999999999999</v>
      </c>
      <c r="BP212" s="127">
        <f t="shared" si="789"/>
        <v>5.6139999999999999</v>
      </c>
      <c r="BQ212" s="127">
        <f t="shared" si="789"/>
        <v>0</v>
      </c>
      <c r="BR212" s="127">
        <f t="shared" si="789"/>
        <v>0</v>
      </c>
      <c r="BS212" s="127">
        <f t="shared" si="789"/>
        <v>0</v>
      </c>
      <c r="BT212" s="127">
        <f t="shared" si="789"/>
        <v>0</v>
      </c>
      <c r="BU212" s="127">
        <f t="shared" ref="BU212:BY212" si="790">BU169+BU202</f>
        <v>0</v>
      </c>
      <c r="BV212" s="127">
        <f t="shared" si="790"/>
        <v>0</v>
      </c>
      <c r="BW212" s="127">
        <f t="shared" si="790"/>
        <v>0</v>
      </c>
      <c r="BX212" s="127">
        <f t="shared" si="790"/>
        <v>0</v>
      </c>
      <c r="BY212" s="127">
        <f t="shared" si="790"/>
        <v>0</v>
      </c>
    </row>
    <row r="213" spans="2:77" ht="13.5" customHeight="1" x14ac:dyDescent="0.4">
      <c r="D213" s="127" t="str">
        <f>CONCATENATE($B153," 보증금 현금흐름 합계")</f>
        <v>지상1층 보증금 현금흐름 합계</v>
      </c>
      <c r="E213" s="127"/>
      <c r="F213" s="127"/>
      <c r="G213" s="127"/>
      <c r="H213" s="127">
        <f>SUM(SUM(H173:H174),SUM(H206:H207))</f>
        <v>0</v>
      </c>
      <c r="I213" s="127">
        <f t="shared" ref="I213:BT213" si="791">SUM(SUM(I173:I174),SUM(I206:I207))</f>
        <v>0</v>
      </c>
      <c r="J213" s="127">
        <f t="shared" si="791"/>
        <v>0</v>
      </c>
      <c r="K213" s="127">
        <f t="shared" si="791"/>
        <v>0</v>
      </c>
      <c r="L213" s="127">
        <f t="shared" si="791"/>
        <v>0</v>
      </c>
      <c r="M213" s="127">
        <f t="shared" si="791"/>
        <v>0</v>
      </c>
      <c r="N213" s="127">
        <f t="shared" si="791"/>
        <v>0</v>
      </c>
      <c r="O213" s="127">
        <f t="shared" si="791"/>
        <v>0</v>
      </c>
      <c r="P213" s="127">
        <f t="shared" si="791"/>
        <v>0</v>
      </c>
      <c r="Q213" s="127">
        <f t="shared" si="791"/>
        <v>0</v>
      </c>
      <c r="R213" s="127">
        <f t="shared" si="791"/>
        <v>0</v>
      </c>
      <c r="S213" s="127">
        <f t="shared" si="791"/>
        <v>0</v>
      </c>
      <c r="T213" s="127">
        <f t="shared" si="791"/>
        <v>0</v>
      </c>
      <c r="U213" s="127">
        <f t="shared" si="791"/>
        <v>0</v>
      </c>
      <c r="V213" s="127">
        <f t="shared" si="791"/>
        <v>0</v>
      </c>
      <c r="W213" s="127">
        <f t="shared" si="791"/>
        <v>0</v>
      </c>
      <c r="X213" s="127">
        <f t="shared" si="791"/>
        <v>0</v>
      </c>
      <c r="Y213" s="127">
        <f t="shared" si="791"/>
        <v>0</v>
      </c>
      <c r="Z213" s="127">
        <f t="shared" si="791"/>
        <v>0</v>
      </c>
      <c r="AA213" s="127">
        <f t="shared" si="791"/>
        <v>0</v>
      </c>
      <c r="AB213" s="127">
        <f t="shared" si="791"/>
        <v>0</v>
      </c>
      <c r="AC213" s="127">
        <f t="shared" si="791"/>
        <v>0</v>
      </c>
      <c r="AD213" s="127">
        <f t="shared" si="791"/>
        <v>0</v>
      </c>
      <c r="AE213" s="127">
        <f t="shared" si="791"/>
        <v>0</v>
      </c>
      <c r="AF213" s="127">
        <f t="shared" si="791"/>
        <v>0</v>
      </c>
      <c r="AG213" s="127">
        <f t="shared" si="791"/>
        <v>0</v>
      </c>
      <c r="AH213" s="127">
        <f t="shared" si="791"/>
        <v>0</v>
      </c>
      <c r="AI213" s="127">
        <f t="shared" si="791"/>
        <v>0</v>
      </c>
      <c r="AJ213" s="127">
        <f t="shared" si="791"/>
        <v>0</v>
      </c>
      <c r="AK213" s="127">
        <f t="shared" si="791"/>
        <v>-404.20800000000003</v>
      </c>
      <c r="AL213" s="127">
        <f t="shared" si="791"/>
        <v>0</v>
      </c>
      <c r="AM213" s="127">
        <f t="shared" si="791"/>
        <v>421.04999999999995</v>
      </c>
      <c r="AN213" s="127">
        <f t="shared" si="791"/>
        <v>0</v>
      </c>
      <c r="AO213" s="127">
        <f t="shared" si="791"/>
        <v>0</v>
      </c>
      <c r="AP213" s="127">
        <f t="shared" si="791"/>
        <v>0</v>
      </c>
      <c r="AQ213" s="127">
        <f t="shared" si="791"/>
        <v>0</v>
      </c>
      <c r="AR213" s="127">
        <f t="shared" si="791"/>
        <v>0</v>
      </c>
      <c r="AS213" s="127">
        <f t="shared" si="791"/>
        <v>0</v>
      </c>
      <c r="AT213" s="127">
        <f t="shared" si="791"/>
        <v>0</v>
      </c>
      <c r="AU213" s="127">
        <f t="shared" si="791"/>
        <v>0</v>
      </c>
      <c r="AV213" s="127">
        <f t="shared" si="791"/>
        <v>0</v>
      </c>
      <c r="AW213" s="127">
        <f t="shared" si="791"/>
        <v>0</v>
      </c>
      <c r="AX213" s="127">
        <f t="shared" si="791"/>
        <v>0</v>
      </c>
      <c r="AY213" s="127">
        <f t="shared" si="791"/>
        <v>0</v>
      </c>
      <c r="AZ213" s="127">
        <f t="shared" si="791"/>
        <v>0</v>
      </c>
      <c r="BA213" s="127">
        <f t="shared" si="791"/>
        <v>0</v>
      </c>
      <c r="BB213" s="127">
        <f t="shared" si="791"/>
        <v>0</v>
      </c>
      <c r="BC213" s="127">
        <f t="shared" si="791"/>
        <v>0</v>
      </c>
      <c r="BD213" s="127">
        <f t="shared" si="791"/>
        <v>0</v>
      </c>
      <c r="BE213" s="127">
        <f t="shared" si="791"/>
        <v>0</v>
      </c>
      <c r="BF213" s="127">
        <f t="shared" si="791"/>
        <v>0</v>
      </c>
      <c r="BG213" s="127">
        <f t="shared" si="791"/>
        <v>0</v>
      </c>
      <c r="BH213" s="127">
        <f t="shared" si="791"/>
        <v>0</v>
      </c>
      <c r="BI213" s="127">
        <f t="shared" si="791"/>
        <v>0</v>
      </c>
      <c r="BJ213" s="127">
        <f t="shared" si="791"/>
        <v>0</v>
      </c>
      <c r="BK213" s="127">
        <f t="shared" si="791"/>
        <v>0</v>
      </c>
      <c r="BL213" s="127">
        <f t="shared" si="791"/>
        <v>0</v>
      </c>
      <c r="BM213" s="127">
        <f t="shared" si="791"/>
        <v>0</v>
      </c>
      <c r="BN213" s="127">
        <f t="shared" si="791"/>
        <v>0</v>
      </c>
      <c r="BO213" s="127">
        <f t="shared" si="791"/>
        <v>0</v>
      </c>
      <c r="BP213" s="127">
        <f t="shared" si="791"/>
        <v>-421.04999999999995</v>
      </c>
      <c r="BQ213" s="127">
        <f t="shared" si="791"/>
        <v>0</v>
      </c>
      <c r="BR213" s="127">
        <f t="shared" si="791"/>
        <v>0</v>
      </c>
      <c r="BS213" s="127">
        <f t="shared" si="791"/>
        <v>0</v>
      </c>
      <c r="BT213" s="127">
        <f t="shared" si="791"/>
        <v>0</v>
      </c>
      <c r="BU213" s="127">
        <f t="shared" ref="BU213:BY213" si="792">SUM(SUM(BU173:BU174),SUM(BU206:BU207))</f>
        <v>0</v>
      </c>
      <c r="BV213" s="127">
        <f t="shared" si="792"/>
        <v>0</v>
      </c>
      <c r="BW213" s="127">
        <f t="shared" si="792"/>
        <v>0</v>
      </c>
      <c r="BX213" s="127">
        <f t="shared" si="792"/>
        <v>0</v>
      </c>
      <c r="BY213" s="127">
        <f t="shared" si="792"/>
        <v>0</v>
      </c>
    </row>
    <row r="215" spans="2:77" ht="13.5" customHeight="1" x14ac:dyDescent="0.4">
      <c r="B215" s="4" t="str">
        <f>'A&amp;R'!C39</f>
        <v>지하1층</v>
      </c>
    </row>
    <row r="216" spans="2:77" ht="13.5" customHeight="1" x14ac:dyDescent="0.4">
      <c r="C216" s="4" t="s">
        <v>155</v>
      </c>
    </row>
    <row r="217" spans="2:77" s="95" customFormat="1" ht="13.5" customHeight="1" x14ac:dyDescent="0.4">
      <c r="F217" s="95" t="s">
        <v>156</v>
      </c>
      <c r="H217" s="95">
        <f>(H$14&lt;=$F218)*1</f>
        <v>1</v>
      </c>
      <c r="I217" s="95">
        <f t="shared" ref="I217:BT217" si="793">(I$14&lt;=$F218)*1</f>
        <v>1</v>
      </c>
      <c r="J217" s="95">
        <f t="shared" si="793"/>
        <v>1</v>
      </c>
      <c r="K217" s="95">
        <f t="shared" si="793"/>
        <v>1</v>
      </c>
      <c r="L217" s="95">
        <f t="shared" si="793"/>
        <v>1</v>
      </c>
      <c r="M217" s="95">
        <f t="shared" si="793"/>
        <v>1</v>
      </c>
      <c r="N217" s="95">
        <f t="shared" si="793"/>
        <v>0</v>
      </c>
      <c r="O217" s="95">
        <f t="shared" si="793"/>
        <v>0</v>
      </c>
      <c r="P217" s="95">
        <f t="shared" si="793"/>
        <v>0</v>
      </c>
      <c r="Q217" s="95">
        <f t="shared" si="793"/>
        <v>0</v>
      </c>
      <c r="R217" s="95">
        <f t="shared" si="793"/>
        <v>0</v>
      </c>
      <c r="S217" s="95">
        <f t="shared" si="793"/>
        <v>0</v>
      </c>
      <c r="T217" s="95">
        <f t="shared" si="793"/>
        <v>0</v>
      </c>
      <c r="U217" s="95">
        <f t="shared" si="793"/>
        <v>0</v>
      </c>
      <c r="V217" s="95">
        <f t="shared" si="793"/>
        <v>0</v>
      </c>
      <c r="W217" s="95">
        <f t="shared" si="793"/>
        <v>0</v>
      </c>
      <c r="X217" s="95">
        <f t="shared" si="793"/>
        <v>0</v>
      </c>
      <c r="Y217" s="95">
        <f t="shared" si="793"/>
        <v>0</v>
      </c>
      <c r="Z217" s="95">
        <f t="shared" si="793"/>
        <v>0</v>
      </c>
      <c r="AA217" s="95">
        <f t="shared" si="793"/>
        <v>0</v>
      </c>
      <c r="AB217" s="95">
        <f t="shared" si="793"/>
        <v>0</v>
      </c>
      <c r="AC217" s="95">
        <f t="shared" si="793"/>
        <v>0</v>
      </c>
      <c r="AD217" s="95">
        <f t="shared" si="793"/>
        <v>0</v>
      </c>
      <c r="AE217" s="95">
        <f t="shared" si="793"/>
        <v>0</v>
      </c>
      <c r="AF217" s="95">
        <f t="shared" si="793"/>
        <v>0</v>
      </c>
      <c r="AG217" s="95">
        <f t="shared" si="793"/>
        <v>0</v>
      </c>
      <c r="AH217" s="95">
        <f t="shared" si="793"/>
        <v>0</v>
      </c>
      <c r="AI217" s="95">
        <f t="shared" si="793"/>
        <v>0</v>
      </c>
      <c r="AJ217" s="95">
        <f t="shared" si="793"/>
        <v>0</v>
      </c>
      <c r="AK217" s="95">
        <f t="shared" si="793"/>
        <v>0</v>
      </c>
      <c r="AL217" s="95">
        <f t="shared" si="793"/>
        <v>0</v>
      </c>
      <c r="AM217" s="95">
        <f t="shared" si="793"/>
        <v>0</v>
      </c>
      <c r="AN217" s="95">
        <f t="shared" si="793"/>
        <v>0</v>
      </c>
      <c r="AO217" s="95">
        <f t="shared" si="793"/>
        <v>0</v>
      </c>
      <c r="AP217" s="95">
        <f t="shared" si="793"/>
        <v>0</v>
      </c>
      <c r="AQ217" s="95">
        <f t="shared" si="793"/>
        <v>0</v>
      </c>
      <c r="AR217" s="95">
        <f t="shared" si="793"/>
        <v>0</v>
      </c>
      <c r="AS217" s="95">
        <f t="shared" si="793"/>
        <v>0</v>
      </c>
      <c r="AT217" s="95">
        <f t="shared" si="793"/>
        <v>0</v>
      </c>
      <c r="AU217" s="95">
        <f t="shared" si="793"/>
        <v>0</v>
      </c>
      <c r="AV217" s="95">
        <f t="shared" si="793"/>
        <v>0</v>
      </c>
      <c r="AW217" s="95">
        <f t="shared" si="793"/>
        <v>0</v>
      </c>
      <c r="AX217" s="95">
        <f t="shared" si="793"/>
        <v>0</v>
      </c>
      <c r="AY217" s="95">
        <f t="shared" si="793"/>
        <v>0</v>
      </c>
      <c r="AZ217" s="95">
        <f t="shared" si="793"/>
        <v>0</v>
      </c>
      <c r="BA217" s="95">
        <f t="shared" si="793"/>
        <v>0</v>
      </c>
      <c r="BB217" s="95">
        <f t="shared" si="793"/>
        <v>0</v>
      </c>
      <c r="BC217" s="95">
        <f t="shared" si="793"/>
        <v>0</v>
      </c>
      <c r="BD217" s="95">
        <f t="shared" si="793"/>
        <v>0</v>
      </c>
      <c r="BE217" s="95">
        <f t="shared" si="793"/>
        <v>0</v>
      </c>
      <c r="BF217" s="95">
        <f t="shared" si="793"/>
        <v>0</v>
      </c>
      <c r="BG217" s="95">
        <f t="shared" si="793"/>
        <v>0</v>
      </c>
      <c r="BH217" s="95">
        <f t="shared" si="793"/>
        <v>0</v>
      </c>
      <c r="BI217" s="95">
        <f t="shared" si="793"/>
        <v>0</v>
      </c>
      <c r="BJ217" s="95">
        <f t="shared" si="793"/>
        <v>0</v>
      </c>
      <c r="BK217" s="95">
        <f t="shared" si="793"/>
        <v>0</v>
      </c>
      <c r="BL217" s="95">
        <f t="shared" si="793"/>
        <v>0</v>
      </c>
      <c r="BM217" s="95">
        <f t="shared" si="793"/>
        <v>0</v>
      </c>
      <c r="BN217" s="95">
        <f t="shared" si="793"/>
        <v>0</v>
      </c>
      <c r="BO217" s="95">
        <f t="shared" si="793"/>
        <v>0</v>
      </c>
      <c r="BP217" s="95">
        <f t="shared" si="793"/>
        <v>0</v>
      </c>
      <c r="BQ217" s="95">
        <f t="shared" si="793"/>
        <v>0</v>
      </c>
      <c r="BR217" s="95">
        <f t="shared" si="793"/>
        <v>0</v>
      </c>
      <c r="BS217" s="95">
        <f t="shared" si="793"/>
        <v>0</v>
      </c>
      <c r="BT217" s="95">
        <f t="shared" si="793"/>
        <v>0</v>
      </c>
      <c r="BU217" s="95">
        <f t="shared" ref="BU217:BY217" si="794">(BU$14&lt;=$F218)*1</f>
        <v>0</v>
      </c>
      <c r="BV217" s="95">
        <f t="shared" si="794"/>
        <v>0</v>
      </c>
      <c r="BW217" s="95">
        <f t="shared" si="794"/>
        <v>0</v>
      </c>
      <c r="BX217" s="95">
        <f t="shared" si="794"/>
        <v>0</v>
      </c>
      <c r="BY217" s="95">
        <f t="shared" si="794"/>
        <v>0</v>
      </c>
    </row>
    <row r="218" spans="2:77" ht="13.5" customHeight="1" x14ac:dyDescent="0.4">
      <c r="E218" s="103" t="s">
        <v>157</v>
      </c>
      <c r="F218" s="104">
        <f>VLOOKUP($B215,'A&amp;R'!$C$36:$N$41,6,0)</f>
        <v>45535</v>
      </c>
    </row>
    <row r="219" spans="2:77" ht="13.5" customHeight="1" x14ac:dyDescent="0.4">
      <c r="E219" s="105" t="s">
        <v>158</v>
      </c>
      <c r="F219" s="106">
        <f>VLOOKUP($B215,'A&amp;R'!$C$36:$N$41,8,0)</f>
        <v>24000</v>
      </c>
    </row>
    <row r="220" spans="2:77" ht="13.5" customHeight="1" x14ac:dyDescent="0.4">
      <c r="E220" s="105" t="s">
        <v>159</v>
      </c>
      <c r="F220" s="107">
        <f>VLOOKUP($B215,'A&amp;R'!$C$36:$N$41,12,0)</f>
        <v>1</v>
      </c>
    </row>
    <row r="221" spans="2:77" ht="13.5" customHeight="1" x14ac:dyDescent="0.4">
      <c r="E221" s="105" t="s">
        <v>160</v>
      </c>
      <c r="F221" s="108">
        <f>VLOOKUP($B215,'A&amp;R'!$C$36:$N$41,4,0)</f>
        <v>599</v>
      </c>
    </row>
    <row r="222" spans="2:77" ht="13.5" customHeight="1" x14ac:dyDescent="0.4">
      <c r="E222" s="105" t="s">
        <v>161</v>
      </c>
      <c r="F222" s="106">
        <f>VLOOKUP($B215,'A&amp;R'!$C$36:$N$41,10,0)</f>
        <v>2000</v>
      </c>
    </row>
    <row r="223" spans="2:77" ht="13.5" customHeight="1" x14ac:dyDescent="0.4">
      <c r="E223" s="109" t="s">
        <v>76</v>
      </c>
      <c r="F223" s="110">
        <f>VLOOKUP($B215,'A&amp;R'!$C$36:$N$41,7,0)</f>
        <v>89.85</v>
      </c>
    </row>
    <row r="224" spans="2:77" ht="13.5" customHeight="1" x14ac:dyDescent="0.4">
      <c r="D224" s="2" t="s">
        <v>162</v>
      </c>
    </row>
    <row r="225" spans="3:77" ht="13.5" customHeight="1" x14ac:dyDescent="0.4">
      <c r="E225" s="46" t="s">
        <v>163</v>
      </c>
      <c r="F225" s="47"/>
      <c r="G225" s="47"/>
      <c r="H225" s="47">
        <f>$F219*H217</f>
        <v>24000</v>
      </c>
      <c r="I225" s="47">
        <f t="shared" ref="I225:BT225" si="795">$F219*I217</f>
        <v>24000</v>
      </c>
      <c r="J225" s="47">
        <f t="shared" si="795"/>
        <v>24000</v>
      </c>
      <c r="K225" s="47">
        <f t="shared" si="795"/>
        <v>24000</v>
      </c>
      <c r="L225" s="47">
        <f t="shared" si="795"/>
        <v>24000</v>
      </c>
      <c r="M225" s="47">
        <f t="shared" si="795"/>
        <v>24000</v>
      </c>
      <c r="N225" s="47">
        <f t="shared" si="795"/>
        <v>0</v>
      </c>
      <c r="O225" s="47">
        <f t="shared" si="795"/>
        <v>0</v>
      </c>
      <c r="P225" s="47">
        <f t="shared" si="795"/>
        <v>0</v>
      </c>
      <c r="Q225" s="47">
        <f t="shared" si="795"/>
        <v>0</v>
      </c>
      <c r="R225" s="47">
        <f t="shared" si="795"/>
        <v>0</v>
      </c>
      <c r="S225" s="47">
        <f t="shared" si="795"/>
        <v>0</v>
      </c>
      <c r="T225" s="47">
        <f t="shared" si="795"/>
        <v>0</v>
      </c>
      <c r="U225" s="47">
        <f t="shared" si="795"/>
        <v>0</v>
      </c>
      <c r="V225" s="47">
        <f t="shared" si="795"/>
        <v>0</v>
      </c>
      <c r="W225" s="47">
        <f t="shared" si="795"/>
        <v>0</v>
      </c>
      <c r="X225" s="47">
        <f t="shared" si="795"/>
        <v>0</v>
      </c>
      <c r="Y225" s="47">
        <f t="shared" si="795"/>
        <v>0</v>
      </c>
      <c r="Z225" s="47">
        <f t="shared" si="795"/>
        <v>0</v>
      </c>
      <c r="AA225" s="47">
        <f t="shared" si="795"/>
        <v>0</v>
      </c>
      <c r="AB225" s="47">
        <f t="shared" si="795"/>
        <v>0</v>
      </c>
      <c r="AC225" s="47">
        <f t="shared" si="795"/>
        <v>0</v>
      </c>
      <c r="AD225" s="47">
        <f t="shared" si="795"/>
        <v>0</v>
      </c>
      <c r="AE225" s="47">
        <f t="shared" si="795"/>
        <v>0</v>
      </c>
      <c r="AF225" s="47">
        <f t="shared" si="795"/>
        <v>0</v>
      </c>
      <c r="AG225" s="47">
        <f t="shared" si="795"/>
        <v>0</v>
      </c>
      <c r="AH225" s="47">
        <f t="shared" si="795"/>
        <v>0</v>
      </c>
      <c r="AI225" s="47">
        <f t="shared" si="795"/>
        <v>0</v>
      </c>
      <c r="AJ225" s="47">
        <f t="shared" si="795"/>
        <v>0</v>
      </c>
      <c r="AK225" s="47">
        <f t="shared" si="795"/>
        <v>0</v>
      </c>
      <c r="AL225" s="47">
        <f t="shared" si="795"/>
        <v>0</v>
      </c>
      <c r="AM225" s="47">
        <f t="shared" si="795"/>
        <v>0</v>
      </c>
      <c r="AN225" s="47">
        <f t="shared" si="795"/>
        <v>0</v>
      </c>
      <c r="AO225" s="47">
        <f t="shared" si="795"/>
        <v>0</v>
      </c>
      <c r="AP225" s="47">
        <f t="shared" si="795"/>
        <v>0</v>
      </c>
      <c r="AQ225" s="47">
        <f t="shared" si="795"/>
        <v>0</v>
      </c>
      <c r="AR225" s="47">
        <f t="shared" si="795"/>
        <v>0</v>
      </c>
      <c r="AS225" s="47">
        <f t="shared" si="795"/>
        <v>0</v>
      </c>
      <c r="AT225" s="47">
        <f t="shared" si="795"/>
        <v>0</v>
      </c>
      <c r="AU225" s="47">
        <f t="shared" si="795"/>
        <v>0</v>
      </c>
      <c r="AV225" s="47">
        <f t="shared" si="795"/>
        <v>0</v>
      </c>
      <c r="AW225" s="47">
        <f t="shared" si="795"/>
        <v>0</v>
      </c>
      <c r="AX225" s="47">
        <f t="shared" si="795"/>
        <v>0</v>
      </c>
      <c r="AY225" s="47">
        <f t="shared" si="795"/>
        <v>0</v>
      </c>
      <c r="AZ225" s="47">
        <f t="shared" si="795"/>
        <v>0</v>
      </c>
      <c r="BA225" s="47">
        <f t="shared" si="795"/>
        <v>0</v>
      </c>
      <c r="BB225" s="47">
        <f t="shared" si="795"/>
        <v>0</v>
      </c>
      <c r="BC225" s="47">
        <f t="shared" si="795"/>
        <v>0</v>
      </c>
      <c r="BD225" s="47">
        <f t="shared" si="795"/>
        <v>0</v>
      </c>
      <c r="BE225" s="47">
        <f t="shared" si="795"/>
        <v>0</v>
      </c>
      <c r="BF225" s="47">
        <f t="shared" si="795"/>
        <v>0</v>
      </c>
      <c r="BG225" s="47">
        <f t="shared" si="795"/>
        <v>0</v>
      </c>
      <c r="BH225" s="47">
        <f t="shared" si="795"/>
        <v>0</v>
      </c>
      <c r="BI225" s="47">
        <f t="shared" si="795"/>
        <v>0</v>
      </c>
      <c r="BJ225" s="47">
        <f t="shared" si="795"/>
        <v>0</v>
      </c>
      <c r="BK225" s="47">
        <f t="shared" si="795"/>
        <v>0</v>
      </c>
      <c r="BL225" s="47">
        <f t="shared" si="795"/>
        <v>0</v>
      </c>
      <c r="BM225" s="47">
        <f t="shared" si="795"/>
        <v>0</v>
      </c>
      <c r="BN225" s="47">
        <f t="shared" si="795"/>
        <v>0</v>
      </c>
      <c r="BO225" s="47">
        <f t="shared" si="795"/>
        <v>0</v>
      </c>
      <c r="BP225" s="47">
        <f t="shared" si="795"/>
        <v>0</v>
      </c>
      <c r="BQ225" s="47">
        <f t="shared" si="795"/>
        <v>0</v>
      </c>
      <c r="BR225" s="47">
        <f t="shared" si="795"/>
        <v>0</v>
      </c>
      <c r="BS225" s="47">
        <f t="shared" si="795"/>
        <v>0</v>
      </c>
      <c r="BT225" s="47">
        <f t="shared" si="795"/>
        <v>0</v>
      </c>
      <c r="BU225" s="47">
        <f t="shared" ref="BU225:BY225" si="796">$F219*BU217</f>
        <v>0</v>
      </c>
      <c r="BV225" s="47">
        <f t="shared" si="796"/>
        <v>0</v>
      </c>
      <c r="BW225" s="47">
        <f t="shared" si="796"/>
        <v>0</v>
      </c>
      <c r="BX225" s="47">
        <f t="shared" si="796"/>
        <v>0</v>
      </c>
      <c r="BY225" s="65">
        <f t="shared" si="796"/>
        <v>0</v>
      </c>
    </row>
    <row r="226" spans="3:77" ht="13.5" customHeight="1" x14ac:dyDescent="0.4">
      <c r="E226" s="44" t="s">
        <v>164</v>
      </c>
      <c r="F226" s="45"/>
      <c r="G226" s="45"/>
      <c r="H226" s="45">
        <f>H225*((12-$F220)/12)</f>
        <v>22000</v>
      </c>
      <c r="I226" s="45">
        <f t="shared" ref="I226:BT226" si="797">I225*((12-$F220)/12)</f>
        <v>22000</v>
      </c>
      <c r="J226" s="45">
        <f t="shared" si="797"/>
        <v>22000</v>
      </c>
      <c r="K226" s="45">
        <f t="shared" si="797"/>
        <v>22000</v>
      </c>
      <c r="L226" s="45">
        <f t="shared" si="797"/>
        <v>22000</v>
      </c>
      <c r="M226" s="45">
        <f t="shared" si="797"/>
        <v>22000</v>
      </c>
      <c r="N226" s="45">
        <f t="shared" si="797"/>
        <v>0</v>
      </c>
      <c r="O226" s="45">
        <f t="shared" si="797"/>
        <v>0</v>
      </c>
      <c r="P226" s="45">
        <f t="shared" si="797"/>
        <v>0</v>
      </c>
      <c r="Q226" s="45">
        <f t="shared" si="797"/>
        <v>0</v>
      </c>
      <c r="R226" s="45">
        <f t="shared" si="797"/>
        <v>0</v>
      </c>
      <c r="S226" s="45">
        <f t="shared" si="797"/>
        <v>0</v>
      </c>
      <c r="T226" s="45">
        <f t="shared" si="797"/>
        <v>0</v>
      </c>
      <c r="U226" s="45">
        <f t="shared" si="797"/>
        <v>0</v>
      </c>
      <c r="V226" s="45">
        <f t="shared" si="797"/>
        <v>0</v>
      </c>
      <c r="W226" s="45">
        <f t="shared" si="797"/>
        <v>0</v>
      </c>
      <c r="X226" s="45">
        <f t="shared" si="797"/>
        <v>0</v>
      </c>
      <c r="Y226" s="45">
        <f t="shared" si="797"/>
        <v>0</v>
      </c>
      <c r="Z226" s="45">
        <f t="shared" si="797"/>
        <v>0</v>
      </c>
      <c r="AA226" s="45">
        <f t="shared" si="797"/>
        <v>0</v>
      </c>
      <c r="AB226" s="45">
        <f t="shared" si="797"/>
        <v>0</v>
      </c>
      <c r="AC226" s="45">
        <f t="shared" si="797"/>
        <v>0</v>
      </c>
      <c r="AD226" s="45">
        <f t="shared" si="797"/>
        <v>0</v>
      </c>
      <c r="AE226" s="45">
        <f t="shared" si="797"/>
        <v>0</v>
      </c>
      <c r="AF226" s="45">
        <f t="shared" si="797"/>
        <v>0</v>
      </c>
      <c r="AG226" s="45">
        <f t="shared" si="797"/>
        <v>0</v>
      </c>
      <c r="AH226" s="45">
        <f t="shared" si="797"/>
        <v>0</v>
      </c>
      <c r="AI226" s="45">
        <f t="shared" si="797"/>
        <v>0</v>
      </c>
      <c r="AJ226" s="45">
        <f t="shared" si="797"/>
        <v>0</v>
      </c>
      <c r="AK226" s="45">
        <f t="shared" si="797"/>
        <v>0</v>
      </c>
      <c r="AL226" s="45">
        <f t="shared" si="797"/>
        <v>0</v>
      </c>
      <c r="AM226" s="45">
        <f t="shared" si="797"/>
        <v>0</v>
      </c>
      <c r="AN226" s="45">
        <f t="shared" si="797"/>
        <v>0</v>
      </c>
      <c r="AO226" s="45">
        <f t="shared" si="797"/>
        <v>0</v>
      </c>
      <c r="AP226" s="45">
        <f t="shared" si="797"/>
        <v>0</v>
      </c>
      <c r="AQ226" s="45">
        <f t="shared" si="797"/>
        <v>0</v>
      </c>
      <c r="AR226" s="45">
        <f t="shared" si="797"/>
        <v>0</v>
      </c>
      <c r="AS226" s="45">
        <f t="shared" si="797"/>
        <v>0</v>
      </c>
      <c r="AT226" s="45">
        <f t="shared" si="797"/>
        <v>0</v>
      </c>
      <c r="AU226" s="45">
        <f t="shared" si="797"/>
        <v>0</v>
      </c>
      <c r="AV226" s="45">
        <f t="shared" si="797"/>
        <v>0</v>
      </c>
      <c r="AW226" s="45">
        <f t="shared" si="797"/>
        <v>0</v>
      </c>
      <c r="AX226" s="45">
        <f t="shared" si="797"/>
        <v>0</v>
      </c>
      <c r="AY226" s="45">
        <f t="shared" si="797"/>
        <v>0</v>
      </c>
      <c r="AZ226" s="45">
        <f t="shared" si="797"/>
        <v>0</v>
      </c>
      <c r="BA226" s="45">
        <f t="shared" si="797"/>
        <v>0</v>
      </c>
      <c r="BB226" s="45">
        <f t="shared" si="797"/>
        <v>0</v>
      </c>
      <c r="BC226" s="45">
        <f t="shared" si="797"/>
        <v>0</v>
      </c>
      <c r="BD226" s="45">
        <f t="shared" si="797"/>
        <v>0</v>
      </c>
      <c r="BE226" s="45">
        <f t="shared" si="797"/>
        <v>0</v>
      </c>
      <c r="BF226" s="45">
        <f t="shared" si="797"/>
        <v>0</v>
      </c>
      <c r="BG226" s="45">
        <f t="shared" si="797"/>
        <v>0</v>
      </c>
      <c r="BH226" s="45">
        <f t="shared" si="797"/>
        <v>0</v>
      </c>
      <c r="BI226" s="45">
        <f t="shared" si="797"/>
        <v>0</v>
      </c>
      <c r="BJ226" s="45">
        <f t="shared" si="797"/>
        <v>0</v>
      </c>
      <c r="BK226" s="45">
        <f t="shared" si="797"/>
        <v>0</v>
      </c>
      <c r="BL226" s="45">
        <f t="shared" si="797"/>
        <v>0</v>
      </c>
      <c r="BM226" s="45">
        <f t="shared" si="797"/>
        <v>0</v>
      </c>
      <c r="BN226" s="45">
        <f t="shared" si="797"/>
        <v>0</v>
      </c>
      <c r="BO226" s="45">
        <f t="shared" si="797"/>
        <v>0</v>
      </c>
      <c r="BP226" s="45">
        <f t="shared" si="797"/>
        <v>0</v>
      </c>
      <c r="BQ226" s="45">
        <f t="shared" si="797"/>
        <v>0</v>
      </c>
      <c r="BR226" s="45">
        <f t="shared" si="797"/>
        <v>0</v>
      </c>
      <c r="BS226" s="45">
        <f t="shared" si="797"/>
        <v>0</v>
      </c>
      <c r="BT226" s="45">
        <f t="shared" si="797"/>
        <v>0</v>
      </c>
      <c r="BU226" s="45">
        <f t="shared" ref="BU226:BY226" si="798">BU225*((12-$F220)/12)</f>
        <v>0</v>
      </c>
      <c r="BV226" s="45">
        <f t="shared" si="798"/>
        <v>0</v>
      </c>
      <c r="BW226" s="45">
        <f t="shared" si="798"/>
        <v>0</v>
      </c>
      <c r="BX226" s="45">
        <f t="shared" si="798"/>
        <v>0</v>
      </c>
      <c r="BY226" s="48">
        <f t="shared" si="798"/>
        <v>0</v>
      </c>
    </row>
    <row r="227" spans="3:77" ht="13.5" customHeight="1" x14ac:dyDescent="0.4">
      <c r="D227" s="111" t="s">
        <v>165</v>
      </c>
      <c r="E227" s="111"/>
      <c r="F227" s="111"/>
      <c r="G227" s="111"/>
      <c r="H227" s="111">
        <f t="shared" ref="H227:BS227" si="799">H226*$F221/unit</f>
        <v>13.178000000000001</v>
      </c>
      <c r="I227" s="111">
        <f t="shared" si="799"/>
        <v>13.178000000000001</v>
      </c>
      <c r="J227" s="111">
        <f t="shared" si="799"/>
        <v>13.178000000000001</v>
      </c>
      <c r="K227" s="111">
        <f t="shared" si="799"/>
        <v>13.178000000000001</v>
      </c>
      <c r="L227" s="111">
        <f t="shared" si="799"/>
        <v>13.178000000000001</v>
      </c>
      <c r="M227" s="111">
        <f t="shared" si="799"/>
        <v>13.178000000000001</v>
      </c>
      <c r="N227" s="111">
        <f t="shared" si="799"/>
        <v>0</v>
      </c>
      <c r="O227" s="111">
        <f t="shared" si="799"/>
        <v>0</v>
      </c>
      <c r="P227" s="111">
        <f t="shared" si="799"/>
        <v>0</v>
      </c>
      <c r="Q227" s="111">
        <f t="shared" si="799"/>
        <v>0</v>
      </c>
      <c r="R227" s="111">
        <f t="shared" si="799"/>
        <v>0</v>
      </c>
      <c r="S227" s="111">
        <f t="shared" si="799"/>
        <v>0</v>
      </c>
      <c r="T227" s="111">
        <f t="shared" si="799"/>
        <v>0</v>
      </c>
      <c r="U227" s="111">
        <f t="shared" si="799"/>
        <v>0</v>
      </c>
      <c r="V227" s="111">
        <f t="shared" si="799"/>
        <v>0</v>
      </c>
      <c r="W227" s="111">
        <f t="shared" si="799"/>
        <v>0</v>
      </c>
      <c r="X227" s="111">
        <f t="shared" si="799"/>
        <v>0</v>
      </c>
      <c r="Y227" s="111">
        <f t="shared" si="799"/>
        <v>0</v>
      </c>
      <c r="Z227" s="111">
        <f t="shared" si="799"/>
        <v>0</v>
      </c>
      <c r="AA227" s="111">
        <f t="shared" si="799"/>
        <v>0</v>
      </c>
      <c r="AB227" s="111">
        <f t="shared" si="799"/>
        <v>0</v>
      </c>
      <c r="AC227" s="111">
        <f t="shared" si="799"/>
        <v>0</v>
      </c>
      <c r="AD227" s="111">
        <f t="shared" si="799"/>
        <v>0</v>
      </c>
      <c r="AE227" s="111">
        <f t="shared" si="799"/>
        <v>0</v>
      </c>
      <c r="AF227" s="111">
        <f t="shared" si="799"/>
        <v>0</v>
      </c>
      <c r="AG227" s="111">
        <f t="shared" si="799"/>
        <v>0</v>
      </c>
      <c r="AH227" s="111">
        <f t="shared" si="799"/>
        <v>0</v>
      </c>
      <c r="AI227" s="111">
        <f t="shared" si="799"/>
        <v>0</v>
      </c>
      <c r="AJ227" s="111">
        <f t="shared" si="799"/>
        <v>0</v>
      </c>
      <c r="AK227" s="111">
        <f t="shared" si="799"/>
        <v>0</v>
      </c>
      <c r="AL227" s="111">
        <f t="shared" si="799"/>
        <v>0</v>
      </c>
      <c r="AM227" s="111">
        <f t="shared" si="799"/>
        <v>0</v>
      </c>
      <c r="AN227" s="111">
        <f t="shared" si="799"/>
        <v>0</v>
      </c>
      <c r="AO227" s="111">
        <f t="shared" si="799"/>
        <v>0</v>
      </c>
      <c r="AP227" s="111">
        <f t="shared" si="799"/>
        <v>0</v>
      </c>
      <c r="AQ227" s="111">
        <f t="shared" si="799"/>
        <v>0</v>
      </c>
      <c r="AR227" s="111">
        <f t="shared" si="799"/>
        <v>0</v>
      </c>
      <c r="AS227" s="111">
        <f t="shared" si="799"/>
        <v>0</v>
      </c>
      <c r="AT227" s="111">
        <f t="shared" si="799"/>
        <v>0</v>
      </c>
      <c r="AU227" s="111">
        <f t="shared" si="799"/>
        <v>0</v>
      </c>
      <c r="AV227" s="111">
        <f t="shared" si="799"/>
        <v>0</v>
      </c>
      <c r="AW227" s="111">
        <f t="shared" si="799"/>
        <v>0</v>
      </c>
      <c r="AX227" s="111">
        <f t="shared" si="799"/>
        <v>0</v>
      </c>
      <c r="AY227" s="111">
        <f t="shared" si="799"/>
        <v>0</v>
      </c>
      <c r="AZ227" s="111">
        <f t="shared" si="799"/>
        <v>0</v>
      </c>
      <c r="BA227" s="111">
        <f t="shared" si="799"/>
        <v>0</v>
      </c>
      <c r="BB227" s="111">
        <f t="shared" si="799"/>
        <v>0</v>
      </c>
      <c r="BC227" s="111">
        <f t="shared" si="799"/>
        <v>0</v>
      </c>
      <c r="BD227" s="111">
        <f t="shared" si="799"/>
        <v>0</v>
      </c>
      <c r="BE227" s="111">
        <f t="shared" si="799"/>
        <v>0</v>
      </c>
      <c r="BF227" s="111">
        <f t="shared" si="799"/>
        <v>0</v>
      </c>
      <c r="BG227" s="111">
        <f t="shared" si="799"/>
        <v>0</v>
      </c>
      <c r="BH227" s="111">
        <f t="shared" si="799"/>
        <v>0</v>
      </c>
      <c r="BI227" s="111">
        <f t="shared" si="799"/>
        <v>0</v>
      </c>
      <c r="BJ227" s="111">
        <f t="shared" si="799"/>
        <v>0</v>
      </c>
      <c r="BK227" s="111">
        <f t="shared" si="799"/>
        <v>0</v>
      </c>
      <c r="BL227" s="111">
        <f t="shared" si="799"/>
        <v>0</v>
      </c>
      <c r="BM227" s="111">
        <f t="shared" si="799"/>
        <v>0</v>
      </c>
      <c r="BN227" s="111">
        <f t="shared" si="799"/>
        <v>0</v>
      </c>
      <c r="BO227" s="111">
        <f t="shared" si="799"/>
        <v>0</v>
      </c>
      <c r="BP227" s="111">
        <f t="shared" si="799"/>
        <v>0</v>
      </c>
      <c r="BQ227" s="111">
        <f t="shared" si="799"/>
        <v>0</v>
      </c>
      <c r="BR227" s="111">
        <f t="shared" si="799"/>
        <v>0</v>
      </c>
      <c r="BS227" s="111">
        <f t="shared" si="799"/>
        <v>0</v>
      </c>
      <c r="BT227" s="111">
        <f t="shared" ref="BT227:BY227" si="800">BT226*$F221/unit</f>
        <v>0</v>
      </c>
      <c r="BU227" s="111">
        <f t="shared" si="800"/>
        <v>0</v>
      </c>
      <c r="BV227" s="111">
        <f t="shared" si="800"/>
        <v>0</v>
      </c>
      <c r="BW227" s="111">
        <f t="shared" si="800"/>
        <v>0</v>
      </c>
      <c r="BX227" s="111">
        <f t="shared" si="800"/>
        <v>0</v>
      </c>
      <c r="BY227" s="111">
        <f t="shared" si="800"/>
        <v>0</v>
      </c>
    </row>
    <row r="229" spans="3:77" ht="13.5" customHeight="1" x14ac:dyDescent="0.4">
      <c r="D229" s="2" t="s">
        <v>166</v>
      </c>
    </row>
    <row r="230" spans="3:77" ht="13.5" customHeight="1" x14ac:dyDescent="0.4">
      <c r="E230" s="112" t="s">
        <v>167</v>
      </c>
      <c r="F230" s="49"/>
      <c r="G230" s="49"/>
      <c r="H230" s="49">
        <f>$F222*H217</f>
        <v>2000</v>
      </c>
      <c r="I230" s="49">
        <f t="shared" ref="I230:BT230" si="801">$F222*I217</f>
        <v>2000</v>
      </c>
      <c r="J230" s="49">
        <f t="shared" si="801"/>
        <v>2000</v>
      </c>
      <c r="K230" s="49">
        <f t="shared" si="801"/>
        <v>2000</v>
      </c>
      <c r="L230" s="49">
        <f t="shared" si="801"/>
        <v>2000</v>
      </c>
      <c r="M230" s="49">
        <f t="shared" si="801"/>
        <v>2000</v>
      </c>
      <c r="N230" s="49">
        <f t="shared" si="801"/>
        <v>0</v>
      </c>
      <c r="O230" s="49">
        <f t="shared" si="801"/>
        <v>0</v>
      </c>
      <c r="P230" s="49">
        <f t="shared" si="801"/>
        <v>0</v>
      </c>
      <c r="Q230" s="49">
        <f t="shared" si="801"/>
        <v>0</v>
      </c>
      <c r="R230" s="49">
        <f t="shared" si="801"/>
        <v>0</v>
      </c>
      <c r="S230" s="49">
        <f t="shared" si="801"/>
        <v>0</v>
      </c>
      <c r="T230" s="49">
        <f t="shared" si="801"/>
        <v>0</v>
      </c>
      <c r="U230" s="49">
        <f t="shared" si="801"/>
        <v>0</v>
      </c>
      <c r="V230" s="49">
        <f t="shared" si="801"/>
        <v>0</v>
      </c>
      <c r="W230" s="49">
        <f t="shared" si="801"/>
        <v>0</v>
      </c>
      <c r="X230" s="49">
        <f t="shared" si="801"/>
        <v>0</v>
      </c>
      <c r="Y230" s="49">
        <f t="shared" si="801"/>
        <v>0</v>
      </c>
      <c r="Z230" s="49">
        <f t="shared" si="801"/>
        <v>0</v>
      </c>
      <c r="AA230" s="49">
        <f t="shared" si="801"/>
        <v>0</v>
      </c>
      <c r="AB230" s="49">
        <f t="shared" si="801"/>
        <v>0</v>
      </c>
      <c r="AC230" s="49">
        <f t="shared" si="801"/>
        <v>0</v>
      </c>
      <c r="AD230" s="49">
        <f t="shared" si="801"/>
        <v>0</v>
      </c>
      <c r="AE230" s="49">
        <f t="shared" si="801"/>
        <v>0</v>
      </c>
      <c r="AF230" s="49">
        <f t="shared" si="801"/>
        <v>0</v>
      </c>
      <c r="AG230" s="49">
        <f t="shared" si="801"/>
        <v>0</v>
      </c>
      <c r="AH230" s="49">
        <f t="shared" si="801"/>
        <v>0</v>
      </c>
      <c r="AI230" s="49">
        <f t="shared" si="801"/>
        <v>0</v>
      </c>
      <c r="AJ230" s="49">
        <f t="shared" si="801"/>
        <v>0</v>
      </c>
      <c r="AK230" s="49">
        <f t="shared" si="801"/>
        <v>0</v>
      </c>
      <c r="AL230" s="49">
        <f t="shared" si="801"/>
        <v>0</v>
      </c>
      <c r="AM230" s="49">
        <f t="shared" si="801"/>
        <v>0</v>
      </c>
      <c r="AN230" s="49">
        <f t="shared" si="801"/>
        <v>0</v>
      </c>
      <c r="AO230" s="49">
        <f t="shared" si="801"/>
        <v>0</v>
      </c>
      <c r="AP230" s="49">
        <f t="shared" si="801"/>
        <v>0</v>
      </c>
      <c r="AQ230" s="49">
        <f t="shared" si="801"/>
        <v>0</v>
      </c>
      <c r="AR230" s="49">
        <f t="shared" si="801"/>
        <v>0</v>
      </c>
      <c r="AS230" s="49">
        <f t="shared" si="801"/>
        <v>0</v>
      </c>
      <c r="AT230" s="49">
        <f t="shared" si="801"/>
        <v>0</v>
      </c>
      <c r="AU230" s="49">
        <f t="shared" si="801"/>
        <v>0</v>
      </c>
      <c r="AV230" s="49">
        <f t="shared" si="801"/>
        <v>0</v>
      </c>
      <c r="AW230" s="49">
        <f t="shared" si="801"/>
        <v>0</v>
      </c>
      <c r="AX230" s="49">
        <f t="shared" si="801"/>
        <v>0</v>
      </c>
      <c r="AY230" s="49">
        <f t="shared" si="801"/>
        <v>0</v>
      </c>
      <c r="AZ230" s="49">
        <f t="shared" si="801"/>
        <v>0</v>
      </c>
      <c r="BA230" s="49">
        <f t="shared" si="801"/>
        <v>0</v>
      </c>
      <c r="BB230" s="49">
        <f t="shared" si="801"/>
        <v>0</v>
      </c>
      <c r="BC230" s="49">
        <f t="shared" si="801"/>
        <v>0</v>
      </c>
      <c r="BD230" s="49">
        <f t="shared" si="801"/>
        <v>0</v>
      </c>
      <c r="BE230" s="49">
        <f t="shared" si="801"/>
        <v>0</v>
      </c>
      <c r="BF230" s="49">
        <f t="shared" si="801"/>
        <v>0</v>
      </c>
      <c r="BG230" s="49">
        <f t="shared" si="801"/>
        <v>0</v>
      </c>
      <c r="BH230" s="49">
        <f t="shared" si="801"/>
        <v>0</v>
      </c>
      <c r="BI230" s="49">
        <f t="shared" si="801"/>
        <v>0</v>
      </c>
      <c r="BJ230" s="49">
        <f t="shared" si="801"/>
        <v>0</v>
      </c>
      <c r="BK230" s="49">
        <f t="shared" si="801"/>
        <v>0</v>
      </c>
      <c r="BL230" s="49">
        <f t="shared" si="801"/>
        <v>0</v>
      </c>
      <c r="BM230" s="49">
        <f t="shared" si="801"/>
        <v>0</v>
      </c>
      <c r="BN230" s="49">
        <f t="shared" si="801"/>
        <v>0</v>
      </c>
      <c r="BO230" s="49">
        <f t="shared" si="801"/>
        <v>0</v>
      </c>
      <c r="BP230" s="49">
        <f t="shared" si="801"/>
        <v>0</v>
      </c>
      <c r="BQ230" s="49">
        <f t="shared" si="801"/>
        <v>0</v>
      </c>
      <c r="BR230" s="49">
        <f t="shared" si="801"/>
        <v>0</v>
      </c>
      <c r="BS230" s="49">
        <f t="shared" si="801"/>
        <v>0</v>
      </c>
      <c r="BT230" s="49">
        <f t="shared" si="801"/>
        <v>0</v>
      </c>
      <c r="BU230" s="49">
        <f t="shared" ref="BU230:BY230" si="802">$F222*BU217</f>
        <v>0</v>
      </c>
      <c r="BV230" s="49">
        <f t="shared" si="802"/>
        <v>0</v>
      </c>
      <c r="BW230" s="49">
        <f t="shared" si="802"/>
        <v>0</v>
      </c>
      <c r="BX230" s="49">
        <f t="shared" si="802"/>
        <v>0</v>
      </c>
      <c r="BY230" s="113">
        <f t="shared" si="802"/>
        <v>0</v>
      </c>
    </row>
    <row r="231" spans="3:77" ht="13.5" customHeight="1" x14ac:dyDescent="0.4">
      <c r="D231" s="111" t="s">
        <v>168</v>
      </c>
      <c r="E231" s="111"/>
      <c r="F231" s="111"/>
      <c r="G231" s="111"/>
      <c r="H231" s="111">
        <f t="shared" ref="H231:BS231" si="803">H230*$F221/unit</f>
        <v>1.198</v>
      </c>
      <c r="I231" s="111">
        <f t="shared" si="803"/>
        <v>1.198</v>
      </c>
      <c r="J231" s="111">
        <f t="shared" si="803"/>
        <v>1.198</v>
      </c>
      <c r="K231" s="111">
        <f t="shared" si="803"/>
        <v>1.198</v>
      </c>
      <c r="L231" s="111">
        <f t="shared" si="803"/>
        <v>1.198</v>
      </c>
      <c r="M231" s="111">
        <f t="shared" si="803"/>
        <v>1.198</v>
      </c>
      <c r="N231" s="111">
        <f t="shared" si="803"/>
        <v>0</v>
      </c>
      <c r="O231" s="111">
        <f t="shared" si="803"/>
        <v>0</v>
      </c>
      <c r="P231" s="111">
        <f t="shared" si="803"/>
        <v>0</v>
      </c>
      <c r="Q231" s="111">
        <f t="shared" si="803"/>
        <v>0</v>
      </c>
      <c r="R231" s="111">
        <f t="shared" si="803"/>
        <v>0</v>
      </c>
      <c r="S231" s="111">
        <f t="shared" si="803"/>
        <v>0</v>
      </c>
      <c r="T231" s="111">
        <f t="shared" si="803"/>
        <v>0</v>
      </c>
      <c r="U231" s="111">
        <f t="shared" si="803"/>
        <v>0</v>
      </c>
      <c r="V231" s="111">
        <f t="shared" si="803"/>
        <v>0</v>
      </c>
      <c r="W231" s="111">
        <f t="shared" si="803"/>
        <v>0</v>
      </c>
      <c r="X231" s="111">
        <f t="shared" si="803"/>
        <v>0</v>
      </c>
      <c r="Y231" s="111">
        <f t="shared" si="803"/>
        <v>0</v>
      </c>
      <c r="Z231" s="111">
        <f t="shared" si="803"/>
        <v>0</v>
      </c>
      <c r="AA231" s="111">
        <f t="shared" si="803"/>
        <v>0</v>
      </c>
      <c r="AB231" s="111">
        <f t="shared" si="803"/>
        <v>0</v>
      </c>
      <c r="AC231" s="111">
        <f t="shared" si="803"/>
        <v>0</v>
      </c>
      <c r="AD231" s="111">
        <f t="shared" si="803"/>
        <v>0</v>
      </c>
      <c r="AE231" s="111">
        <f t="shared" si="803"/>
        <v>0</v>
      </c>
      <c r="AF231" s="111">
        <f t="shared" si="803"/>
        <v>0</v>
      </c>
      <c r="AG231" s="111">
        <f t="shared" si="803"/>
        <v>0</v>
      </c>
      <c r="AH231" s="111">
        <f t="shared" si="803"/>
        <v>0</v>
      </c>
      <c r="AI231" s="111">
        <f t="shared" si="803"/>
        <v>0</v>
      </c>
      <c r="AJ231" s="111">
        <f t="shared" si="803"/>
        <v>0</v>
      </c>
      <c r="AK231" s="111">
        <f t="shared" si="803"/>
        <v>0</v>
      </c>
      <c r="AL231" s="111">
        <f t="shared" si="803"/>
        <v>0</v>
      </c>
      <c r="AM231" s="111">
        <f t="shared" si="803"/>
        <v>0</v>
      </c>
      <c r="AN231" s="111">
        <f t="shared" si="803"/>
        <v>0</v>
      </c>
      <c r="AO231" s="111">
        <f t="shared" si="803"/>
        <v>0</v>
      </c>
      <c r="AP231" s="111">
        <f t="shared" si="803"/>
        <v>0</v>
      </c>
      <c r="AQ231" s="111">
        <f t="shared" si="803"/>
        <v>0</v>
      </c>
      <c r="AR231" s="111">
        <f t="shared" si="803"/>
        <v>0</v>
      </c>
      <c r="AS231" s="111">
        <f t="shared" si="803"/>
        <v>0</v>
      </c>
      <c r="AT231" s="111">
        <f t="shared" si="803"/>
        <v>0</v>
      </c>
      <c r="AU231" s="111">
        <f t="shared" si="803"/>
        <v>0</v>
      </c>
      <c r="AV231" s="111">
        <f t="shared" si="803"/>
        <v>0</v>
      </c>
      <c r="AW231" s="111">
        <f t="shared" si="803"/>
        <v>0</v>
      </c>
      <c r="AX231" s="111">
        <f t="shared" si="803"/>
        <v>0</v>
      </c>
      <c r="AY231" s="111">
        <f t="shared" si="803"/>
        <v>0</v>
      </c>
      <c r="AZ231" s="111">
        <f t="shared" si="803"/>
        <v>0</v>
      </c>
      <c r="BA231" s="111">
        <f t="shared" si="803"/>
        <v>0</v>
      </c>
      <c r="BB231" s="111">
        <f t="shared" si="803"/>
        <v>0</v>
      </c>
      <c r="BC231" s="111">
        <f t="shared" si="803"/>
        <v>0</v>
      </c>
      <c r="BD231" s="111">
        <f t="shared" si="803"/>
        <v>0</v>
      </c>
      <c r="BE231" s="111">
        <f t="shared" si="803"/>
        <v>0</v>
      </c>
      <c r="BF231" s="111">
        <f t="shared" si="803"/>
        <v>0</v>
      </c>
      <c r="BG231" s="111">
        <f t="shared" si="803"/>
        <v>0</v>
      </c>
      <c r="BH231" s="111">
        <f t="shared" si="803"/>
        <v>0</v>
      </c>
      <c r="BI231" s="111">
        <f t="shared" si="803"/>
        <v>0</v>
      </c>
      <c r="BJ231" s="111">
        <f t="shared" si="803"/>
        <v>0</v>
      </c>
      <c r="BK231" s="111">
        <f t="shared" si="803"/>
        <v>0</v>
      </c>
      <c r="BL231" s="111">
        <f t="shared" si="803"/>
        <v>0</v>
      </c>
      <c r="BM231" s="111">
        <f t="shared" si="803"/>
        <v>0</v>
      </c>
      <c r="BN231" s="111">
        <f t="shared" si="803"/>
        <v>0</v>
      </c>
      <c r="BO231" s="111">
        <f t="shared" si="803"/>
        <v>0</v>
      </c>
      <c r="BP231" s="111">
        <f t="shared" si="803"/>
        <v>0</v>
      </c>
      <c r="BQ231" s="111">
        <f t="shared" si="803"/>
        <v>0</v>
      </c>
      <c r="BR231" s="111">
        <f t="shared" si="803"/>
        <v>0</v>
      </c>
      <c r="BS231" s="111">
        <f t="shared" si="803"/>
        <v>0</v>
      </c>
      <c r="BT231" s="111">
        <f t="shared" ref="BT231:BY231" si="804">BT230*$F221/unit</f>
        <v>0</v>
      </c>
      <c r="BU231" s="111">
        <f t="shared" si="804"/>
        <v>0</v>
      </c>
      <c r="BV231" s="111">
        <f t="shared" si="804"/>
        <v>0</v>
      </c>
      <c r="BW231" s="111">
        <f t="shared" si="804"/>
        <v>0</v>
      </c>
      <c r="BX231" s="111">
        <f t="shared" si="804"/>
        <v>0</v>
      </c>
      <c r="BY231" s="111">
        <f t="shared" si="804"/>
        <v>0</v>
      </c>
    </row>
    <row r="233" spans="3:77" ht="13.5" customHeight="1" x14ac:dyDescent="0.4">
      <c r="D233" s="2" t="s">
        <v>169</v>
      </c>
    </row>
    <row r="234" spans="3:77" ht="13.5" customHeight="1" x14ac:dyDescent="0.4">
      <c r="E234" s="2" t="s">
        <v>170</v>
      </c>
      <c r="H234" s="2">
        <f>F223</f>
        <v>89.85</v>
      </c>
      <c r="I234" s="2">
        <f>H237</f>
        <v>89.85</v>
      </c>
      <c r="J234" s="2">
        <f t="shared" ref="J234" si="805">I237</f>
        <v>89.85</v>
      </c>
      <c r="K234" s="2">
        <f t="shared" ref="K234" si="806">J237</f>
        <v>89.85</v>
      </c>
      <c r="L234" s="2">
        <f t="shared" ref="L234" si="807">K237</f>
        <v>89.85</v>
      </c>
      <c r="M234" s="2">
        <f t="shared" ref="M234" si="808">L237</f>
        <v>89.85</v>
      </c>
      <c r="N234" s="2">
        <f t="shared" ref="N234" si="809">M237</f>
        <v>0</v>
      </c>
      <c r="O234" s="2">
        <f t="shared" ref="O234" si="810">N237</f>
        <v>0</v>
      </c>
      <c r="P234" s="2">
        <f t="shared" ref="P234" si="811">O237</f>
        <v>0</v>
      </c>
      <c r="Q234" s="2">
        <f t="shared" ref="Q234" si="812">P237</f>
        <v>0</v>
      </c>
      <c r="R234" s="2">
        <f t="shared" ref="R234" si="813">Q237</f>
        <v>0</v>
      </c>
      <c r="S234" s="2">
        <f t="shared" ref="S234" si="814">R237</f>
        <v>0</v>
      </c>
      <c r="T234" s="2">
        <f t="shared" ref="T234" si="815">S237</f>
        <v>0</v>
      </c>
      <c r="U234" s="2">
        <f t="shared" ref="U234" si="816">T237</f>
        <v>0</v>
      </c>
      <c r="V234" s="2">
        <f t="shared" ref="V234" si="817">U237</f>
        <v>0</v>
      </c>
      <c r="W234" s="2">
        <f t="shared" ref="W234" si="818">V237</f>
        <v>0</v>
      </c>
      <c r="X234" s="2">
        <f t="shared" ref="X234" si="819">W237</f>
        <v>0</v>
      </c>
      <c r="Y234" s="2">
        <f t="shared" ref="Y234" si="820">X237</f>
        <v>0</v>
      </c>
      <c r="Z234" s="2">
        <f t="shared" ref="Z234" si="821">Y237</f>
        <v>0</v>
      </c>
      <c r="AA234" s="2">
        <f t="shared" ref="AA234" si="822">Z237</f>
        <v>0</v>
      </c>
      <c r="AB234" s="2">
        <f t="shared" ref="AB234" si="823">AA237</f>
        <v>0</v>
      </c>
      <c r="AC234" s="2">
        <f t="shared" ref="AC234" si="824">AB237</f>
        <v>0</v>
      </c>
      <c r="AD234" s="2">
        <f t="shared" ref="AD234" si="825">AC237</f>
        <v>0</v>
      </c>
      <c r="AE234" s="2">
        <f t="shared" ref="AE234" si="826">AD237</f>
        <v>0</v>
      </c>
      <c r="AF234" s="2">
        <f t="shared" ref="AF234" si="827">AE237</f>
        <v>0</v>
      </c>
      <c r="AG234" s="2">
        <f t="shared" ref="AG234" si="828">AF237</f>
        <v>0</v>
      </c>
      <c r="AH234" s="2">
        <f t="shared" ref="AH234" si="829">AG237</f>
        <v>0</v>
      </c>
      <c r="AI234" s="2">
        <f t="shared" ref="AI234" si="830">AH237</f>
        <v>0</v>
      </c>
      <c r="AJ234" s="2">
        <f t="shared" ref="AJ234" si="831">AI237</f>
        <v>0</v>
      </c>
      <c r="AK234" s="2">
        <f t="shared" ref="AK234" si="832">AJ237</f>
        <v>0</v>
      </c>
      <c r="AL234" s="2">
        <f t="shared" ref="AL234" si="833">AK237</f>
        <v>0</v>
      </c>
      <c r="AM234" s="2">
        <f t="shared" ref="AM234" si="834">AL237</f>
        <v>0</v>
      </c>
      <c r="AN234" s="2">
        <f t="shared" ref="AN234" si="835">AM237</f>
        <v>0</v>
      </c>
      <c r="AO234" s="2">
        <f t="shared" ref="AO234" si="836">AN237</f>
        <v>0</v>
      </c>
      <c r="AP234" s="2">
        <f t="shared" ref="AP234" si="837">AO237</f>
        <v>0</v>
      </c>
      <c r="AQ234" s="2">
        <f t="shared" ref="AQ234" si="838">AP237</f>
        <v>0</v>
      </c>
      <c r="AR234" s="2">
        <f t="shared" ref="AR234" si="839">AQ237</f>
        <v>0</v>
      </c>
      <c r="AS234" s="2">
        <f t="shared" ref="AS234" si="840">AR237</f>
        <v>0</v>
      </c>
      <c r="AT234" s="2">
        <f t="shared" ref="AT234" si="841">AS237</f>
        <v>0</v>
      </c>
      <c r="AU234" s="2">
        <f t="shared" ref="AU234" si="842">AT237</f>
        <v>0</v>
      </c>
      <c r="AV234" s="2">
        <f t="shared" ref="AV234" si="843">AU237</f>
        <v>0</v>
      </c>
      <c r="AW234" s="2">
        <f t="shared" ref="AW234" si="844">AV237</f>
        <v>0</v>
      </c>
      <c r="AX234" s="2">
        <f t="shared" ref="AX234" si="845">AW237</f>
        <v>0</v>
      </c>
      <c r="AY234" s="2">
        <f t="shared" ref="AY234" si="846">AX237</f>
        <v>0</v>
      </c>
      <c r="AZ234" s="2">
        <f t="shared" ref="AZ234" si="847">AY237</f>
        <v>0</v>
      </c>
      <c r="BA234" s="2">
        <f t="shared" ref="BA234" si="848">AZ237</f>
        <v>0</v>
      </c>
      <c r="BB234" s="2">
        <f t="shared" ref="BB234" si="849">BA237</f>
        <v>0</v>
      </c>
      <c r="BC234" s="2">
        <f t="shared" ref="BC234" si="850">BB237</f>
        <v>0</v>
      </c>
      <c r="BD234" s="2">
        <f t="shared" ref="BD234" si="851">BC237</f>
        <v>0</v>
      </c>
      <c r="BE234" s="2">
        <f t="shared" ref="BE234" si="852">BD237</f>
        <v>0</v>
      </c>
      <c r="BF234" s="2">
        <f t="shared" ref="BF234" si="853">BE237</f>
        <v>0</v>
      </c>
      <c r="BG234" s="2">
        <f t="shared" ref="BG234" si="854">BF237</f>
        <v>0</v>
      </c>
      <c r="BH234" s="2">
        <f t="shared" ref="BH234" si="855">BG237</f>
        <v>0</v>
      </c>
      <c r="BI234" s="2">
        <f t="shared" ref="BI234" si="856">BH237</f>
        <v>0</v>
      </c>
      <c r="BJ234" s="2">
        <f t="shared" ref="BJ234" si="857">BI237</f>
        <v>0</v>
      </c>
      <c r="BK234" s="2">
        <f t="shared" ref="BK234" si="858">BJ237</f>
        <v>0</v>
      </c>
      <c r="BL234" s="2">
        <f t="shared" ref="BL234" si="859">BK237</f>
        <v>0</v>
      </c>
      <c r="BM234" s="2">
        <f t="shared" ref="BM234" si="860">BL237</f>
        <v>0</v>
      </c>
      <c r="BN234" s="2">
        <f t="shared" ref="BN234" si="861">BM237</f>
        <v>0</v>
      </c>
      <c r="BO234" s="2">
        <f t="shared" ref="BO234" si="862">BN237</f>
        <v>0</v>
      </c>
      <c r="BP234" s="2">
        <f t="shared" ref="BP234" si="863">BO237</f>
        <v>0</v>
      </c>
      <c r="BQ234" s="2">
        <f t="shared" ref="BQ234" si="864">BP237</f>
        <v>0</v>
      </c>
      <c r="BR234" s="2">
        <f t="shared" ref="BR234" si="865">BQ237</f>
        <v>0</v>
      </c>
      <c r="BS234" s="2">
        <f t="shared" ref="BS234" si="866">BR237</f>
        <v>0</v>
      </c>
      <c r="BT234" s="2">
        <f t="shared" ref="BT234" si="867">BS237</f>
        <v>0</v>
      </c>
      <c r="BU234" s="2">
        <f t="shared" ref="BU234" si="868">BT237</f>
        <v>0</v>
      </c>
      <c r="BV234" s="2">
        <f t="shared" ref="BV234" si="869">BU237</f>
        <v>0</v>
      </c>
      <c r="BW234" s="2">
        <f t="shared" ref="BW234" si="870">BV237</f>
        <v>0</v>
      </c>
      <c r="BX234" s="2">
        <f t="shared" ref="BX234" si="871">BW237</f>
        <v>0</v>
      </c>
      <c r="BY234" s="2">
        <f t="shared" ref="BY234" si="872">BX237</f>
        <v>0</v>
      </c>
    </row>
    <row r="235" spans="3:77" ht="13.5" customHeight="1" x14ac:dyDescent="0.4">
      <c r="E235" s="2" t="s">
        <v>171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</row>
    <row r="236" spans="3:77" ht="13.5" customHeight="1" x14ac:dyDescent="0.4">
      <c r="E236" s="45" t="s">
        <v>172</v>
      </c>
      <c r="F236" s="45"/>
      <c r="G236" s="45"/>
      <c r="H236" s="45">
        <f>(H$14=$F218)*$F223*-1</f>
        <v>0</v>
      </c>
      <c r="I236" s="45">
        <f t="shared" ref="I236:BT236" si="873">(I$14=$F218)*$F223*-1</f>
        <v>0</v>
      </c>
      <c r="J236" s="45">
        <f t="shared" si="873"/>
        <v>0</v>
      </c>
      <c r="K236" s="45">
        <f t="shared" si="873"/>
        <v>0</v>
      </c>
      <c r="L236" s="45">
        <f t="shared" si="873"/>
        <v>0</v>
      </c>
      <c r="M236" s="45">
        <f t="shared" si="873"/>
        <v>-89.85</v>
      </c>
      <c r="N236" s="45">
        <f t="shared" si="873"/>
        <v>0</v>
      </c>
      <c r="O236" s="45">
        <f t="shared" si="873"/>
        <v>0</v>
      </c>
      <c r="P236" s="45">
        <f t="shared" si="873"/>
        <v>0</v>
      </c>
      <c r="Q236" s="45">
        <f t="shared" si="873"/>
        <v>0</v>
      </c>
      <c r="R236" s="45">
        <f t="shared" si="873"/>
        <v>0</v>
      </c>
      <c r="S236" s="45">
        <f t="shared" si="873"/>
        <v>0</v>
      </c>
      <c r="T236" s="45">
        <f t="shared" si="873"/>
        <v>0</v>
      </c>
      <c r="U236" s="45">
        <f t="shared" si="873"/>
        <v>0</v>
      </c>
      <c r="V236" s="45">
        <f t="shared" si="873"/>
        <v>0</v>
      </c>
      <c r="W236" s="45">
        <f t="shared" si="873"/>
        <v>0</v>
      </c>
      <c r="X236" s="45">
        <f t="shared" si="873"/>
        <v>0</v>
      </c>
      <c r="Y236" s="45">
        <f t="shared" si="873"/>
        <v>0</v>
      </c>
      <c r="Z236" s="45">
        <f t="shared" si="873"/>
        <v>0</v>
      </c>
      <c r="AA236" s="45">
        <f t="shared" si="873"/>
        <v>0</v>
      </c>
      <c r="AB236" s="45">
        <f t="shared" si="873"/>
        <v>0</v>
      </c>
      <c r="AC236" s="45">
        <f t="shared" si="873"/>
        <v>0</v>
      </c>
      <c r="AD236" s="45">
        <f t="shared" si="873"/>
        <v>0</v>
      </c>
      <c r="AE236" s="45">
        <f t="shared" si="873"/>
        <v>0</v>
      </c>
      <c r="AF236" s="45">
        <f t="shared" si="873"/>
        <v>0</v>
      </c>
      <c r="AG236" s="45">
        <f t="shared" si="873"/>
        <v>0</v>
      </c>
      <c r="AH236" s="45">
        <f t="shared" si="873"/>
        <v>0</v>
      </c>
      <c r="AI236" s="45">
        <f t="shared" si="873"/>
        <v>0</v>
      </c>
      <c r="AJ236" s="45">
        <f t="shared" si="873"/>
        <v>0</v>
      </c>
      <c r="AK236" s="45">
        <f t="shared" si="873"/>
        <v>0</v>
      </c>
      <c r="AL236" s="45">
        <f t="shared" si="873"/>
        <v>0</v>
      </c>
      <c r="AM236" s="45">
        <f t="shared" si="873"/>
        <v>0</v>
      </c>
      <c r="AN236" s="45">
        <f t="shared" si="873"/>
        <v>0</v>
      </c>
      <c r="AO236" s="45">
        <f t="shared" si="873"/>
        <v>0</v>
      </c>
      <c r="AP236" s="45">
        <f t="shared" si="873"/>
        <v>0</v>
      </c>
      <c r="AQ236" s="45">
        <f t="shared" si="873"/>
        <v>0</v>
      </c>
      <c r="AR236" s="45">
        <f t="shared" si="873"/>
        <v>0</v>
      </c>
      <c r="AS236" s="45">
        <f t="shared" si="873"/>
        <v>0</v>
      </c>
      <c r="AT236" s="45">
        <f t="shared" si="873"/>
        <v>0</v>
      </c>
      <c r="AU236" s="45">
        <f t="shared" si="873"/>
        <v>0</v>
      </c>
      <c r="AV236" s="45">
        <f t="shared" si="873"/>
        <v>0</v>
      </c>
      <c r="AW236" s="45">
        <f t="shared" si="873"/>
        <v>0</v>
      </c>
      <c r="AX236" s="45">
        <f t="shared" si="873"/>
        <v>0</v>
      </c>
      <c r="AY236" s="45">
        <f t="shared" si="873"/>
        <v>0</v>
      </c>
      <c r="AZ236" s="45">
        <f t="shared" si="873"/>
        <v>0</v>
      </c>
      <c r="BA236" s="45">
        <f t="shared" si="873"/>
        <v>0</v>
      </c>
      <c r="BB236" s="45">
        <f t="shared" si="873"/>
        <v>0</v>
      </c>
      <c r="BC236" s="45">
        <f t="shared" si="873"/>
        <v>0</v>
      </c>
      <c r="BD236" s="45">
        <f t="shared" si="873"/>
        <v>0</v>
      </c>
      <c r="BE236" s="45">
        <f t="shared" si="873"/>
        <v>0</v>
      </c>
      <c r="BF236" s="45">
        <f t="shared" si="873"/>
        <v>0</v>
      </c>
      <c r="BG236" s="45">
        <f t="shared" si="873"/>
        <v>0</v>
      </c>
      <c r="BH236" s="45">
        <f t="shared" si="873"/>
        <v>0</v>
      </c>
      <c r="BI236" s="45">
        <f t="shared" si="873"/>
        <v>0</v>
      </c>
      <c r="BJ236" s="45">
        <f t="shared" si="873"/>
        <v>0</v>
      </c>
      <c r="BK236" s="45">
        <f t="shared" si="873"/>
        <v>0</v>
      </c>
      <c r="BL236" s="45">
        <f t="shared" si="873"/>
        <v>0</v>
      </c>
      <c r="BM236" s="45">
        <f t="shared" si="873"/>
        <v>0</v>
      </c>
      <c r="BN236" s="45">
        <f t="shared" si="873"/>
        <v>0</v>
      </c>
      <c r="BO236" s="45">
        <f t="shared" si="873"/>
        <v>0</v>
      </c>
      <c r="BP236" s="45">
        <f t="shared" si="873"/>
        <v>0</v>
      </c>
      <c r="BQ236" s="45">
        <f t="shared" si="873"/>
        <v>0</v>
      </c>
      <c r="BR236" s="45">
        <f t="shared" si="873"/>
        <v>0</v>
      </c>
      <c r="BS236" s="45">
        <f t="shared" si="873"/>
        <v>0</v>
      </c>
      <c r="BT236" s="45">
        <f t="shared" si="873"/>
        <v>0</v>
      </c>
      <c r="BU236" s="45">
        <f t="shared" ref="BU236:BY236" si="874">(BU$14=$F218)*$F223*-1</f>
        <v>0</v>
      </c>
      <c r="BV236" s="45">
        <f t="shared" si="874"/>
        <v>0</v>
      </c>
      <c r="BW236" s="45">
        <f t="shared" si="874"/>
        <v>0</v>
      </c>
      <c r="BX236" s="45">
        <f t="shared" si="874"/>
        <v>0</v>
      </c>
      <c r="BY236" s="45">
        <f t="shared" si="874"/>
        <v>0</v>
      </c>
    </row>
    <row r="237" spans="3:77" ht="13.5" customHeight="1" x14ac:dyDescent="0.4">
      <c r="E237" s="2" t="s">
        <v>173</v>
      </c>
      <c r="H237" s="2">
        <f>SUM(H234:H236)</f>
        <v>89.85</v>
      </c>
      <c r="I237" s="2">
        <f t="shared" ref="I237:BT237" si="875">SUM(I234:I236)</f>
        <v>89.85</v>
      </c>
      <c r="J237" s="2">
        <f t="shared" si="875"/>
        <v>89.85</v>
      </c>
      <c r="K237" s="2">
        <f t="shared" si="875"/>
        <v>89.85</v>
      </c>
      <c r="L237" s="2">
        <f t="shared" si="875"/>
        <v>89.85</v>
      </c>
      <c r="M237" s="2">
        <f t="shared" si="875"/>
        <v>0</v>
      </c>
      <c r="N237" s="2">
        <f t="shared" si="875"/>
        <v>0</v>
      </c>
      <c r="O237" s="2">
        <f t="shared" si="875"/>
        <v>0</v>
      </c>
      <c r="P237" s="2">
        <f t="shared" si="875"/>
        <v>0</v>
      </c>
      <c r="Q237" s="2">
        <f t="shared" si="875"/>
        <v>0</v>
      </c>
      <c r="R237" s="2">
        <f t="shared" si="875"/>
        <v>0</v>
      </c>
      <c r="S237" s="2">
        <f t="shared" si="875"/>
        <v>0</v>
      </c>
      <c r="T237" s="2">
        <f t="shared" si="875"/>
        <v>0</v>
      </c>
      <c r="U237" s="2">
        <f t="shared" si="875"/>
        <v>0</v>
      </c>
      <c r="V237" s="2">
        <f t="shared" si="875"/>
        <v>0</v>
      </c>
      <c r="W237" s="2">
        <f t="shared" si="875"/>
        <v>0</v>
      </c>
      <c r="X237" s="2">
        <f t="shared" si="875"/>
        <v>0</v>
      </c>
      <c r="Y237" s="2">
        <f t="shared" si="875"/>
        <v>0</v>
      </c>
      <c r="Z237" s="2">
        <f t="shared" si="875"/>
        <v>0</v>
      </c>
      <c r="AA237" s="2">
        <f t="shared" si="875"/>
        <v>0</v>
      </c>
      <c r="AB237" s="2">
        <f t="shared" si="875"/>
        <v>0</v>
      </c>
      <c r="AC237" s="2">
        <f t="shared" si="875"/>
        <v>0</v>
      </c>
      <c r="AD237" s="2">
        <f t="shared" si="875"/>
        <v>0</v>
      </c>
      <c r="AE237" s="2">
        <f t="shared" si="875"/>
        <v>0</v>
      </c>
      <c r="AF237" s="2">
        <f t="shared" si="875"/>
        <v>0</v>
      </c>
      <c r="AG237" s="2">
        <f t="shared" si="875"/>
        <v>0</v>
      </c>
      <c r="AH237" s="2">
        <f t="shared" si="875"/>
        <v>0</v>
      </c>
      <c r="AI237" s="2">
        <f t="shared" si="875"/>
        <v>0</v>
      </c>
      <c r="AJ237" s="2">
        <f t="shared" si="875"/>
        <v>0</v>
      </c>
      <c r="AK237" s="2">
        <f t="shared" si="875"/>
        <v>0</v>
      </c>
      <c r="AL237" s="2">
        <f t="shared" si="875"/>
        <v>0</v>
      </c>
      <c r="AM237" s="2">
        <f t="shared" si="875"/>
        <v>0</v>
      </c>
      <c r="AN237" s="2">
        <f t="shared" si="875"/>
        <v>0</v>
      </c>
      <c r="AO237" s="2">
        <f t="shared" si="875"/>
        <v>0</v>
      </c>
      <c r="AP237" s="2">
        <f t="shared" si="875"/>
        <v>0</v>
      </c>
      <c r="AQ237" s="2">
        <f t="shared" si="875"/>
        <v>0</v>
      </c>
      <c r="AR237" s="2">
        <f t="shared" si="875"/>
        <v>0</v>
      </c>
      <c r="AS237" s="2">
        <f t="shared" si="875"/>
        <v>0</v>
      </c>
      <c r="AT237" s="2">
        <f t="shared" si="875"/>
        <v>0</v>
      </c>
      <c r="AU237" s="2">
        <f t="shared" si="875"/>
        <v>0</v>
      </c>
      <c r="AV237" s="2">
        <f t="shared" si="875"/>
        <v>0</v>
      </c>
      <c r="AW237" s="2">
        <f t="shared" si="875"/>
        <v>0</v>
      </c>
      <c r="AX237" s="2">
        <f t="shared" si="875"/>
        <v>0</v>
      </c>
      <c r="AY237" s="2">
        <f t="shared" si="875"/>
        <v>0</v>
      </c>
      <c r="AZ237" s="2">
        <f t="shared" si="875"/>
        <v>0</v>
      </c>
      <c r="BA237" s="2">
        <f t="shared" si="875"/>
        <v>0</v>
      </c>
      <c r="BB237" s="2">
        <f t="shared" si="875"/>
        <v>0</v>
      </c>
      <c r="BC237" s="2">
        <f t="shared" si="875"/>
        <v>0</v>
      </c>
      <c r="BD237" s="2">
        <f t="shared" si="875"/>
        <v>0</v>
      </c>
      <c r="BE237" s="2">
        <f t="shared" si="875"/>
        <v>0</v>
      </c>
      <c r="BF237" s="2">
        <f t="shared" si="875"/>
        <v>0</v>
      </c>
      <c r="BG237" s="2">
        <f t="shared" si="875"/>
        <v>0</v>
      </c>
      <c r="BH237" s="2">
        <f t="shared" si="875"/>
        <v>0</v>
      </c>
      <c r="BI237" s="2">
        <f t="shared" si="875"/>
        <v>0</v>
      </c>
      <c r="BJ237" s="2">
        <f t="shared" si="875"/>
        <v>0</v>
      </c>
      <c r="BK237" s="2">
        <f t="shared" si="875"/>
        <v>0</v>
      </c>
      <c r="BL237" s="2">
        <f t="shared" si="875"/>
        <v>0</v>
      </c>
      <c r="BM237" s="2">
        <f t="shared" si="875"/>
        <v>0</v>
      </c>
      <c r="BN237" s="2">
        <f t="shared" si="875"/>
        <v>0</v>
      </c>
      <c r="BO237" s="2">
        <f t="shared" si="875"/>
        <v>0</v>
      </c>
      <c r="BP237" s="2">
        <f t="shared" si="875"/>
        <v>0</v>
      </c>
      <c r="BQ237" s="2">
        <f t="shared" si="875"/>
        <v>0</v>
      </c>
      <c r="BR237" s="2">
        <f t="shared" si="875"/>
        <v>0</v>
      </c>
      <c r="BS237" s="2">
        <f t="shared" si="875"/>
        <v>0</v>
      </c>
      <c r="BT237" s="2">
        <f t="shared" si="875"/>
        <v>0</v>
      </c>
      <c r="BU237" s="2">
        <f t="shared" ref="BU237:BY237" si="876">SUM(BU234:BU236)</f>
        <v>0</v>
      </c>
      <c r="BV237" s="2">
        <f t="shared" si="876"/>
        <v>0</v>
      </c>
      <c r="BW237" s="2">
        <f t="shared" si="876"/>
        <v>0</v>
      </c>
      <c r="BX237" s="2">
        <f t="shared" si="876"/>
        <v>0</v>
      </c>
      <c r="BY237" s="2">
        <f t="shared" si="876"/>
        <v>0</v>
      </c>
    </row>
    <row r="239" spans="3:77" ht="13.5" customHeight="1" x14ac:dyDescent="0.4">
      <c r="C239" s="4" t="s">
        <v>183</v>
      </c>
    </row>
    <row r="240" spans="3:77" s="95" customFormat="1" ht="13.5" customHeight="1" x14ac:dyDescent="0.4">
      <c r="F240" s="95" t="s">
        <v>192</v>
      </c>
      <c r="H240" s="95">
        <f t="shared" ref="H240:AM240" si="877">(H$14&gt;=$F247)*(H$14&lt;=exit)*1</f>
        <v>0</v>
      </c>
      <c r="I240" s="95">
        <f t="shared" si="877"/>
        <v>0</v>
      </c>
      <c r="J240" s="95">
        <f t="shared" si="877"/>
        <v>0</v>
      </c>
      <c r="K240" s="95">
        <f t="shared" si="877"/>
        <v>0</v>
      </c>
      <c r="L240" s="95">
        <f t="shared" si="877"/>
        <v>0</v>
      </c>
      <c r="M240" s="95">
        <f t="shared" si="877"/>
        <v>0</v>
      </c>
      <c r="N240" s="95">
        <f t="shared" si="877"/>
        <v>0</v>
      </c>
      <c r="O240" s="95">
        <f t="shared" si="877"/>
        <v>1</v>
      </c>
      <c r="P240" s="95">
        <f t="shared" si="877"/>
        <v>1</v>
      </c>
      <c r="Q240" s="95">
        <f t="shared" si="877"/>
        <v>1</v>
      </c>
      <c r="R240" s="95">
        <f t="shared" si="877"/>
        <v>1</v>
      </c>
      <c r="S240" s="95">
        <f t="shared" si="877"/>
        <v>1</v>
      </c>
      <c r="T240" s="95">
        <f t="shared" si="877"/>
        <v>1</v>
      </c>
      <c r="U240" s="95">
        <f t="shared" si="877"/>
        <v>1</v>
      </c>
      <c r="V240" s="95">
        <f t="shared" si="877"/>
        <v>1</v>
      </c>
      <c r="W240" s="95">
        <f t="shared" si="877"/>
        <v>1</v>
      </c>
      <c r="X240" s="95">
        <f t="shared" si="877"/>
        <v>1</v>
      </c>
      <c r="Y240" s="95">
        <f t="shared" si="877"/>
        <v>1</v>
      </c>
      <c r="Z240" s="95">
        <f t="shared" si="877"/>
        <v>1</v>
      </c>
      <c r="AA240" s="95">
        <f t="shared" si="877"/>
        <v>1</v>
      </c>
      <c r="AB240" s="95">
        <f t="shared" si="877"/>
        <v>1</v>
      </c>
      <c r="AC240" s="95">
        <f t="shared" si="877"/>
        <v>1</v>
      </c>
      <c r="AD240" s="95">
        <f t="shared" si="877"/>
        <v>1</v>
      </c>
      <c r="AE240" s="95">
        <f t="shared" si="877"/>
        <v>1</v>
      </c>
      <c r="AF240" s="95">
        <f t="shared" si="877"/>
        <v>1</v>
      </c>
      <c r="AG240" s="95">
        <f t="shared" si="877"/>
        <v>1</v>
      </c>
      <c r="AH240" s="95">
        <f t="shared" si="877"/>
        <v>1</v>
      </c>
      <c r="AI240" s="95">
        <f t="shared" si="877"/>
        <v>1</v>
      </c>
      <c r="AJ240" s="95">
        <f t="shared" si="877"/>
        <v>1</v>
      </c>
      <c r="AK240" s="95">
        <f t="shared" si="877"/>
        <v>1</v>
      </c>
      <c r="AL240" s="95">
        <f t="shared" si="877"/>
        <v>1</v>
      </c>
      <c r="AM240" s="95">
        <f t="shared" si="877"/>
        <v>1</v>
      </c>
      <c r="AN240" s="95">
        <f t="shared" ref="AN240:BS240" si="878">(AN$14&gt;=$F247)*(AN$14&lt;=exit)*1</f>
        <v>1</v>
      </c>
      <c r="AO240" s="95">
        <f t="shared" si="878"/>
        <v>1</v>
      </c>
      <c r="AP240" s="95">
        <f t="shared" si="878"/>
        <v>1</v>
      </c>
      <c r="AQ240" s="95">
        <f t="shared" si="878"/>
        <v>1</v>
      </c>
      <c r="AR240" s="95">
        <f t="shared" si="878"/>
        <v>1</v>
      </c>
      <c r="AS240" s="95">
        <f t="shared" si="878"/>
        <v>1</v>
      </c>
      <c r="AT240" s="95">
        <f t="shared" si="878"/>
        <v>1</v>
      </c>
      <c r="AU240" s="95">
        <f t="shared" si="878"/>
        <v>1</v>
      </c>
      <c r="AV240" s="95">
        <f t="shared" si="878"/>
        <v>1</v>
      </c>
      <c r="AW240" s="95">
        <f t="shared" si="878"/>
        <v>1</v>
      </c>
      <c r="AX240" s="95">
        <f t="shared" si="878"/>
        <v>1</v>
      </c>
      <c r="AY240" s="95">
        <f t="shared" si="878"/>
        <v>1</v>
      </c>
      <c r="AZ240" s="95">
        <f t="shared" si="878"/>
        <v>1</v>
      </c>
      <c r="BA240" s="95">
        <f t="shared" si="878"/>
        <v>1</v>
      </c>
      <c r="BB240" s="95">
        <f t="shared" si="878"/>
        <v>1</v>
      </c>
      <c r="BC240" s="95">
        <f t="shared" si="878"/>
        <v>1</v>
      </c>
      <c r="BD240" s="95">
        <f t="shared" si="878"/>
        <v>1</v>
      </c>
      <c r="BE240" s="95">
        <f t="shared" si="878"/>
        <v>1</v>
      </c>
      <c r="BF240" s="95">
        <f t="shared" si="878"/>
        <v>1</v>
      </c>
      <c r="BG240" s="95">
        <f t="shared" si="878"/>
        <v>1</v>
      </c>
      <c r="BH240" s="95">
        <f t="shared" si="878"/>
        <v>1</v>
      </c>
      <c r="BI240" s="95">
        <f t="shared" si="878"/>
        <v>1</v>
      </c>
      <c r="BJ240" s="95">
        <f t="shared" si="878"/>
        <v>1</v>
      </c>
      <c r="BK240" s="95">
        <f t="shared" si="878"/>
        <v>1</v>
      </c>
      <c r="BL240" s="95">
        <f t="shared" si="878"/>
        <v>1</v>
      </c>
      <c r="BM240" s="95">
        <f t="shared" si="878"/>
        <v>1</v>
      </c>
      <c r="BN240" s="95">
        <f t="shared" si="878"/>
        <v>1</v>
      </c>
      <c r="BO240" s="95">
        <f t="shared" si="878"/>
        <v>1</v>
      </c>
      <c r="BP240" s="95">
        <f t="shared" si="878"/>
        <v>1</v>
      </c>
      <c r="BQ240" s="95">
        <f t="shared" si="878"/>
        <v>0</v>
      </c>
      <c r="BR240" s="95">
        <f t="shared" si="878"/>
        <v>0</v>
      </c>
      <c r="BS240" s="95">
        <f t="shared" si="878"/>
        <v>0</v>
      </c>
      <c r="BT240" s="95">
        <f t="shared" ref="BT240:BY240" si="879">(BT$14&gt;=$F247)*(BT$14&lt;=exit)*1</f>
        <v>0</v>
      </c>
      <c r="BU240" s="95">
        <f t="shared" si="879"/>
        <v>0</v>
      </c>
      <c r="BV240" s="95">
        <f t="shared" si="879"/>
        <v>0</v>
      </c>
      <c r="BW240" s="95">
        <f t="shared" si="879"/>
        <v>0</v>
      </c>
      <c r="BX240" s="95">
        <f t="shared" si="879"/>
        <v>0</v>
      </c>
      <c r="BY240" s="95">
        <f t="shared" si="879"/>
        <v>0</v>
      </c>
    </row>
    <row r="241" spans="5:77" s="95" customFormat="1" ht="13.5" customHeight="1" x14ac:dyDescent="0.4">
      <c r="F241" s="95" t="s">
        <v>193</v>
      </c>
      <c r="H241" s="95">
        <f>SUM($H240:H240)*H240</f>
        <v>0</v>
      </c>
      <c r="I241" s="95">
        <f>SUM($H240:I240)*I240</f>
        <v>0</v>
      </c>
      <c r="J241" s="95">
        <f>SUM($H240:J240)*J240</f>
        <v>0</v>
      </c>
      <c r="K241" s="95">
        <f>SUM($H240:K240)*K240</f>
        <v>0</v>
      </c>
      <c r="L241" s="95">
        <f>SUM($H240:L240)*L240</f>
        <v>0</v>
      </c>
      <c r="M241" s="95">
        <f>SUM($H240:M240)*M240</f>
        <v>0</v>
      </c>
      <c r="N241" s="95">
        <f>SUM($H240:N240)*N240</f>
        <v>0</v>
      </c>
      <c r="O241" s="95">
        <f>SUM($H240:O240)*O240</f>
        <v>1</v>
      </c>
      <c r="P241" s="95">
        <f>SUM($H240:P240)*P240</f>
        <v>2</v>
      </c>
      <c r="Q241" s="95">
        <f>SUM($H240:Q240)*Q240</f>
        <v>3</v>
      </c>
      <c r="R241" s="95">
        <f>SUM($H240:R240)*R240</f>
        <v>4</v>
      </c>
      <c r="S241" s="95">
        <f>SUM($H240:S240)*S240</f>
        <v>5</v>
      </c>
      <c r="T241" s="95">
        <f>SUM($H240:T240)*T240</f>
        <v>6</v>
      </c>
      <c r="U241" s="95">
        <f>SUM($H240:U240)*U240</f>
        <v>7</v>
      </c>
      <c r="V241" s="95">
        <f>SUM($H240:V240)*V240</f>
        <v>8</v>
      </c>
      <c r="W241" s="95">
        <f>SUM($H240:W240)*W240</f>
        <v>9</v>
      </c>
      <c r="X241" s="95">
        <f>SUM($H240:X240)*X240</f>
        <v>10</v>
      </c>
      <c r="Y241" s="95">
        <f>SUM($H240:Y240)*Y240</f>
        <v>11</v>
      </c>
      <c r="Z241" s="95">
        <f>SUM($H240:Z240)*Z240</f>
        <v>12</v>
      </c>
      <c r="AA241" s="95">
        <f>SUM($H240:AA240)*AA240</f>
        <v>13</v>
      </c>
      <c r="AB241" s="95">
        <f>SUM($H240:AB240)*AB240</f>
        <v>14</v>
      </c>
      <c r="AC241" s="95">
        <f>SUM($H240:AC240)*AC240</f>
        <v>15</v>
      </c>
      <c r="AD241" s="95">
        <f>SUM($H240:AD240)*AD240</f>
        <v>16</v>
      </c>
      <c r="AE241" s="95">
        <f>SUM($H240:AE240)*AE240</f>
        <v>17</v>
      </c>
      <c r="AF241" s="95">
        <f>SUM($H240:AF240)*AF240</f>
        <v>18</v>
      </c>
      <c r="AG241" s="95">
        <f>SUM($H240:AG240)*AG240</f>
        <v>19</v>
      </c>
      <c r="AH241" s="95">
        <f>SUM($H240:AH240)*AH240</f>
        <v>20</v>
      </c>
      <c r="AI241" s="95">
        <f>SUM($H240:AI240)*AI240</f>
        <v>21</v>
      </c>
      <c r="AJ241" s="95">
        <f>SUM($H240:AJ240)*AJ240</f>
        <v>22</v>
      </c>
      <c r="AK241" s="95">
        <f>SUM($H240:AK240)*AK240</f>
        <v>23</v>
      </c>
      <c r="AL241" s="95">
        <f>SUM($H240:AL240)*AL240</f>
        <v>24</v>
      </c>
      <c r="AM241" s="95">
        <f>SUM($H240:AM240)*AM240</f>
        <v>25</v>
      </c>
      <c r="AN241" s="95">
        <f>SUM($H240:AN240)*AN240</f>
        <v>26</v>
      </c>
      <c r="AO241" s="95">
        <f>SUM($H240:AO240)*AO240</f>
        <v>27</v>
      </c>
      <c r="AP241" s="95">
        <f>SUM($H240:AP240)*AP240</f>
        <v>28</v>
      </c>
      <c r="AQ241" s="95">
        <f>SUM($H240:AQ240)*AQ240</f>
        <v>29</v>
      </c>
      <c r="AR241" s="95">
        <f>SUM($H240:AR240)*AR240</f>
        <v>30</v>
      </c>
      <c r="AS241" s="95">
        <f>SUM($H240:AS240)*AS240</f>
        <v>31</v>
      </c>
      <c r="AT241" s="95">
        <f>SUM($H240:AT240)*AT240</f>
        <v>32</v>
      </c>
      <c r="AU241" s="95">
        <f>SUM($H240:AU240)*AU240</f>
        <v>33</v>
      </c>
      <c r="AV241" s="95">
        <f>SUM($H240:AV240)*AV240</f>
        <v>34</v>
      </c>
      <c r="AW241" s="95">
        <f>SUM($H240:AW240)*AW240</f>
        <v>35</v>
      </c>
      <c r="AX241" s="95">
        <f>SUM($H240:AX240)*AX240</f>
        <v>36</v>
      </c>
      <c r="AY241" s="95">
        <f>SUM($H240:AY240)*AY240</f>
        <v>37</v>
      </c>
      <c r="AZ241" s="95">
        <f>SUM($H240:AZ240)*AZ240</f>
        <v>38</v>
      </c>
      <c r="BA241" s="95">
        <f>SUM($H240:BA240)*BA240</f>
        <v>39</v>
      </c>
      <c r="BB241" s="95">
        <f>SUM($H240:BB240)*BB240</f>
        <v>40</v>
      </c>
      <c r="BC241" s="95">
        <f>SUM($H240:BC240)*BC240</f>
        <v>41</v>
      </c>
      <c r="BD241" s="95">
        <f>SUM($H240:BD240)*BD240</f>
        <v>42</v>
      </c>
      <c r="BE241" s="95">
        <f>SUM($H240:BE240)*BE240</f>
        <v>43</v>
      </c>
      <c r="BF241" s="95">
        <f>SUM($H240:BF240)*BF240</f>
        <v>44</v>
      </c>
      <c r="BG241" s="95">
        <f>SUM($H240:BG240)*BG240</f>
        <v>45</v>
      </c>
      <c r="BH241" s="95">
        <f>SUM($H240:BH240)*BH240</f>
        <v>46</v>
      </c>
      <c r="BI241" s="95">
        <f>SUM($H240:BI240)*BI240</f>
        <v>47</v>
      </c>
      <c r="BJ241" s="95">
        <f>SUM($H240:BJ240)*BJ240</f>
        <v>48</v>
      </c>
      <c r="BK241" s="95">
        <f>SUM($H240:BK240)*BK240</f>
        <v>49</v>
      </c>
      <c r="BL241" s="95">
        <f>SUM($H240:BL240)*BL240</f>
        <v>50</v>
      </c>
      <c r="BM241" s="95">
        <f>SUM($H240:BM240)*BM240</f>
        <v>51</v>
      </c>
      <c r="BN241" s="95">
        <f>SUM($H240:BN240)*BN240</f>
        <v>52</v>
      </c>
      <c r="BO241" s="95">
        <f>SUM($H240:BO240)*BO240</f>
        <v>53</v>
      </c>
      <c r="BP241" s="95">
        <f>SUM($H240:BP240)*BP240</f>
        <v>54</v>
      </c>
      <c r="BQ241" s="95">
        <f>SUM($H240:BQ240)*BQ240</f>
        <v>0</v>
      </c>
      <c r="BR241" s="95">
        <f>SUM($H240:BR240)*BR240</f>
        <v>0</v>
      </c>
      <c r="BS241" s="95">
        <f>SUM($H240:BS240)*BS240</f>
        <v>0</v>
      </c>
      <c r="BT241" s="95">
        <f>SUM($H240:BT240)*BT240</f>
        <v>0</v>
      </c>
      <c r="BU241" s="95">
        <f>SUM($H240:BU240)*BU240</f>
        <v>0</v>
      </c>
      <c r="BV241" s="95">
        <f>SUM($H240:BV240)*BV240</f>
        <v>0</v>
      </c>
      <c r="BW241" s="95">
        <f>SUM($H240:BW240)*BW240</f>
        <v>0</v>
      </c>
      <c r="BX241" s="95">
        <f>SUM($H240:BX240)*BX240</f>
        <v>0</v>
      </c>
      <c r="BY241" s="95">
        <f>SUM($H240:BY240)*BY240</f>
        <v>0</v>
      </c>
    </row>
    <row r="242" spans="5:77" s="95" customFormat="1" ht="13.5" customHeight="1" x14ac:dyDescent="0.4">
      <c r="F242" s="95" t="s">
        <v>194</v>
      </c>
      <c r="H242" s="95">
        <f>(MOD(H241,12)=1)*1</f>
        <v>0</v>
      </c>
      <c r="I242" s="95">
        <f t="shared" ref="I242" si="880">(MOD(I241,12)=1)*1</f>
        <v>0</v>
      </c>
      <c r="J242" s="95">
        <f t="shared" ref="J242" si="881">(MOD(J241,12)=1)*1</f>
        <v>0</v>
      </c>
      <c r="K242" s="95">
        <f t="shared" ref="K242" si="882">(MOD(K241,12)=1)*1</f>
        <v>0</v>
      </c>
      <c r="L242" s="95">
        <f t="shared" ref="L242" si="883">(MOD(L241,12)=1)*1</f>
        <v>0</v>
      </c>
      <c r="M242" s="95">
        <f t="shared" ref="M242" si="884">(MOD(M241,12)=1)*1</f>
        <v>0</v>
      </c>
      <c r="N242" s="95">
        <f t="shared" ref="N242" si="885">(MOD(N241,12)=1)*1</f>
        <v>0</v>
      </c>
      <c r="O242" s="95">
        <f t="shared" ref="O242" si="886">(MOD(O241,12)=1)*1</f>
        <v>1</v>
      </c>
      <c r="P242" s="95">
        <f t="shared" ref="P242" si="887">(MOD(P241,12)=1)*1</f>
        <v>0</v>
      </c>
      <c r="Q242" s="95">
        <f t="shared" ref="Q242" si="888">(MOD(Q241,12)=1)*1</f>
        <v>0</v>
      </c>
      <c r="R242" s="95">
        <f t="shared" ref="R242" si="889">(MOD(R241,12)=1)*1</f>
        <v>0</v>
      </c>
      <c r="S242" s="95">
        <f t="shared" ref="S242" si="890">(MOD(S241,12)=1)*1</f>
        <v>0</v>
      </c>
      <c r="T242" s="95">
        <f t="shared" ref="T242" si="891">(MOD(T241,12)=1)*1</f>
        <v>0</v>
      </c>
      <c r="U242" s="95">
        <f t="shared" ref="U242" si="892">(MOD(U241,12)=1)*1</f>
        <v>0</v>
      </c>
      <c r="V242" s="95">
        <f t="shared" ref="V242" si="893">(MOD(V241,12)=1)*1</f>
        <v>0</v>
      </c>
      <c r="W242" s="95">
        <f t="shared" ref="W242" si="894">(MOD(W241,12)=1)*1</f>
        <v>0</v>
      </c>
      <c r="X242" s="95">
        <f t="shared" ref="X242" si="895">(MOD(X241,12)=1)*1</f>
        <v>0</v>
      </c>
      <c r="Y242" s="95">
        <f t="shared" ref="Y242" si="896">(MOD(Y241,12)=1)*1</f>
        <v>0</v>
      </c>
      <c r="Z242" s="95">
        <f t="shared" ref="Z242" si="897">(MOD(Z241,12)=1)*1</f>
        <v>0</v>
      </c>
      <c r="AA242" s="95">
        <f t="shared" ref="AA242" si="898">(MOD(AA241,12)=1)*1</f>
        <v>1</v>
      </c>
      <c r="AB242" s="95">
        <f t="shared" ref="AB242" si="899">(MOD(AB241,12)=1)*1</f>
        <v>0</v>
      </c>
      <c r="AC242" s="95">
        <f t="shared" ref="AC242" si="900">(MOD(AC241,12)=1)*1</f>
        <v>0</v>
      </c>
      <c r="AD242" s="95">
        <f t="shared" ref="AD242" si="901">(MOD(AD241,12)=1)*1</f>
        <v>0</v>
      </c>
      <c r="AE242" s="95">
        <f t="shared" ref="AE242" si="902">(MOD(AE241,12)=1)*1</f>
        <v>0</v>
      </c>
      <c r="AF242" s="95">
        <f t="shared" ref="AF242" si="903">(MOD(AF241,12)=1)*1</f>
        <v>0</v>
      </c>
      <c r="AG242" s="95">
        <f t="shared" ref="AG242" si="904">(MOD(AG241,12)=1)*1</f>
        <v>0</v>
      </c>
      <c r="AH242" s="95">
        <f t="shared" ref="AH242" si="905">(MOD(AH241,12)=1)*1</f>
        <v>0</v>
      </c>
      <c r="AI242" s="95">
        <f t="shared" ref="AI242" si="906">(MOD(AI241,12)=1)*1</f>
        <v>0</v>
      </c>
      <c r="AJ242" s="95">
        <f t="shared" ref="AJ242" si="907">(MOD(AJ241,12)=1)*1</f>
        <v>0</v>
      </c>
      <c r="AK242" s="95">
        <f t="shared" ref="AK242" si="908">(MOD(AK241,12)=1)*1</f>
        <v>0</v>
      </c>
      <c r="AL242" s="95">
        <f t="shared" ref="AL242" si="909">(MOD(AL241,12)=1)*1</f>
        <v>0</v>
      </c>
      <c r="AM242" s="95">
        <f t="shared" ref="AM242" si="910">(MOD(AM241,12)=1)*1</f>
        <v>1</v>
      </c>
      <c r="AN242" s="95">
        <f t="shared" ref="AN242" si="911">(MOD(AN241,12)=1)*1</f>
        <v>0</v>
      </c>
      <c r="AO242" s="95">
        <f t="shared" ref="AO242" si="912">(MOD(AO241,12)=1)*1</f>
        <v>0</v>
      </c>
      <c r="AP242" s="95">
        <f t="shared" ref="AP242" si="913">(MOD(AP241,12)=1)*1</f>
        <v>0</v>
      </c>
      <c r="AQ242" s="95">
        <f t="shared" ref="AQ242" si="914">(MOD(AQ241,12)=1)*1</f>
        <v>0</v>
      </c>
      <c r="AR242" s="95">
        <f t="shared" ref="AR242" si="915">(MOD(AR241,12)=1)*1</f>
        <v>0</v>
      </c>
      <c r="AS242" s="95">
        <f t="shared" ref="AS242" si="916">(MOD(AS241,12)=1)*1</f>
        <v>0</v>
      </c>
      <c r="AT242" s="95">
        <f t="shared" ref="AT242" si="917">(MOD(AT241,12)=1)*1</f>
        <v>0</v>
      </c>
      <c r="AU242" s="95">
        <f t="shared" ref="AU242" si="918">(MOD(AU241,12)=1)*1</f>
        <v>0</v>
      </c>
      <c r="AV242" s="95">
        <f t="shared" ref="AV242" si="919">(MOD(AV241,12)=1)*1</f>
        <v>0</v>
      </c>
      <c r="AW242" s="95">
        <f t="shared" ref="AW242" si="920">(MOD(AW241,12)=1)*1</f>
        <v>0</v>
      </c>
      <c r="AX242" s="95">
        <f t="shared" ref="AX242" si="921">(MOD(AX241,12)=1)*1</f>
        <v>0</v>
      </c>
      <c r="AY242" s="95">
        <f t="shared" ref="AY242" si="922">(MOD(AY241,12)=1)*1</f>
        <v>1</v>
      </c>
      <c r="AZ242" s="95">
        <f t="shared" ref="AZ242" si="923">(MOD(AZ241,12)=1)*1</f>
        <v>0</v>
      </c>
      <c r="BA242" s="95">
        <f t="shared" ref="BA242" si="924">(MOD(BA241,12)=1)*1</f>
        <v>0</v>
      </c>
      <c r="BB242" s="95">
        <f t="shared" ref="BB242" si="925">(MOD(BB241,12)=1)*1</f>
        <v>0</v>
      </c>
      <c r="BC242" s="95">
        <f t="shared" ref="BC242" si="926">(MOD(BC241,12)=1)*1</f>
        <v>0</v>
      </c>
      <c r="BD242" s="95">
        <f t="shared" ref="BD242" si="927">(MOD(BD241,12)=1)*1</f>
        <v>0</v>
      </c>
      <c r="BE242" s="95">
        <f t="shared" ref="BE242" si="928">(MOD(BE241,12)=1)*1</f>
        <v>0</v>
      </c>
      <c r="BF242" s="95">
        <f t="shared" ref="BF242" si="929">(MOD(BF241,12)=1)*1</f>
        <v>0</v>
      </c>
      <c r="BG242" s="95">
        <f t="shared" ref="BG242" si="930">(MOD(BG241,12)=1)*1</f>
        <v>0</v>
      </c>
      <c r="BH242" s="95">
        <f t="shared" ref="BH242" si="931">(MOD(BH241,12)=1)*1</f>
        <v>0</v>
      </c>
      <c r="BI242" s="95">
        <f t="shared" ref="BI242" si="932">(MOD(BI241,12)=1)*1</f>
        <v>0</v>
      </c>
      <c r="BJ242" s="95">
        <f t="shared" ref="BJ242" si="933">(MOD(BJ241,12)=1)*1</f>
        <v>0</v>
      </c>
      <c r="BK242" s="95">
        <f t="shared" ref="BK242" si="934">(MOD(BK241,12)=1)*1</f>
        <v>1</v>
      </c>
      <c r="BL242" s="95">
        <f t="shared" ref="BL242" si="935">(MOD(BL241,12)=1)*1</f>
        <v>0</v>
      </c>
      <c r="BM242" s="95">
        <f t="shared" ref="BM242" si="936">(MOD(BM241,12)=1)*1</f>
        <v>0</v>
      </c>
      <c r="BN242" s="95">
        <f t="shared" ref="BN242" si="937">(MOD(BN241,12)=1)*1</f>
        <v>0</v>
      </c>
      <c r="BO242" s="95">
        <f t="shared" ref="BO242" si="938">(MOD(BO241,12)=1)*1</f>
        <v>0</v>
      </c>
      <c r="BP242" s="95">
        <f t="shared" ref="BP242" si="939">(MOD(BP241,12)=1)*1</f>
        <v>0</v>
      </c>
      <c r="BQ242" s="95">
        <f t="shared" ref="BQ242" si="940">(MOD(BQ241,12)=1)*1</f>
        <v>0</v>
      </c>
      <c r="BR242" s="95">
        <f t="shared" ref="BR242" si="941">(MOD(BR241,12)=1)*1</f>
        <v>0</v>
      </c>
      <c r="BS242" s="95">
        <f t="shared" ref="BS242" si="942">(MOD(BS241,12)=1)*1</f>
        <v>0</v>
      </c>
      <c r="BT242" s="95">
        <f t="shared" ref="BT242" si="943">(MOD(BT241,12)=1)*1</f>
        <v>0</v>
      </c>
      <c r="BU242" s="95">
        <f t="shared" ref="BU242" si="944">(MOD(BU241,12)=1)*1</f>
        <v>0</v>
      </c>
      <c r="BV242" s="95">
        <f t="shared" ref="BV242" si="945">(MOD(BV241,12)=1)*1</f>
        <v>0</v>
      </c>
      <c r="BW242" s="95">
        <f t="shared" ref="BW242" si="946">(MOD(BW241,12)=1)*1</f>
        <v>0</v>
      </c>
      <c r="BX242" s="95">
        <f t="shared" ref="BX242" si="947">(MOD(BX241,12)=1)*1</f>
        <v>0</v>
      </c>
      <c r="BY242" s="95">
        <f t="shared" ref="BY242" si="948">(MOD(BY241,12)=1)*1</f>
        <v>0</v>
      </c>
    </row>
    <row r="243" spans="5:77" s="95" customFormat="1" ht="13.5" customHeight="1" x14ac:dyDescent="0.4">
      <c r="F243" s="95" t="s">
        <v>195</v>
      </c>
      <c r="H243" s="124">
        <f>SUM($H242:H242)*H240</f>
        <v>0</v>
      </c>
      <c r="I243" s="124">
        <f>SUM($H242:I242)*I240</f>
        <v>0</v>
      </c>
      <c r="J243" s="124">
        <f>SUM($H242:J242)*J240</f>
        <v>0</v>
      </c>
      <c r="K243" s="124">
        <f>SUM($H242:K242)*K240</f>
        <v>0</v>
      </c>
      <c r="L243" s="124">
        <f>SUM($H242:L242)*L240</f>
        <v>0</v>
      </c>
      <c r="M243" s="124">
        <f>SUM($H242:M242)*M240</f>
        <v>0</v>
      </c>
      <c r="N243" s="124">
        <f>SUM($H242:N242)*N240</f>
        <v>0</v>
      </c>
      <c r="O243" s="124">
        <f>SUM($H242:O242)*O240</f>
        <v>1</v>
      </c>
      <c r="P243" s="124">
        <f>SUM($H242:P242)*P240</f>
        <v>1</v>
      </c>
      <c r="Q243" s="124">
        <f>SUM($H242:Q242)*Q240</f>
        <v>1</v>
      </c>
      <c r="R243" s="124">
        <f>SUM($H242:R242)*R240</f>
        <v>1</v>
      </c>
      <c r="S243" s="124">
        <f>SUM($H242:S242)*S240</f>
        <v>1</v>
      </c>
      <c r="T243" s="124">
        <f>SUM($H242:T242)*T240</f>
        <v>1</v>
      </c>
      <c r="U243" s="124">
        <f>SUM($H242:U242)*U240</f>
        <v>1</v>
      </c>
      <c r="V243" s="124">
        <f>SUM($H242:V242)*V240</f>
        <v>1</v>
      </c>
      <c r="W243" s="124">
        <f>SUM($H242:W242)*W240</f>
        <v>1</v>
      </c>
      <c r="X243" s="124">
        <f>SUM($H242:X242)*X240</f>
        <v>1</v>
      </c>
      <c r="Y243" s="124">
        <f>SUM($H242:Y242)*Y240</f>
        <v>1</v>
      </c>
      <c r="Z243" s="124">
        <f>SUM($H242:Z242)*Z240</f>
        <v>1</v>
      </c>
      <c r="AA243" s="124">
        <f>SUM($H242:AA242)*AA240</f>
        <v>2</v>
      </c>
      <c r="AB243" s="124">
        <f>SUM($H242:AB242)*AB240</f>
        <v>2</v>
      </c>
      <c r="AC243" s="124">
        <f>SUM($H242:AC242)*AC240</f>
        <v>2</v>
      </c>
      <c r="AD243" s="124">
        <f>SUM($H242:AD242)*AD240</f>
        <v>2</v>
      </c>
      <c r="AE243" s="124">
        <f>SUM($H242:AE242)*AE240</f>
        <v>2</v>
      </c>
      <c r="AF243" s="124">
        <f>SUM($H242:AF242)*AF240</f>
        <v>2</v>
      </c>
      <c r="AG243" s="124">
        <f>SUM($H242:AG242)*AG240</f>
        <v>2</v>
      </c>
      <c r="AH243" s="124">
        <f>SUM($H242:AH242)*AH240</f>
        <v>2</v>
      </c>
      <c r="AI243" s="124">
        <f>SUM($H242:AI242)*AI240</f>
        <v>2</v>
      </c>
      <c r="AJ243" s="124">
        <f>SUM($H242:AJ242)*AJ240</f>
        <v>2</v>
      </c>
      <c r="AK243" s="124">
        <f>SUM($H242:AK242)*AK240</f>
        <v>2</v>
      </c>
      <c r="AL243" s="124">
        <f>SUM($H242:AL242)*AL240</f>
        <v>2</v>
      </c>
      <c r="AM243" s="124">
        <f>SUM($H242:AM242)*AM240</f>
        <v>3</v>
      </c>
      <c r="AN243" s="124">
        <f>SUM($H242:AN242)*AN240</f>
        <v>3</v>
      </c>
      <c r="AO243" s="124">
        <f>SUM($H242:AO242)*AO240</f>
        <v>3</v>
      </c>
      <c r="AP243" s="124">
        <f>SUM($H242:AP242)*AP240</f>
        <v>3</v>
      </c>
      <c r="AQ243" s="124">
        <f>SUM($H242:AQ242)*AQ240</f>
        <v>3</v>
      </c>
      <c r="AR243" s="124">
        <f>SUM($H242:AR242)*AR240</f>
        <v>3</v>
      </c>
      <c r="AS243" s="124">
        <f>SUM($H242:AS242)*AS240</f>
        <v>3</v>
      </c>
      <c r="AT243" s="124">
        <f>SUM($H242:AT242)*AT240</f>
        <v>3</v>
      </c>
      <c r="AU243" s="124">
        <f>SUM($H242:AU242)*AU240</f>
        <v>3</v>
      </c>
      <c r="AV243" s="124">
        <f>SUM($H242:AV242)*AV240</f>
        <v>3</v>
      </c>
      <c r="AW243" s="124">
        <f>SUM($H242:AW242)*AW240</f>
        <v>3</v>
      </c>
      <c r="AX243" s="124">
        <f>SUM($H242:AX242)*AX240</f>
        <v>3</v>
      </c>
      <c r="AY243" s="124">
        <f>SUM($H242:AY242)*AY240</f>
        <v>4</v>
      </c>
      <c r="AZ243" s="124">
        <f>SUM($H242:AZ242)*AZ240</f>
        <v>4</v>
      </c>
      <c r="BA243" s="124">
        <f>SUM($H242:BA242)*BA240</f>
        <v>4</v>
      </c>
      <c r="BB243" s="124">
        <f>SUM($H242:BB242)*BB240</f>
        <v>4</v>
      </c>
      <c r="BC243" s="124">
        <f>SUM($H242:BC242)*BC240</f>
        <v>4</v>
      </c>
      <c r="BD243" s="124">
        <f>SUM($H242:BD242)*BD240</f>
        <v>4</v>
      </c>
      <c r="BE243" s="124">
        <f>SUM($H242:BE242)*BE240</f>
        <v>4</v>
      </c>
      <c r="BF243" s="124">
        <f>SUM($H242:BF242)*BF240</f>
        <v>4</v>
      </c>
      <c r="BG243" s="124">
        <f>SUM($H242:BG242)*BG240</f>
        <v>4</v>
      </c>
      <c r="BH243" s="124">
        <f>SUM($H242:BH242)*BH240</f>
        <v>4</v>
      </c>
      <c r="BI243" s="124">
        <f>SUM($H242:BI242)*BI240</f>
        <v>4</v>
      </c>
      <c r="BJ243" s="124">
        <f>SUM($H242:BJ242)*BJ240</f>
        <v>4</v>
      </c>
      <c r="BK243" s="124">
        <f>SUM($H242:BK242)*BK240</f>
        <v>5</v>
      </c>
      <c r="BL243" s="124">
        <f>SUM($H242:BL242)*BL240</f>
        <v>5</v>
      </c>
      <c r="BM243" s="124">
        <f>SUM($H242:BM242)*BM240</f>
        <v>5</v>
      </c>
      <c r="BN243" s="124">
        <f>SUM($H242:BN242)*BN240</f>
        <v>5</v>
      </c>
      <c r="BO243" s="124">
        <f>SUM($H242:BO242)*BO240</f>
        <v>5</v>
      </c>
      <c r="BP243" s="124">
        <f>SUM($H242:BP242)*BP240</f>
        <v>5</v>
      </c>
      <c r="BQ243" s="124">
        <f>SUM($H242:BQ242)*BQ240</f>
        <v>0</v>
      </c>
      <c r="BR243" s="124">
        <f>SUM($H242:BR242)*BR240</f>
        <v>0</v>
      </c>
      <c r="BS243" s="124">
        <f>SUM($H242:BS242)*BS240</f>
        <v>0</v>
      </c>
      <c r="BT243" s="124">
        <f>SUM($H242:BT242)*BT240</f>
        <v>0</v>
      </c>
      <c r="BU243" s="124">
        <f>SUM($H242:BU242)*BU240</f>
        <v>0</v>
      </c>
      <c r="BV243" s="124">
        <f>SUM($H242:BV242)*BV240</f>
        <v>0</v>
      </c>
      <c r="BW243" s="124">
        <f>SUM($H242:BW242)*BW240</f>
        <v>0</v>
      </c>
      <c r="BX243" s="124">
        <f>SUM($H242:BX242)*BX240</f>
        <v>0</v>
      </c>
      <c r="BY243" s="124">
        <f>SUM($H242:BY242)*BY240</f>
        <v>0</v>
      </c>
    </row>
    <row r="244" spans="5:77" s="95" customFormat="1" ht="13.5" customHeight="1" x14ac:dyDescent="0.4">
      <c r="F244" s="95" t="s">
        <v>196</v>
      </c>
      <c r="H244" s="125">
        <f t="shared" ref="H244:AM244" si="949">(1+$F255)^(H243-1)*H240</f>
        <v>0</v>
      </c>
      <c r="I244" s="125">
        <f t="shared" si="949"/>
        <v>0</v>
      </c>
      <c r="J244" s="125">
        <f t="shared" si="949"/>
        <v>0</v>
      </c>
      <c r="K244" s="125">
        <f t="shared" si="949"/>
        <v>0</v>
      </c>
      <c r="L244" s="125">
        <f t="shared" si="949"/>
        <v>0</v>
      </c>
      <c r="M244" s="125">
        <f t="shared" si="949"/>
        <v>0</v>
      </c>
      <c r="N244" s="125">
        <f t="shared" si="949"/>
        <v>0</v>
      </c>
      <c r="O244" s="125">
        <f t="shared" si="949"/>
        <v>1</v>
      </c>
      <c r="P244" s="125">
        <f t="shared" si="949"/>
        <v>1</v>
      </c>
      <c r="Q244" s="125">
        <f t="shared" si="949"/>
        <v>1</v>
      </c>
      <c r="R244" s="125">
        <f t="shared" si="949"/>
        <v>1</v>
      </c>
      <c r="S244" s="125">
        <f t="shared" si="949"/>
        <v>1</v>
      </c>
      <c r="T244" s="125">
        <f t="shared" si="949"/>
        <v>1</v>
      </c>
      <c r="U244" s="125">
        <f t="shared" si="949"/>
        <v>1</v>
      </c>
      <c r="V244" s="125">
        <f t="shared" si="949"/>
        <v>1</v>
      </c>
      <c r="W244" s="125">
        <f t="shared" si="949"/>
        <v>1</v>
      </c>
      <c r="X244" s="125">
        <f t="shared" si="949"/>
        <v>1</v>
      </c>
      <c r="Y244" s="125">
        <f t="shared" si="949"/>
        <v>1</v>
      </c>
      <c r="Z244" s="125">
        <f t="shared" si="949"/>
        <v>1</v>
      </c>
      <c r="AA244" s="125">
        <f t="shared" si="949"/>
        <v>1.01</v>
      </c>
      <c r="AB244" s="125">
        <f t="shared" si="949"/>
        <v>1.01</v>
      </c>
      <c r="AC244" s="125">
        <f t="shared" si="949"/>
        <v>1.01</v>
      </c>
      <c r="AD244" s="125">
        <f t="shared" si="949"/>
        <v>1.01</v>
      </c>
      <c r="AE244" s="125">
        <f t="shared" si="949"/>
        <v>1.01</v>
      </c>
      <c r="AF244" s="125">
        <f t="shared" si="949"/>
        <v>1.01</v>
      </c>
      <c r="AG244" s="125">
        <f t="shared" si="949"/>
        <v>1.01</v>
      </c>
      <c r="AH244" s="125">
        <f t="shared" si="949"/>
        <v>1.01</v>
      </c>
      <c r="AI244" s="125">
        <f t="shared" si="949"/>
        <v>1.01</v>
      </c>
      <c r="AJ244" s="125">
        <f t="shared" si="949"/>
        <v>1.01</v>
      </c>
      <c r="AK244" s="125">
        <f t="shared" si="949"/>
        <v>1.01</v>
      </c>
      <c r="AL244" s="125">
        <f t="shared" si="949"/>
        <v>1.01</v>
      </c>
      <c r="AM244" s="125">
        <f t="shared" si="949"/>
        <v>1.0201</v>
      </c>
      <c r="AN244" s="125">
        <f t="shared" ref="AN244:BS244" si="950">(1+$F255)^(AN243-1)*AN240</f>
        <v>1.0201</v>
      </c>
      <c r="AO244" s="125">
        <f t="shared" si="950"/>
        <v>1.0201</v>
      </c>
      <c r="AP244" s="125">
        <f t="shared" si="950"/>
        <v>1.0201</v>
      </c>
      <c r="AQ244" s="125">
        <f t="shared" si="950"/>
        <v>1.0201</v>
      </c>
      <c r="AR244" s="125">
        <f t="shared" si="950"/>
        <v>1.0201</v>
      </c>
      <c r="AS244" s="125">
        <f t="shared" si="950"/>
        <v>1.0201</v>
      </c>
      <c r="AT244" s="125">
        <f t="shared" si="950"/>
        <v>1.0201</v>
      </c>
      <c r="AU244" s="125">
        <f t="shared" si="950"/>
        <v>1.0201</v>
      </c>
      <c r="AV244" s="125">
        <f t="shared" si="950"/>
        <v>1.0201</v>
      </c>
      <c r="AW244" s="125">
        <f t="shared" si="950"/>
        <v>1.0201</v>
      </c>
      <c r="AX244" s="125">
        <f t="shared" si="950"/>
        <v>1.0201</v>
      </c>
      <c r="AY244" s="125">
        <f t="shared" si="950"/>
        <v>1.0303009999999999</v>
      </c>
      <c r="AZ244" s="125">
        <f t="shared" si="950"/>
        <v>1.0303009999999999</v>
      </c>
      <c r="BA244" s="125">
        <f t="shared" si="950"/>
        <v>1.0303009999999999</v>
      </c>
      <c r="BB244" s="125">
        <f t="shared" si="950"/>
        <v>1.0303009999999999</v>
      </c>
      <c r="BC244" s="125">
        <f t="shared" si="950"/>
        <v>1.0303009999999999</v>
      </c>
      <c r="BD244" s="125">
        <f t="shared" si="950"/>
        <v>1.0303009999999999</v>
      </c>
      <c r="BE244" s="125">
        <f t="shared" si="950"/>
        <v>1.0303009999999999</v>
      </c>
      <c r="BF244" s="125">
        <f t="shared" si="950"/>
        <v>1.0303009999999999</v>
      </c>
      <c r="BG244" s="125">
        <f t="shared" si="950"/>
        <v>1.0303009999999999</v>
      </c>
      <c r="BH244" s="125">
        <f t="shared" si="950"/>
        <v>1.0303009999999999</v>
      </c>
      <c r="BI244" s="125">
        <f t="shared" si="950"/>
        <v>1.0303009999999999</v>
      </c>
      <c r="BJ244" s="125">
        <f t="shared" si="950"/>
        <v>1.0303009999999999</v>
      </c>
      <c r="BK244" s="125">
        <f t="shared" si="950"/>
        <v>1.04060401</v>
      </c>
      <c r="BL244" s="125">
        <f t="shared" si="950"/>
        <v>1.04060401</v>
      </c>
      <c r="BM244" s="125">
        <f t="shared" si="950"/>
        <v>1.04060401</v>
      </c>
      <c r="BN244" s="125">
        <f t="shared" si="950"/>
        <v>1.04060401</v>
      </c>
      <c r="BO244" s="125">
        <f t="shared" si="950"/>
        <v>1.04060401</v>
      </c>
      <c r="BP244" s="125">
        <f t="shared" si="950"/>
        <v>1.04060401</v>
      </c>
      <c r="BQ244" s="125">
        <f t="shared" si="950"/>
        <v>0</v>
      </c>
      <c r="BR244" s="125">
        <f t="shared" si="950"/>
        <v>0</v>
      </c>
      <c r="BS244" s="125">
        <f t="shared" si="950"/>
        <v>0</v>
      </c>
      <c r="BT244" s="125">
        <f t="shared" ref="BT244:CY244" si="951">(1+$F255)^(BT243-1)*BT240</f>
        <v>0</v>
      </c>
      <c r="BU244" s="125">
        <f t="shared" si="951"/>
        <v>0</v>
      </c>
      <c r="BV244" s="125">
        <f t="shared" si="951"/>
        <v>0</v>
      </c>
      <c r="BW244" s="125">
        <f t="shared" si="951"/>
        <v>0</v>
      </c>
      <c r="BX244" s="125">
        <f t="shared" si="951"/>
        <v>0</v>
      </c>
      <c r="BY244" s="125">
        <f t="shared" si="951"/>
        <v>0</v>
      </c>
    </row>
    <row r="245" spans="5:77" s="95" customFormat="1" ht="13.5" customHeight="1" x14ac:dyDescent="0.4">
      <c r="F245" s="95" t="s">
        <v>197</v>
      </c>
      <c r="H245" s="125">
        <f t="shared" ref="H245:AM245" si="952">(1+F$70)^(H243-1)*H240</f>
        <v>0</v>
      </c>
      <c r="I245" s="125">
        <f t="shared" si="952"/>
        <v>0</v>
      </c>
      <c r="J245" s="125">
        <f t="shared" si="952"/>
        <v>0</v>
      </c>
      <c r="K245" s="125">
        <f t="shared" si="952"/>
        <v>0</v>
      </c>
      <c r="L245" s="125">
        <f t="shared" si="952"/>
        <v>0</v>
      </c>
      <c r="M245" s="125">
        <f t="shared" si="952"/>
        <v>0</v>
      </c>
      <c r="N245" s="125">
        <f t="shared" si="952"/>
        <v>0</v>
      </c>
      <c r="O245" s="125">
        <f t="shared" si="952"/>
        <v>1</v>
      </c>
      <c r="P245" s="125">
        <f t="shared" si="952"/>
        <v>1</v>
      </c>
      <c r="Q245" s="125">
        <f t="shared" si="952"/>
        <v>1</v>
      </c>
      <c r="R245" s="125">
        <f t="shared" si="952"/>
        <v>1</v>
      </c>
      <c r="S245" s="125">
        <f t="shared" si="952"/>
        <v>1</v>
      </c>
      <c r="T245" s="125">
        <f t="shared" si="952"/>
        <v>1</v>
      </c>
      <c r="U245" s="125">
        <f t="shared" si="952"/>
        <v>1</v>
      </c>
      <c r="V245" s="125">
        <f t="shared" si="952"/>
        <v>1</v>
      </c>
      <c r="W245" s="125">
        <f t="shared" si="952"/>
        <v>1</v>
      </c>
      <c r="X245" s="125">
        <f t="shared" si="952"/>
        <v>1</v>
      </c>
      <c r="Y245" s="125">
        <f t="shared" si="952"/>
        <v>1</v>
      </c>
      <c r="Z245" s="125">
        <f t="shared" si="952"/>
        <v>1</v>
      </c>
      <c r="AA245" s="125">
        <f t="shared" si="952"/>
        <v>1</v>
      </c>
      <c r="AB245" s="125">
        <f t="shared" si="952"/>
        <v>1</v>
      </c>
      <c r="AC245" s="125">
        <f t="shared" si="952"/>
        <v>1</v>
      </c>
      <c r="AD245" s="125">
        <f t="shared" si="952"/>
        <v>1</v>
      </c>
      <c r="AE245" s="125">
        <f t="shared" si="952"/>
        <v>1</v>
      </c>
      <c r="AF245" s="125">
        <f t="shared" si="952"/>
        <v>1</v>
      </c>
      <c r="AG245" s="125">
        <f t="shared" si="952"/>
        <v>1</v>
      </c>
      <c r="AH245" s="125">
        <f t="shared" si="952"/>
        <v>1</v>
      </c>
      <c r="AI245" s="125">
        <f t="shared" si="952"/>
        <v>1</v>
      </c>
      <c r="AJ245" s="125">
        <f t="shared" si="952"/>
        <v>1</v>
      </c>
      <c r="AK245" s="125">
        <f t="shared" si="952"/>
        <v>1</v>
      </c>
      <c r="AL245" s="125">
        <f t="shared" si="952"/>
        <v>1</v>
      </c>
      <c r="AM245" s="125">
        <f t="shared" si="952"/>
        <v>1</v>
      </c>
      <c r="AN245" s="125">
        <f t="shared" ref="AN245:BS245" si="953">(1+AL$70)^(AN243-1)*AN240</f>
        <v>1</v>
      </c>
      <c r="AO245" s="125">
        <f t="shared" si="953"/>
        <v>1</v>
      </c>
      <c r="AP245" s="125">
        <f t="shared" si="953"/>
        <v>1</v>
      </c>
      <c r="AQ245" s="125">
        <f t="shared" si="953"/>
        <v>1</v>
      </c>
      <c r="AR245" s="125">
        <f t="shared" si="953"/>
        <v>1</v>
      </c>
      <c r="AS245" s="125">
        <f t="shared" si="953"/>
        <v>1</v>
      </c>
      <c r="AT245" s="125">
        <f t="shared" si="953"/>
        <v>1</v>
      </c>
      <c r="AU245" s="125">
        <f t="shared" si="953"/>
        <v>1</v>
      </c>
      <c r="AV245" s="125">
        <f t="shared" si="953"/>
        <v>1</v>
      </c>
      <c r="AW245" s="125">
        <f t="shared" si="953"/>
        <v>1</v>
      </c>
      <c r="AX245" s="125">
        <f t="shared" si="953"/>
        <v>1</v>
      </c>
      <c r="AY245" s="125">
        <f t="shared" si="953"/>
        <v>1</v>
      </c>
      <c r="AZ245" s="125">
        <f t="shared" si="953"/>
        <v>1</v>
      </c>
      <c r="BA245" s="125">
        <f t="shared" si="953"/>
        <v>1</v>
      </c>
      <c r="BB245" s="125">
        <f t="shared" si="953"/>
        <v>1</v>
      </c>
      <c r="BC245" s="125">
        <f t="shared" si="953"/>
        <v>1</v>
      </c>
      <c r="BD245" s="125">
        <f t="shared" si="953"/>
        <v>1</v>
      </c>
      <c r="BE245" s="125">
        <f t="shared" si="953"/>
        <v>1</v>
      </c>
      <c r="BF245" s="125">
        <f t="shared" si="953"/>
        <v>1</v>
      </c>
      <c r="BG245" s="125">
        <f t="shared" si="953"/>
        <v>1</v>
      </c>
      <c r="BH245" s="125">
        <f t="shared" si="953"/>
        <v>1</v>
      </c>
      <c r="BI245" s="125">
        <f t="shared" si="953"/>
        <v>1</v>
      </c>
      <c r="BJ245" s="125">
        <f t="shared" si="953"/>
        <v>1</v>
      </c>
      <c r="BK245" s="125">
        <f t="shared" si="953"/>
        <v>1</v>
      </c>
      <c r="BL245" s="125">
        <f t="shared" si="953"/>
        <v>1</v>
      </c>
      <c r="BM245" s="125">
        <f t="shared" si="953"/>
        <v>1</v>
      </c>
      <c r="BN245" s="125">
        <f t="shared" si="953"/>
        <v>1</v>
      </c>
      <c r="BO245" s="125">
        <f t="shared" si="953"/>
        <v>1</v>
      </c>
      <c r="BP245" s="125">
        <f t="shared" si="953"/>
        <v>1</v>
      </c>
      <c r="BQ245" s="125">
        <f t="shared" si="953"/>
        <v>0</v>
      </c>
      <c r="BR245" s="125">
        <f t="shared" si="953"/>
        <v>0</v>
      </c>
      <c r="BS245" s="125">
        <f t="shared" si="953"/>
        <v>0</v>
      </c>
      <c r="BT245" s="125">
        <f t="shared" ref="BT245:CY245" si="954">(1+BR$70)^(BT243-1)*BT240</f>
        <v>0</v>
      </c>
      <c r="BU245" s="125">
        <f t="shared" si="954"/>
        <v>0</v>
      </c>
      <c r="BV245" s="125">
        <f t="shared" si="954"/>
        <v>0</v>
      </c>
      <c r="BW245" s="125">
        <f t="shared" si="954"/>
        <v>0</v>
      </c>
      <c r="BX245" s="125">
        <f t="shared" si="954"/>
        <v>0</v>
      </c>
      <c r="BY245" s="125">
        <f t="shared" si="954"/>
        <v>0</v>
      </c>
    </row>
    <row r="246" spans="5:77" s="95" customFormat="1" ht="13.5" customHeight="1" x14ac:dyDescent="0.4">
      <c r="F246" s="95" t="s">
        <v>198</v>
      </c>
      <c r="H246" s="95">
        <f t="shared" ref="H246:AM246" si="955">(H$14&gt;=$F$61)*(H$14&lt;=$F$64)*1</f>
        <v>0</v>
      </c>
      <c r="I246" s="95">
        <f t="shared" si="955"/>
        <v>0</v>
      </c>
      <c r="J246" s="95">
        <f t="shared" si="955"/>
        <v>0</v>
      </c>
      <c r="K246" s="95">
        <f t="shared" si="955"/>
        <v>0</v>
      </c>
      <c r="L246" s="95">
        <f t="shared" si="955"/>
        <v>0</v>
      </c>
      <c r="M246" s="95">
        <f t="shared" si="955"/>
        <v>0</v>
      </c>
      <c r="N246" s="95">
        <f t="shared" si="955"/>
        <v>0</v>
      </c>
      <c r="O246" s="95">
        <f t="shared" si="955"/>
        <v>0</v>
      </c>
      <c r="P246" s="95">
        <f t="shared" si="955"/>
        <v>0</v>
      </c>
      <c r="Q246" s="95">
        <f t="shared" si="955"/>
        <v>0</v>
      </c>
      <c r="R246" s="95">
        <f t="shared" si="955"/>
        <v>0</v>
      </c>
      <c r="S246" s="95">
        <f t="shared" si="955"/>
        <v>0</v>
      </c>
      <c r="T246" s="95">
        <f t="shared" si="955"/>
        <v>0</v>
      </c>
      <c r="U246" s="95">
        <f t="shared" si="955"/>
        <v>0</v>
      </c>
      <c r="V246" s="95">
        <f t="shared" si="955"/>
        <v>0</v>
      </c>
      <c r="W246" s="95">
        <f t="shared" si="955"/>
        <v>0</v>
      </c>
      <c r="X246" s="95">
        <f t="shared" si="955"/>
        <v>0</v>
      </c>
      <c r="Y246" s="95">
        <f t="shared" si="955"/>
        <v>0</v>
      </c>
      <c r="Z246" s="95">
        <f t="shared" si="955"/>
        <v>0</v>
      </c>
      <c r="AA246" s="95">
        <f t="shared" si="955"/>
        <v>0</v>
      </c>
      <c r="AB246" s="95">
        <f t="shared" si="955"/>
        <v>0</v>
      </c>
      <c r="AC246" s="95">
        <f t="shared" si="955"/>
        <v>0</v>
      </c>
      <c r="AD246" s="95">
        <f t="shared" si="955"/>
        <v>0</v>
      </c>
      <c r="AE246" s="95">
        <f t="shared" si="955"/>
        <v>0</v>
      </c>
      <c r="AF246" s="95">
        <f t="shared" si="955"/>
        <v>0</v>
      </c>
      <c r="AG246" s="95">
        <f t="shared" si="955"/>
        <v>0</v>
      </c>
      <c r="AH246" s="95">
        <f t="shared" si="955"/>
        <v>0</v>
      </c>
      <c r="AI246" s="95">
        <f t="shared" si="955"/>
        <v>0</v>
      </c>
      <c r="AJ246" s="95">
        <f t="shared" si="955"/>
        <v>0</v>
      </c>
      <c r="AK246" s="95">
        <f t="shared" si="955"/>
        <v>0</v>
      </c>
      <c r="AL246" s="95">
        <f t="shared" si="955"/>
        <v>0</v>
      </c>
      <c r="AM246" s="95">
        <f t="shared" si="955"/>
        <v>1</v>
      </c>
      <c r="AN246" s="95">
        <f t="shared" ref="AN246:BS246" si="956">(AN$14&gt;=$F$61)*(AN$14&lt;=$F$64)*1</f>
        <v>0</v>
      </c>
      <c r="AO246" s="95">
        <f t="shared" si="956"/>
        <v>0</v>
      </c>
      <c r="AP246" s="95">
        <f t="shared" si="956"/>
        <v>0</v>
      </c>
      <c r="AQ246" s="95">
        <f t="shared" si="956"/>
        <v>0</v>
      </c>
      <c r="AR246" s="95">
        <f t="shared" si="956"/>
        <v>0</v>
      </c>
      <c r="AS246" s="95">
        <f t="shared" si="956"/>
        <v>0</v>
      </c>
      <c r="AT246" s="95">
        <f t="shared" si="956"/>
        <v>0</v>
      </c>
      <c r="AU246" s="95">
        <f t="shared" si="956"/>
        <v>0</v>
      </c>
      <c r="AV246" s="95">
        <f t="shared" si="956"/>
        <v>0</v>
      </c>
      <c r="AW246" s="95">
        <f t="shared" si="956"/>
        <v>0</v>
      </c>
      <c r="AX246" s="95">
        <f t="shared" si="956"/>
        <v>0</v>
      </c>
      <c r="AY246" s="95">
        <f t="shared" si="956"/>
        <v>0</v>
      </c>
      <c r="AZ246" s="95">
        <f t="shared" si="956"/>
        <v>0</v>
      </c>
      <c r="BA246" s="95">
        <f t="shared" si="956"/>
        <v>0</v>
      </c>
      <c r="BB246" s="95">
        <f t="shared" si="956"/>
        <v>0</v>
      </c>
      <c r="BC246" s="95">
        <f t="shared" si="956"/>
        <v>0</v>
      </c>
      <c r="BD246" s="95">
        <f t="shared" si="956"/>
        <v>0</v>
      </c>
      <c r="BE246" s="95">
        <f t="shared" si="956"/>
        <v>0</v>
      </c>
      <c r="BF246" s="95">
        <f t="shared" si="956"/>
        <v>0</v>
      </c>
      <c r="BG246" s="95">
        <f t="shared" si="956"/>
        <v>0</v>
      </c>
      <c r="BH246" s="95">
        <f t="shared" si="956"/>
        <v>0</v>
      </c>
      <c r="BI246" s="95">
        <f t="shared" si="956"/>
        <v>0</v>
      </c>
      <c r="BJ246" s="95">
        <f t="shared" si="956"/>
        <v>0</v>
      </c>
      <c r="BK246" s="95">
        <f t="shared" si="956"/>
        <v>0</v>
      </c>
      <c r="BL246" s="95">
        <f t="shared" si="956"/>
        <v>0</v>
      </c>
      <c r="BM246" s="95">
        <f t="shared" si="956"/>
        <v>0</v>
      </c>
      <c r="BN246" s="95">
        <f t="shared" si="956"/>
        <v>0</v>
      </c>
      <c r="BO246" s="95">
        <f t="shared" si="956"/>
        <v>0</v>
      </c>
      <c r="BP246" s="95">
        <f t="shared" si="956"/>
        <v>0</v>
      </c>
      <c r="BQ246" s="95">
        <f t="shared" si="956"/>
        <v>0</v>
      </c>
      <c r="BR246" s="95">
        <f t="shared" si="956"/>
        <v>0</v>
      </c>
      <c r="BS246" s="95">
        <f t="shared" si="956"/>
        <v>0</v>
      </c>
      <c r="BT246" s="95">
        <f t="shared" ref="BT246:BY246" si="957">(BT$14&gt;=$F$61)*(BT$14&lt;=$F$64)*1</f>
        <v>0</v>
      </c>
      <c r="BU246" s="95">
        <f t="shared" si="957"/>
        <v>0</v>
      </c>
      <c r="BV246" s="95">
        <f t="shared" si="957"/>
        <v>0</v>
      </c>
      <c r="BW246" s="95">
        <f t="shared" si="957"/>
        <v>0</v>
      </c>
      <c r="BX246" s="95">
        <f t="shared" si="957"/>
        <v>0</v>
      </c>
      <c r="BY246" s="95">
        <f t="shared" si="957"/>
        <v>0</v>
      </c>
    </row>
    <row r="247" spans="5:77" ht="13.5" customHeight="1" x14ac:dyDescent="0.4">
      <c r="E247" s="103" t="s">
        <v>184</v>
      </c>
      <c r="F247" s="104">
        <f>EOMONTH(F218,VLOOKUP(B215,$H$21:$T$25,4)+1)</f>
        <v>45596</v>
      </c>
    </row>
    <row r="248" spans="5:77" ht="13.5" customHeight="1" x14ac:dyDescent="0.4">
      <c r="E248" s="105" t="s">
        <v>185</v>
      </c>
      <c r="F248" s="120">
        <f>VLOOKUP(B215,$H$21:$T$25,7,0)</f>
        <v>25000</v>
      </c>
    </row>
    <row r="249" spans="5:77" ht="13.5" customHeight="1" x14ac:dyDescent="0.4">
      <c r="E249" s="105" t="s">
        <v>186</v>
      </c>
      <c r="F249" s="120">
        <f>VLOOKUP(B215,$H$21:$T$25,5,0)</f>
        <v>1</v>
      </c>
    </row>
    <row r="250" spans="5:77" ht="13.5" customHeight="1" x14ac:dyDescent="0.4">
      <c r="E250" s="105" t="s">
        <v>191</v>
      </c>
      <c r="F250" s="123">
        <f>EOMONTH(F247,F249-1)</f>
        <v>45596</v>
      </c>
    </row>
    <row r="251" spans="5:77" ht="13.5" customHeight="1" x14ac:dyDescent="0.4">
      <c r="E251" s="105" t="s">
        <v>187</v>
      </c>
      <c r="F251" s="120">
        <f>VLOOKUP(B215,$H$21:$T$25,6,0)</f>
        <v>1</v>
      </c>
    </row>
    <row r="252" spans="5:77" ht="13.5" customHeight="1" x14ac:dyDescent="0.4">
      <c r="E252" s="105" t="s">
        <v>72</v>
      </c>
      <c r="F252" s="120">
        <f>VLOOKUP(B215,$H$21:$T$25,3,0)</f>
        <v>599</v>
      </c>
    </row>
    <row r="253" spans="5:77" ht="13.5" customHeight="1" x14ac:dyDescent="0.4">
      <c r="E253" s="105" t="s">
        <v>188</v>
      </c>
      <c r="F253" s="120">
        <f>VLOOKUP(B215,$H$21:$T$25,8,0)</f>
        <v>2000</v>
      </c>
    </row>
    <row r="254" spans="5:77" ht="13.5" customHeight="1" x14ac:dyDescent="0.4">
      <c r="E254" s="105" t="s">
        <v>76</v>
      </c>
      <c r="F254" s="120">
        <f>VLOOKUP(B215,$H$21:$T$25,11,0)</f>
        <v>89.85</v>
      </c>
    </row>
    <row r="255" spans="5:77" ht="13.5" customHeight="1" x14ac:dyDescent="0.4">
      <c r="E255" s="105" t="s">
        <v>189</v>
      </c>
      <c r="F255" s="121">
        <f>VLOOKUP(B215,$H$21:$T$25,9,0)</f>
        <v>0.01</v>
      </c>
    </row>
    <row r="256" spans="5:77" ht="13.5" customHeight="1" x14ac:dyDescent="0.4">
      <c r="E256" s="109" t="s">
        <v>190</v>
      </c>
      <c r="F256" s="122">
        <f>VLOOKUP(B215,$H$21:$T$25,10,0)</f>
        <v>0.01</v>
      </c>
    </row>
    <row r="257" spans="3:77" ht="13.5" customHeight="1" x14ac:dyDescent="0.4">
      <c r="D257" s="2" t="s">
        <v>162</v>
      </c>
    </row>
    <row r="258" spans="3:77" ht="13.5" customHeight="1" x14ac:dyDescent="0.4">
      <c r="E258" s="46" t="s">
        <v>163</v>
      </c>
      <c r="F258" s="47"/>
      <c r="G258" s="47"/>
      <c r="H258" s="47">
        <f>IF(H246=1,0,H240*$F248*H244)</f>
        <v>0</v>
      </c>
      <c r="I258" s="47">
        <f t="shared" ref="I258:BT258" si="958">IF(I246=1,0,I240*$F248*I244)</f>
        <v>0</v>
      </c>
      <c r="J258" s="47">
        <f t="shared" si="958"/>
        <v>0</v>
      </c>
      <c r="K258" s="47">
        <f t="shared" si="958"/>
        <v>0</v>
      </c>
      <c r="L258" s="47">
        <f t="shared" si="958"/>
        <v>0</v>
      </c>
      <c r="M258" s="47">
        <f t="shared" si="958"/>
        <v>0</v>
      </c>
      <c r="N258" s="47">
        <f t="shared" si="958"/>
        <v>0</v>
      </c>
      <c r="O258" s="47">
        <f t="shared" si="958"/>
        <v>25000</v>
      </c>
      <c r="P258" s="47">
        <f t="shared" si="958"/>
        <v>25000</v>
      </c>
      <c r="Q258" s="47">
        <f t="shared" si="958"/>
        <v>25000</v>
      </c>
      <c r="R258" s="47">
        <f t="shared" si="958"/>
        <v>25000</v>
      </c>
      <c r="S258" s="47">
        <f t="shared" si="958"/>
        <v>25000</v>
      </c>
      <c r="T258" s="47">
        <f t="shared" si="958"/>
        <v>25000</v>
      </c>
      <c r="U258" s="47">
        <f t="shared" si="958"/>
        <v>25000</v>
      </c>
      <c r="V258" s="47">
        <f t="shared" si="958"/>
        <v>25000</v>
      </c>
      <c r="W258" s="47">
        <f t="shared" si="958"/>
        <v>25000</v>
      </c>
      <c r="X258" s="47">
        <f t="shared" si="958"/>
        <v>25000</v>
      </c>
      <c r="Y258" s="47">
        <f t="shared" si="958"/>
        <v>25000</v>
      </c>
      <c r="Z258" s="47">
        <f t="shared" si="958"/>
        <v>25000</v>
      </c>
      <c r="AA258" s="47">
        <f t="shared" si="958"/>
        <v>25250</v>
      </c>
      <c r="AB258" s="47">
        <f t="shared" si="958"/>
        <v>25250</v>
      </c>
      <c r="AC258" s="47">
        <f t="shared" si="958"/>
        <v>25250</v>
      </c>
      <c r="AD258" s="47">
        <f t="shared" si="958"/>
        <v>25250</v>
      </c>
      <c r="AE258" s="47">
        <f t="shared" si="958"/>
        <v>25250</v>
      </c>
      <c r="AF258" s="47">
        <f t="shared" si="958"/>
        <v>25250</v>
      </c>
      <c r="AG258" s="47">
        <f t="shared" si="958"/>
        <v>25250</v>
      </c>
      <c r="AH258" s="47">
        <f t="shared" si="958"/>
        <v>25250</v>
      </c>
      <c r="AI258" s="47">
        <f t="shared" si="958"/>
        <v>25250</v>
      </c>
      <c r="AJ258" s="47">
        <f t="shared" si="958"/>
        <v>25250</v>
      </c>
      <c r="AK258" s="47">
        <f t="shared" si="958"/>
        <v>25250</v>
      </c>
      <c r="AL258" s="47">
        <f t="shared" si="958"/>
        <v>25250</v>
      </c>
      <c r="AM258" s="47">
        <f t="shared" si="958"/>
        <v>0</v>
      </c>
      <c r="AN258" s="47">
        <f t="shared" si="958"/>
        <v>25502.5</v>
      </c>
      <c r="AO258" s="47">
        <f t="shared" si="958"/>
        <v>25502.5</v>
      </c>
      <c r="AP258" s="47">
        <f t="shared" si="958"/>
        <v>25502.5</v>
      </c>
      <c r="AQ258" s="47">
        <f t="shared" si="958"/>
        <v>25502.5</v>
      </c>
      <c r="AR258" s="47">
        <f t="shared" si="958"/>
        <v>25502.5</v>
      </c>
      <c r="AS258" s="47">
        <f t="shared" si="958"/>
        <v>25502.5</v>
      </c>
      <c r="AT258" s="47">
        <f t="shared" si="958"/>
        <v>25502.5</v>
      </c>
      <c r="AU258" s="47">
        <f t="shared" si="958"/>
        <v>25502.5</v>
      </c>
      <c r="AV258" s="47">
        <f t="shared" si="958"/>
        <v>25502.5</v>
      </c>
      <c r="AW258" s="47">
        <f t="shared" si="958"/>
        <v>25502.5</v>
      </c>
      <c r="AX258" s="47">
        <f t="shared" si="958"/>
        <v>25502.5</v>
      </c>
      <c r="AY258" s="47">
        <f t="shared" si="958"/>
        <v>25757.524999999998</v>
      </c>
      <c r="AZ258" s="47">
        <f t="shared" si="958"/>
        <v>25757.524999999998</v>
      </c>
      <c r="BA258" s="47">
        <f t="shared" si="958"/>
        <v>25757.524999999998</v>
      </c>
      <c r="BB258" s="47">
        <f t="shared" si="958"/>
        <v>25757.524999999998</v>
      </c>
      <c r="BC258" s="47">
        <f t="shared" si="958"/>
        <v>25757.524999999998</v>
      </c>
      <c r="BD258" s="47">
        <f t="shared" si="958"/>
        <v>25757.524999999998</v>
      </c>
      <c r="BE258" s="47">
        <f t="shared" si="958"/>
        <v>25757.524999999998</v>
      </c>
      <c r="BF258" s="47">
        <f t="shared" si="958"/>
        <v>25757.524999999998</v>
      </c>
      <c r="BG258" s="47">
        <f t="shared" si="958"/>
        <v>25757.524999999998</v>
      </c>
      <c r="BH258" s="47">
        <f t="shared" si="958"/>
        <v>25757.524999999998</v>
      </c>
      <c r="BI258" s="47">
        <f t="shared" si="958"/>
        <v>25757.524999999998</v>
      </c>
      <c r="BJ258" s="47">
        <f t="shared" si="958"/>
        <v>25757.524999999998</v>
      </c>
      <c r="BK258" s="47">
        <f t="shared" si="958"/>
        <v>26015.10025</v>
      </c>
      <c r="BL258" s="47">
        <f t="shared" si="958"/>
        <v>26015.10025</v>
      </c>
      <c r="BM258" s="47">
        <f t="shared" si="958"/>
        <v>26015.10025</v>
      </c>
      <c r="BN258" s="47">
        <f t="shared" si="958"/>
        <v>26015.10025</v>
      </c>
      <c r="BO258" s="47">
        <f t="shared" si="958"/>
        <v>26015.10025</v>
      </c>
      <c r="BP258" s="47">
        <f t="shared" si="958"/>
        <v>26015.10025</v>
      </c>
      <c r="BQ258" s="47">
        <f t="shared" si="958"/>
        <v>0</v>
      </c>
      <c r="BR258" s="47">
        <f t="shared" si="958"/>
        <v>0</v>
      </c>
      <c r="BS258" s="47">
        <f t="shared" si="958"/>
        <v>0</v>
      </c>
      <c r="BT258" s="47">
        <f t="shared" si="958"/>
        <v>0</v>
      </c>
      <c r="BU258" s="47">
        <f t="shared" ref="BU258:BY258" si="959">IF(BU246=1,0,BU240*$F248*BU244)</f>
        <v>0</v>
      </c>
      <c r="BV258" s="47">
        <f t="shared" si="959"/>
        <v>0</v>
      </c>
      <c r="BW258" s="47">
        <f t="shared" si="959"/>
        <v>0</v>
      </c>
      <c r="BX258" s="47">
        <f t="shared" si="959"/>
        <v>0</v>
      </c>
      <c r="BY258" s="47">
        <f t="shared" si="959"/>
        <v>0</v>
      </c>
    </row>
    <row r="259" spans="3:77" ht="13.5" customHeight="1" x14ac:dyDescent="0.4">
      <c r="E259" s="44" t="s">
        <v>164</v>
      </c>
      <c r="F259" s="45"/>
      <c r="G259" s="45"/>
      <c r="H259" s="45">
        <f>H258*((12-$F$65)/12)</f>
        <v>0</v>
      </c>
      <c r="I259" s="45">
        <f t="shared" ref="I259" si="960">I258*((12-$F$65)/12)</f>
        <v>0</v>
      </c>
      <c r="J259" s="45">
        <f t="shared" ref="J259" si="961">J258*((12-$F$65)/12)</f>
        <v>0</v>
      </c>
      <c r="K259" s="45">
        <f t="shared" ref="K259" si="962">K258*((12-$F$65)/12)</f>
        <v>0</v>
      </c>
      <c r="L259" s="45">
        <f t="shared" ref="L259" si="963">L258*((12-$F$65)/12)</f>
        <v>0</v>
      </c>
      <c r="M259" s="45">
        <f t="shared" ref="M259" si="964">M258*((12-$F$65)/12)</f>
        <v>0</v>
      </c>
      <c r="N259" s="45">
        <f t="shared" ref="N259" si="965">N258*((12-$F$65)/12)</f>
        <v>0</v>
      </c>
      <c r="O259" s="45">
        <f t="shared" ref="O259" si="966">O258*((12-$F$65)/12)</f>
        <v>22916.666666666664</v>
      </c>
      <c r="P259" s="45">
        <f t="shared" ref="P259" si="967">P258*((12-$F$65)/12)</f>
        <v>22916.666666666664</v>
      </c>
      <c r="Q259" s="45">
        <f t="shared" ref="Q259" si="968">Q258*((12-$F$65)/12)</f>
        <v>22916.666666666664</v>
      </c>
      <c r="R259" s="45">
        <f t="shared" ref="R259" si="969">R258*((12-$F$65)/12)</f>
        <v>22916.666666666664</v>
      </c>
      <c r="S259" s="45">
        <f t="shared" ref="S259" si="970">S258*((12-$F$65)/12)</f>
        <v>22916.666666666664</v>
      </c>
      <c r="T259" s="45">
        <f t="shared" ref="T259" si="971">T258*((12-$F$65)/12)</f>
        <v>22916.666666666664</v>
      </c>
      <c r="U259" s="45">
        <f t="shared" ref="U259" si="972">U258*((12-$F$65)/12)</f>
        <v>22916.666666666664</v>
      </c>
      <c r="V259" s="45">
        <f t="shared" ref="V259" si="973">V258*((12-$F$65)/12)</f>
        <v>22916.666666666664</v>
      </c>
      <c r="W259" s="45">
        <f t="shared" ref="W259" si="974">W258*((12-$F$65)/12)</f>
        <v>22916.666666666664</v>
      </c>
      <c r="X259" s="45">
        <f t="shared" ref="X259" si="975">X258*((12-$F$65)/12)</f>
        <v>22916.666666666664</v>
      </c>
      <c r="Y259" s="45">
        <f t="shared" ref="Y259" si="976">Y258*((12-$F$65)/12)</f>
        <v>22916.666666666664</v>
      </c>
      <c r="Z259" s="45">
        <f t="shared" ref="Z259" si="977">Z258*((12-$F$65)/12)</f>
        <v>22916.666666666664</v>
      </c>
      <c r="AA259" s="45">
        <f t="shared" ref="AA259" si="978">AA258*((12-$F$65)/12)</f>
        <v>23145.833333333332</v>
      </c>
      <c r="AB259" s="45">
        <f t="shared" ref="AB259" si="979">AB258*((12-$F$65)/12)</f>
        <v>23145.833333333332</v>
      </c>
      <c r="AC259" s="45">
        <f t="shared" ref="AC259" si="980">AC258*((12-$F$65)/12)</f>
        <v>23145.833333333332</v>
      </c>
      <c r="AD259" s="45">
        <f t="shared" ref="AD259" si="981">AD258*((12-$F$65)/12)</f>
        <v>23145.833333333332</v>
      </c>
      <c r="AE259" s="45">
        <f t="shared" ref="AE259" si="982">AE258*((12-$F$65)/12)</f>
        <v>23145.833333333332</v>
      </c>
      <c r="AF259" s="45">
        <f t="shared" ref="AF259" si="983">AF258*((12-$F$65)/12)</f>
        <v>23145.833333333332</v>
      </c>
      <c r="AG259" s="45">
        <f t="shared" ref="AG259" si="984">AG258*((12-$F$65)/12)</f>
        <v>23145.833333333332</v>
      </c>
      <c r="AH259" s="45">
        <f t="shared" ref="AH259" si="985">AH258*((12-$F$65)/12)</f>
        <v>23145.833333333332</v>
      </c>
      <c r="AI259" s="45">
        <f t="shared" ref="AI259" si="986">AI258*((12-$F$65)/12)</f>
        <v>23145.833333333332</v>
      </c>
      <c r="AJ259" s="45">
        <f t="shared" ref="AJ259" si="987">AJ258*((12-$F$65)/12)</f>
        <v>23145.833333333332</v>
      </c>
      <c r="AK259" s="45">
        <f t="shared" ref="AK259" si="988">AK258*((12-$F$65)/12)</f>
        <v>23145.833333333332</v>
      </c>
      <c r="AL259" s="45">
        <f t="shared" ref="AL259" si="989">AL258*((12-$F$65)/12)</f>
        <v>23145.833333333332</v>
      </c>
      <c r="AM259" s="45">
        <f t="shared" ref="AM259" si="990">AM258*((12-$F$65)/12)</f>
        <v>0</v>
      </c>
      <c r="AN259" s="45">
        <f t="shared" ref="AN259" si="991">AN258*((12-$F$65)/12)</f>
        <v>23377.291666666664</v>
      </c>
      <c r="AO259" s="45">
        <f t="shared" ref="AO259" si="992">AO258*((12-$F$65)/12)</f>
        <v>23377.291666666664</v>
      </c>
      <c r="AP259" s="45">
        <f t="shared" ref="AP259" si="993">AP258*((12-$F$65)/12)</f>
        <v>23377.291666666664</v>
      </c>
      <c r="AQ259" s="45">
        <f t="shared" ref="AQ259" si="994">AQ258*((12-$F$65)/12)</f>
        <v>23377.291666666664</v>
      </c>
      <c r="AR259" s="45">
        <f t="shared" ref="AR259" si="995">AR258*((12-$F$65)/12)</f>
        <v>23377.291666666664</v>
      </c>
      <c r="AS259" s="45">
        <f t="shared" ref="AS259" si="996">AS258*((12-$F$65)/12)</f>
        <v>23377.291666666664</v>
      </c>
      <c r="AT259" s="45">
        <f t="shared" ref="AT259" si="997">AT258*((12-$F$65)/12)</f>
        <v>23377.291666666664</v>
      </c>
      <c r="AU259" s="45">
        <f t="shared" ref="AU259" si="998">AU258*((12-$F$65)/12)</f>
        <v>23377.291666666664</v>
      </c>
      <c r="AV259" s="45">
        <f t="shared" ref="AV259" si="999">AV258*((12-$F$65)/12)</f>
        <v>23377.291666666664</v>
      </c>
      <c r="AW259" s="45">
        <f t="shared" ref="AW259" si="1000">AW258*((12-$F$65)/12)</f>
        <v>23377.291666666664</v>
      </c>
      <c r="AX259" s="45">
        <f t="shared" ref="AX259" si="1001">AX258*((12-$F$65)/12)</f>
        <v>23377.291666666664</v>
      </c>
      <c r="AY259" s="45">
        <f t="shared" ref="AY259" si="1002">AY258*((12-$F$65)/12)</f>
        <v>23611.064583333329</v>
      </c>
      <c r="AZ259" s="45">
        <f t="shared" ref="AZ259" si="1003">AZ258*((12-$F$65)/12)</f>
        <v>23611.064583333329</v>
      </c>
      <c r="BA259" s="45">
        <f t="shared" ref="BA259" si="1004">BA258*((12-$F$65)/12)</f>
        <v>23611.064583333329</v>
      </c>
      <c r="BB259" s="45">
        <f t="shared" ref="BB259" si="1005">BB258*((12-$F$65)/12)</f>
        <v>23611.064583333329</v>
      </c>
      <c r="BC259" s="45">
        <f t="shared" ref="BC259" si="1006">BC258*((12-$F$65)/12)</f>
        <v>23611.064583333329</v>
      </c>
      <c r="BD259" s="45">
        <f t="shared" ref="BD259" si="1007">BD258*((12-$F$65)/12)</f>
        <v>23611.064583333329</v>
      </c>
      <c r="BE259" s="45">
        <f t="shared" ref="BE259" si="1008">BE258*((12-$F$65)/12)</f>
        <v>23611.064583333329</v>
      </c>
      <c r="BF259" s="45">
        <f t="shared" ref="BF259" si="1009">BF258*((12-$F$65)/12)</f>
        <v>23611.064583333329</v>
      </c>
      <c r="BG259" s="45">
        <f t="shared" ref="BG259" si="1010">BG258*((12-$F$65)/12)</f>
        <v>23611.064583333329</v>
      </c>
      <c r="BH259" s="45">
        <f t="shared" ref="BH259" si="1011">BH258*((12-$F$65)/12)</f>
        <v>23611.064583333329</v>
      </c>
      <c r="BI259" s="45">
        <f t="shared" ref="BI259" si="1012">BI258*((12-$F$65)/12)</f>
        <v>23611.064583333329</v>
      </c>
      <c r="BJ259" s="45">
        <f t="shared" ref="BJ259" si="1013">BJ258*((12-$F$65)/12)</f>
        <v>23611.064583333329</v>
      </c>
      <c r="BK259" s="45">
        <f t="shared" ref="BK259" si="1014">BK258*((12-$F$65)/12)</f>
        <v>23847.175229166663</v>
      </c>
      <c r="BL259" s="45">
        <f t="shared" ref="BL259" si="1015">BL258*((12-$F$65)/12)</f>
        <v>23847.175229166663</v>
      </c>
      <c r="BM259" s="45">
        <f t="shared" ref="BM259" si="1016">BM258*((12-$F$65)/12)</f>
        <v>23847.175229166663</v>
      </c>
      <c r="BN259" s="45">
        <f t="shared" ref="BN259" si="1017">BN258*((12-$F$65)/12)</f>
        <v>23847.175229166663</v>
      </c>
      <c r="BO259" s="45">
        <f t="shared" ref="BO259" si="1018">BO258*((12-$F$65)/12)</f>
        <v>23847.175229166663</v>
      </c>
      <c r="BP259" s="45">
        <f t="shared" ref="BP259" si="1019">BP258*((12-$F$65)/12)</f>
        <v>23847.175229166663</v>
      </c>
      <c r="BQ259" s="45">
        <f t="shared" ref="BQ259" si="1020">BQ258*((12-$F$65)/12)</f>
        <v>0</v>
      </c>
      <c r="BR259" s="45">
        <f t="shared" ref="BR259" si="1021">BR258*((12-$F$65)/12)</f>
        <v>0</v>
      </c>
      <c r="BS259" s="45">
        <f t="shared" ref="BS259" si="1022">BS258*((12-$F$65)/12)</f>
        <v>0</v>
      </c>
      <c r="BT259" s="45">
        <f t="shared" ref="BT259" si="1023">BT258*((12-$F$65)/12)</f>
        <v>0</v>
      </c>
      <c r="BU259" s="45">
        <f t="shared" ref="BU259" si="1024">BU258*((12-$F$65)/12)</f>
        <v>0</v>
      </c>
      <c r="BV259" s="45">
        <f t="shared" ref="BV259" si="1025">BV258*((12-$F$65)/12)</f>
        <v>0</v>
      </c>
      <c r="BW259" s="45">
        <f t="shared" ref="BW259" si="1026">BW258*((12-$F$65)/12)</f>
        <v>0</v>
      </c>
      <c r="BX259" s="45">
        <f t="shared" ref="BX259" si="1027">BX258*((12-$F$65)/12)</f>
        <v>0</v>
      </c>
      <c r="BY259" s="45">
        <f t="shared" ref="BY259" si="1028">BY258*((12-$F$65)/12)</f>
        <v>0</v>
      </c>
    </row>
    <row r="260" spans="3:77" ht="13.5" customHeight="1" x14ac:dyDescent="0.4">
      <c r="D260" s="111" t="s">
        <v>165</v>
      </c>
      <c r="E260" s="111"/>
      <c r="F260" s="111"/>
      <c r="G260" s="111"/>
      <c r="H260" s="111">
        <f t="shared" ref="H260:AM260" si="1029">H259*$F252/unit</f>
        <v>0</v>
      </c>
      <c r="I260" s="111">
        <f t="shared" si="1029"/>
        <v>0</v>
      </c>
      <c r="J260" s="111">
        <f t="shared" si="1029"/>
        <v>0</v>
      </c>
      <c r="K260" s="111">
        <f t="shared" si="1029"/>
        <v>0</v>
      </c>
      <c r="L260" s="111">
        <f t="shared" si="1029"/>
        <v>0</v>
      </c>
      <c r="M260" s="111">
        <f t="shared" si="1029"/>
        <v>0</v>
      </c>
      <c r="N260" s="111">
        <f t="shared" si="1029"/>
        <v>0</v>
      </c>
      <c r="O260" s="111">
        <f t="shared" si="1029"/>
        <v>13.727083333333333</v>
      </c>
      <c r="P260" s="111">
        <f t="shared" si="1029"/>
        <v>13.727083333333333</v>
      </c>
      <c r="Q260" s="111">
        <f t="shared" si="1029"/>
        <v>13.727083333333333</v>
      </c>
      <c r="R260" s="111">
        <f t="shared" si="1029"/>
        <v>13.727083333333333</v>
      </c>
      <c r="S260" s="111">
        <f t="shared" si="1029"/>
        <v>13.727083333333333</v>
      </c>
      <c r="T260" s="111">
        <f t="shared" si="1029"/>
        <v>13.727083333333333</v>
      </c>
      <c r="U260" s="111">
        <f t="shared" si="1029"/>
        <v>13.727083333333333</v>
      </c>
      <c r="V260" s="111">
        <f t="shared" si="1029"/>
        <v>13.727083333333333</v>
      </c>
      <c r="W260" s="111">
        <f t="shared" si="1029"/>
        <v>13.727083333333333</v>
      </c>
      <c r="X260" s="111">
        <f t="shared" si="1029"/>
        <v>13.727083333333333</v>
      </c>
      <c r="Y260" s="111">
        <f t="shared" si="1029"/>
        <v>13.727083333333333</v>
      </c>
      <c r="Z260" s="111">
        <f t="shared" si="1029"/>
        <v>13.727083333333333</v>
      </c>
      <c r="AA260" s="111">
        <f t="shared" si="1029"/>
        <v>13.864354166666667</v>
      </c>
      <c r="AB260" s="111">
        <f t="shared" si="1029"/>
        <v>13.864354166666667</v>
      </c>
      <c r="AC260" s="111">
        <f t="shared" si="1029"/>
        <v>13.864354166666667</v>
      </c>
      <c r="AD260" s="111">
        <f t="shared" si="1029"/>
        <v>13.864354166666667</v>
      </c>
      <c r="AE260" s="111">
        <f t="shared" si="1029"/>
        <v>13.864354166666667</v>
      </c>
      <c r="AF260" s="111">
        <f t="shared" si="1029"/>
        <v>13.864354166666667</v>
      </c>
      <c r="AG260" s="111">
        <f t="shared" si="1029"/>
        <v>13.864354166666667</v>
      </c>
      <c r="AH260" s="111">
        <f t="shared" si="1029"/>
        <v>13.864354166666667</v>
      </c>
      <c r="AI260" s="111">
        <f t="shared" si="1029"/>
        <v>13.864354166666667</v>
      </c>
      <c r="AJ260" s="111">
        <f t="shared" si="1029"/>
        <v>13.864354166666667</v>
      </c>
      <c r="AK260" s="111">
        <f t="shared" si="1029"/>
        <v>13.864354166666667</v>
      </c>
      <c r="AL260" s="111">
        <f t="shared" si="1029"/>
        <v>13.864354166666667</v>
      </c>
      <c r="AM260" s="111">
        <f t="shared" si="1029"/>
        <v>0</v>
      </c>
      <c r="AN260" s="111">
        <f t="shared" ref="AN260:BS260" si="1030">AN259*$F252/unit</f>
        <v>14.002997708333332</v>
      </c>
      <c r="AO260" s="111">
        <f t="shared" si="1030"/>
        <v>14.002997708333332</v>
      </c>
      <c r="AP260" s="111">
        <f t="shared" si="1030"/>
        <v>14.002997708333332</v>
      </c>
      <c r="AQ260" s="111">
        <f t="shared" si="1030"/>
        <v>14.002997708333332</v>
      </c>
      <c r="AR260" s="111">
        <f t="shared" si="1030"/>
        <v>14.002997708333332</v>
      </c>
      <c r="AS260" s="111">
        <f t="shared" si="1030"/>
        <v>14.002997708333332</v>
      </c>
      <c r="AT260" s="111">
        <f t="shared" si="1030"/>
        <v>14.002997708333332</v>
      </c>
      <c r="AU260" s="111">
        <f t="shared" si="1030"/>
        <v>14.002997708333332</v>
      </c>
      <c r="AV260" s="111">
        <f t="shared" si="1030"/>
        <v>14.002997708333332</v>
      </c>
      <c r="AW260" s="111">
        <f t="shared" si="1030"/>
        <v>14.002997708333332</v>
      </c>
      <c r="AX260" s="111">
        <f t="shared" si="1030"/>
        <v>14.002997708333332</v>
      </c>
      <c r="AY260" s="111">
        <f t="shared" si="1030"/>
        <v>14.143027685416666</v>
      </c>
      <c r="AZ260" s="111">
        <f t="shared" si="1030"/>
        <v>14.143027685416666</v>
      </c>
      <c r="BA260" s="111">
        <f t="shared" si="1030"/>
        <v>14.143027685416666</v>
      </c>
      <c r="BB260" s="111">
        <f t="shared" si="1030"/>
        <v>14.143027685416666</v>
      </c>
      <c r="BC260" s="111">
        <f t="shared" si="1030"/>
        <v>14.143027685416666</v>
      </c>
      <c r="BD260" s="111">
        <f t="shared" si="1030"/>
        <v>14.143027685416666</v>
      </c>
      <c r="BE260" s="111">
        <f t="shared" si="1030"/>
        <v>14.143027685416666</v>
      </c>
      <c r="BF260" s="111">
        <f t="shared" si="1030"/>
        <v>14.143027685416666</v>
      </c>
      <c r="BG260" s="111">
        <f t="shared" si="1030"/>
        <v>14.143027685416666</v>
      </c>
      <c r="BH260" s="111">
        <f t="shared" si="1030"/>
        <v>14.143027685416666</v>
      </c>
      <c r="BI260" s="111">
        <f t="shared" si="1030"/>
        <v>14.143027685416666</v>
      </c>
      <c r="BJ260" s="111">
        <f t="shared" si="1030"/>
        <v>14.143027685416666</v>
      </c>
      <c r="BK260" s="111">
        <f t="shared" si="1030"/>
        <v>14.284457962270832</v>
      </c>
      <c r="BL260" s="111">
        <f t="shared" si="1030"/>
        <v>14.284457962270832</v>
      </c>
      <c r="BM260" s="111">
        <f t="shared" si="1030"/>
        <v>14.284457962270832</v>
      </c>
      <c r="BN260" s="111">
        <f t="shared" si="1030"/>
        <v>14.284457962270832</v>
      </c>
      <c r="BO260" s="111">
        <f t="shared" si="1030"/>
        <v>14.284457962270832</v>
      </c>
      <c r="BP260" s="111">
        <f t="shared" si="1030"/>
        <v>14.284457962270832</v>
      </c>
      <c r="BQ260" s="111">
        <f t="shared" si="1030"/>
        <v>0</v>
      </c>
      <c r="BR260" s="111">
        <f t="shared" si="1030"/>
        <v>0</v>
      </c>
      <c r="BS260" s="111">
        <f t="shared" si="1030"/>
        <v>0</v>
      </c>
      <c r="BT260" s="111">
        <f t="shared" ref="BT260:CY260" si="1031">BT259*$F252/unit</f>
        <v>0</v>
      </c>
      <c r="BU260" s="111">
        <f t="shared" si="1031"/>
        <v>0</v>
      </c>
      <c r="BV260" s="111">
        <f t="shared" si="1031"/>
        <v>0</v>
      </c>
      <c r="BW260" s="111">
        <f t="shared" si="1031"/>
        <v>0</v>
      </c>
      <c r="BX260" s="111">
        <f t="shared" si="1031"/>
        <v>0</v>
      </c>
      <c r="BY260" s="111">
        <f t="shared" si="1031"/>
        <v>0</v>
      </c>
    </row>
    <row r="262" spans="3:77" ht="13.5" customHeight="1" x14ac:dyDescent="0.4">
      <c r="D262" s="2" t="s">
        <v>166</v>
      </c>
    </row>
    <row r="263" spans="3:77" ht="13.5" customHeight="1" x14ac:dyDescent="0.4">
      <c r="E263" s="112" t="s">
        <v>167</v>
      </c>
      <c r="F263" s="49"/>
      <c r="G263" s="49"/>
      <c r="H263" s="49">
        <f>$F253*H245*H240</f>
        <v>0</v>
      </c>
      <c r="I263" s="49">
        <f t="shared" ref="I263:BT263" si="1032">$F253*I245*I240</f>
        <v>0</v>
      </c>
      <c r="J263" s="49">
        <f t="shared" si="1032"/>
        <v>0</v>
      </c>
      <c r="K263" s="49">
        <f t="shared" si="1032"/>
        <v>0</v>
      </c>
      <c r="L263" s="49">
        <f t="shared" si="1032"/>
        <v>0</v>
      </c>
      <c r="M263" s="49">
        <f t="shared" si="1032"/>
        <v>0</v>
      </c>
      <c r="N263" s="49">
        <f t="shared" si="1032"/>
        <v>0</v>
      </c>
      <c r="O263" s="49">
        <f t="shared" si="1032"/>
        <v>2000</v>
      </c>
      <c r="P263" s="49">
        <f t="shared" si="1032"/>
        <v>2000</v>
      </c>
      <c r="Q263" s="49">
        <f t="shared" si="1032"/>
        <v>2000</v>
      </c>
      <c r="R263" s="49">
        <f t="shared" si="1032"/>
        <v>2000</v>
      </c>
      <c r="S263" s="49">
        <f t="shared" si="1032"/>
        <v>2000</v>
      </c>
      <c r="T263" s="49">
        <f t="shared" si="1032"/>
        <v>2000</v>
      </c>
      <c r="U263" s="49">
        <f t="shared" si="1032"/>
        <v>2000</v>
      </c>
      <c r="V263" s="49">
        <f t="shared" si="1032"/>
        <v>2000</v>
      </c>
      <c r="W263" s="49">
        <f t="shared" si="1032"/>
        <v>2000</v>
      </c>
      <c r="X263" s="49">
        <f t="shared" si="1032"/>
        <v>2000</v>
      </c>
      <c r="Y263" s="49">
        <f t="shared" si="1032"/>
        <v>2000</v>
      </c>
      <c r="Z263" s="49">
        <f t="shared" si="1032"/>
        <v>2000</v>
      </c>
      <c r="AA263" s="49">
        <f t="shared" si="1032"/>
        <v>2000</v>
      </c>
      <c r="AB263" s="49">
        <f t="shared" si="1032"/>
        <v>2000</v>
      </c>
      <c r="AC263" s="49">
        <f t="shared" si="1032"/>
        <v>2000</v>
      </c>
      <c r="AD263" s="49">
        <f t="shared" si="1032"/>
        <v>2000</v>
      </c>
      <c r="AE263" s="49">
        <f t="shared" si="1032"/>
        <v>2000</v>
      </c>
      <c r="AF263" s="49">
        <f t="shared" si="1032"/>
        <v>2000</v>
      </c>
      <c r="AG263" s="49">
        <f t="shared" si="1032"/>
        <v>2000</v>
      </c>
      <c r="AH263" s="49">
        <f t="shared" si="1032"/>
        <v>2000</v>
      </c>
      <c r="AI263" s="49">
        <f t="shared" si="1032"/>
        <v>2000</v>
      </c>
      <c r="AJ263" s="49">
        <f t="shared" si="1032"/>
        <v>2000</v>
      </c>
      <c r="AK263" s="49">
        <f t="shared" si="1032"/>
        <v>2000</v>
      </c>
      <c r="AL263" s="49">
        <f t="shared" si="1032"/>
        <v>2000</v>
      </c>
      <c r="AM263" s="49">
        <f t="shared" si="1032"/>
        <v>2000</v>
      </c>
      <c r="AN263" s="49">
        <f t="shared" si="1032"/>
        <v>2000</v>
      </c>
      <c r="AO263" s="49">
        <f t="shared" si="1032"/>
        <v>2000</v>
      </c>
      <c r="AP263" s="49">
        <f t="shared" si="1032"/>
        <v>2000</v>
      </c>
      <c r="AQ263" s="49">
        <f t="shared" si="1032"/>
        <v>2000</v>
      </c>
      <c r="AR263" s="49">
        <f t="shared" si="1032"/>
        <v>2000</v>
      </c>
      <c r="AS263" s="49">
        <f t="shared" si="1032"/>
        <v>2000</v>
      </c>
      <c r="AT263" s="49">
        <f t="shared" si="1032"/>
        <v>2000</v>
      </c>
      <c r="AU263" s="49">
        <f t="shared" si="1032"/>
        <v>2000</v>
      </c>
      <c r="AV263" s="49">
        <f t="shared" si="1032"/>
        <v>2000</v>
      </c>
      <c r="AW263" s="49">
        <f t="shared" si="1032"/>
        <v>2000</v>
      </c>
      <c r="AX263" s="49">
        <f t="shared" si="1032"/>
        <v>2000</v>
      </c>
      <c r="AY263" s="49">
        <f t="shared" si="1032"/>
        <v>2000</v>
      </c>
      <c r="AZ263" s="49">
        <f t="shared" si="1032"/>
        <v>2000</v>
      </c>
      <c r="BA263" s="49">
        <f t="shared" si="1032"/>
        <v>2000</v>
      </c>
      <c r="BB263" s="49">
        <f t="shared" si="1032"/>
        <v>2000</v>
      </c>
      <c r="BC263" s="49">
        <f t="shared" si="1032"/>
        <v>2000</v>
      </c>
      <c r="BD263" s="49">
        <f t="shared" si="1032"/>
        <v>2000</v>
      </c>
      <c r="BE263" s="49">
        <f t="shared" si="1032"/>
        <v>2000</v>
      </c>
      <c r="BF263" s="49">
        <f t="shared" si="1032"/>
        <v>2000</v>
      </c>
      <c r="BG263" s="49">
        <f t="shared" si="1032"/>
        <v>2000</v>
      </c>
      <c r="BH263" s="49">
        <f t="shared" si="1032"/>
        <v>2000</v>
      </c>
      <c r="BI263" s="49">
        <f t="shared" si="1032"/>
        <v>2000</v>
      </c>
      <c r="BJ263" s="49">
        <f t="shared" si="1032"/>
        <v>2000</v>
      </c>
      <c r="BK263" s="49">
        <f t="shared" si="1032"/>
        <v>2000</v>
      </c>
      <c r="BL263" s="49">
        <f t="shared" si="1032"/>
        <v>2000</v>
      </c>
      <c r="BM263" s="49">
        <f t="shared" si="1032"/>
        <v>2000</v>
      </c>
      <c r="BN263" s="49">
        <f t="shared" si="1032"/>
        <v>2000</v>
      </c>
      <c r="BO263" s="49">
        <f t="shared" si="1032"/>
        <v>2000</v>
      </c>
      <c r="BP263" s="49">
        <f t="shared" si="1032"/>
        <v>2000</v>
      </c>
      <c r="BQ263" s="49">
        <f t="shared" si="1032"/>
        <v>0</v>
      </c>
      <c r="BR263" s="49">
        <f t="shared" si="1032"/>
        <v>0</v>
      </c>
      <c r="BS263" s="49">
        <f t="shared" si="1032"/>
        <v>0</v>
      </c>
      <c r="BT263" s="49">
        <f t="shared" si="1032"/>
        <v>0</v>
      </c>
      <c r="BU263" s="49">
        <f t="shared" ref="BU263:BY263" si="1033">$F253*BU245*BU240</f>
        <v>0</v>
      </c>
      <c r="BV263" s="49">
        <f t="shared" si="1033"/>
        <v>0</v>
      </c>
      <c r="BW263" s="49">
        <f t="shared" si="1033"/>
        <v>0</v>
      </c>
      <c r="BX263" s="49">
        <f t="shared" si="1033"/>
        <v>0</v>
      </c>
      <c r="BY263" s="49">
        <f t="shared" si="1033"/>
        <v>0</v>
      </c>
    </row>
    <row r="264" spans="3:77" ht="13.5" customHeight="1" x14ac:dyDescent="0.4">
      <c r="D264" s="111" t="s">
        <v>168</v>
      </c>
      <c r="E264" s="111"/>
      <c r="F264" s="111"/>
      <c r="G264" s="111"/>
      <c r="H264" s="111">
        <f t="shared" ref="H264:AM264" si="1034">H263*$F252/unit</f>
        <v>0</v>
      </c>
      <c r="I264" s="111">
        <f t="shared" si="1034"/>
        <v>0</v>
      </c>
      <c r="J264" s="111">
        <f t="shared" si="1034"/>
        <v>0</v>
      </c>
      <c r="K264" s="111">
        <f t="shared" si="1034"/>
        <v>0</v>
      </c>
      <c r="L264" s="111">
        <f t="shared" si="1034"/>
        <v>0</v>
      </c>
      <c r="M264" s="111">
        <f t="shared" si="1034"/>
        <v>0</v>
      </c>
      <c r="N264" s="111">
        <f t="shared" si="1034"/>
        <v>0</v>
      </c>
      <c r="O264" s="111">
        <f t="shared" si="1034"/>
        <v>1.198</v>
      </c>
      <c r="P264" s="111">
        <f t="shared" si="1034"/>
        <v>1.198</v>
      </c>
      <c r="Q264" s="111">
        <f t="shared" si="1034"/>
        <v>1.198</v>
      </c>
      <c r="R264" s="111">
        <f t="shared" si="1034"/>
        <v>1.198</v>
      </c>
      <c r="S264" s="111">
        <f t="shared" si="1034"/>
        <v>1.198</v>
      </c>
      <c r="T264" s="111">
        <f t="shared" si="1034"/>
        <v>1.198</v>
      </c>
      <c r="U264" s="111">
        <f t="shared" si="1034"/>
        <v>1.198</v>
      </c>
      <c r="V264" s="111">
        <f t="shared" si="1034"/>
        <v>1.198</v>
      </c>
      <c r="W264" s="111">
        <f t="shared" si="1034"/>
        <v>1.198</v>
      </c>
      <c r="X264" s="111">
        <f t="shared" si="1034"/>
        <v>1.198</v>
      </c>
      <c r="Y264" s="111">
        <f t="shared" si="1034"/>
        <v>1.198</v>
      </c>
      <c r="Z264" s="111">
        <f t="shared" si="1034"/>
        <v>1.198</v>
      </c>
      <c r="AA264" s="111">
        <f t="shared" si="1034"/>
        <v>1.198</v>
      </c>
      <c r="AB264" s="111">
        <f t="shared" si="1034"/>
        <v>1.198</v>
      </c>
      <c r="AC264" s="111">
        <f t="shared" si="1034"/>
        <v>1.198</v>
      </c>
      <c r="AD264" s="111">
        <f t="shared" si="1034"/>
        <v>1.198</v>
      </c>
      <c r="AE264" s="111">
        <f t="shared" si="1034"/>
        <v>1.198</v>
      </c>
      <c r="AF264" s="111">
        <f t="shared" si="1034"/>
        <v>1.198</v>
      </c>
      <c r="AG264" s="111">
        <f t="shared" si="1034"/>
        <v>1.198</v>
      </c>
      <c r="AH264" s="111">
        <f t="shared" si="1034"/>
        <v>1.198</v>
      </c>
      <c r="AI264" s="111">
        <f t="shared" si="1034"/>
        <v>1.198</v>
      </c>
      <c r="AJ264" s="111">
        <f t="shared" si="1034"/>
        <v>1.198</v>
      </c>
      <c r="AK264" s="111">
        <f t="shared" si="1034"/>
        <v>1.198</v>
      </c>
      <c r="AL264" s="111">
        <f t="shared" si="1034"/>
        <v>1.198</v>
      </c>
      <c r="AM264" s="111">
        <f t="shared" si="1034"/>
        <v>1.198</v>
      </c>
      <c r="AN264" s="111">
        <f t="shared" ref="AN264:BS264" si="1035">AN263*$F252/unit</f>
        <v>1.198</v>
      </c>
      <c r="AO264" s="111">
        <f t="shared" si="1035"/>
        <v>1.198</v>
      </c>
      <c r="AP264" s="111">
        <f t="shared" si="1035"/>
        <v>1.198</v>
      </c>
      <c r="AQ264" s="111">
        <f t="shared" si="1035"/>
        <v>1.198</v>
      </c>
      <c r="AR264" s="111">
        <f t="shared" si="1035"/>
        <v>1.198</v>
      </c>
      <c r="AS264" s="111">
        <f t="shared" si="1035"/>
        <v>1.198</v>
      </c>
      <c r="AT264" s="111">
        <f t="shared" si="1035"/>
        <v>1.198</v>
      </c>
      <c r="AU264" s="111">
        <f t="shared" si="1035"/>
        <v>1.198</v>
      </c>
      <c r="AV264" s="111">
        <f t="shared" si="1035"/>
        <v>1.198</v>
      </c>
      <c r="AW264" s="111">
        <f t="shared" si="1035"/>
        <v>1.198</v>
      </c>
      <c r="AX264" s="111">
        <f t="shared" si="1035"/>
        <v>1.198</v>
      </c>
      <c r="AY264" s="111">
        <f t="shared" si="1035"/>
        <v>1.198</v>
      </c>
      <c r="AZ264" s="111">
        <f t="shared" si="1035"/>
        <v>1.198</v>
      </c>
      <c r="BA264" s="111">
        <f t="shared" si="1035"/>
        <v>1.198</v>
      </c>
      <c r="BB264" s="111">
        <f t="shared" si="1035"/>
        <v>1.198</v>
      </c>
      <c r="BC264" s="111">
        <f t="shared" si="1035"/>
        <v>1.198</v>
      </c>
      <c r="BD264" s="111">
        <f t="shared" si="1035"/>
        <v>1.198</v>
      </c>
      <c r="BE264" s="111">
        <f t="shared" si="1035"/>
        <v>1.198</v>
      </c>
      <c r="BF264" s="111">
        <f t="shared" si="1035"/>
        <v>1.198</v>
      </c>
      <c r="BG264" s="111">
        <f t="shared" si="1035"/>
        <v>1.198</v>
      </c>
      <c r="BH264" s="111">
        <f t="shared" si="1035"/>
        <v>1.198</v>
      </c>
      <c r="BI264" s="111">
        <f t="shared" si="1035"/>
        <v>1.198</v>
      </c>
      <c r="BJ264" s="111">
        <f t="shared" si="1035"/>
        <v>1.198</v>
      </c>
      <c r="BK264" s="111">
        <f t="shared" si="1035"/>
        <v>1.198</v>
      </c>
      <c r="BL264" s="111">
        <f t="shared" si="1035"/>
        <v>1.198</v>
      </c>
      <c r="BM264" s="111">
        <f t="shared" si="1035"/>
        <v>1.198</v>
      </c>
      <c r="BN264" s="111">
        <f t="shared" si="1035"/>
        <v>1.198</v>
      </c>
      <c r="BO264" s="111">
        <f t="shared" si="1035"/>
        <v>1.198</v>
      </c>
      <c r="BP264" s="111">
        <f t="shared" si="1035"/>
        <v>1.198</v>
      </c>
      <c r="BQ264" s="111">
        <f t="shared" si="1035"/>
        <v>0</v>
      </c>
      <c r="BR264" s="111">
        <f t="shared" si="1035"/>
        <v>0</v>
      </c>
      <c r="BS264" s="111">
        <f t="shared" si="1035"/>
        <v>0</v>
      </c>
      <c r="BT264" s="111">
        <f t="shared" ref="BT264:CY264" si="1036">BT263*$F252/unit</f>
        <v>0</v>
      </c>
      <c r="BU264" s="111">
        <f t="shared" si="1036"/>
        <v>0</v>
      </c>
      <c r="BV264" s="111">
        <f t="shared" si="1036"/>
        <v>0</v>
      </c>
      <c r="BW264" s="111">
        <f t="shared" si="1036"/>
        <v>0</v>
      </c>
      <c r="BX264" s="111">
        <f t="shared" si="1036"/>
        <v>0</v>
      </c>
      <c r="BY264" s="111">
        <f t="shared" si="1036"/>
        <v>0</v>
      </c>
    </row>
    <row r="266" spans="3:77" ht="13.5" customHeight="1" x14ac:dyDescent="0.4">
      <c r="D266" s="2" t="s">
        <v>169</v>
      </c>
    </row>
    <row r="267" spans="3:77" ht="13.5" customHeight="1" x14ac:dyDescent="0.4">
      <c r="E267" s="2" t="s">
        <v>170</v>
      </c>
      <c r="H267" s="2">
        <v>0</v>
      </c>
      <c r="I267" s="2">
        <f>H270</f>
        <v>0</v>
      </c>
      <c r="J267" s="2">
        <f t="shared" ref="J267" si="1037">I270</f>
        <v>0</v>
      </c>
      <c r="K267" s="2">
        <f t="shared" ref="K267" si="1038">J270</f>
        <v>0</v>
      </c>
      <c r="L267" s="2">
        <f t="shared" ref="L267" si="1039">K270</f>
        <v>0</v>
      </c>
      <c r="M267" s="2">
        <f t="shared" ref="M267" si="1040">L270</f>
        <v>0</v>
      </c>
      <c r="N267" s="2">
        <f t="shared" ref="N267" si="1041">M270</f>
        <v>0</v>
      </c>
      <c r="O267" s="2">
        <f t="shared" ref="O267" si="1042">N270</f>
        <v>0</v>
      </c>
      <c r="P267" s="2">
        <f t="shared" ref="P267" si="1043">O270</f>
        <v>89.85</v>
      </c>
      <c r="Q267" s="2">
        <f t="shared" ref="Q267" si="1044">P270</f>
        <v>89.85</v>
      </c>
      <c r="R267" s="2">
        <f t="shared" ref="R267" si="1045">Q270</f>
        <v>89.85</v>
      </c>
      <c r="S267" s="2">
        <f t="shared" ref="S267" si="1046">R270</f>
        <v>89.85</v>
      </c>
      <c r="T267" s="2">
        <f t="shared" ref="T267" si="1047">S270</f>
        <v>89.85</v>
      </c>
      <c r="U267" s="2">
        <f t="shared" ref="U267" si="1048">T270</f>
        <v>89.85</v>
      </c>
      <c r="V267" s="2">
        <f t="shared" ref="V267" si="1049">U270</f>
        <v>89.85</v>
      </c>
      <c r="W267" s="2">
        <f t="shared" ref="W267" si="1050">V270</f>
        <v>89.85</v>
      </c>
      <c r="X267" s="2">
        <f t="shared" ref="X267" si="1051">W270</f>
        <v>89.85</v>
      </c>
      <c r="Y267" s="2">
        <f t="shared" ref="Y267" si="1052">X270</f>
        <v>89.85</v>
      </c>
      <c r="Z267" s="2">
        <f t="shared" ref="Z267" si="1053">Y270</f>
        <v>89.85</v>
      </c>
      <c r="AA267" s="2">
        <f t="shared" ref="AA267" si="1054">Z270</f>
        <v>89.85</v>
      </c>
      <c r="AB267" s="2">
        <f t="shared" ref="AB267" si="1055">AA270</f>
        <v>89.85</v>
      </c>
      <c r="AC267" s="2">
        <f t="shared" ref="AC267" si="1056">AB270</f>
        <v>89.85</v>
      </c>
      <c r="AD267" s="2">
        <f t="shared" ref="AD267" si="1057">AC270</f>
        <v>89.85</v>
      </c>
      <c r="AE267" s="2">
        <f t="shared" ref="AE267" si="1058">AD270</f>
        <v>89.85</v>
      </c>
      <c r="AF267" s="2">
        <f t="shared" ref="AF267" si="1059">AE270</f>
        <v>89.85</v>
      </c>
      <c r="AG267" s="2">
        <f t="shared" ref="AG267" si="1060">AF270</f>
        <v>89.85</v>
      </c>
      <c r="AH267" s="2">
        <f t="shared" ref="AH267" si="1061">AG270</f>
        <v>89.85</v>
      </c>
      <c r="AI267" s="2">
        <f t="shared" ref="AI267" si="1062">AH270</f>
        <v>89.85</v>
      </c>
      <c r="AJ267" s="2">
        <f t="shared" ref="AJ267" si="1063">AI270</f>
        <v>89.85</v>
      </c>
      <c r="AK267" s="2">
        <f t="shared" ref="AK267" si="1064">AJ270</f>
        <v>89.85</v>
      </c>
      <c r="AL267" s="2">
        <f t="shared" ref="AL267" si="1065">AK270</f>
        <v>89.85</v>
      </c>
      <c r="AM267" s="2">
        <f t="shared" ref="AM267" si="1066">AL270</f>
        <v>89.85</v>
      </c>
      <c r="AN267" s="2">
        <f t="shared" ref="AN267" si="1067">AM270</f>
        <v>89.85</v>
      </c>
      <c r="AO267" s="2">
        <f t="shared" ref="AO267" si="1068">AN270</f>
        <v>89.85</v>
      </c>
      <c r="AP267" s="2">
        <f t="shared" ref="AP267" si="1069">AO270</f>
        <v>89.85</v>
      </c>
      <c r="AQ267" s="2">
        <f t="shared" ref="AQ267" si="1070">AP270</f>
        <v>89.85</v>
      </c>
      <c r="AR267" s="2">
        <f t="shared" ref="AR267" si="1071">AQ270</f>
        <v>89.85</v>
      </c>
      <c r="AS267" s="2">
        <f t="shared" ref="AS267" si="1072">AR270</f>
        <v>89.85</v>
      </c>
      <c r="AT267" s="2">
        <f t="shared" ref="AT267" si="1073">AS270</f>
        <v>89.85</v>
      </c>
      <c r="AU267" s="2">
        <f t="shared" ref="AU267" si="1074">AT270</f>
        <v>89.85</v>
      </c>
      <c r="AV267" s="2">
        <f t="shared" ref="AV267" si="1075">AU270</f>
        <v>89.85</v>
      </c>
      <c r="AW267" s="2">
        <f t="shared" ref="AW267" si="1076">AV270</f>
        <v>89.85</v>
      </c>
      <c r="AX267" s="2">
        <f t="shared" ref="AX267" si="1077">AW270</f>
        <v>89.85</v>
      </c>
      <c r="AY267" s="2">
        <f t="shared" ref="AY267" si="1078">AX270</f>
        <v>89.85</v>
      </c>
      <c r="AZ267" s="2">
        <f t="shared" ref="AZ267" si="1079">AY270</f>
        <v>89.85</v>
      </c>
      <c r="BA267" s="2">
        <f t="shared" ref="BA267" si="1080">AZ270</f>
        <v>89.85</v>
      </c>
      <c r="BB267" s="2">
        <f t="shared" ref="BB267" si="1081">BA270</f>
        <v>89.85</v>
      </c>
      <c r="BC267" s="2">
        <f t="shared" ref="BC267" si="1082">BB270</f>
        <v>89.85</v>
      </c>
      <c r="BD267" s="2">
        <f t="shared" ref="BD267" si="1083">BC270</f>
        <v>89.85</v>
      </c>
      <c r="BE267" s="2">
        <f t="shared" ref="BE267" si="1084">BD270</f>
        <v>89.85</v>
      </c>
      <c r="BF267" s="2">
        <f t="shared" ref="BF267" si="1085">BE270</f>
        <v>89.85</v>
      </c>
      <c r="BG267" s="2">
        <f t="shared" ref="BG267" si="1086">BF270</f>
        <v>89.85</v>
      </c>
      <c r="BH267" s="2">
        <f t="shared" ref="BH267" si="1087">BG270</f>
        <v>89.85</v>
      </c>
      <c r="BI267" s="2">
        <f t="shared" ref="BI267" si="1088">BH270</f>
        <v>89.85</v>
      </c>
      <c r="BJ267" s="2">
        <f t="shared" ref="BJ267" si="1089">BI270</f>
        <v>89.85</v>
      </c>
      <c r="BK267" s="2">
        <f t="shared" ref="BK267" si="1090">BJ270</f>
        <v>89.85</v>
      </c>
      <c r="BL267" s="2">
        <f t="shared" ref="BL267" si="1091">BK270</f>
        <v>89.85</v>
      </c>
      <c r="BM267" s="2">
        <f t="shared" ref="BM267" si="1092">BL270</f>
        <v>89.85</v>
      </c>
      <c r="BN267" s="2">
        <f t="shared" ref="BN267" si="1093">BM270</f>
        <v>89.85</v>
      </c>
      <c r="BO267" s="2">
        <f t="shared" ref="BO267" si="1094">BN270</f>
        <v>89.85</v>
      </c>
      <c r="BP267" s="2">
        <f t="shared" ref="BP267" si="1095">BO270</f>
        <v>89.85</v>
      </c>
      <c r="BQ267" s="2">
        <f t="shared" ref="BQ267" si="1096">BP270</f>
        <v>0</v>
      </c>
      <c r="BR267" s="2">
        <f t="shared" ref="BR267" si="1097">BQ270</f>
        <v>0</v>
      </c>
      <c r="BS267" s="2">
        <f t="shared" ref="BS267" si="1098">BR270</f>
        <v>0</v>
      </c>
      <c r="BT267" s="2">
        <f t="shared" ref="BT267" si="1099">BS270</f>
        <v>0</v>
      </c>
      <c r="BU267" s="2">
        <f t="shared" ref="BU267" si="1100">BT270</f>
        <v>0</v>
      </c>
      <c r="BV267" s="2">
        <f t="shared" ref="BV267" si="1101">BU270</f>
        <v>0</v>
      </c>
      <c r="BW267" s="2">
        <f t="shared" ref="BW267" si="1102">BV270</f>
        <v>0</v>
      </c>
      <c r="BX267" s="2">
        <f t="shared" ref="BX267" si="1103">BW270</f>
        <v>0</v>
      </c>
      <c r="BY267" s="2">
        <f t="shared" ref="BY267" si="1104">BX270</f>
        <v>0</v>
      </c>
    </row>
    <row r="268" spans="3:77" ht="13.5" customHeight="1" x14ac:dyDescent="0.4">
      <c r="E268" s="2" t="s">
        <v>171</v>
      </c>
      <c r="H268" s="2">
        <f>(H$14=$F247)*$F254</f>
        <v>0</v>
      </c>
      <c r="I268" s="2">
        <f t="shared" ref="I268:BT268" si="1105">(I$14=$F247)*$F254</f>
        <v>0</v>
      </c>
      <c r="J268" s="2">
        <f t="shared" si="1105"/>
        <v>0</v>
      </c>
      <c r="K268" s="2">
        <f t="shared" si="1105"/>
        <v>0</v>
      </c>
      <c r="L268" s="2">
        <f t="shared" si="1105"/>
        <v>0</v>
      </c>
      <c r="M268" s="2">
        <f t="shared" si="1105"/>
        <v>0</v>
      </c>
      <c r="N268" s="2">
        <f t="shared" si="1105"/>
        <v>0</v>
      </c>
      <c r="O268" s="2">
        <f t="shared" si="1105"/>
        <v>89.85</v>
      </c>
      <c r="P268" s="2">
        <f t="shared" si="1105"/>
        <v>0</v>
      </c>
      <c r="Q268" s="2">
        <f t="shared" si="1105"/>
        <v>0</v>
      </c>
      <c r="R268" s="2">
        <f t="shared" si="1105"/>
        <v>0</v>
      </c>
      <c r="S268" s="2">
        <f t="shared" si="1105"/>
        <v>0</v>
      </c>
      <c r="T268" s="2">
        <f t="shared" si="1105"/>
        <v>0</v>
      </c>
      <c r="U268" s="2">
        <f t="shared" si="1105"/>
        <v>0</v>
      </c>
      <c r="V268" s="2">
        <f t="shared" si="1105"/>
        <v>0</v>
      </c>
      <c r="W268" s="2">
        <f t="shared" si="1105"/>
        <v>0</v>
      </c>
      <c r="X268" s="2">
        <f t="shared" si="1105"/>
        <v>0</v>
      </c>
      <c r="Y268" s="2">
        <f t="shared" si="1105"/>
        <v>0</v>
      </c>
      <c r="Z268" s="2">
        <f t="shared" si="1105"/>
        <v>0</v>
      </c>
      <c r="AA268" s="2">
        <f t="shared" si="1105"/>
        <v>0</v>
      </c>
      <c r="AB268" s="2">
        <f t="shared" si="1105"/>
        <v>0</v>
      </c>
      <c r="AC268" s="2">
        <f t="shared" si="1105"/>
        <v>0</v>
      </c>
      <c r="AD268" s="2">
        <f t="shared" si="1105"/>
        <v>0</v>
      </c>
      <c r="AE268" s="2">
        <f t="shared" si="1105"/>
        <v>0</v>
      </c>
      <c r="AF268" s="2">
        <f t="shared" si="1105"/>
        <v>0</v>
      </c>
      <c r="AG268" s="2">
        <f t="shared" si="1105"/>
        <v>0</v>
      </c>
      <c r="AH268" s="2">
        <f t="shared" si="1105"/>
        <v>0</v>
      </c>
      <c r="AI268" s="2">
        <f t="shared" si="1105"/>
        <v>0</v>
      </c>
      <c r="AJ268" s="2">
        <f t="shared" si="1105"/>
        <v>0</v>
      </c>
      <c r="AK268" s="2">
        <f t="shared" si="1105"/>
        <v>0</v>
      </c>
      <c r="AL268" s="2">
        <f t="shared" si="1105"/>
        <v>0</v>
      </c>
      <c r="AM268" s="2">
        <f t="shared" si="1105"/>
        <v>0</v>
      </c>
      <c r="AN268" s="2">
        <f t="shared" si="1105"/>
        <v>0</v>
      </c>
      <c r="AO268" s="2">
        <f t="shared" si="1105"/>
        <v>0</v>
      </c>
      <c r="AP268" s="2">
        <f t="shared" si="1105"/>
        <v>0</v>
      </c>
      <c r="AQ268" s="2">
        <f t="shared" si="1105"/>
        <v>0</v>
      </c>
      <c r="AR268" s="2">
        <f t="shared" si="1105"/>
        <v>0</v>
      </c>
      <c r="AS268" s="2">
        <f t="shared" si="1105"/>
        <v>0</v>
      </c>
      <c r="AT268" s="2">
        <f t="shared" si="1105"/>
        <v>0</v>
      </c>
      <c r="AU268" s="2">
        <f t="shared" si="1105"/>
        <v>0</v>
      </c>
      <c r="AV268" s="2">
        <f t="shared" si="1105"/>
        <v>0</v>
      </c>
      <c r="AW268" s="2">
        <f t="shared" si="1105"/>
        <v>0</v>
      </c>
      <c r="AX268" s="2">
        <f t="shared" si="1105"/>
        <v>0</v>
      </c>
      <c r="AY268" s="2">
        <f t="shared" si="1105"/>
        <v>0</v>
      </c>
      <c r="AZ268" s="2">
        <f t="shared" si="1105"/>
        <v>0</v>
      </c>
      <c r="BA268" s="2">
        <f t="shared" si="1105"/>
        <v>0</v>
      </c>
      <c r="BB268" s="2">
        <f t="shared" si="1105"/>
        <v>0</v>
      </c>
      <c r="BC268" s="2">
        <f t="shared" si="1105"/>
        <v>0</v>
      </c>
      <c r="BD268" s="2">
        <f t="shared" si="1105"/>
        <v>0</v>
      </c>
      <c r="BE268" s="2">
        <f t="shared" si="1105"/>
        <v>0</v>
      </c>
      <c r="BF268" s="2">
        <f t="shared" si="1105"/>
        <v>0</v>
      </c>
      <c r="BG268" s="2">
        <f t="shared" si="1105"/>
        <v>0</v>
      </c>
      <c r="BH268" s="2">
        <f t="shared" si="1105"/>
        <v>0</v>
      </c>
      <c r="BI268" s="2">
        <f t="shared" si="1105"/>
        <v>0</v>
      </c>
      <c r="BJ268" s="2">
        <f t="shared" si="1105"/>
        <v>0</v>
      </c>
      <c r="BK268" s="2">
        <f t="shared" si="1105"/>
        <v>0</v>
      </c>
      <c r="BL268" s="2">
        <f t="shared" si="1105"/>
        <v>0</v>
      </c>
      <c r="BM268" s="2">
        <f t="shared" si="1105"/>
        <v>0</v>
      </c>
      <c r="BN268" s="2">
        <f t="shared" si="1105"/>
        <v>0</v>
      </c>
      <c r="BO268" s="2">
        <f t="shared" si="1105"/>
        <v>0</v>
      </c>
      <c r="BP268" s="2">
        <f t="shared" si="1105"/>
        <v>0</v>
      </c>
      <c r="BQ268" s="2">
        <f t="shared" si="1105"/>
        <v>0</v>
      </c>
      <c r="BR268" s="2">
        <f t="shared" si="1105"/>
        <v>0</v>
      </c>
      <c r="BS268" s="2">
        <f t="shared" si="1105"/>
        <v>0</v>
      </c>
      <c r="BT268" s="2">
        <f t="shared" si="1105"/>
        <v>0</v>
      </c>
      <c r="BU268" s="2">
        <f t="shared" ref="BU268:BY268" si="1106">(BU$14=$F247)*$F254</f>
        <v>0</v>
      </c>
      <c r="BV268" s="2">
        <f t="shared" si="1106"/>
        <v>0</v>
      </c>
      <c r="BW268" s="2">
        <f t="shared" si="1106"/>
        <v>0</v>
      </c>
      <c r="BX268" s="2">
        <f t="shared" si="1106"/>
        <v>0</v>
      </c>
      <c r="BY268" s="2">
        <f t="shared" si="1106"/>
        <v>0</v>
      </c>
    </row>
    <row r="269" spans="3:77" ht="13.5" customHeight="1" x14ac:dyDescent="0.4">
      <c r="E269" s="45" t="s">
        <v>172</v>
      </c>
      <c r="F269" s="45"/>
      <c r="G269" s="45"/>
      <c r="H269" s="45">
        <f t="shared" ref="H269:AM269" si="1107">(H$14=exit)*$F254*-1</f>
        <v>0</v>
      </c>
      <c r="I269" s="45">
        <f t="shared" si="1107"/>
        <v>0</v>
      </c>
      <c r="J269" s="45">
        <f t="shared" si="1107"/>
        <v>0</v>
      </c>
      <c r="K269" s="45">
        <f t="shared" si="1107"/>
        <v>0</v>
      </c>
      <c r="L269" s="45">
        <f t="shared" si="1107"/>
        <v>0</v>
      </c>
      <c r="M269" s="45">
        <f t="shared" si="1107"/>
        <v>0</v>
      </c>
      <c r="N269" s="45">
        <f t="shared" si="1107"/>
        <v>0</v>
      </c>
      <c r="O269" s="45">
        <f t="shared" si="1107"/>
        <v>0</v>
      </c>
      <c r="P269" s="45">
        <f t="shared" si="1107"/>
        <v>0</v>
      </c>
      <c r="Q269" s="45">
        <f t="shared" si="1107"/>
        <v>0</v>
      </c>
      <c r="R269" s="45">
        <f t="shared" si="1107"/>
        <v>0</v>
      </c>
      <c r="S269" s="45">
        <f t="shared" si="1107"/>
        <v>0</v>
      </c>
      <c r="T269" s="45">
        <f t="shared" si="1107"/>
        <v>0</v>
      </c>
      <c r="U269" s="45">
        <f t="shared" si="1107"/>
        <v>0</v>
      </c>
      <c r="V269" s="45">
        <f t="shared" si="1107"/>
        <v>0</v>
      </c>
      <c r="W269" s="45">
        <f t="shared" si="1107"/>
        <v>0</v>
      </c>
      <c r="X269" s="45">
        <f t="shared" si="1107"/>
        <v>0</v>
      </c>
      <c r="Y269" s="45">
        <f t="shared" si="1107"/>
        <v>0</v>
      </c>
      <c r="Z269" s="45">
        <f t="shared" si="1107"/>
        <v>0</v>
      </c>
      <c r="AA269" s="45">
        <f t="shared" si="1107"/>
        <v>0</v>
      </c>
      <c r="AB269" s="45">
        <f t="shared" si="1107"/>
        <v>0</v>
      </c>
      <c r="AC269" s="45">
        <f t="shared" si="1107"/>
        <v>0</v>
      </c>
      <c r="AD269" s="45">
        <f t="shared" si="1107"/>
        <v>0</v>
      </c>
      <c r="AE269" s="45">
        <f t="shared" si="1107"/>
        <v>0</v>
      </c>
      <c r="AF269" s="45">
        <f t="shared" si="1107"/>
        <v>0</v>
      </c>
      <c r="AG269" s="45">
        <f t="shared" si="1107"/>
        <v>0</v>
      </c>
      <c r="AH269" s="45">
        <f t="shared" si="1107"/>
        <v>0</v>
      </c>
      <c r="AI269" s="45">
        <f t="shared" si="1107"/>
        <v>0</v>
      </c>
      <c r="AJ269" s="45">
        <f t="shared" si="1107"/>
        <v>0</v>
      </c>
      <c r="AK269" s="45">
        <f t="shared" si="1107"/>
        <v>0</v>
      </c>
      <c r="AL269" s="45">
        <f t="shared" si="1107"/>
        <v>0</v>
      </c>
      <c r="AM269" s="45">
        <f t="shared" si="1107"/>
        <v>0</v>
      </c>
      <c r="AN269" s="45">
        <f t="shared" ref="AN269:BS269" si="1108">(AN$14=exit)*$F254*-1</f>
        <v>0</v>
      </c>
      <c r="AO269" s="45">
        <f t="shared" si="1108"/>
        <v>0</v>
      </c>
      <c r="AP269" s="45">
        <f t="shared" si="1108"/>
        <v>0</v>
      </c>
      <c r="AQ269" s="45">
        <f t="shared" si="1108"/>
        <v>0</v>
      </c>
      <c r="AR269" s="45">
        <f t="shared" si="1108"/>
        <v>0</v>
      </c>
      <c r="AS269" s="45">
        <f t="shared" si="1108"/>
        <v>0</v>
      </c>
      <c r="AT269" s="45">
        <f t="shared" si="1108"/>
        <v>0</v>
      </c>
      <c r="AU269" s="45">
        <f t="shared" si="1108"/>
        <v>0</v>
      </c>
      <c r="AV269" s="45">
        <f t="shared" si="1108"/>
        <v>0</v>
      </c>
      <c r="AW269" s="45">
        <f t="shared" si="1108"/>
        <v>0</v>
      </c>
      <c r="AX269" s="45">
        <f t="shared" si="1108"/>
        <v>0</v>
      </c>
      <c r="AY269" s="45">
        <f t="shared" si="1108"/>
        <v>0</v>
      </c>
      <c r="AZ269" s="45">
        <f t="shared" si="1108"/>
        <v>0</v>
      </c>
      <c r="BA269" s="45">
        <f t="shared" si="1108"/>
        <v>0</v>
      </c>
      <c r="BB269" s="45">
        <f t="shared" si="1108"/>
        <v>0</v>
      </c>
      <c r="BC269" s="45">
        <f t="shared" si="1108"/>
        <v>0</v>
      </c>
      <c r="BD269" s="45">
        <f t="shared" si="1108"/>
        <v>0</v>
      </c>
      <c r="BE269" s="45">
        <f t="shared" si="1108"/>
        <v>0</v>
      </c>
      <c r="BF269" s="45">
        <f t="shared" si="1108"/>
        <v>0</v>
      </c>
      <c r="BG269" s="45">
        <f t="shared" si="1108"/>
        <v>0</v>
      </c>
      <c r="BH269" s="45">
        <f t="shared" si="1108"/>
        <v>0</v>
      </c>
      <c r="BI269" s="45">
        <f t="shared" si="1108"/>
        <v>0</v>
      </c>
      <c r="BJ269" s="45">
        <f t="shared" si="1108"/>
        <v>0</v>
      </c>
      <c r="BK269" s="45">
        <f t="shared" si="1108"/>
        <v>0</v>
      </c>
      <c r="BL269" s="45">
        <f t="shared" si="1108"/>
        <v>0</v>
      </c>
      <c r="BM269" s="45">
        <f t="shared" si="1108"/>
        <v>0</v>
      </c>
      <c r="BN269" s="45">
        <f t="shared" si="1108"/>
        <v>0</v>
      </c>
      <c r="BO269" s="45">
        <f t="shared" si="1108"/>
        <v>0</v>
      </c>
      <c r="BP269" s="45">
        <f t="shared" si="1108"/>
        <v>-89.85</v>
      </c>
      <c r="BQ269" s="45">
        <f t="shared" si="1108"/>
        <v>0</v>
      </c>
      <c r="BR269" s="45">
        <f t="shared" si="1108"/>
        <v>0</v>
      </c>
      <c r="BS269" s="45">
        <f t="shared" si="1108"/>
        <v>0</v>
      </c>
      <c r="BT269" s="45">
        <f t="shared" ref="BT269:BY269" si="1109">(BT$14=exit)*$F254*-1</f>
        <v>0</v>
      </c>
      <c r="BU269" s="45">
        <f t="shared" si="1109"/>
        <v>0</v>
      </c>
      <c r="BV269" s="45">
        <f t="shared" si="1109"/>
        <v>0</v>
      </c>
      <c r="BW269" s="45">
        <f t="shared" si="1109"/>
        <v>0</v>
      </c>
      <c r="BX269" s="45">
        <f t="shared" si="1109"/>
        <v>0</v>
      </c>
      <c r="BY269" s="45">
        <f t="shared" si="1109"/>
        <v>0</v>
      </c>
    </row>
    <row r="270" spans="3:77" ht="13.5" customHeight="1" x14ac:dyDescent="0.4">
      <c r="E270" s="2" t="s">
        <v>173</v>
      </c>
      <c r="H270" s="2">
        <f>SUM(H267:H269)</f>
        <v>0</v>
      </c>
      <c r="I270" s="2">
        <f t="shared" ref="I270:BT270" si="1110">SUM(I267:I269)</f>
        <v>0</v>
      </c>
      <c r="J270" s="2">
        <f t="shared" si="1110"/>
        <v>0</v>
      </c>
      <c r="K270" s="2">
        <f t="shared" si="1110"/>
        <v>0</v>
      </c>
      <c r="L270" s="2">
        <f t="shared" si="1110"/>
        <v>0</v>
      </c>
      <c r="M270" s="2">
        <f t="shared" si="1110"/>
        <v>0</v>
      </c>
      <c r="N270" s="2">
        <f t="shared" si="1110"/>
        <v>0</v>
      </c>
      <c r="O270" s="2">
        <f t="shared" si="1110"/>
        <v>89.85</v>
      </c>
      <c r="P270" s="2">
        <f t="shared" si="1110"/>
        <v>89.85</v>
      </c>
      <c r="Q270" s="2">
        <f t="shared" si="1110"/>
        <v>89.85</v>
      </c>
      <c r="R270" s="2">
        <f t="shared" si="1110"/>
        <v>89.85</v>
      </c>
      <c r="S270" s="2">
        <f t="shared" si="1110"/>
        <v>89.85</v>
      </c>
      <c r="T270" s="2">
        <f t="shared" si="1110"/>
        <v>89.85</v>
      </c>
      <c r="U270" s="2">
        <f t="shared" si="1110"/>
        <v>89.85</v>
      </c>
      <c r="V270" s="2">
        <f t="shared" si="1110"/>
        <v>89.85</v>
      </c>
      <c r="W270" s="2">
        <f t="shared" si="1110"/>
        <v>89.85</v>
      </c>
      <c r="X270" s="2">
        <f t="shared" si="1110"/>
        <v>89.85</v>
      </c>
      <c r="Y270" s="2">
        <f t="shared" si="1110"/>
        <v>89.85</v>
      </c>
      <c r="Z270" s="2">
        <f t="shared" si="1110"/>
        <v>89.85</v>
      </c>
      <c r="AA270" s="2">
        <f t="shared" si="1110"/>
        <v>89.85</v>
      </c>
      <c r="AB270" s="2">
        <f t="shared" si="1110"/>
        <v>89.85</v>
      </c>
      <c r="AC270" s="2">
        <f t="shared" si="1110"/>
        <v>89.85</v>
      </c>
      <c r="AD270" s="2">
        <f t="shared" si="1110"/>
        <v>89.85</v>
      </c>
      <c r="AE270" s="2">
        <f t="shared" si="1110"/>
        <v>89.85</v>
      </c>
      <c r="AF270" s="2">
        <f t="shared" si="1110"/>
        <v>89.85</v>
      </c>
      <c r="AG270" s="2">
        <f t="shared" si="1110"/>
        <v>89.85</v>
      </c>
      <c r="AH270" s="2">
        <f t="shared" si="1110"/>
        <v>89.85</v>
      </c>
      <c r="AI270" s="2">
        <f t="shared" si="1110"/>
        <v>89.85</v>
      </c>
      <c r="AJ270" s="2">
        <f t="shared" si="1110"/>
        <v>89.85</v>
      </c>
      <c r="AK270" s="2">
        <f t="shared" si="1110"/>
        <v>89.85</v>
      </c>
      <c r="AL270" s="2">
        <f t="shared" si="1110"/>
        <v>89.85</v>
      </c>
      <c r="AM270" s="2">
        <f t="shared" si="1110"/>
        <v>89.85</v>
      </c>
      <c r="AN270" s="2">
        <f t="shared" si="1110"/>
        <v>89.85</v>
      </c>
      <c r="AO270" s="2">
        <f t="shared" si="1110"/>
        <v>89.85</v>
      </c>
      <c r="AP270" s="2">
        <f t="shared" si="1110"/>
        <v>89.85</v>
      </c>
      <c r="AQ270" s="2">
        <f t="shared" si="1110"/>
        <v>89.85</v>
      </c>
      <c r="AR270" s="2">
        <f t="shared" si="1110"/>
        <v>89.85</v>
      </c>
      <c r="AS270" s="2">
        <f t="shared" si="1110"/>
        <v>89.85</v>
      </c>
      <c r="AT270" s="2">
        <f t="shared" si="1110"/>
        <v>89.85</v>
      </c>
      <c r="AU270" s="2">
        <f t="shared" si="1110"/>
        <v>89.85</v>
      </c>
      <c r="AV270" s="2">
        <f t="shared" si="1110"/>
        <v>89.85</v>
      </c>
      <c r="AW270" s="2">
        <f t="shared" si="1110"/>
        <v>89.85</v>
      </c>
      <c r="AX270" s="2">
        <f t="shared" si="1110"/>
        <v>89.85</v>
      </c>
      <c r="AY270" s="2">
        <f t="shared" si="1110"/>
        <v>89.85</v>
      </c>
      <c r="AZ270" s="2">
        <f t="shared" si="1110"/>
        <v>89.85</v>
      </c>
      <c r="BA270" s="2">
        <f t="shared" si="1110"/>
        <v>89.85</v>
      </c>
      <c r="BB270" s="2">
        <f t="shared" si="1110"/>
        <v>89.85</v>
      </c>
      <c r="BC270" s="2">
        <f t="shared" si="1110"/>
        <v>89.85</v>
      </c>
      <c r="BD270" s="2">
        <f t="shared" si="1110"/>
        <v>89.85</v>
      </c>
      <c r="BE270" s="2">
        <f t="shared" si="1110"/>
        <v>89.85</v>
      </c>
      <c r="BF270" s="2">
        <f t="shared" si="1110"/>
        <v>89.85</v>
      </c>
      <c r="BG270" s="2">
        <f t="shared" si="1110"/>
        <v>89.85</v>
      </c>
      <c r="BH270" s="2">
        <f t="shared" si="1110"/>
        <v>89.85</v>
      </c>
      <c r="BI270" s="2">
        <f t="shared" si="1110"/>
        <v>89.85</v>
      </c>
      <c r="BJ270" s="2">
        <f t="shared" si="1110"/>
        <v>89.85</v>
      </c>
      <c r="BK270" s="2">
        <f t="shared" si="1110"/>
        <v>89.85</v>
      </c>
      <c r="BL270" s="2">
        <f t="shared" si="1110"/>
        <v>89.85</v>
      </c>
      <c r="BM270" s="2">
        <f t="shared" si="1110"/>
        <v>89.85</v>
      </c>
      <c r="BN270" s="2">
        <f t="shared" si="1110"/>
        <v>89.85</v>
      </c>
      <c r="BO270" s="2">
        <f t="shared" si="1110"/>
        <v>89.85</v>
      </c>
      <c r="BP270" s="2">
        <f t="shared" si="1110"/>
        <v>0</v>
      </c>
      <c r="BQ270" s="2">
        <f t="shared" si="1110"/>
        <v>0</v>
      </c>
      <c r="BR270" s="2">
        <f t="shared" si="1110"/>
        <v>0</v>
      </c>
      <c r="BS270" s="2">
        <f t="shared" si="1110"/>
        <v>0</v>
      </c>
      <c r="BT270" s="2">
        <f t="shared" si="1110"/>
        <v>0</v>
      </c>
      <c r="BU270" s="2">
        <f t="shared" ref="BU270:BY270" si="1111">SUM(BU267:BU269)</f>
        <v>0</v>
      </c>
      <c r="BV270" s="2">
        <f t="shared" si="1111"/>
        <v>0</v>
      </c>
      <c r="BW270" s="2">
        <f t="shared" si="1111"/>
        <v>0</v>
      </c>
      <c r="BX270" s="2">
        <f t="shared" si="1111"/>
        <v>0</v>
      </c>
      <c r="BY270" s="2">
        <f t="shared" si="1111"/>
        <v>0</v>
      </c>
    </row>
    <row r="272" spans="3:77" ht="13.5" customHeight="1" x14ac:dyDescent="0.4">
      <c r="C272" s="4" t="s">
        <v>199</v>
      </c>
    </row>
    <row r="273" spans="2:77" ht="13.5" customHeight="1" x14ac:dyDescent="0.4">
      <c r="D273" s="126" t="str">
        <f>CONCATENATE($B215," 임대료수입 합계")</f>
        <v>지하1층 임대료수입 합계</v>
      </c>
      <c r="E273" s="126"/>
      <c r="F273" s="126"/>
      <c r="G273" s="126"/>
      <c r="H273" s="126">
        <f>H227+H260</f>
        <v>13.178000000000001</v>
      </c>
      <c r="I273" s="126">
        <f t="shared" ref="I273:BT273" si="1112">I227+I260</f>
        <v>13.178000000000001</v>
      </c>
      <c r="J273" s="126">
        <f t="shared" si="1112"/>
        <v>13.178000000000001</v>
      </c>
      <c r="K273" s="126">
        <f t="shared" si="1112"/>
        <v>13.178000000000001</v>
      </c>
      <c r="L273" s="126">
        <f t="shared" si="1112"/>
        <v>13.178000000000001</v>
      </c>
      <c r="M273" s="126">
        <f t="shared" si="1112"/>
        <v>13.178000000000001</v>
      </c>
      <c r="N273" s="126">
        <f t="shared" si="1112"/>
        <v>0</v>
      </c>
      <c r="O273" s="126">
        <f t="shared" si="1112"/>
        <v>13.727083333333333</v>
      </c>
      <c r="P273" s="126">
        <f t="shared" si="1112"/>
        <v>13.727083333333333</v>
      </c>
      <c r="Q273" s="126">
        <f t="shared" si="1112"/>
        <v>13.727083333333333</v>
      </c>
      <c r="R273" s="126">
        <f t="shared" si="1112"/>
        <v>13.727083333333333</v>
      </c>
      <c r="S273" s="126">
        <f t="shared" si="1112"/>
        <v>13.727083333333333</v>
      </c>
      <c r="T273" s="126">
        <f t="shared" si="1112"/>
        <v>13.727083333333333</v>
      </c>
      <c r="U273" s="126">
        <f t="shared" si="1112"/>
        <v>13.727083333333333</v>
      </c>
      <c r="V273" s="126">
        <f t="shared" si="1112"/>
        <v>13.727083333333333</v>
      </c>
      <c r="W273" s="126">
        <f t="shared" si="1112"/>
        <v>13.727083333333333</v>
      </c>
      <c r="X273" s="126">
        <f t="shared" si="1112"/>
        <v>13.727083333333333</v>
      </c>
      <c r="Y273" s="126">
        <f t="shared" si="1112"/>
        <v>13.727083333333333</v>
      </c>
      <c r="Z273" s="126">
        <f t="shared" si="1112"/>
        <v>13.727083333333333</v>
      </c>
      <c r="AA273" s="126">
        <f t="shared" si="1112"/>
        <v>13.864354166666667</v>
      </c>
      <c r="AB273" s="126">
        <f t="shared" si="1112"/>
        <v>13.864354166666667</v>
      </c>
      <c r="AC273" s="126">
        <f t="shared" si="1112"/>
        <v>13.864354166666667</v>
      </c>
      <c r="AD273" s="126">
        <f t="shared" si="1112"/>
        <v>13.864354166666667</v>
      </c>
      <c r="AE273" s="126">
        <f t="shared" si="1112"/>
        <v>13.864354166666667</v>
      </c>
      <c r="AF273" s="126">
        <f t="shared" si="1112"/>
        <v>13.864354166666667</v>
      </c>
      <c r="AG273" s="126">
        <f t="shared" si="1112"/>
        <v>13.864354166666667</v>
      </c>
      <c r="AH273" s="126">
        <f t="shared" si="1112"/>
        <v>13.864354166666667</v>
      </c>
      <c r="AI273" s="126">
        <f t="shared" si="1112"/>
        <v>13.864354166666667</v>
      </c>
      <c r="AJ273" s="126">
        <f t="shared" si="1112"/>
        <v>13.864354166666667</v>
      </c>
      <c r="AK273" s="126">
        <f t="shared" si="1112"/>
        <v>13.864354166666667</v>
      </c>
      <c r="AL273" s="126">
        <f t="shared" si="1112"/>
        <v>13.864354166666667</v>
      </c>
      <c r="AM273" s="126">
        <f t="shared" si="1112"/>
        <v>0</v>
      </c>
      <c r="AN273" s="126">
        <f t="shared" si="1112"/>
        <v>14.002997708333332</v>
      </c>
      <c r="AO273" s="126">
        <f t="shared" si="1112"/>
        <v>14.002997708333332</v>
      </c>
      <c r="AP273" s="126">
        <f t="shared" si="1112"/>
        <v>14.002997708333332</v>
      </c>
      <c r="AQ273" s="126">
        <f t="shared" si="1112"/>
        <v>14.002997708333332</v>
      </c>
      <c r="AR273" s="126">
        <f t="shared" si="1112"/>
        <v>14.002997708333332</v>
      </c>
      <c r="AS273" s="126">
        <f t="shared" si="1112"/>
        <v>14.002997708333332</v>
      </c>
      <c r="AT273" s="126">
        <f t="shared" si="1112"/>
        <v>14.002997708333332</v>
      </c>
      <c r="AU273" s="126">
        <f t="shared" si="1112"/>
        <v>14.002997708333332</v>
      </c>
      <c r="AV273" s="126">
        <f t="shared" si="1112"/>
        <v>14.002997708333332</v>
      </c>
      <c r="AW273" s="126">
        <f t="shared" si="1112"/>
        <v>14.002997708333332</v>
      </c>
      <c r="AX273" s="126">
        <f t="shared" si="1112"/>
        <v>14.002997708333332</v>
      </c>
      <c r="AY273" s="126">
        <f t="shared" si="1112"/>
        <v>14.143027685416666</v>
      </c>
      <c r="AZ273" s="126">
        <f t="shared" si="1112"/>
        <v>14.143027685416666</v>
      </c>
      <c r="BA273" s="126">
        <f t="shared" si="1112"/>
        <v>14.143027685416666</v>
      </c>
      <c r="BB273" s="126">
        <f t="shared" si="1112"/>
        <v>14.143027685416666</v>
      </c>
      <c r="BC273" s="126">
        <f t="shared" si="1112"/>
        <v>14.143027685416666</v>
      </c>
      <c r="BD273" s="126">
        <f t="shared" si="1112"/>
        <v>14.143027685416666</v>
      </c>
      <c r="BE273" s="126">
        <f t="shared" si="1112"/>
        <v>14.143027685416666</v>
      </c>
      <c r="BF273" s="126">
        <f t="shared" si="1112"/>
        <v>14.143027685416666</v>
      </c>
      <c r="BG273" s="126">
        <f t="shared" si="1112"/>
        <v>14.143027685416666</v>
      </c>
      <c r="BH273" s="126">
        <f t="shared" si="1112"/>
        <v>14.143027685416666</v>
      </c>
      <c r="BI273" s="126">
        <f t="shared" si="1112"/>
        <v>14.143027685416666</v>
      </c>
      <c r="BJ273" s="126">
        <f t="shared" si="1112"/>
        <v>14.143027685416666</v>
      </c>
      <c r="BK273" s="126">
        <f t="shared" si="1112"/>
        <v>14.284457962270832</v>
      </c>
      <c r="BL273" s="126">
        <f t="shared" si="1112"/>
        <v>14.284457962270832</v>
      </c>
      <c r="BM273" s="126">
        <f t="shared" si="1112"/>
        <v>14.284457962270832</v>
      </c>
      <c r="BN273" s="126">
        <f t="shared" si="1112"/>
        <v>14.284457962270832</v>
      </c>
      <c r="BO273" s="126">
        <f t="shared" si="1112"/>
        <v>14.284457962270832</v>
      </c>
      <c r="BP273" s="126">
        <f t="shared" si="1112"/>
        <v>14.284457962270832</v>
      </c>
      <c r="BQ273" s="126">
        <f t="shared" si="1112"/>
        <v>0</v>
      </c>
      <c r="BR273" s="126">
        <f t="shared" si="1112"/>
        <v>0</v>
      </c>
      <c r="BS273" s="126">
        <f t="shared" si="1112"/>
        <v>0</v>
      </c>
      <c r="BT273" s="126">
        <f t="shared" si="1112"/>
        <v>0</v>
      </c>
      <c r="BU273" s="126">
        <f t="shared" ref="BU273:BY273" si="1113">BU227+BU260</f>
        <v>0</v>
      </c>
      <c r="BV273" s="126">
        <f t="shared" si="1113"/>
        <v>0</v>
      </c>
      <c r="BW273" s="126">
        <f t="shared" si="1113"/>
        <v>0</v>
      </c>
      <c r="BX273" s="126">
        <f t="shared" si="1113"/>
        <v>0</v>
      </c>
      <c r="BY273" s="126">
        <f t="shared" si="1113"/>
        <v>0</v>
      </c>
    </row>
    <row r="274" spans="2:77" ht="13.5" customHeight="1" x14ac:dyDescent="0.4">
      <c r="D274" s="127" t="str">
        <f>CONCATENATE($B215," 관리비수입 합계")</f>
        <v>지하1층 관리비수입 합계</v>
      </c>
      <c r="E274" s="127"/>
      <c r="F274" s="127"/>
      <c r="G274" s="127"/>
      <c r="H274" s="127">
        <f>H231+H264</f>
        <v>1.198</v>
      </c>
      <c r="I274" s="127">
        <f t="shared" ref="I274:BT274" si="1114">I231+I264</f>
        <v>1.198</v>
      </c>
      <c r="J274" s="127">
        <f t="shared" si="1114"/>
        <v>1.198</v>
      </c>
      <c r="K274" s="127">
        <f t="shared" si="1114"/>
        <v>1.198</v>
      </c>
      <c r="L274" s="127">
        <f t="shared" si="1114"/>
        <v>1.198</v>
      </c>
      <c r="M274" s="127">
        <f t="shared" si="1114"/>
        <v>1.198</v>
      </c>
      <c r="N274" s="127">
        <f t="shared" si="1114"/>
        <v>0</v>
      </c>
      <c r="O274" s="127">
        <f t="shared" si="1114"/>
        <v>1.198</v>
      </c>
      <c r="P274" s="127">
        <f t="shared" si="1114"/>
        <v>1.198</v>
      </c>
      <c r="Q274" s="127">
        <f t="shared" si="1114"/>
        <v>1.198</v>
      </c>
      <c r="R274" s="127">
        <f t="shared" si="1114"/>
        <v>1.198</v>
      </c>
      <c r="S274" s="127">
        <f t="shared" si="1114"/>
        <v>1.198</v>
      </c>
      <c r="T274" s="127">
        <f t="shared" si="1114"/>
        <v>1.198</v>
      </c>
      <c r="U274" s="127">
        <f t="shared" si="1114"/>
        <v>1.198</v>
      </c>
      <c r="V274" s="127">
        <f t="shared" si="1114"/>
        <v>1.198</v>
      </c>
      <c r="W274" s="127">
        <f t="shared" si="1114"/>
        <v>1.198</v>
      </c>
      <c r="X274" s="127">
        <f t="shared" si="1114"/>
        <v>1.198</v>
      </c>
      <c r="Y274" s="127">
        <f t="shared" si="1114"/>
        <v>1.198</v>
      </c>
      <c r="Z274" s="127">
        <f t="shared" si="1114"/>
        <v>1.198</v>
      </c>
      <c r="AA274" s="127">
        <f t="shared" si="1114"/>
        <v>1.198</v>
      </c>
      <c r="AB274" s="127">
        <f t="shared" si="1114"/>
        <v>1.198</v>
      </c>
      <c r="AC274" s="127">
        <f t="shared" si="1114"/>
        <v>1.198</v>
      </c>
      <c r="AD274" s="127">
        <f t="shared" si="1114"/>
        <v>1.198</v>
      </c>
      <c r="AE274" s="127">
        <f t="shared" si="1114"/>
        <v>1.198</v>
      </c>
      <c r="AF274" s="127">
        <f t="shared" si="1114"/>
        <v>1.198</v>
      </c>
      <c r="AG274" s="127">
        <f t="shared" si="1114"/>
        <v>1.198</v>
      </c>
      <c r="AH274" s="127">
        <f t="shared" si="1114"/>
        <v>1.198</v>
      </c>
      <c r="AI274" s="127">
        <f t="shared" si="1114"/>
        <v>1.198</v>
      </c>
      <c r="AJ274" s="127">
        <f t="shared" si="1114"/>
        <v>1.198</v>
      </c>
      <c r="AK274" s="127">
        <f t="shared" si="1114"/>
        <v>1.198</v>
      </c>
      <c r="AL274" s="127">
        <f t="shared" si="1114"/>
        <v>1.198</v>
      </c>
      <c r="AM274" s="127">
        <f t="shared" si="1114"/>
        <v>1.198</v>
      </c>
      <c r="AN274" s="127">
        <f t="shared" si="1114"/>
        <v>1.198</v>
      </c>
      <c r="AO274" s="127">
        <f t="shared" si="1114"/>
        <v>1.198</v>
      </c>
      <c r="AP274" s="127">
        <f t="shared" si="1114"/>
        <v>1.198</v>
      </c>
      <c r="AQ274" s="127">
        <f t="shared" si="1114"/>
        <v>1.198</v>
      </c>
      <c r="AR274" s="127">
        <f t="shared" si="1114"/>
        <v>1.198</v>
      </c>
      <c r="AS274" s="127">
        <f t="shared" si="1114"/>
        <v>1.198</v>
      </c>
      <c r="AT274" s="127">
        <f t="shared" si="1114"/>
        <v>1.198</v>
      </c>
      <c r="AU274" s="127">
        <f t="shared" si="1114"/>
        <v>1.198</v>
      </c>
      <c r="AV274" s="127">
        <f t="shared" si="1114"/>
        <v>1.198</v>
      </c>
      <c r="AW274" s="127">
        <f t="shared" si="1114"/>
        <v>1.198</v>
      </c>
      <c r="AX274" s="127">
        <f t="shared" si="1114"/>
        <v>1.198</v>
      </c>
      <c r="AY274" s="127">
        <f t="shared" si="1114"/>
        <v>1.198</v>
      </c>
      <c r="AZ274" s="127">
        <f t="shared" si="1114"/>
        <v>1.198</v>
      </c>
      <c r="BA274" s="127">
        <f t="shared" si="1114"/>
        <v>1.198</v>
      </c>
      <c r="BB274" s="127">
        <f t="shared" si="1114"/>
        <v>1.198</v>
      </c>
      <c r="BC274" s="127">
        <f t="shared" si="1114"/>
        <v>1.198</v>
      </c>
      <c r="BD274" s="127">
        <f t="shared" si="1114"/>
        <v>1.198</v>
      </c>
      <c r="BE274" s="127">
        <f t="shared" si="1114"/>
        <v>1.198</v>
      </c>
      <c r="BF274" s="127">
        <f t="shared" si="1114"/>
        <v>1.198</v>
      </c>
      <c r="BG274" s="127">
        <f t="shared" si="1114"/>
        <v>1.198</v>
      </c>
      <c r="BH274" s="127">
        <f t="shared" si="1114"/>
        <v>1.198</v>
      </c>
      <c r="BI274" s="127">
        <f t="shared" si="1114"/>
        <v>1.198</v>
      </c>
      <c r="BJ274" s="127">
        <f t="shared" si="1114"/>
        <v>1.198</v>
      </c>
      <c r="BK274" s="127">
        <f t="shared" si="1114"/>
        <v>1.198</v>
      </c>
      <c r="BL274" s="127">
        <f t="shared" si="1114"/>
        <v>1.198</v>
      </c>
      <c r="BM274" s="127">
        <f t="shared" si="1114"/>
        <v>1.198</v>
      </c>
      <c r="BN274" s="127">
        <f t="shared" si="1114"/>
        <v>1.198</v>
      </c>
      <c r="BO274" s="127">
        <f t="shared" si="1114"/>
        <v>1.198</v>
      </c>
      <c r="BP274" s="127">
        <f t="shared" si="1114"/>
        <v>1.198</v>
      </c>
      <c r="BQ274" s="127">
        <f t="shared" si="1114"/>
        <v>0</v>
      </c>
      <c r="BR274" s="127">
        <f t="shared" si="1114"/>
        <v>0</v>
      </c>
      <c r="BS274" s="127">
        <f t="shared" si="1114"/>
        <v>0</v>
      </c>
      <c r="BT274" s="127">
        <f t="shared" si="1114"/>
        <v>0</v>
      </c>
      <c r="BU274" s="127">
        <f t="shared" ref="BU274:BY274" si="1115">BU231+BU264</f>
        <v>0</v>
      </c>
      <c r="BV274" s="127">
        <f t="shared" si="1115"/>
        <v>0</v>
      </c>
      <c r="BW274" s="127">
        <f t="shared" si="1115"/>
        <v>0</v>
      </c>
      <c r="BX274" s="127">
        <f t="shared" si="1115"/>
        <v>0</v>
      </c>
      <c r="BY274" s="127">
        <f t="shared" si="1115"/>
        <v>0</v>
      </c>
    </row>
    <row r="275" spans="2:77" ht="13.5" customHeight="1" x14ac:dyDescent="0.4">
      <c r="D275" s="127" t="str">
        <f>CONCATENATE($B215," 보증금 현금흐름 합계")</f>
        <v>지하1층 보증금 현금흐름 합계</v>
      </c>
      <c r="E275" s="127"/>
      <c r="F275" s="127"/>
      <c r="G275" s="127"/>
      <c r="H275" s="127">
        <f>SUM(SUM(H235:H236),SUM(H268:H269))</f>
        <v>0</v>
      </c>
      <c r="I275" s="127">
        <f t="shared" ref="I275:BT275" si="1116">SUM(SUM(I235:I236),SUM(I268:I269))</f>
        <v>0</v>
      </c>
      <c r="J275" s="127">
        <f t="shared" si="1116"/>
        <v>0</v>
      </c>
      <c r="K275" s="127">
        <f t="shared" si="1116"/>
        <v>0</v>
      </c>
      <c r="L275" s="127">
        <f t="shared" si="1116"/>
        <v>0</v>
      </c>
      <c r="M275" s="127">
        <f t="shared" si="1116"/>
        <v>-89.85</v>
      </c>
      <c r="N275" s="127">
        <f t="shared" si="1116"/>
        <v>0</v>
      </c>
      <c r="O275" s="127">
        <f t="shared" si="1116"/>
        <v>89.85</v>
      </c>
      <c r="P275" s="127">
        <f t="shared" si="1116"/>
        <v>0</v>
      </c>
      <c r="Q275" s="127">
        <f t="shared" si="1116"/>
        <v>0</v>
      </c>
      <c r="R275" s="127">
        <f t="shared" si="1116"/>
        <v>0</v>
      </c>
      <c r="S275" s="127">
        <f t="shared" si="1116"/>
        <v>0</v>
      </c>
      <c r="T275" s="127">
        <f t="shared" si="1116"/>
        <v>0</v>
      </c>
      <c r="U275" s="127">
        <f t="shared" si="1116"/>
        <v>0</v>
      </c>
      <c r="V275" s="127">
        <f t="shared" si="1116"/>
        <v>0</v>
      </c>
      <c r="W275" s="127">
        <f t="shared" si="1116"/>
        <v>0</v>
      </c>
      <c r="X275" s="127">
        <f t="shared" si="1116"/>
        <v>0</v>
      </c>
      <c r="Y275" s="127">
        <f t="shared" si="1116"/>
        <v>0</v>
      </c>
      <c r="Z275" s="127">
        <f t="shared" si="1116"/>
        <v>0</v>
      </c>
      <c r="AA275" s="127">
        <f t="shared" si="1116"/>
        <v>0</v>
      </c>
      <c r="AB275" s="127">
        <f t="shared" si="1116"/>
        <v>0</v>
      </c>
      <c r="AC275" s="127">
        <f t="shared" si="1116"/>
        <v>0</v>
      </c>
      <c r="AD275" s="127">
        <f t="shared" si="1116"/>
        <v>0</v>
      </c>
      <c r="AE275" s="127">
        <f t="shared" si="1116"/>
        <v>0</v>
      </c>
      <c r="AF275" s="127">
        <f t="shared" si="1116"/>
        <v>0</v>
      </c>
      <c r="AG275" s="127">
        <f t="shared" si="1116"/>
        <v>0</v>
      </c>
      <c r="AH275" s="127">
        <f t="shared" si="1116"/>
        <v>0</v>
      </c>
      <c r="AI275" s="127">
        <f t="shared" si="1116"/>
        <v>0</v>
      </c>
      <c r="AJ275" s="127">
        <f t="shared" si="1116"/>
        <v>0</v>
      </c>
      <c r="AK275" s="127">
        <f t="shared" si="1116"/>
        <v>0</v>
      </c>
      <c r="AL275" s="127">
        <f t="shared" si="1116"/>
        <v>0</v>
      </c>
      <c r="AM275" s="127">
        <f t="shared" si="1116"/>
        <v>0</v>
      </c>
      <c r="AN275" s="127">
        <f t="shared" si="1116"/>
        <v>0</v>
      </c>
      <c r="AO275" s="127">
        <f t="shared" si="1116"/>
        <v>0</v>
      </c>
      <c r="AP275" s="127">
        <f t="shared" si="1116"/>
        <v>0</v>
      </c>
      <c r="AQ275" s="127">
        <f t="shared" si="1116"/>
        <v>0</v>
      </c>
      <c r="AR275" s="127">
        <f t="shared" si="1116"/>
        <v>0</v>
      </c>
      <c r="AS275" s="127">
        <f t="shared" si="1116"/>
        <v>0</v>
      </c>
      <c r="AT275" s="127">
        <f t="shared" si="1116"/>
        <v>0</v>
      </c>
      <c r="AU275" s="127">
        <f t="shared" si="1116"/>
        <v>0</v>
      </c>
      <c r="AV275" s="127">
        <f t="shared" si="1116"/>
        <v>0</v>
      </c>
      <c r="AW275" s="127">
        <f t="shared" si="1116"/>
        <v>0</v>
      </c>
      <c r="AX275" s="127">
        <f t="shared" si="1116"/>
        <v>0</v>
      </c>
      <c r="AY275" s="127">
        <f t="shared" si="1116"/>
        <v>0</v>
      </c>
      <c r="AZ275" s="127">
        <f t="shared" si="1116"/>
        <v>0</v>
      </c>
      <c r="BA275" s="127">
        <f t="shared" si="1116"/>
        <v>0</v>
      </c>
      <c r="BB275" s="127">
        <f t="shared" si="1116"/>
        <v>0</v>
      </c>
      <c r="BC275" s="127">
        <f t="shared" si="1116"/>
        <v>0</v>
      </c>
      <c r="BD275" s="127">
        <f t="shared" si="1116"/>
        <v>0</v>
      </c>
      <c r="BE275" s="127">
        <f t="shared" si="1116"/>
        <v>0</v>
      </c>
      <c r="BF275" s="127">
        <f t="shared" si="1116"/>
        <v>0</v>
      </c>
      <c r="BG275" s="127">
        <f t="shared" si="1116"/>
        <v>0</v>
      </c>
      <c r="BH275" s="127">
        <f t="shared" si="1116"/>
        <v>0</v>
      </c>
      <c r="BI275" s="127">
        <f t="shared" si="1116"/>
        <v>0</v>
      </c>
      <c r="BJ275" s="127">
        <f t="shared" si="1116"/>
        <v>0</v>
      </c>
      <c r="BK275" s="127">
        <f t="shared" si="1116"/>
        <v>0</v>
      </c>
      <c r="BL275" s="127">
        <f t="shared" si="1116"/>
        <v>0</v>
      </c>
      <c r="BM275" s="127">
        <f t="shared" si="1116"/>
        <v>0</v>
      </c>
      <c r="BN275" s="127">
        <f t="shared" si="1116"/>
        <v>0</v>
      </c>
      <c r="BO275" s="127">
        <f t="shared" si="1116"/>
        <v>0</v>
      </c>
      <c r="BP275" s="127">
        <f t="shared" si="1116"/>
        <v>-89.85</v>
      </c>
      <c r="BQ275" s="127">
        <f t="shared" si="1116"/>
        <v>0</v>
      </c>
      <c r="BR275" s="127">
        <f t="shared" si="1116"/>
        <v>0</v>
      </c>
      <c r="BS275" s="127">
        <f t="shared" si="1116"/>
        <v>0</v>
      </c>
      <c r="BT275" s="127">
        <f t="shared" si="1116"/>
        <v>0</v>
      </c>
      <c r="BU275" s="127">
        <f t="shared" ref="BU275:BY275" si="1117">SUM(SUM(BU235:BU236),SUM(BU268:BU269))</f>
        <v>0</v>
      </c>
      <c r="BV275" s="127">
        <f t="shared" si="1117"/>
        <v>0</v>
      </c>
      <c r="BW275" s="127">
        <f t="shared" si="1117"/>
        <v>0</v>
      </c>
      <c r="BX275" s="127">
        <f t="shared" si="1117"/>
        <v>0</v>
      </c>
      <c r="BY275" s="127">
        <f t="shared" si="1117"/>
        <v>0</v>
      </c>
    </row>
    <row r="277" spans="2:77" ht="13.5" customHeight="1" x14ac:dyDescent="0.4">
      <c r="B277" s="4" t="str">
        <f>'A&amp;R'!C40</f>
        <v>지하2층</v>
      </c>
    </row>
    <row r="278" spans="2:77" ht="13.5" customHeight="1" x14ac:dyDescent="0.4">
      <c r="C278" s="4" t="s">
        <v>155</v>
      </c>
    </row>
    <row r="279" spans="2:77" s="95" customFormat="1" ht="13.5" customHeight="1" x14ac:dyDescent="0.4">
      <c r="F279" s="95" t="s">
        <v>156</v>
      </c>
      <c r="H279" s="95">
        <f>(H$14&lt;=$F280)*1</f>
        <v>1</v>
      </c>
      <c r="I279" s="95">
        <f t="shared" ref="I279:BT279" si="1118">(I$14&lt;=$F280)*1</f>
        <v>1</v>
      </c>
      <c r="J279" s="95">
        <f t="shared" si="1118"/>
        <v>1</v>
      </c>
      <c r="K279" s="95">
        <f t="shared" si="1118"/>
        <v>1</v>
      </c>
      <c r="L279" s="95">
        <f t="shared" si="1118"/>
        <v>1</v>
      </c>
      <c r="M279" s="95">
        <f t="shared" si="1118"/>
        <v>1</v>
      </c>
      <c r="N279" s="95">
        <f t="shared" si="1118"/>
        <v>0</v>
      </c>
      <c r="O279" s="95">
        <f t="shared" si="1118"/>
        <v>0</v>
      </c>
      <c r="P279" s="95">
        <f t="shared" si="1118"/>
        <v>0</v>
      </c>
      <c r="Q279" s="95">
        <f t="shared" si="1118"/>
        <v>0</v>
      </c>
      <c r="R279" s="95">
        <f t="shared" si="1118"/>
        <v>0</v>
      </c>
      <c r="S279" s="95">
        <f t="shared" si="1118"/>
        <v>0</v>
      </c>
      <c r="T279" s="95">
        <f t="shared" si="1118"/>
        <v>0</v>
      </c>
      <c r="U279" s="95">
        <f t="shared" si="1118"/>
        <v>0</v>
      </c>
      <c r="V279" s="95">
        <f t="shared" si="1118"/>
        <v>0</v>
      </c>
      <c r="W279" s="95">
        <f t="shared" si="1118"/>
        <v>0</v>
      </c>
      <c r="X279" s="95">
        <f t="shared" si="1118"/>
        <v>0</v>
      </c>
      <c r="Y279" s="95">
        <f t="shared" si="1118"/>
        <v>0</v>
      </c>
      <c r="Z279" s="95">
        <f t="shared" si="1118"/>
        <v>0</v>
      </c>
      <c r="AA279" s="95">
        <f t="shared" si="1118"/>
        <v>0</v>
      </c>
      <c r="AB279" s="95">
        <f t="shared" si="1118"/>
        <v>0</v>
      </c>
      <c r="AC279" s="95">
        <f t="shared" si="1118"/>
        <v>0</v>
      </c>
      <c r="AD279" s="95">
        <f t="shared" si="1118"/>
        <v>0</v>
      </c>
      <c r="AE279" s="95">
        <f t="shared" si="1118"/>
        <v>0</v>
      </c>
      <c r="AF279" s="95">
        <f t="shared" si="1118"/>
        <v>0</v>
      </c>
      <c r="AG279" s="95">
        <f t="shared" si="1118"/>
        <v>0</v>
      </c>
      <c r="AH279" s="95">
        <f t="shared" si="1118"/>
        <v>0</v>
      </c>
      <c r="AI279" s="95">
        <f t="shared" si="1118"/>
        <v>0</v>
      </c>
      <c r="AJ279" s="95">
        <f t="shared" si="1118"/>
        <v>0</v>
      </c>
      <c r="AK279" s="95">
        <f t="shared" si="1118"/>
        <v>0</v>
      </c>
      <c r="AL279" s="95">
        <f t="shared" si="1118"/>
        <v>0</v>
      </c>
      <c r="AM279" s="95">
        <f t="shared" si="1118"/>
        <v>0</v>
      </c>
      <c r="AN279" s="95">
        <f t="shared" si="1118"/>
        <v>0</v>
      </c>
      <c r="AO279" s="95">
        <f t="shared" si="1118"/>
        <v>0</v>
      </c>
      <c r="AP279" s="95">
        <f t="shared" si="1118"/>
        <v>0</v>
      </c>
      <c r="AQ279" s="95">
        <f t="shared" si="1118"/>
        <v>0</v>
      </c>
      <c r="AR279" s="95">
        <f t="shared" si="1118"/>
        <v>0</v>
      </c>
      <c r="AS279" s="95">
        <f t="shared" si="1118"/>
        <v>0</v>
      </c>
      <c r="AT279" s="95">
        <f t="shared" si="1118"/>
        <v>0</v>
      </c>
      <c r="AU279" s="95">
        <f t="shared" si="1118"/>
        <v>0</v>
      </c>
      <c r="AV279" s="95">
        <f t="shared" si="1118"/>
        <v>0</v>
      </c>
      <c r="AW279" s="95">
        <f t="shared" si="1118"/>
        <v>0</v>
      </c>
      <c r="AX279" s="95">
        <f t="shared" si="1118"/>
        <v>0</v>
      </c>
      <c r="AY279" s="95">
        <f t="shared" si="1118"/>
        <v>0</v>
      </c>
      <c r="AZ279" s="95">
        <f t="shared" si="1118"/>
        <v>0</v>
      </c>
      <c r="BA279" s="95">
        <f t="shared" si="1118"/>
        <v>0</v>
      </c>
      <c r="BB279" s="95">
        <f t="shared" si="1118"/>
        <v>0</v>
      </c>
      <c r="BC279" s="95">
        <f t="shared" si="1118"/>
        <v>0</v>
      </c>
      <c r="BD279" s="95">
        <f t="shared" si="1118"/>
        <v>0</v>
      </c>
      <c r="BE279" s="95">
        <f t="shared" si="1118"/>
        <v>0</v>
      </c>
      <c r="BF279" s="95">
        <f t="shared" si="1118"/>
        <v>0</v>
      </c>
      <c r="BG279" s="95">
        <f t="shared" si="1118"/>
        <v>0</v>
      </c>
      <c r="BH279" s="95">
        <f t="shared" si="1118"/>
        <v>0</v>
      </c>
      <c r="BI279" s="95">
        <f t="shared" si="1118"/>
        <v>0</v>
      </c>
      <c r="BJ279" s="95">
        <f t="shared" si="1118"/>
        <v>0</v>
      </c>
      <c r="BK279" s="95">
        <f t="shared" si="1118"/>
        <v>0</v>
      </c>
      <c r="BL279" s="95">
        <f t="shared" si="1118"/>
        <v>0</v>
      </c>
      <c r="BM279" s="95">
        <f t="shared" si="1118"/>
        <v>0</v>
      </c>
      <c r="BN279" s="95">
        <f t="shared" si="1118"/>
        <v>0</v>
      </c>
      <c r="BO279" s="95">
        <f t="shared" si="1118"/>
        <v>0</v>
      </c>
      <c r="BP279" s="95">
        <f t="shared" si="1118"/>
        <v>0</v>
      </c>
      <c r="BQ279" s="95">
        <f t="shared" si="1118"/>
        <v>0</v>
      </c>
      <c r="BR279" s="95">
        <f t="shared" si="1118"/>
        <v>0</v>
      </c>
      <c r="BS279" s="95">
        <f t="shared" si="1118"/>
        <v>0</v>
      </c>
      <c r="BT279" s="95">
        <f t="shared" si="1118"/>
        <v>0</v>
      </c>
      <c r="BU279" s="95">
        <f t="shared" ref="BU279:BY279" si="1119">(BU$14&lt;=$F280)*1</f>
        <v>0</v>
      </c>
      <c r="BV279" s="95">
        <f t="shared" si="1119"/>
        <v>0</v>
      </c>
      <c r="BW279" s="95">
        <f t="shared" si="1119"/>
        <v>0</v>
      </c>
      <c r="BX279" s="95">
        <f t="shared" si="1119"/>
        <v>0</v>
      </c>
      <c r="BY279" s="95">
        <f t="shared" si="1119"/>
        <v>0</v>
      </c>
    </row>
    <row r="280" spans="2:77" ht="13.5" customHeight="1" x14ac:dyDescent="0.4">
      <c r="E280" s="103" t="s">
        <v>157</v>
      </c>
      <c r="F280" s="104">
        <f>VLOOKUP($B277,'A&amp;R'!$C$36:$N$41,6,0)</f>
        <v>45535</v>
      </c>
    </row>
    <row r="281" spans="2:77" ht="13.5" customHeight="1" x14ac:dyDescent="0.4">
      <c r="E281" s="105" t="s">
        <v>158</v>
      </c>
      <c r="F281" s="106">
        <f>VLOOKUP($B277,'A&amp;R'!$C$36:$N$41,8,0)</f>
        <v>24000</v>
      </c>
    </row>
    <row r="282" spans="2:77" ht="13.5" customHeight="1" x14ac:dyDescent="0.4">
      <c r="E282" s="105" t="s">
        <v>159</v>
      </c>
      <c r="F282" s="107">
        <f>VLOOKUP($B277,'A&amp;R'!$C$36:$N$41,12,0)</f>
        <v>1</v>
      </c>
    </row>
    <row r="283" spans="2:77" ht="13.5" customHeight="1" x14ac:dyDescent="0.4">
      <c r="E283" s="105" t="s">
        <v>160</v>
      </c>
      <c r="F283" s="108">
        <f>VLOOKUP($B277,'A&amp;R'!$C$36:$N$41,4,0)</f>
        <v>4695</v>
      </c>
    </row>
    <row r="284" spans="2:77" ht="13.5" customHeight="1" x14ac:dyDescent="0.4">
      <c r="E284" s="105" t="s">
        <v>161</v>
      </c>
      <c r="F284" s="106">
        <f>VLOOKUP($B277,'A&amp;R'!$C$36:$N$41,10,0)</f>
        <v>2000</v>
      </c>
    </row>
    <row r="285" spans="2:77" ht="13.5" customHeight="1" x14ac:dyDescent="0.4">
      <c r="E285" s="109" t="s">
        <v>76</v>
      </c>
      <c r="F285" s="110">
        <f>VLOOKUP($B277,'A&amp;R'!$C$36:$N$41,7,0)</f>
        <v>704.25</v>
      </c>
    </row>
    <row r="286" spans="2:77" ht="13.5" customHeight="1" x14ac:dyDescent="0.4">
      <c r="D286" s="2" t="s">
        <v>162</v>
      </c>
    </row>
    <row r="287" spans="2:77" ht="13.5" customHeight="1" x14ac:dyDescent="0.4">
      <c r="E287" s="46" t="s">
        <v>163</v>
      </c>
      <c r="F287" s="47"/>
      <c r="G287" s="47"/>
      <c r="H287" s="47">
        <f>$F281*H279</f>
        <v>24000</v>
      </c>
      <c r="I287" s="47">
        <f t="shared" ref="I287:BT287" si="1120">$F281*I279</f>
        <v>24000</v>
      </c>
      <c r="J287" s="47">
        <f t="shared" si="1120"/>
        <v>24000</v>
      </c>
      <c r="K287" s="47">
        <f t="shared" si="1120"/>
        <v>24000</v>
      </c>
      <c r="L287" s="47">
        <f t="shared" si="1120"/>
        <v>24000</v>
      </c>
      <c r="M287" s="47">
        <f t="shared" si="1120"/>
        <v>24000</v>
      </c>
      <c r="N287" s="47">
        <f t="shared" si="1120"/>
        <v>0</v>
      </c>
      <c r="O287" s="47">
        <f t="shared" si="1120"/>
        <v>0</v>
      </c>
      <c r="P287" s="47">
        <f t="shared" si="1120"/>
        <v>0</v>
      </c>
      <c r="Q287" s="47">
        <f t="shared" si="1120"/>
        <v>0</v>
      </c>
      <c r="R287" s="47">
        <f t="shared" si="1120"/>
        <v>0</v>
      </c>
      <c r="S287" s="47">
        <f t="shared" si="1120"/>
        <v>0</v>
      </c>
      <c r="T287" s="47">
        <f t="shared" si="1120"/>
        <v>0</v>
      </c>
      <c r="U287" s="47">
        <f t="shared" si="1120"/>
        <v>0</v>
      </c>
      <c r="V287" s="47">
        <f t="shared" si="1120"/>
        <v>0</v>
      </c>
      <c r="W287" s="47">
        <f t="shared" si="1120"/>
        <v>0</v>
      </c>
      <c r="X287" s="47">
        <f t="shared" si="1120"/>
        <v>0</v>
      </c>
      <c r="Y287" s="47">
        <f t="shared" si="1120"/>
        <v>0</v>
      </c>
      <c r="Z287" s="47">
        <f t="shared" si="1120"/>
        <v>0</v>
      </c>
      <c r="AA287" s="47">
        <f t="shared" si="1120"/>
        <v>0</v>
      </c>
      <c r="AB287" s="47">
        <f t="shared" si="1120"/>
        <v>0</v>
      </c>
      <c r="AC287" s="47">
        <f t="shared" si="1120"/>
        <v>0</v>
      </c>
      <c r="AD287" s="47">
        <f t="shared" si="1120"/>
        <v>0</v>
      </c>
      <c r="AE287" s="47">
        <f t="shared" si="1120"/>
        <v>0</v>
      </c>
      <c r="AF287" s="47">
        <f t="shared" si="1120"/>
        <v>0</v>
      </c>
      <c r="AG287" s="47">
        <f t="shared" si="1120"/>
        <v>0</v>
      </c>
      <c r="AH287" s="47">
        <f t="shared" si="1120"/>
        <v>0</v>
      </c>
      <c r="AI287" s="47">
        <f t="shared" si="1120"/>
        <v>0</v>
      </c>
      <c r="AJ287" s="47">
        <f t="shared" si="1120"/>
        <v>0</v>
      </c>
      <c r="AK287" s="47">
        <f t="shared" si="1120"/>
        <v>0</v>
      </c>
      <c r="AL287" s="47">
        <f t="shared" si="1120"/>
        <v>0</v>
      </c>
      <c r="AM287" s="47">
        <f t="shared" si="1120"/>
        <v>0</v>
      </c>
      <c r="AN287" s="47">
        <f t="shared" si="1120"/>
        <v>0</v>
      </c>
      <c r="AO287" s="47">
        <f t="shared" si="1120"/>
        <v>0</v>
      </c>
      <c r="AP287" s="47">
        <f t="shared" si="1120"/>
        <v>0</v>
      </c>
      <c r="AQ287" s="47">
        <f t="shared" si="1120"/>
        <v>0</v>
      </c>
      <c r="AR287" s="47">
        <f t="shared" si="1120"/>
        <v>0</v>
      </c>
      <c r="AS287" s="47">
        <f t="shared" si="1120"/>
        <v>0</v>
      </c>
      <c r="AT287" s="47">
        <f t="shared" si="1120"/>
        <v>0</v>
      </c>
      <c r="AU287" s="47">
        <f t="shared" si="1120"/>
        <v>0</v>
      </c>
      <c r="AV287" s="47">
        <f t="shared" si="1120"/>
        <v>0</v>
      </c>
      <c r="AW287" s="47">
        <f t="shared" si="1120"/>
        <v>0</v>
      </c>
      <c r="AX287" s="47">
        <f t="shared" si="1120"/>
        <v>0</v>
      </c>
      <c r="AY287" s="47">
        <f t="shared" si="1120"/>
        <v>0</v>
      </c>
      <c r="AZ287" s="47">
        <f t="shared" si="1120"/>
        <v>0</v>
      </c>
      <c r="BA287" s="47">
        <f t="shared" si="1120"/>
        <v>0</v>
      </c>
      <c r="BB287" s="47">
        <f t="shared" si="1120"/>
        <v>0</v>
      </c>
      <c r="BC287" s="47">
        <f t="shared" si="1120"/>
        <v>0</v>
      </c>
      <c r="BD287" s="47">
        <f t="shared" si="1120"/>
        <v>0</v>
      </c>
      <c r="BE287" s="47">
        <f t="shared" si="1120"/>
        <v>0</v>
      </c>
      <c r="BF287" s="47">
        <f t="shared" si="1120"/>
        <v>0</v>
      </c>
      <c r="BG287" s="47">
        <f t="shared" si="1120"/>
        <v>0</v>
      </c>
      <c r="BH287" s="47">
        <f t="shared" si="1120"/>
        <v>0</v>
      </c>
      <c r="BI287" s="47">
        <f t="shared" si="1120"/>
        <v>0</v>
      </c>
      <c r="BJ287" s="47">
        <f t="shared" si="1120"/>
        <v>0</v>
      </c>
      <c r="BK287" s="47">
        <f t="shared" si="1120"/>
        <v>0</v>
      </c>
      <c r="BL287" s="47">
        <f t="shared" si="1120"/>
        <v>0</v>
      </c>
      <c r="BM287" s="47">
        <f t="shared" si="1120"/>
        <v>0</v>
      </c>
      <c r="BN287" s="47">
        <f t="shared" si="1120"/>
        <v>0</v>
      </c>
      <c r="BO287" s="47">
        <f t="shared" si="1120"/>
        <v>0</v>
      </c>
      <c r="BP287" s="47">
        <f t="shared" si="1120"/>
        <v>0</v>
      </c>
      <c r="BQ287" s="47">
        <f t="shared" si="1120"/>
        <v>0</v>
      </c>
      <c r="BR287" s="47">
        <f t="shared" si="1120"/>
        <v>0</v>
      </c>
      <c r="BS287" s="47">
        <f t="shared" si="1120"/>
        <v>0</v>
      </c>
      <c r="BT287" s="47">
        <f t="shared" si="1120"/>
        <v>0</v>
      </c>
      <c r="BU287" s="47">
        <f t="shared" ref="BU287:BY287" si="1121">$F281*BU279</f>
        <v>0</v>
      </c>
      <c r="BV287" s="47">
        <f t="shared" si="1121"/>
        <v>0</v>
      </c>
      <c r="BW287" s="47">
        <f t="shared" si="1121"/>
        <v>0</v>
      </c>
      <c r="BX287" s="47">
        <f t="shared" si="1121"/>
        <v>0</v>
      </c>
      <c r="BY287" s="65">
        <f t="shared" si="1121"/>
        <v>0</v>
      </c>
    </row>
    <row r="288" spans="2:77" ht="13.5" customHeight="1" x14ac:dyDescent="0.4">
      <c r="E288" s="44" t="s">
        <v>164</v>
      </c>
      <c r="F288" s="45"/>
      <c r="G288" s="45"/>
      <c r="H288" s="45">
        <f>H287*((12-$F282)/12)</f>
        <v>22000</v>
      </c>
      <c r="I288" s="45">
        <f t="shared" ref="I288:BT288" si="1122">I287*((12-$F282)/12)</f>
        <v>22000</v>
      </c>
      <c r="J288" s="45">
        <f t="shared" si="1122"/>
        <v>22000</v>
      </c>
      <c r="K288" s="45">
        <f t="shared" si="1122"/>
        <v>22000</v>
      </c>
      <c r="L288" s="45">
        <f t="shared" si="1122"/>
        <v>22000</v>
      </c>
      <c r="M288" s="45">
        <f t="shared" si="1122"/>
        <v>22000</v>
      </c>
      <c r="N288" s="45">
        <f t="shared" si="1122"/>
        <v>0</v>
      </c>
      <c r="O288" s="45">
        <f t="shared" si="1122"/>
        <v>0</v>
      </c>
      <c r="P288" s="45">
        <f t="shared" si="1122"/>
        <v>0</v>
      </c>
      <c r="Q288" s="45">
        <f t="shared" si="1122"/>
        <v>0</v>
      </c>
      <c r="R288" s="45">
        <f t="shared" si="1122"/>
        <v>0</v>
      </c>
      <c r="S288" s="45">
        <f t="shared" si="1122"/>
        <v>0</v>
      </c>
      <c r="T288" s="45">
        <f t="shared" si="1122"/>
        <v>0</v>
      </c>
      <c r="U288" s="45">
        <f t="shared" si="1122"/>
        <v>0</v>
      </c>
      <c r="V288" s="45">
        <f t="shared" si="1122"/>
        <v>0</v>
      </c>
      <c r="W288" s="45">
        <f t="shared" si="1122"/>
        <v>0</v>
      </c>
      <c r="X288" s="45">
        <f t="shared" si="1122"/>
        <v>0</v>
      </c>
      <c r="Y288" s="45">
        <f t="shared" si="1122"/>
        <v>0</v>
      </c>
      <c r="Z288" s="45">
        <f t="shared" si="1122"/>
        <v>0</v>
      </c>
      <c r="AA288" s="45">
        <f t="shared" si="1122"/>
        <v>0</v>
      </c>
      <c r="AB288" s="45">
        <f t="shared" si="1122"/>
        <v>0</v>
      </c>
      <c r="AC288" s="45">
        <f t="shared" si="1122"/>
        <v>0</v>
      </c>
      <c r="AD288" s="45">
        <f t="shared" si="1122"/>
        <v>0</v>
      </c>
      <c r="AE288" s="45">
        <f t="shared" si="1122"/>
        <v>0</v>
      </c>
      <c r="AF288" s="45">
        <f t="shared" si="1122"/>
        <v>0</v>
      </c>
      <c r="AG288" s="45">
        <f t="shared" si="1122"/>
        <v>0</v>
      </c>
      <c r="AH288" s="45">
        <f t="shared" si="1122"/>
        <v>0</v>
      </c>
      <c r="AI288" s="45">
        <f t="shared" si="1122"/>
        <v>0</v>
      </c>
      <c r="AJ288" s="45">
        <f t="shared" si="1122"/>
        <v>0</v>
      </c>
      <c r="AK288" s="45">
        <f t="shared" si="1122"/>
        <v>0</v>
      </c>
      <c r="AL288" s="45">
        <f t="shared" si="1122"/>
        <v>0</v>
      </c>
      <c r="AM288" s="45">
        <f t="shared" si="1122"/>
        <v>0</v>
      </c>
      <c r="AN288" s="45">
        <f t="shared" si="1122"/>
        <v>0</v>
      </c>
      <c r="AO288" s="45">
        <f t="shared" si="1122"/>
        <v>0</v>
      </c>
      <c r="AP288" s="45">
        <f t="shared" si="1122"/>
        <v>0</v>
      </c>
      <c r="AQ288" s="45">
        <f t="shared" si="1122"/>
        <v>0</v>
      </c>
      <c r="AR288" s="45">
        <f t="shared" si="1122"/>
        <v>0</v>
      </c>
      <c r="AS288" s="45">
        <f t="shared" si="1122"/>
        <v>0</v>
      </c>
      <c r="AT288" s="45">
        <f t="shared" si="1122"/>
        <v>0</v>
      </c>
      <c r="AU288" s="45">
        <f t="shared" si="1122"/>
        <v>0</v>
      </c>
      <c r="AV288" s="45">
        <f t="shared" si="1122"/>
        <v>0</v>
      </c>
      <c r="AW288" s="45">
        <f t="shared" si="1122"/>
        <v>0</v>
      </c>
      <c r="AX288" s="45">
        <f t="shared" si="1122"/>
        <v>0</v>
      </c>
      <c r="AY288" s="45">
        <f t="shared" si="1122"/>
        <v>0</v>
      </c>
      <c r="AZ288" s="45">
        <f t="shared" si="1122"/>
        <v>0</v>
      </c>
      <c r="BA288" s="45">
        <f t="shared" si="1122"/>
        <v>0</v>
      </c>
      <c r="BB288" s="45">
        <f t="shared" si="1122"/>
        <v>0</v>
      </c>
      <c r="BC288" s="45">
        <f t="shared" si="1122"/>
        <v>0</v>
      </c>
      <c r="BD288" s="45">
        <f t="shared" si="1122"/>
        <v>0</v>
      </c>
      <c r="BE288" s="45">
        <f t="shared" si="1122"/>
        <v>0</v>
      </c>
      <c r="BF288" s="45">
        <f t="shared" si="1122"/>
        <v>0</v>
      </c>
      <c r="BG288" s="45">
        <f t="shared" si="1122"/>
        <v>0</v>
      </c>
      <c r="BH288" s="45">
        <f t="shared" si="1122"/>
        <v>0</v>
      </c>
      <c r="BI288" s="45">
        <f t="shared" si="1122"/>
        <v>0</v>
      </c>
      <c r="BJ288" s="45">
        <f t="shared" si="1122"/>
        <v>0</v>
      </c>
      <c r="BK288" s="45">
        <f t="shared" si="1122"/>
        <v>0</v>
      </c>
      <c r="BL288" s="45">
        <f t="shared" si="1122"/>
        <v>0</v>
      </c>
      <c r="BM288" s="45">
        <f t="shared" si="1122"/>
        <v>0</v>
      </c>
      <c r="BN288" s="45">
        <f t="shared" si="1122"/>
        <v>0</v>
      </c>
      <c r="BO288" s="45">
        <f t="shared" si="1122"/>
        <v>0</v>
      </c>
      <c r="BP288" s="45">
        <f t="shared" si="1122"/>
        <v>0</v>
      </c>
      <c r="BQ288" s="45">
        <f t="shared" si="1122"/>
        <v>0</v>
      </c>
      <c r="BR288" s="45">
        <f t="shared" si="1122"/>
        <v>0</v>
      </c>
      <c r="BS288" s="45">
        <f t="shared" si="1122"/>
        <v>0</v>
      </c>
      <c r="BT288" s="45">
        <f t="shared" si="1122"/>
        <v>0</v>
      </c>
      <c r="BU288" s="45">
        <f t="shared" ref="BU288:BY288" si="1123">BU287*((12-$F282)/12)</f>
        <v>0</v>
      </c>
      <c r="BV288" s="45">
        <f t="shared" si="1123"/>
        <v>0</v>
      </c>
      <c r="BW288" s="45">
        <f t="shared" si="1123"/>
        <v>0</v>
      </c>
      <c r="BX288" s="45">
        <f t="shared" si="1123"/>
        <v>0</v>
      </c>
      <c r="BY288" s="48">
        <f t="shared" si="1123"/>
        <v>0</v>
      </c>
    </row>
    <row r="289" spans="3:77" ht="13.5" customHeight="1" x14ac:dyDescent="0.4">
      <c r="D289" s="111" t="s">
        <v>165</v>
      </c>
      <c r="E289" s="111"/>
      <c r="F289" s="111"/>
      <c r="G289" s="111"/>
      <c r="H289" s="111">
        <f t="shared" ref="H289:BS289" si="1124">H288*$F283/unit</f>
        <v>103.29</v>
      </c>
      <c r="I289" s="111">
        <f t="shared" si="1124"/>
        <v>103.29</v>
      </c>
      <c r="J289" s="111">
        <f t="shared" si="1124"/>
        <v>103.29</v>
      </c>
      <c r="K289" s="111">
        <f t="shared" si="1124"/>
        <v>103.29</v>
      </c>
      <c r="L289" s="111">
        <f t="shared" si="1124"/>
        <v>103.29</v>
      </c>
      <c r="M289" s="111">
        <f t="shared" si="1124"/>
        <v>103.29</v>
      </c>
      <c r="N289" s="111">
        <f t="shared" si="1124"/>
        <v>0</v>
      </c>
      <c r="O289" s="111">
        <f t="shared" si="1124"/>
        <v>0</v>
      </c>
      <c r="P289" s="111">
        <f t="shared" si="1124"/>
        <v>0</v>
      </c>
      <c r="Q289" s="111">
        <f t="shared" si="1124"/>
        <v>0</v>
      </c>
      <c r="R289" s="111">
        <f t="shared" si="1124"/>
        <v>0</v>
      </c>
      <c r="S289" s="111">
        <f t="shared" si="1124"/>
        <v>0</v>
      </c>
      <c r="T289" s="111">
        <f t="shared" si="1124"/>
        <v>0</v>
      </c>
      <c r="U289" s="111">
        <f t="shared" si="1124"/>
        <v>0</v>
      </c>
      <c r="V289" s="111">
        <f t="shared" si="1124"/>
        <v>0</v>
      </c>
      <c r="W289" s="111">
        <f t="shared" si="1124"/>
        <v>0</v>
      </c>
      <c r="X289" s="111">
        <f t="shared" si="1124"/>
        <v>0</v>
      </c>
      <c r="Y289" s="111">
        <f t="shared" si="1124"/>
        <v>0</v>
      </c>
      <c r="Z289" s="111">
        <f t="shared" si="1124"/>
        <v>0</v>
      </c>
      <c r="AA289" s="111">
        <f t="shared" si="1124"/>
        <v>0</v>
      </c>
      <c r="AB289" s="111">
        <f t="shared" si="1124"/>
        <v>0</v>
      </c>
      <c r="AC289" s="111">
        <f t="shared" si="1124"/>
        <v>0</v>
      </c>
      <c r="AD289" s="111">
        <f t="shared" si="1124"/>
        <v>0</v>
      </c>
      <c r="AE289" s="111">
        <f t="shared" si="1124"/>
        <v>0</v>
      </c>
      <c r="AF289" s="111">
        <f t="shared" si="1124"/>
        <v>0</v>
      </c>
      <c r="AG289" s="111">
        <f t="shared" si="1124"/>
        <v>0</v>
      </c>
      <c r="AH289" s="111">
        <f t="shared" si="1124"/>
        <v>0</v>
      </c>
      <c r="AI289" s="111">
        <f t="shared" si="1124"/>
        <v>0</v>
      </c>
      <c r="AJ289" s="111">
        <f t="shared" si="1124"/>
        <v>0</v>
      </c>
      <c r="AK289" s="111">
        <f t="shared" si="1124"/>
        <v>0</v>
      </c>
      <c r="AL289" s="111">
        <f t="shared" si="1124"/>
        <v>0</v>
      </c>
      <c r="AM289" s="111">
        <f t="shared" si="1124"/>
        <v>0</v>
      </c>
      <c r="AN289" s="111">
        <f t="shared" si="1124"/>
        <v>0</v>
      </c>
      <c r="AO289" s="111">
        <f t="shared" si="1124"/>
        <v>0</v>
      </c>
      <c r="AP289" s="111">
        <f t="shared" si="1124"/>
        <v>0</v>
      </c>
      <c r="AQ289" s="111">
        <f t="shared" si="1124"/>
        <v>0</v>
      </c>
      <c r="AR289" s="111">
        <f t="shared" si="1124"/>
        <v>0</v>
      </c>
      <c r="AS289" s="111">
        <f t="shared" si="1124"/>
        <v>0</v>
      </c>
      <c r="AT289" s="111">
        <f t="shared" si="1124"/>
        <v>0</v>
      </c>
      <c r="AU289" s="111">
        <f t="shared" si="1124"/>
        <v>0</v>
      </c>
      <c r="AV289" s="111">
        <f t="shared" si="1124"/>
        <v>0</v>
      </c>
      <c r="AW289" s="111">
        <f t="shared" si="1124"/>
        <v>0</v>
      </c>
      <c r="AX289" s="111">
        <f t="shared" si="1124"/>
        <v>0</v>
      </c>
      <c r="AY289" s="111">
        <f t="shared" si="1124"/>
        <v>0</v>
      </c>
      <c r="AZ289" s="111">
        <f t="shared" si="1124"/>
        <v>0</v>
      </c>
      <c r="BA289" s="111">
        <f t="shared" si="1124"/>
        <v>0</v>
      </c>
      <c r="BB289" s="111">
        <f t="shared" si="1124"/>
        <v>0</v>
      </c>
      <c r="BC289" s="111">
        <f t="shared" si="1124"/>
        <v>0</v>
      </c>
      <c r="BD289" s="111">
        <f t="shared" si="1124"/>
        <v>0</v>
      </c>
      <c r="BE289" s="111">
        <f t="shared" si="1124"/>
        <v>0</v>
      </c>
      <c r="BF289" s="111">
        <f t="shared" si="1124"/>
        <v>0</v>
      </c>
      <c r="BG289" s="111">
        <f t="shared" si="1124"/>
        <v>0</v>
      </c>
      <c r="BH289" s="111">
        <f t="shared" si="1124"/>
        <v>0</v>
      </c>
      <c r="BI289" s="111">
        <f t="shared" si="1124"/>
        <v>0</v>
      </c>
      <c r="BJ289" s="111">
        <f t="shared" si="1124"/>
        <v>0</v>
      </c>
      <c r="BK289" s="111">
        <f t="shared" si="1124"/>
        <v>0</v>
      </c>
      <c r="BL289" s="111">
        <f t="shared" si="1124"/>
        <v>0</v>
      </c>
      <c r="BM289" s="111">
        <f t="shared" si="1124"/>
        <v>0</v>
      </c>
      <c r="BN289" s="111">
        <f t="shared" si="1124"/>
        <v>0</v>
      </c>
      <c r="BO289" s="111">
        <f t="shared" si="1124"/>
        <v>0</v>
      </c>
      <c r="BP289" s="111">
        <f t="shared" si="1124"/>
        <v>0</v>
      </c>
      <c r="BQ289" s="111">
        <f t="shared" si="1124"/>
        <v>0</v>
      </c>
      <c r="BR289" s="111">
        <f t="shared" si="1124"/>
        <v>0</v>
      </c>
      <c r="BS289" s="111">
        <f t="shared" si="1124"/>
        <v>0</v>
      </c>
      <c r="BT289" s="111">
        <f t="shared" ref="BT289:BY289" si="1125">BT288*$F283/unit</f>
        <v>0</v>
      </c>
      <c r="BU289" s="111">
        <f t="shared" si="1125"/>
        <v>0</v>
      </c>
      <c r="BV289" s="111">
        <f t="shared" si="1125"/>
        <v>0</v>
      </c>
      <c r="BW289" s="111">
        <f t="shared" si="1125"/>
        <v>0</v>
      </c>
      <c r="BX289" s="111">
        <f t="shared" si="1125"/>
        <v>0</v>
      </c>
      <c r="BY289" s="111">
        <f t="shared" si="1125"/>
        <v>0</v>
      </c>
    </row>
    <row r="291" spans="3:77" ht="13.5" customHeight="1" x14ac:dyDescent="0.4">
      <c r="D291" s="2" t="s">
        <v>166</v>
      </c>
    </row>
    <row r="292" spans="3:77" ht="13.5" customHeight="1" x14ac:dyDescent="0.4">
      <c r="E292" s="112" t="s">
        <v>167</v>
      </c>
      <c r="F292" s="49"/>
      <c r="G292" s="49"/>
      <c r="H292" s="49">
        <f>$F284*H279</f>
        <v>2000</v>
      </c>
      <c r="I292" s="49">
        <f t="shared" ref="I292:BT292" si="1126">$F284*I279</f>
        <v>2000</v>
      </c>
      <c r="J292" s="49">
        <f t="shared" si="1126"/>
        <v>2000</v>
      </c>
      <c r="K292" s="49">
        <f t="shared" si="1126"/>
        <v>2000</v>
      </c>
      <c r="L292" s="49">
        <f t="shared" si="1126"/>
        <v>2000</v>
      </c>
      <c r="M292" s="49">
        <f t="shared" si="1126"/>
        <v>2000</v>
      </c>
      <c r="N292" s="49">
        <f t="shared" si="1126"/>
        <v>0</v>
      </c>
      <c r="O292" s="49">
        <f t="shared" si="1126"/>
        <v>0</v>
      </c>
      <c r="P292" s="49">
        <f t="shared" si="1126"/>
        <v>0</v>
      </c>
      <c r="Q292" s="49">
        <f t="shared" si="1126"/>
        <v>0</v>
      </c>
      <c r="R292" s="49">
        <f t="shared" si="1126"/>
        <v>0</v>
      </c>
      <c r="S292" s="49">
        <f t="shared" si="1126"/>
        <v>0</v>
      </c>
      <c r="T292" s="49">
        <f t="shared" si="1126"/>
        <v>0</v>
      </c>
      <c r="U292" s="49">
        <f t="shared" si="1126"/>
        <v>0</v>
      </c>
      <c r="V292" s="49">
        <f t="shared" si="1126"/>
        <v>0</v>
      </c>
      <c r="W292" s="49">
        <f t="shared" si="1126"/>
        <v>0</v>
      </c>
      <c r="X292" s="49">
        <f t="shared" si="1126"/>
        <v>0</v>
      </c>
      <c r="Y292" s="49">
        <f t="shared" si="1126"/>
        <v>0</v>
      </c>
      <c r="Z292" s="49">
        <f t="shared" si="1126"/>
        <v>0</v>
      </c>
      <c r="AA292" s="49">
        <f t="shared" si="1126"/>
        <v>0</v>
      </c>
      <c r="AB292" s="49">
        <f t="shared" si="1126"/>
        <v>0</v>
      </c>
      <c r="AC292" s="49">
        <f t="shared" si="1126"/>
        <v>0</v>
      </c>
      <c r="AD292" s="49">
        <f t="shared" si="1126"/>
        <v>0</v>
      </c>
      <c r="AE292" s="49">
        <f t="shared" si="1126"/>
        <v>0</v>
      </c>
      <c r="AF292" s="49">
        <f t="shared" si="1126"/>
        <v>0</v>
      </c>
      <c r="AG292" s="49">
        <f t="shared" si="1126"/>
        <v>0</v>
      </c>
      <c r="AH292" s="49">
        <f t="shared" si="1126"/>
        <v>0</v>
      </c>
      <c r="AI292" s="49">
        <f t="shared" si="1126"/>
        <v>0</v>
      </c>
      <c r="AJ292" s="49">
        <f t="shared" si="1126"/>
        <v>0</v>
      </c>
      <c r="AK292" s="49">
        <f t="shared" si="1126"/>
        <v>0</v>
      </c>
      <c r="AL292" s="49">
        <f t="shared" si="1126"/>
        <v>0</v>
      </c>
      <c r="AM292" s="49">
        <f t="shared" si="1126"/>
        <v>0</v>
      </c>
      <c r="AN292" s="49">
        <f t="shared" si="1126"/>
        <v>0</v>
      </c>
      <c r="AO292" s="49">
        <f t="shared" si="1126"/>
        <v>0</v>
      </c>
      <c r="AP292" s="49">
        <f t="shared" si="1126"/>
        <v>0</v>
      </c>
      <c r="AQ292" s="49">
        <f t="shared" si="1126"/>
        <v>0</v>
      </c>
      <c r="AR292" s="49">
        <f t="shared" si="1126"/>
        <v>0</v>
      </c>
      <c r="AS292" s="49">
        <f t="shared" si="1126"/>
        <v>0</v>
      </c>
      <c r="AT292" s="49">
        <f t="shared" si="1126"/>
        <v>0</v>
      </c>
      <c r="AU292" s="49">
        <f t="shared" si="1126"/>
        <v>0</v>
      </c>
      <c r="AV292" s="49">
        <f t="shared" si="1126"/>
        <v>0</v>
      </c>
      <c r="AW292" s="49">
        <f t="shared" si="1126"/>
        <v>0</v>
      </c>
      <c r="AX292" s="49">
        <f t="shared" si="1126"/>
        <v>0</v>
      </c>
      <c r="AY292" s="49">
        <f t="shared" si="1126"/>
        <v>0</v>
      </c>
      <c r="AZ292" s="49">
        <f t="shared" si="1126"/>
        <v>0</v>
      </c>
      <c r="BA292" s="49">
        <f t="shared" si="1126"/>
        <v>0</v>
      </c>
      <c r="BB292" s="49">
        <f t="shared" si="1126"/>
        <v>0</v>
      </c>
      <c r="BC292" s="49">
        <f t="shared" si="1126"/>
        <v>0</v>
      </c>
      <c r="BD292" s="49">
        <f t="shared" si="1126"/>
        <v>0</v>
      </c>
      <c r="BE292" s="49">
        <f t="shared" si="1126"/>
        <v>0</v>
      </c>
      <c r="BF292" s="49">
        <f t="shared" si="1126"/>
        <v>0</v>
      </c>
      <c r="BG292" s="49">
        <f t="shared" si="1126"/>
        <v>0</v>
      </c>
      <c r="BH292" s="49">
        <f t="shared" si="1126"/>
        <v>0</v>
      </c>
      <c r="BI292" s="49">
        <f t="shared" si="1126"/>
        <v>0</v>
      </c>
      <c r="BJ292" s="49">
        <f t="shared" si="1126"/>
        <v>0</v>
      </c>
      <c r="BK292" s="49">
        <f t="shared" si="1126"/>
        <v>0</v>
      </c>
      <c r="BL292" s="49">
        <f t="shared" si="1126"/>
        <v>0</v>
      </c>
      <c r="BM292" s="49">
        <f t="shared" si="1126"/>
        <v>0</v>
      </c>
      <c r="BN292" s="49">
        <f t="shared" si="1126"/>
        <v>0</v>
      </c>
      <c r="BO292" s="49">
        <f t="shared" si="1126"/>
        <v>0</v>
      </c>
      <c r="BP292" s="49">
        <f t="shared" si="1126"/>
        <v>0</v>
      </c>
      <c r="BQ292" s="49">
        <f t="shared" si="1126"/>
        <v>0</v>
      </c>
      <c r="BR292" s="49">
        <f t="shared" si="1126"/>
        <v>0</v>
      </c>
      <c r="BS292" s="49">
        <f t="shared" si="1126"/>
        <v>0</v>
      </c>
      <c r="BT292" s="49">
        <f t="shared" si="1126"/>
        <v>0</v>
      </c>
      <c r="BU292" s="49">
        <f t="shared" ref="BU292:BY292" si="1127">$F284*BU279</f>
        <v>0</v>
      </c>
      <c r="BV292" s="49">
        <f t="shared" si="1127"/>
        <v>0</v>
      </c>
      <c r="BW292" s="49">
        <f t="shared" si="1127"/>
        <v>0</v>
      </c>
      <c r="BX292" s="49">
        <f t="shared" si="1127"/>
        <v>0</v>
      </c>
      <c r="BY292" s="113">
        <f t="shared" si="1127"/>
        <v>0</v>
      </c>
    </row>
    <row r="293" spans="3:77" ht="13.5" customHeight="1" x14ac:dyDescent="0.4">
      <c r="D293" s="111" t="s">
        <v>168</v>
      </c>
      <c r="E293" s="111"/>
      <c r="F293" s="111"/>
      <c r="G293" s="111"/>
      <c r="H293" s="111">
        <f t="shared" ref="H293:BS293" si="1128">H292*$F283/unit</f>
        <v>9.39</v>
      </c>
      <c r="I293" s="111">
        <f t="shared" si="1128"/>
        <v>9.39</v>
      </c>
      <c r="J293" s="111">
        <f t="shared" si="1128"/>
        <v>9.39</v>
      </c>
      <c r="K293" s="111">
        <f t="shared" si="1128"/>
        <v>9.39</v>
      </c>
      <c r="L293" s="111">
        <f t="shared" si="1128"/>
        <v>9.39</v>
      </c>
      <c r="M293" s="111">
        <f t="shared" si="1128"/>
        <v>9.39</v>
      </c>
      <c r="N293" s="111">
        <f t="shared" si="1128"/>
        <v>0</v>
      </c>
      <c r="O293" s="111">
        <f t="shared" si="1128"/>
        <v>0</v>
      </c>
      <c r="P293" s="111">
        <f t="shared" si="1128"/>
        <v>0</v>
      </c>
      <c r="Q293" s="111">
        <f t="shared" si="1128"/>
        <v>0</v>
      </c>
      <c r="R293" s="111">
        <f t="shared" si="1128"/>
        <v>0</v>
      </c>
      <c r="S293" s="111">
        <f t="shared" si="1128"/>
        <v>0</v>
      </c>
      <c r="T293" s="111">
        <f t="shared" si="1128"/>
        <v>0</v>
      </c>
      <c r="U293" s="111">
        <f t="shared" si="1128"/>
        <v>0</v>
      </c>
      <c r="V293" s="111">
        <f t="shared" si="1128"/>
        <v>0</v>
      </c>
      <c r="W293" s="111">
        <f t="shared" si="1128"/>
        <v>0</v>
      </c>
      <c r="X293" s="111">
        <f t="shared" si="1128"/>
        <v>0</v>
      </c>
      <c r="Y293" s="111">
        <f t="shared" si="1128"/>
        <v>0</v>
      </c>
      <c r="Z293" s="111">
        <f t="shared" si="1128"/>
        <v>0</v>
      </c>
      <c r="AA293" s="111">
        <f t="shared" si="1128"/>
        <v>0</v>
      </c>
      <c r="AB293" s="111">
        <f t="shared" si="1128"/>
        <v>0</v>
      </c>
      <c r="AC293" s="111">
        <f t="shared" si="1128"/>
        <v>0</v>
      </c>
      <c r="AD293" s="111">
        <f t="shared" si="1128"/>
        <v>0</v>
      </c>
      <c r="AE293" s="111">
        <f t="shared" si="1128"/>
        <v>0</v>
      </c>
      <c r="AF293" s="111">
        <f t="shared" si="1128"/>
        <v>0</v>
      </c>
      <c r="AG293" s="111">
        <f t="shared" si="1128"/>
        <v>0</v>
      </c>
      <c r="AH293" s="111">
        <f t="shared" si="1128"/>
        <v>0</v>
      </c>
      <c r="AI293" s="111">
        <f t="shared" si="1128"/>
        <v>0</v>
      </c>
      <c r="AJ293" s="111">
        <f t="shared" si="1128"/>
        <v>0</v>
      </c>
      <c r="AK293" s="111">
        <f t="shared" si="1128"/>
        <v>0</v>
      </c>
      <c r="AL293" s="111">
        <f t="shared" si="1128"/>
        <v>0</v>
      </c>
      <c r="AM293" s="111">
        <f t="shared" si="1128"/>
        <v>0</v>
      </c>
      <c r="AN293" s="111">
        <f t="shared" si="1128"/>
        <v>0</v>
      </c>
      <c r="AO293" s="111">
        <f t="shared" si="1128"/>
        <v>0</v>
      </c>
      <c r="AP293" s="111">
        <f t="shared" si="1128"/>
        <v>0</v>
      </c>
      <c r="AQ293" s="111">
        <f t="shared" si="1128"/>
        <v>0</v>
      </c>
      <c r="AR293" s="111">
        <f t="shared" si="1128"/>
        <v>0</v>
      </c>
      <c r="AS293" s="111">
        <f t="shared" si="1128"/>
        <v>0</v>
      </c>
      <c r="AT293" s="111">
        <f t="shared" si="1128"/>
        <v>0</v>
      </c>
      <c r="AU293" s="111">
        <f t="shared" si="1128"/>
        <v>0</v>
      </c>
      <c r="AV293" s="111">
        <f t="shared" si="1128"/>
        <v>0</v>
      </c>
      <c r="AW293" s="111">
        <f t="shared" si="1128"/>
        <v>0</v>
      </c>
      <c r="AX293" s="111">
        <f t="shared" si="1128"/>
        <v>0</v>
      </c>
      <c r="AY293" s="111">
        <f t="shared" si="1128"/>
        <v>0</v>
      </c>
      <c r="AZ293" s="111">
        <f t="shared" si="1128"/>
        <v>0</v>
      </c>
      <c r="BA293" s="111">
        <f t="shared" si="1128"/>
        <v>0</v>
      </c>
      <c r="BB293" s="111">
        <f t="shared" si="1128"/>
        <v>0</v>
      </c>
      <c r="BC293" s="111">
        <f t="shared" si="1128"/>
        <v>0</v>
      </c>
      <c r="BD293" s="111">
        <f t="shared" si="1128"/>
        <v>0</v>
      </c>
      <c r="BE293" s="111">
        <f t="shared" si="1128"/>
        <v>0</v>
      </c>
      <c r="BF293" s="111">
        <f t="shared" si="1128"/>
        <v>0</v>
      </c>
      <c r="BG293" s="111">
        <f t="shared" si="1128"/>
        <v>0</v>
      </c>
      <c r="BH293" s="111">
        <f t="shared" si="1128"/>
        <v>0</v>
      </c>
      <c r="BI293" s="111">
        <f t="shared" si="1128"/>
        <v>0</v>
      </c>
      <c r="BJ293" s="111">
        <f t="shared" si="1128"/>
        <v>0</v>
      </c>
      <c r="BK293" s="111">
        <f t="shared" si="1128"/>
        <v>0</v>
      </c>
      <c r="BL293" s="111">
        <f t="shared" si="1128"/>
        <v>0</v>
      </c>
      <c r="BM293" s="111">
        <f t="shared" si="1128"/>
        <v>0</v>
      </c>
      <c r="BN293" s="111">
        <f t="shared" si="1128"/>
        <v>0</v>
      </c>
      <c r="BO293" s="111">
        <f t="shared" si="1128"/>
        <v>0</v>
      </c>
      <c r="BP293" s="111">
        <f t="shared" si="1128"/>
        <v>0</v>
      </c>
      <c r="BQ293" s="111">
        <f t="shared" si="1128"/>
        <v>0</v>
      </c>
      <c r="BR293" s="111">
        <f t="shared" si="1128"/>
        <v>0</v>
      </c>
      <c r="BS293" s="111">
        <f t="shared" si="1128"/>
        <v>0</v>
      </c>
      <c r="BT293" s="111">
        <f t="shared" ref="BT293:BY293" si="1129">BT292*$F283/unit</f>
        <v>0</v>
      </c>
      <c r="BU293" s="111">
        <f t="shared" si="1129"/>
        <v>0</v>
      </c>
      <c r="BV293" s="111">
        <f t="shared" si="1129"/>
        <v>0</v>
      </c>
      <c r="BW293" s="111">
        <f t="shared" si="1129"/>
        <v>0</v>
      </c>
      <c r="BX293" s="111">
        <f t="shared" si="1129"/>
        <v>0</v>
      </c>
      <c r="BY293" s="111">
        <f t="shared" si="1129"/>
        <v>0</v>
      </c>
    </row>
    <row r="295" spans="3:77" ht="13.5" customHeight="1" x14ac:dyDescent="0.4">
      <c r="D295" s="2" t="s">
        <v>169</v>
      </c>
    </row>
    <row r="296" spans="3:77" ht="13.5" customHeight="1" x14ac:dyDescent="0.4">
      <c r="E296" s="2" t="s">
        <v>170</v>
      </c>
      <c r="H296" s="2">
        <f>F285</f>
        <v>704.25</v>
      </c>
      <c r="I296" s="2">
        <f>H299</f>
        <v>704.25</v>
      </c>
      <c r="J296" s="2">
        <f t="shared" ref="J296" si="1130">I299</f>
        <v>704.25</v>
      </c>
      <c r="K296" s="2">
        <f t="shared" ref="K296" si="1131">J299</f>
        <v>704.25</v>
      </c>
      <c r="L296" s="2">
        <f t="shared" ref="L296" si="1132">K299</f>
        <v>704.25</v>
      </c>
      <c r="M296" s="2">
        <f t="shared" ref="M296" si="1133">L299</f>
        <v>704.25</v>
      </c>
      <c r="N296" s="2">
        <f t="shared" ref="N296" si="1134">M299</f>
        <v>0</v>
      </c>
      <c r="O296" s="2">
        <f t="shared" ref="O296" si="1135">N299</f>
        <v>0</v>
      </c>
      <c r="P296" s="2">
        <f t="shared" ref="P296" si="1136">O299</f>
        <v>0</v>
      </c>
      <c r="Q296" s="2">
        <f t="shared" ref="Q296" si="1137">P299</f>
        <v>0</v>
      </c>
      <c r="R296" s="2">
        <f t="shared" ref="R296" si="1138">Q299</f>
        <v>0</v>
      </c>
      <c r="S296" s="2">
        <f t="shared" ref="S296" si="1139">R299</f>
        <v>0</v>
      </c>
      <c r="T296" s="2">
        <f t="shared" ref="T296" si="1140">S299</f>
        <v>0</v>
      </c>
      <c r="U296" s="2">
        <f t="shared" ref="U296" si="1141">T299</f>
        <v>0</v>
      </c>
      <c r="V296" s="2">
        <f t="shared" ref="V296" si="1142">U299</f>
        <v>0</v>
      </c>
      <c r="W296" s="2">
        <f t="shared" ref="W296" si="1143">V299</f>
        <v>0</v>
      </c>
      <c r="X296" s="2">
        <f t="shared" ref="X296" si="1144">W299</f>
        <v>0</v>
      </c>
      <c r="Y296" s="2">
        <f t="shared" ref="Y296" si="1145">X299</f>
        <v>0</v>
      </c>
      <c r="Z296" s="2">
        <f t="shared" ref="Z296" si="1146">Y299</f>
        <v>0</v>
      </c>
      <c r="AA296" s="2">
        <f t="shared" ref="AA296" si="1147">Z299</f>
        <v>0</v>
      </c>
      <c r="AB296" s="2">
        <f t="shared" ref="AB296" si="1148">AA299</f>
        <v>0</v>
      </c>
      <c r="AC296" s="2">
        <f t="shared" ref="AC296" si="1149">AB299</f>
        <v>0</v>
      </c>
      <c r="AD296" s="2">
        <f t="shared" ref="AD296" si="1150">AC299</f>
        <v>0</v>
      </c>
      <c r="AE296" s="2">
        <f t="shared" ref="AE296" si="1151">AD299</f>
        <v>0</v>
      </c>
      <c r="AF296" s="2">
        <f t="shared" ref="AF296" si="1152">AE299</f>
        <v>0</v>
      </c>
      <c r="AG296" s="2">
        <f t="shared" ref="AG296" si="1153">AF299</f>
        <v>0</v>
      </c>
      <c r="AH296" s="2">
        <f t="shared" ref="AH296" si="1154">AG299</f>
        <v>0</v>
      </c>
      <c r="AI296" s="2">
        <f t="shared" ref="AI296" si="1155">AH299</f>
        <v>0</v>
      </c>
      <c r="AJ296" s="2">
        <f t="shared" ref="AJ296" si="1156">AI299</f>
        <v>0</v>
      </c>
      <c r="AK296" s="2">
        <f t="shared" ref="AK296" si="1157">AJ299</f>
        <v>0</v>
      </c>
      <c r="AL296" s="2">
        <f t="shared" ref="AL296" si="1158">AK299</f>
        <v>0</v>
      </c>
      <c r="AM296" s="2">
        <f t="shared" ref="AM296" si="1159">AL299</f>
        <v>0</v>
      </c>
      <c r="AN296" s="2">
        <f t="shared" ref="AN296" si="1160">AM299</f>
        <v>0</v>
      </c>
      <c r="AO296" s="2">
        <f t="shared" ref="AO296" si="1161">AN299</f>
        <v>0</v>
      </c>
      <c r="AP296" s="2">
        <f t="shared" ref="AP296" si="1162">AO299</f>
        <v>0</v>
      </c>
      <c r="AQ296" s="2">
        <f t="shared" ref="AQ296" si="1163">AP299</f>
        <v>0</v>
      </c>
      <c r="AR296" s="2">
        <f t="shared" ref="AR296" si="1164">AQ299</f>
        <v>0</v>
      </c>
      <c r="AS296" s="2">
        <f t="shared" ref="AS296" si="1165">AR299</f>
        <v>0</v>
      </c>
      <c r="AT296" s="2">
        <f t="shared" ref="AT296" si="1166">AS299</f>
        <v>0</v>
      </c>
      <c r="AU296" s="2">
        <f t="shared" ref="AU296" si="1167">AT299</f>
        <v>0</v>
      </c>
      <c r="AV296" s="2">
        <f t="shared" ref="AV296" si="1168">AU299</f>
        <v>0</v>
      </c>
      <c r="AW296" s="2">
        <f t="shared" ref="AW296" si="1169">AV299</f>
        <v>0</v>
      </c>
      <c r="AX296" s="2">
        <f t="shared" ref="AX296" si="1170">AW299</f>
        <v>0</v>
      </c>
      <c r="AY296" s="2">
        <f t="shared" ref="AY296" si="1171">AX299</f>
        <v>0</v>
      </c>
      <c r="AZ296" s="2">
        <f t="shared" ref="AZ296" si="1172">AY299</f>
        <v>0</v>
      </c>
      <c r="BA296" s="2">
        <f t="shared" ref="BA296" si="1173">AZ299</f>
        <v>0</v>
      </c>
      <c r="BB296" s="2">
        <f t="shared" ref="BB296" si="1174">BA299</f>
        <v>0</v>
      </c>
      <c r="BC296" s="2">
        <f t="shared" ref="BC296" si="1175">BB299</f>
        <v>0</v>
      </c>
      <c r="BD296" s="2">
        <f t="shared" ref="BD296" si="1176">BC299</f>
        <v>0</v>
      </c>
      <c r="BE296" s="2">
        <f t="shared" ref="BE296" si="1177">BD299</f>
        <v>0</v>
      </c>
      <c r="BF296" s="2">
        <f t="shared" ref="BF296" si="1178">BE299</f>
        <v>0</v>
      </c>
      <c r="BG296" s="2">
        <f t="shared" ref="BG296" si="1179">BF299</f>
        <v>0</v>
      </c>
      <c r="BH296" s="2">
        <f t="shared" ref="BH296" si="1180">BG299</f>
        <v>0</v>
      </c>
      <c r="BI296" s="2">
        <f t="shared" ref="BI296" si="1181">BH299</f>
        <v>0</v>
      </c>
      <c r="BJ296" s="2">
        <f t="shared" ref="BJ296" si="1182">BI299</f>
        <v>0</v>
      </c>
      <c r="BK296" s="2">
        <f t="shared" ref="BK296" si="1183">BJ299</f>
        <v>0</v>
      </c>
      <c r="BL296" s="2">
        <f t="shared" ref="BL296" si="1184">BK299</f>
        <v>0</v>
      </c>
      <c r="BM296" s="2">
        <f t="shared" ref="BM296" si="1185">BL299</f>
        <v>0</v>
      </c>
      <c r="BN296" s="2">
        <f t="shared" ref="BN296" si="1186">BM299</f>
        <v>0</v>
      </c>
      <c r="BO296" s="2">
        <f t="shared" ref="BO296" si="1187">BN299</f>
        <v>0</v>
      </c>
      <c r="BP296" s="2">
        <f t="shared" ref="BP296" si="1188">BO299</f>
        <v>0</v>
      </c>
      <c r="BQ296" s="2">
        <f t="shared" ref="BQ296" si="1189">BP299</f>
        <v>0</v>
      </c>
      <c r="BR296" s="2">
        <f t="shared" ref="BR296" si="1190">BQ299</f>
        <v>0</v>
      </c>
      <c r="BS296" s="2">
        <f t="shared" ref="BS296" si="1191">BR299</f>
        <v>0</v>
      </c>
      <c r="BT296" s="2">
        <f t="shared" ref="BT296" si="1192">BS299</f>
        <v>0</v>
      </c>
      <c r="BU296" s="2">
        <f t="shared" ref="BU296" si="1193">BT299</f>
        <v>0</v>
      </c>
      <c r="BV296" s="2">
        <f t="shared" ref="BV296" si="1194">BU299</f>
        <v>0</v>
      </c>
      <c r="BW296" s="2">
        <f t="shared" ref="BW296" si="1195">BV299</f>
        <v>0</v>
      </c>
      <c r="BX296" s="2">
        <f t="shared" ref="BX296" si="1196">BW299</f>
        <v>0</v>
      </c>
      <c r="BY296" s="2">
        <f t="shared" ref="BY296" si="1197">BX299</f>
        <v>0</v>
      </c>
    </row>
    <row r="297" spans="3:77" ht="13.5" customHeight="1" x14ac:dyDescent="0.4">
      <c r="E297" s="2" t="s">
        <v>171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</row>
    <row r="298" spans="3:77" ht="13.5" customHeight="1" x14ac:dyDescent="0.4">
      <c r="E298" s="45" t="s">
        <v>172</v>
      </c>
      <c r="F298" s="45"/>
      <c r="G298" s="45"/>
      <c r="H298" s="45">
        <f>(H$14=$F280)*$F285*-1</f>
        <v>0</v>
      </c>
      <c r="I298" s="45">
        <f t="shared" ref="I298:BT298" si="1198">(I$14=$F280)*$F285*-1</f>
        <v>0</v>
      </c>
      <c r="J298" s="45">
        <f t="shared" si="1198"/>
        <v>0</v>
      </c>
      <c r="K298" s="45">
        <f t="shared" si="1198"/>
        <v>0</v>
      </c>
      <c r="L298" s="45">
        <f t="shared" si="1198"/>
        <v>0</v>
      </c>
      <c r="M298" s="45">
        <f t="shared" si="1198"/>
        <v>-704.25</v>
      </c>
      <c r="N298" s="45">
        <f t="shared" si="1198"/>
        <v>0</v>
      </c>
      <c r="O298" s="45">
        <f t="shared" si="1198"/>
        <v>0</v>
      </c>
      <c r="P298" s="45">
        <f t="shared" si="1198"/>
        <v>0</v>
      </c>
      <c r="Q298" s="45">
        <f t="shared" si="1198"/>
        <v>0</v>
      </c>
      <c r="R298" s="45">
        <f t="shared" si="1198"/>
        <v>0</v>
      </c>
      <c r="S298" s="45">
        <f t="shared" si="1198"/>
        <v>0</v>
      </c>
      <c r="T298" s="45">
        <f t="shared" si="1198"/>
        <v>0</v>
      </c>
      <c r="U298" s="45">
        <f t="shared" si="1198"/>
        <v>0</v>
      </c>
      <c r="V298" s="45">
        <f t="shared" si="1198"/>
        <v>0</v>
      </c>
      <c r="W298" s="45">
        <f t="shared" si="1198"/>
        <v>0</v>
      </c>
      <c r="X298" s="45">
        <f t="shared" si="1198"/>
        <v>0</v>
      </c>
      <c r="Y298" s="45">
        <f t="shared" si="1198"/>
        <v>0</v>
      </c>
      <c r="Z298" s="45">
        <f t="shared" si="1198"/>
        <v>0</v>
      </c>
      <c r="AA298" s="45">
        <f t="shared" si="1198"/>
        <v>0</v>
      </c>
      <c r="AB298" s="45">
        <f t="shared" si="1198"/>
        <v>0</v>
      </c>
      <c r="AC298" s="45">
        <f t="shared" si="1198"/>
        <v>0</v>
      </c>
      <c r="AD298" s="45">
        <f t="shared" si="1198"/>
        <v>0</v>
      </c>
      <c r="AE298" s="45">
        <f t="shared" si="1198"/>
        <v>0</v>
      </c>
      <c r="AF298" s="45">
        <f t="shared" si="1198"/>
        <v>0</v>
      </c>
      <c r="AG298" s="45">
        <f t="shared" si="1198"/>
        <v>0</v>
      </c>
      <c r="AH298" s="45">
        <f t="shared" si="1198"/>
        <v>0</v>
      </c>
      <c r="AI298" s="45">
        <f t="shared" si="1198"/>
        <v>0</v>
      </c>
      <c r="AJ298" s="45">
        <f t="shared" si="1198"/>
        <v>0</v>
      </c>
      <c r="AK298" s="45">
        <f t="shared" si="1198"/>
        <v>0</v>
      </c>
      <c r="AL298" s="45">
        <f t="shared" si="1198"/>
        <v>0</v>
      </c>
      <c r="AM298" s="45">
        <f t="shared" si="1198"/>
        <v>0</v>
      </c>
      <c r="AN298" s="45">
        <f t="shared" si="1198"/>
        <v>0</v>
      </c>
      <c r="AO298" s="45">
        <f t="shared" si="1198"/>
        <v>0</v>
      </c>
      <c r="AP298" s="45">
        <f t="shared" si="1198"/>
        <v>0</v>
      </c>
      <c r="AQ298" s="45">
        <f t="shared" si="1198"/>
        <v>0</v>
      </c>
      <c r="AR298" s="45">
        <f t="shared" si="1198"/>
        <v>0</v>
      </c>
      <c r="AS298" s="45">
        <f t="shared" si="1198"/>
        <v>0</v>
      </c>
      <c r="AT298" s="45">
        <f t="shared" si="1198"/>
        <v>0</v>
      </c>
      <c r="AU298" s="45">
        <f t="shared" si="1198"/>
        <v>0</v>
      </c>
      <c r="AV298" s="45">
        <f t="shared" si="1198"/>
        <v>0</v>
      </c>
      <c r="AW298" s="45">
        <f t="shared" si="1198"/>
        <v>0</v>
      </c>
      <c r="AX298" s="45">
        <f t="shared" si="1198"/>
        <v>0</v>
      </c>
      <c r="AY298" s="45">
        <f t="shared" si="1198"/>
        <v>0</v>
      </c>
      <c r="AZ298" s="45">
        <f t="shared" si="1198"/>
        <v>0</v>
      </c>
      <c r="BA298" s="45">
        <f t="shared" si="1198"/>
        <v>0</v>
      </c>
      <c r="BB298" s="45">
        <f t="shared" si="1198"/>
        <v>0</v>
      </c>
      <c r="BC298" s="45">
        <f t="shared" si="1198"/>
        <v>0</v>
      </c>
      <c r="BD298" s="45">
        <f t="shared" si="1198"/>
        <v>0</v>
      </c>
      <c r="BE298" s="45">
        <f t="shared" si="1198"/>
        <v>0</v>
      </c>
      <c r="BF298" s="45">
        <f t="shared" si="1198"/>
        <v>0</v>
      </c>
      <c r="BG298" s="45">
        <f t="shared" si="1198"/>
        <v>0</v>
      </c>
      <c r="BH298" s="45">
        <f t="shared" si="1198"/>
        <v>0</v>
      </c>
      <c r="BI298" s="45">
        <f t="shared" si="1198"/>
        <v>0</v>
      </c>
      <c r="BJ298" s="45">
        <f t="shared" si="1198"/>
        <v>0</v>
      </c>
      <c r="BK298" s="45">
        <f t="shared" si="1198"/>
        <v>0</v>
      </c>
      <c r="BL298" s="45">
        <f t="shared" si="1198"/>
        <v>0</v>
      </c>
      <c r="BM298" s="45">
        <f t="shared" si="1198"/>
        <v>0</v>
      </c>
      <c r="BN298" s="45">
        <f t="shared" si="1198"/>
        <v>0</v>
      </c>
      <c r="BO298" s="45">
        <f t="shared" si="1198"/>
        <v>0</v>
      </c>
      <c r="BP298" s="45">
        <f t="shared" si="1198"/>
        <v>0</v>
      </c>
      <c r="BQ298" s="45">
        <f t="shared" si="1198"/>
        <v>0</v>
      </c>
      <c r="BR298" s="45">
        <f t="shared" si="1198"/>
        <v>0</v>
      </c>
      <c r="BS298" s="45">
        <f t="shared" si="1198"/>
        <v>0</v>
      </c>
      <c r="BT298" s="45">
        <f t="shared" si="1198"/>
        <v>0</v>
      </c>
      <c r="BU298" s="45">
        <f t="shared" ref="BU298:BY298" si="1199">(BU$14=$F280)*$F285*-1</f>
        <v>0</v>
      </c>
      <c r="BV298" s="45">
        <f t="shared" si="1199"/>
        <v>0</v>
      </c>
      <c r="BW298" s="45">
        <f t="shared" si="1199"/>
        <v>0</v>
      </c>
      <c r="BX298" s="45">
        <f t="shared" si="1199"/>
        <v>0</v>
      </c>
      <c r="BY298" s="45">
        <f t="shared" si="1199"/>
        <v>0</v>
      </c>
    </row>
    <row r="299" spans="3:77" ht="13.5" customHeight="1" x14ac:dyDescent="0.4">
      <c r="E299" s="2" t="s">
        <v>173</v>
      </c>
      <c r="H299" s="2">
        <f>SUM(H296:H298)</f>
        <v>704.25</v>
      </c>
      <c r="I299" s="2">
        <f t="shared" ref="I299:BT299" si="1200">SUM(I296:I298)</f>
        <v>704.25</v>
      </c>
      <c r="J299" s="2">
        <f t="shared" si="1200"/>
        <v>704.25</v>
      </c>
      <c r="K299" s="2">
        <f t="shared" si="1200"/>
        <v>704.25</v>
      </c>
      <c r="L299" s="2">
        <f t="shared" si="1200"/>
        <v>704.25</v>
      </c>
      <c r="M299" s="2">
        <f t="shared" si="1200"/>
        <v>0</v>
      </c>
      <c r="N299" s="2">
        <f t="shared" si="1200"/>
        <v>0</v>
      </c>
      <c r="O299" s="2">
        <f t="shared" si="1200"/>
        <v>0</v>
      </c>
      <c r="P299" s="2">
        <f t="shared" si="1200"/>
        <v>0</v>
      </c>
      <c r="Q299" s="2">
        <f t="shared" si="1200"/>
        <v>0</v>
      </c>
      <c r="R299" s="2">
        <f t="shared" si="1200"/>
        <v>0</v>
      </c>
      <c r="S299" s="2">
        <f t="shared" si="1200"/>
        <v>0</v>
      </c>
      <c r="T299" s="2">
        <f t="shared" si="1200"/>
        <v>0</v>
      </c>
      <c r="U299" s="2">
        <f t="shared" si="1200"/>
        <v>0</v>
      </c>
      <c r="V299" s="2">
        <f t="shared" si="1200"/>
        <v>0</v>
      </c>
      <c r="W299" s="2">
        <f t="shared" si="1200"/>
        <v>0</v>
      </c>
      <c r="X299" s="2">
        <f t="shared" si="1200"/>
        <v>0</v>
      </c>
      <c r="Y299" s="2">
        <f t="shared" si="1200"/>
        <v>0</v>
      </c>
      <c r="Z299" s="2">
        <f t="shared" si="1200"/>
        <v>0</v>
      </c>
      <c r="AA299" s="2">
        <f t="shared" si="1200"/>
        <v>0</v>
      </c>
      <c r="AB299" s="2">
        <f t="shared" si="1200"/>
        <v>0</v>
      </c>
      <c r="AC299" s="2">
        <f t="shared" si="1200"/>
        <v>0</v>
      </c>
      <c r="AD299" s="2">
        <f t="shared" si="1200"/>
        <v>0</v>
      </c>
      <c r="AE299" s="2">
        <f t="shared" si="1200"/>
        <v>0</v>
      </c>
      <c r="AF299" s="2">
        <f t="shared" si="1200"/>
        <v>0</v>
      </c>
      <c r="AG299" s="2">
        <f t="shared" si="1200"/>
        <v>0</v>
      </c>
      <c r="AH299" s="2">
        <f t="shared" si="1200"/>
        <v>0</v>
      </c>
      <c r="AI299" s="2">
        <f t="shared" si="1200"/>
        <v>0</v>
      </c>
      <c r="AJ299" s="2">
        <f t="shared" si="1200"/>
        <v>0</v>
      </c>
      <c r="AK299" s="2">
        <f t="shared" si="1200"/>
        <v>0</v>
      </c>
      <c r="AL299" s="2">
        <f t="shared" si="1200"/>
        <v>0</v>
      </c>
      <c r="AM299" s="2">
        <f t="shared" si="1200"/>
        <v>0</v>
      </c>
      <c r="AN299" s="2">
        <f t="shared" si="1200"/>
        <v>0</v>
      </c>
      <c r="AO299" s="2">
        <f t="shared" si="1200"/>
        <v>0</v>
      </c>
      <c r="AP299" s="2">
        <f t="shared" si="1200"/>
        <v>0</v>
      </c>
      <c r="AQ299" s="2">
        <f t="shared" si="1200"/>
        <v>0</v>
      </c>
      <c r="AR299" s="2">
        <f t="shared" si="1200"/>
        <v>0</v>
      </c>
      <c r="AS299" s="2">
        <f t="shared" si="1200"/>
        <v>0</v>
      </c>
      <c r="AT299" s="2">
        <f t="shared" si="1200"/>
        <v>0</v>
      </c>
      <c r="AU299" s="2">
        <f t="shared" si="1200"/>
        <v>0</v>
      </c>
      <c r="AV299" s="2">
        <f t="shared" si="1200"/>
        <v>0</v>
      </c>
      <c r="AW299" s="2">
        <f t="shared" si="1200"/>
        <v>0</v>
      </c>
      <c r="AX299" s="2">
        <f t="shared" si="1200"/>
        <v>0</v>
      </c>
      <c r="AY299" s="2">
        <f t="shared" si="1200"/>
        <v>0</v>
      </c>
      <c r="AZ299" s="2">
        <f t="shared" si="1200"/>
        <v>0</v>
      </c>
      <c r="BA299" s="2">
        <f t="shared" si="1200"/>
        <v>0</v>
      </c>
      <c r="BB299" s="2">
        <f t="shared" si="1200"/>
        <v>0</v>
      </c>
      <c r="BC299" s="2">
        <f t="shared" si="1200"/>
        <v>0</v>
      </c>
      <c r="BD299" s="2">
        <f t="shared" si="1200"/>
        <v>0</v>
      </c>
      <c r="BE299" s="2">
        <f t="shared" si="1200"/>
        <v>0</v>
      </c>
      <c r="BF299" s="2">
        <f t="shared" si="1200"/>
        <v>0</v>
      </c>
      <c r="BG299" s="2">
        <f t="shared" si="1200"/>
        <v>0</v>
      </c>
      <c r="BH299" s="2">
        <f t="shared" si="1200"/>
        <v>0</v>
      </c>
      <c r="BI299" s="2">
        <f t="shared" si="1200"/>
        <v>0</v>
      </c>
      <c r="BJ299" s="2">
        <f t="shared" si="1200"/>
        <v>0</v>
      </c>
      <c r="BK299" s="2">
        <f t="shared" si="1200"/>
        <v>0</v>
      </c>
      <c r="BL299" s="2">
        <f t="shared" si="1200"/>
        <v>0</v>
      </c>
      <c r="BM299" s="2">
        <f t="shared" si="1200"/>
        <v>0</v>
      </c>
      <c r="BN299" s="2">
        <f t="shared" si="1200"/>
        <v>0</v>
      </c>
      <c r="BO299" s="2">
        <f t="shared" si="1200"/>
        <v>0</v>
      </c>
      <c r="BP299" s="2">
        <f t="shared" si="1200"/>
        <v>0</v>
      </c>
      <c r="BQ299" s="2">
        <f t="shared" si="1200"/>
        <v>0</v>
      </c>
      <c r="BR299" s="2">
        <f t="shared" si="1200"/>
        <v>0</v>
      </c>
      <c r="BS299" s="2">
        <f t="shared" si="1200"/>
        <v>0</v>
      </c>
      <c r="BT299" s="2">
        <f t="shared" si="1200"/>
        <v>0</v>
      </c>
      <c r="BU299" s="2">
        <f t="shared" ref="BU299:BY299" si="1201">SUM(BU296:BU298)</f>
        <v>0</v>
      </c>
      <c r="BV299" s="2">
        <f t="shared" si="1201"/>
        <v>0</v>
      </c>
      <c r="BW299" s="2">
        <f t="shared" si="1201"/>
        <v>0</v>
      </c>
      <c r="BX299" s="2">
        <f t="shared" si="1201"/>
        <v>0</v>
      </c>
      <c r="BY299" s="2">
        <f t="shared" si="1201"/>
        <v>0</v>
      </c>
    </row>
    <row r="301" spans="3:77" ht="13.5" customHeight="1" x14ac:dyDescent="0.4">
      <c r="C301" s="4" t="s">
        <v>183</v>
      </c>
    </row>
    <row r="302" spans="3:77" s="95" customFormat="1" ht="13.5" customHeight="1" x14ac:dyDescent="0.4">
      <c r="F302" s="95" t="s">
        <v>192</v>
      </c>
      <c r="H302" s="95">
        <f t="shared" ref="H302:AM302" si="1202">(H$14&gt;=$F309)*(H$14&lt;=exit)*1</f>
        <v>0</v>
      </c>
      <c r="I302" s="95">
        <f t="shared" si="1202"/>
        <v>0</v>
      </c>
      <c r="J302" s="95">
        <f t="shared" si="1202"/>
        <v>0</v>
      </c>
      <c r="K302" s="95">
        <f t="shared" si="1202"/>
        <v>0</v>
      </c>
      <c r="L302" s="95">
        <f t="shared" si="1202"/>
        <v>0</v>
      </c>
      <c r="M302" s="95">
        <f t="shared" si="1202"/>
        <v>0</v>
      </c>
      <c r="N302" s="95">
        <f t="shared" si="1202"/>
        <v>0</v>
      </c>
      <c r="O302" s="95">
        <f t="shared" si="1202"/>
        <v>1</v>
      </c>
      <c r="P302" s="95">
        <f t="shared" si="1202"/>
        <v>1</v>
      </c>
      <c r="Q302" s="95">
        <f t="shared" si="1202"/>
        <v>1</v>
      </c>
      <c r="R302" s="95">
        <f t="shared" si="1202"/>
        <v>1</v>
      </c>
      <c r="S302" s="95">
        <f t="shared" si="1202"/>
        <v>1</v>
      </c>
      <c r="T302" s="95">
        <f t="shared" si="1202"/>
        <v>1</v>
      </c>
      <c r="U302" s="95">
        <f t="shared" si="1202"/>
        <v>1</v>
      </c>
      <c r="V302" s="95">
        <f t="shared" si="1202"/>
        <v>1</v>
      </c>
      <c r="W302" s="95">
        <f t="shared" si="1202"/>
        <v>1</v>
      </c>
      <c r="X302" s="95">
        <f t="shared" si="1202"/>
        <v>1</v>
      </c>
      <c r="Y302" s="95">
        <f t="shared" si="1202"/>
        <v>1</v>
      </c>
      <c r="Z302" s="95">
        <f t="shared" si="1202"/>
        <v>1</v>
      </c>
      <c r="AA302" s="95">
        <f t="shared" si="1202"/>
        <v>1</v>
      </c>
      <c r="AB302" s="95">
        <f t="shared" si="1202"/>
        <v>1</v>
      </c>
      <c r="AC302" s="95">
        <f t="shared" si="1202"/>
        <v>1</v>
      </c>
      <c r="AD302" s="95">
        <f t="shared" si="1202"/>
        <v>1</v>
      </c>
      <c r="AE302" s="95">
        <f t="shared" si="1202"/>
        <v>1</v>
      </c>
      <c r="AF302" s="95">
        <f t="shared" si="1202"/>
        <v>1</v>
      </c>
      <c r="AG302" s="95">
        <f t="shared" si="1202"/>
        <v>1</v>
      </c>
      <c r="AH302" s="95">
        <f t="shared" si="1202"/>
        <v>1</v>
      </c>
      <c r="AI302" s="95">
        <f t="shared" si="1202"/>
        <v>1</v>
      </c>
      <c r="AJ302" s="95">
        <f t="shared" si="1202"/>
        <v>1</v>
      </c>
      <c r="AK302" s="95">
        <f t="shared" si="1202"/>
        <v>1</v>
      </c>
      <c r="AL302" s="95">
        <f t="shared" si="1202"/>
        <v>1</v>
      </c>
      <c r="AM302" s="95">
        <f t="shared" si="1202"/>
        <v>1</v>
      </c>
      <c r="AN302" s="95">
        <f t="shared" ref="AN302:BS302" si="1203">(AN$14&gt;=$F309)*(AN$14&lt;=exit)*1</f>
        <v>1</v>
      </c>
      <c r="AO302" s="95">
        <f t="shared" si="1203"/>
        <v>1</v>
      </c>
      <c r="AP302" s="95">
        <f t="shared" si="1203"/>
        <v>1</v>
      </c>
      <c r="AQ302" s="95">
        <f t="shared" si="1203"/>
        <v>1</v>
      </c>
      <c r="AR302" s="95">
        <f t="shared" si="1203"/>
        <v>1</v>
      </c>
      <c r="AS302" s="95">
        <f t="shared" si="1203"/>
        <v>1</v>
      </c>
      <c r="AT302" s="95">
        <f t="shared" si="1203"/>
        <v>1</v>
      </c>
      <c r="AU302" s="95">
        <f t="shared" si="1203"/>
        <v>1</v>
      </c>
      <c r="AV302" s="95">
        <f t="shared" si="1203"/>
        <v>1</v>
      </c>
      <c r="AW302" s="95">
        <f t="shared" si="1203"/>
        <v>1</v>
      </c>
      <c r="AX302" s="95">
        <f t="shared" si="1203"/>
        <v>1</v>
      </c>
      <c r="AY302" s="95">
        <f t="shared" si="1203"/>
        <v>1</v>
      </c>
      <c r="AZ302" s="95">
        <f t="shared" si="1203"/>
        <v>1</v>
      </c>
      <c r="BA302" s="95">
        <f t="shared" si="1203"/>
        <v>1</v>
      </c>
      <c r="BB302" s="95">
        <f t="shared" si="1203"/>
        <v>1</v>
      </c>
      <c r="BC302" s="95">
        <f t="shared" si="1203"/>
        <v>1</v>
      </c>
      <c r="BD302" s="95">
        <f t="shared" si="1203"/>
        <v>1</v>
      </c>
      <c r="BE302" s="95">
        <f t="shared" si="1203"/>
        <v>1</v>
      </c>
      <c r="BF302" s="95">
        <f t="shared" si="1203"/>
        <v>1</v>
      </c>
      <c r="BG302" s="95">
        <f t="shared" si="1203"/>
        <v>1</v>
      </c>
      <c r="BH302" s="95">
        <f t="shared" si="1203"/>
        <v>1</v>
      </c>
      <c r="BI302" s="95">
        <f t="shared" si="1203"/>
        <v>1</v>
      </c>
      <c r="BJ302" s="95">
        <f t="shared" si="1203"/>
        <v>1</v>
      </c>
      <c r="BK302" s="95">
        <f t="shared" si="1203"/>
        <v>1</v>
      </c>
      <c r="BL302" s="95">
        <f t="shared" si="1203"/>
        <v>1</v>
      </c>
      <c r="BM302" s="95">
        <f t="shared" si="1203"/>
        <v>1</v>
      </c>
      <c r="BN302" s="95">
        <f t="shared" si="1203"/>
        <v>1</v>
      </c>
      <c r="BO302" s="95">
        <f t="shared" si="1203"/>
        <v>1</v>
      </c>
      <c r="BP302" s="95">
        <f t="shared" si="1203"/>
        <v>1</v>
      </c>
      <c r="BQ302" s="95">
        <f t="shared" si="1203"/>
        <v>0</v>
      </c>
      <c r="BR302" s="95">
        <f t="shared" si="1203"/>
        <v>0</v>
      </c>
      <c r="BS302" s="95">
        <f t="shared" si="1203"/>
        <v>0</v>
      </c>
      <c r="BT302" s="95">
        <f t="shared" ref="BT302:BY302" si="1204">(BT$14&gt;=$F309)*(BT$14&lt;=exit)*1</f>
        <v>0</v>
      </c>
      <c r="BU302" s="95">
        <f t="shared" si="1204"/>
        <v>0</v>
      </c>
      <c r="BV302" s="95">
        <f t="shared" si="1204"/>
        <v>0</v>
      </c>
      <c r="BW302" s="95">
        <f t="shared" si="1204"/>
        <v>0</v>
      </c>
      <c r="BX302" s="95">
        <f t="shared" si="1204"/>
        <v>0</v>
      </c>
      <c r="BY302" s="95">
        <f t="shared" si="1204"/>
        <v>0</v>
      </c>
    </row>
    <row r="303" spans="3:77" s="95" customFormat="1" ht="13.5" customHeight="1" x14ac:dyDescent="0.4">
      <c r="F303" s="95" t="s">
        <v>193</v>
      </c>
      <c r="H303" s="95">
        <f>SUM($H302:H302)*H302</f>
        <v>0</v>
      </c>
      <c r="I303" s="95">
        <f>SUM($H302:I302)*I302</f>
        <v>0</v>
      </c>
      <c r="J303" s="95">
        <f>SUM($H302:J302)*J302</f>
        <v>0</v>
      </c>
      <c r="K303" s="95">
        <f>SUM($H302:K302)*K302</f>
        <v>0</v>
      </c>
      <c r="L303" s="95">
        <f>SUM($H302:L302)*L302</f>
        <v>0</v>
      </c>
      <c r="M303" s="95">
        <f>SUM($H302:M302)*M302</f>
        <v>0</v>
      </c>
      <c r="N303" s="95">
        <f>SUM($H302:N302)*N302</f>
        <v>0</v>
      </c>
      <c r="O303" s="95">
        <f>SUM($H302:O302)*O302</f>
        <v>1</v>
      </c>
      <c r="P303" s="95">
        <f>SUM($H302:P302)*P302</f>
        <v>2</v>
      </c>
      <c r="Q303" s="95">
        <f>SUM($H302:Q302)*Q302</f>
        <v>3</v>
      </c>
      <c r="R303" s="95">
        <f>SUM($H302:R302)*R302</f>
        <v>4</v>
      </c>
      <c r="S303" s="95">
        <f>SUM($H302:S302)*S302</f>
        <v>5</v>
      </c>
      <c r="T303" s="95">
        <f>SUM($H302:T302)*T302</f>
        <v>6</v>
      </c>
      <c r="U303" s="95">
        <f>SUM($H302:U302)*U302</f>
        <v>7</v>
      </c>
      <c r="V303" s="95">
        <f>SUM($H302:V302)*V302</f>
        <v>8</v>
      </c>
      <c r="W303" s="95">
        <f>SUM($H302:W302)*W302</f>
        <v>9</v>
      </c>
      <c r="X303" s="95">
        <f>SUM($H302:X302)*X302</f>
        <v>10</v>
      </c>
      <c r="Y303" s="95">
        <f>SUM($H302:Y302)*Y302</f>
        <v>11</v>
      </c>
      <c r="Z303" s="95">
        <f>SUM($H302:Z302)*Z302</f>
        <v>12</v>
      </c>
      <c r="AA303" s="95">
        <f>SUM($H302:AA302)*AA302</f>
        <v>13</v>
      </c>
      <c r="AB303" s="95">
        <f>SUM($H302:AB302)*AB302</f>
        <v>14</v>
      </c>
      <c r="AC303" s="95">
        <f>SUM($H302:AC302)*AC302</f>
        <v>15</v>
      </c>
      <c r="AD303" s="95">
        <f>SUM($H302:AD302)*AD302</f>
        <v>16</v>
      </c>
      <c r="AE303" s="95">
        <f>SUM($H302:AE302)*AE302</f>
        <v>17</v>
      </c>
      <c r="AF303" s="95">
        <f>SUM($H302:AF302)*AF302</f>
        <v>18</v>
      </c>
      <c r="AG303" s="95">
        <f>SUM($H302:AG302)*AG302</f>
        <v>19</v>
      </c>
      <c r="AH303" s="95">
        <f>SUM($H302:AH302)*AH302</f>
        <v>20</v>
      </c>
      <c r="AI303" s="95">
        <f>SUM($H302:AI302)*AI302</f>
        <v>21</v>
      </c>
      <c r="AJ303" s="95">
        <f>SUM($H302:AJ302)*AJ302</f>
        <v>22</v>
      </c>
      <c r="AK303" s="95">
        <f>SUM($H302:AK302)*AK302</f>
        <v>23</v>
      </c>
      <c r="AL303" s="95">
        <f>SUM($H302:AL302)*AL302</f>
        <v>24</v>
      </c>
      <c r="AM303" s="95">
        <f>SUM($H302:AM302)*AM302</f>
        <v>25</v>
      </c>
      <c r="AN303" s="95">
        <f>SUM($H302:AN302)*AN302</f>
        <v>26</v>
      </c>
      <c r="AO303" s="95">
        <f>SUM($H302:AO302)*AO302</f>
        <v>27</v>
      </c>
      <c r="AP303" s="95">
        <f>SUM($H302:AP302)*AP302</f>
        <v>28</v>
      </c>
      <c r="AQ303" s="95">
        <f>SUM($H302:AQ302)*AQ302</f>
        <v>29</v>
      </c>
      <c r="AR303" s="95">
        <f>SUM($H302:AR302)*AR302</f>
        <v>30</v>
      </c>
      <c r="AS303" s="95">
        <f>SUM($H302:AS302)*AS302</f>
        <v>31</v>
      </c>
      <c r="AT303" s="95">
        <f>SUM($H302:AT302)*AT302</f>
        <v>32</v>
      </c>
      <c r="AU303" s="95">
        <f>SUM($H302:AU302)*AU302</f>
        <v>33</v>
      </c>
      <c r="AV303" s="95">
        <f>SUM($H302:AV302)*AV302</f>
        <v>34</v>
      </c>
      <c r="AW303" s="95">
        <f>SUM($H302:AW302)*AW302</f>
        <v>35</v>
      </c>
      <c r="AX303" s="95">
        <f>SUM($H302:AX302)*AX302</f>
        <v>36</v>
      </c>
      <c r="AY303" s="95">
        <f>SUM($H302:AY302)*AY302</f>
        <v>37</v>
      </c>
      <c r="AZ303" s="95">
        <f>SUM($H302:AZ302)*AZ302</f>
        <v>38</v>
      </c>
      <c r="BA303" s="95">
        <f>SUM($H302:BA302)*BA302</f>
        <v>39</v>
      </c>
      <c r="BB303" s="95">
        <f>SUM($H302:BB302)*BB302</f>
        <v>40</v>
      </c>
      <c r="BC303" s="95">
        <f>SUM($H302:BC302)*BC302</f>
        <v>41</v>
      </c>
      <c r="BD303" s="95">
        <f>SUM($H302:BD302)*BD302</f>
        <v>42</v>
      </c>
      <c r="BE303" s="95">
        <f>SUM($H302:BE302)*BE302</f>
        <v>43</v>
      </c>
      <c r="BF303" s="95">
        <f>SUM($H302:BF302)*BF302</f>
        <v>44</v>
      </c>
      <c r="BG303" s="95">
        <f>SUM($H302:BG302)*BG302</f>
        <v>45</v>
      </c>
      <c r="BH303" s="95">
        <f>SUM($H302:BH302)*BH302</f>
        <v>46</v>
      </c>
      <c r="BI303" s="95">
        <f>SUM($H302:BI302)*BI302</f>
        <v>47</v>
      </c>
      <c r="BJ303" s="95">
        <f>SUM($H302:BJ302)*BJ302</f>
        <v>48</v>
      </c>
      <c r="BK303" s="95">
        <f>SUM($H302:BK302)*BK302</f>
        <v>49</v>
      </c>
      <c r="BL303" s="95">
        <f>SUM($H302:BL302)*BL302</f>
        <v>50</v>
      </c>
      <c r="BM303" s="95">
        <f>SUM($H302:BM302)*BM302</f>
        <v>51</v>
      </c>
      <c r="BN303" s="95">
        <f>SUM($H302:BN302)*BN302</f>
        <v>52</v>
      </c>
      <c r="BO303" s="95">
        <f>SUM($H302:BO302)*BO302</f>
        <v>53</v>
      </c>
      <c r="BP303" s="95">
        <f>SUM($H302:BP302)*BP302</f>
        <v>54</v>
      </c>
      <c r="BQ303" s="95">
        <f>SUM($H302:BQ302)*BQ302</f>
        <v>0</v>
      </c>
      <c r="BR303" s="95">
        <f>SUM($H302:BR302)*BR302</f>
        <v>0</v>
      </c>
      <c r="BS303" s="95">
        <f>SUM($H302:BS302)*BS302</f>
        <v>0</v>
      </c>
      <c r="BT303" s="95">
        <f>SUM($H302:BT302)*BT302</f>
        <v>0</v>
      </c>
      <c r="BU303" s="95">
        <f>SUM($H302:BU302)*BU302</f>
        <v>0</v>
      </c>
      <c r="BV303" s="95">
        <f>SUM($H302:BV302)*BV302</f>
        <v>0</v>
      </c>
      <c r="BW303" s="95">
        <f>SUM($H302:BW302)*BW302</f>
        <v>0</v>
      </c>
      <c r="BX303" s="95">
        <f>SUM($H302:BX302)*BX302</f>
        <v>0</v>
      </c>
      <c r="BY303" s="95">
        <f>SUM($H302:BY302)*BY302</f>
        <v>0</v>
      </c>
    </row>
    <row r="304" spans="3:77" s="95" customFormat="1" ht="13.5" customHeight="1" x14ac:dyDescent="0.4">
      <c r="F304" s="95" t="s">
        <v>194</v>
      </c>
      <c r="H304" s="95">
        <f>(MOD(H303,12)=1)*1</f>
        <v>0</v>
      </c>
      <c r="I304" s="95">
        <f t="shared" ref="I304" si="1205">(MOD(I303,12)=1)*1</f>
        <v>0</v>
      </c>
      <c r="J304" s="95">
        <f t="shared" ref="J304" si="1206">(MOD(J303,12)=1)*1</f>
        <v>0</v>
      </c>
      <c r="K304" s="95">
        <f t="shared" ref="K304" si="1207">(MOD(K303,12)=1)*1</f>
        <v>0</v>
      </c>
      <c r="L304" s="95">
        <f t="shared" ref="L304" si="1208">(MOD(L303,12)=1)*1</f>
        <v>0</v>
      </c>
      <c r="M304" s="95">
        <f t="shared" ref="M304" si="1209">(MOD(M303,12)=1)*1</f>
        <v>0</v>
      </c>
      <c r="N304" s="95">
        <f t="shared" ref="N304" si="1210">(MOD(N303,12)=1)*1</f>
        <v>0</v>
      </c>
      <c r="O304" s="95">
        <f t="shared" ref="O304" si="1211">(MOD(O303,12)=1)*1</f>
        <v>1</v>
      </c>
      <c r="P304" s="95">
        <f t="shared" ref="P304" si="1212">(MOD(P303,12)=1)*1</f>
        <v>0</v>
      </c>
      <c r="Q304" s="95">
        <f t="shared" ref="Q304" si="1213">(MOD(Q303,12)=1)*1</f>
        <v>0</v>
      </c>
      <c r="R304" s="95">
        <f t="shared" ref="R304" si="1214">(MOD(R303,12)=1)*1</f>
        <v>0</v>
      </c>
      <c r="S304" s="95">
        <f t="shared" ref="S304" si="1215">(MOD(S303,12)=1)*1</f>
        <v>0</v>
      </c>
      <c r="T304" s="95">
        <f t="shared" ref="T304" si="1216">(MOD(T303,12)=1)*1</f>
        <v>0</v>
      </c>
      <c r="U304" s="95">
        <f t="shared" ref="U304" si="1217">(MOD(U303,12)=1)*1</f>
        <v>0</v>
      </c>
      <c r="V304" s="95">
        <f t="shared" ref="V304" si="1218">(MOD(V303,12)=1)*1</f>
        <v>0</v>
      </c>
      <c r="W304" s="95">
        <f t="shared" ref="W304" si="1219">(MOD(W303,12)=1)*1</f>
        <v>0</v>
      </c>
      <c r="X304" s="95">
        <f t="shared" ref="X304" si="1220">(MOD(X303,12)=1)*1</f>
        <v>0</v>
      </c>
      <c r="Y304" s="95">
        <f t="shared" ref="Y304" si="1221">(MOD(Y303,12)=1)*1</f>
        <v>0</v>
      </c>
      <c r="Z304" s="95">
        <f t="shared" ref="Z304" si="1222">(MOD(Z303,12)=1)*1</f>
        <v>0</v>
      </c>
      <c r="AA304" s="95">
        <f t="shared" ref="AA304" si="1223">(MOD(AA303,12)=1)*1</f>
        <v>1</v>
      </c>
      <c r="AB304" s="95">
        <f t="shared" ref="AB304" si="1224">(MOD(AB303,12)=1)*1</f>
        <v>0</v>
      </c>
      <c r="AC304" s="95">
        <f t="shared" ref="AC304" si="1225">(MOD(AC303,12)=1)*1</f>
        <v>0</v>
      </c>
      <c r="AD304" s="95">
        <f t="shared" ref="AD304" si="1226">(MOD(AD303,12)=1)*1</f>
        <v>0</v>
      </c>
      <c r="AE304" s="95">
        <f t="shared" ref="AE304" si="1227">(MOD(AE303,12)=1)*1</f>
        <v>0</v>
      </c>
      <c r="AF304" s="95">
        <f t="shared" ref="AF304" si="1228">(MOD(AF303,12)=1)*1</f>
        <v>0</v>
      </c>
      <c r="AG304" s="95">
        <f t="shared" ref="AG304" si="1229">(MOD(AG303,12)=1)*1</f>
        <v>0</v>
      </c>
      <c r="AH304" s="95">
        <f t="shared" ref="AH304" si="1230">(MOD(AH303,12)=1)*1</f>
        <v>0</v>
      </c>
      <c r="AI304" s="95">
        <f t="shared" ref="AI304" si="1231">(MOD(AI303,12)=1)*1</f>
        <v>0</v>
      </c>
      <c r="AJ304" s="95">
        <f t="shared" ref="AJ304" si="1232">(MOD(AJ303,12)=1)*1</f>
        <v>0</v>
      </c>
      <c r="AK304" s="95">
        <f t="shared" ref="AK304" si="1233">(MOD(AK303,12)=1)*1</f>
        <v>0</v>
      </c>
      <c r="AL304" s="95">
        <f t="shared" ref="AL304" si="1234">(MOD(AL303,12)=1)*1</f>
        <v>0</v>
      </c>
      <c r="AM304" s="95">
        <f t="shared" ref="AM304" si="1235">(MOD(AM303,12)=1)*1</f>
        <v>1</v>
      </c>
      <c r="AN304" s="95">
        <f t="shared" ref="AN304" si="1236">(MOD(AN303,12)=1)*1</f>
        <v>0</v>
      </c>
      <c r="AO304" s="95">
        <f t="shared" ref="AO304" si="1237">(MOD(AO303,12)=1)*1</f>
        <v>0</v>
      </c>
      <c r="AP304" s="95">
        <f t="shared" ref="AP304" si="1238">(MOD(AP303,12)=1)*1</f>
        <v>0</v>
      </c>
      <c r="AQ304" s="95">
        <f t="shared" ref="AQ304" si="1239">(MOD(AQ303,12)=1)*1</f>
        <v>0</v>
      </c>
      <c r="AR304" s="95">
        <f t="shared" ref="AR304" si="1240">(MOD(AR303,12)=1)*1</f>
        <v>0</v>
      </c>
      <c r="AS304" s="95">
        <f t="shared" ref="AS304" si="1241">(MOD(AS303,12)=1)*1</f>
        <v>0</v>
      </c>
      <c r="AT304" s="95">
        <f t="shared" ref="AT304" si="1242">(MOD(AT303,12)=1)*1</f>
        <v>0</v>
      </c>
      <c r="AU304" s="95">
        <f t="shared" ref="AU304" si="1243">(MOD(AU303,12)=1)*1</f>
        <v>0</v>
      </c>
      <c r="AV304" s="95">
        <f t="shared" ref="AV304" si="1244">(MOD(AV303,12)=1)*1</f>
        <v>0</v>
      </c>
      <c r="AW304" s="95">
        <f t="shared" ref="AW304" si="1245">(MOD(AW303,12)=1)*1</f>
        <v>0</v>
      </c>
      <c r="AX304" s="95">
        <f t="shared" ref="AX304" si="1246">(MOD(AX303,12)=1)*1</f>
        <v>0</v>
      </c>
      <c r="AY304" s="95">
        <f t="shared" ref="AY304" si="1247">(MOD(AY303,12)=1)*1</f>
        <v>1</v>
      </c>
      <c r="AZ304" s="95">
        <f t="shared" ref="AZ304" si="1248">(MOD(AZ303,12)=1)*1</f>
        <v>0</v>
      </c>
      <c r="BA304" s="95">
        <f t="shared" ref="BA304" si="1249">(MOD(BA303,12)=1)*1</f>
        <v>0</v>
      </c>
      <c r="BB304" s="95">
        <f t="shared" ref="BB304" si="1250">(MOD(BB303,12)=1)*1</f>
        <v>0</v>
      </c>
      <c r="BC304" s="95">
        <f t="shared" ref="BC304" si="1251">(MOD(BC303,12)=1)*1</f>
        <v>0</v>
      </c>
      <c r="BD304" s="95">
        <f t="shared" ref="BD304" si="1252">(MOD(BD303,12)=1)*1</f>
        <v>0</v>
      </c>
      <c r="BE304" s="95">
        <f t="shared" ref="BE304" si="1253">(MOD(BE303,12)=1)*1</f>
        <v>0</v>
      </c>
      <c r="BF304" s="95">
        <f t="shared" ref="BF304" si="1254">(MOD(BF303,12)=1)*1</f>
        <v>0</v>
      </c>
      <c r="BG304" s="95">
        <f t="shared" ref="BG304" si="1255">(MOD(BG303,12)=1)*1</f>
        <v>0</v>
      </c>
      <c r="BH304" s="95">
        <f t="shared" ref="BH304" si="1256">(MOD(BH303,12)=1)*1</f>
        <v>0</v>
      </c>
      <c r="BI304" s="95">
        <f t="shared" ref="BI304" si="1257">(MOD(BI303,12)=1)*1</f>
        <v>0</v>
      </c>
      <c r="BJ304" s="95">
        <f t="shared" ref="BJ304" si="1258">(MOD(BJ303,12)=1)*1</f>
        <v>0</v>
      </c>
      <c r="BK304" s="95">
        <f t="shared" ref="BK304" si="1259">(MOD(BK303,12)=1)*1</f>
        <v>1</v>
      </c>
      <c r="BL304" s="95">
        <f t="shared" ref="BL304" si="1260">(MOD(BL303,12)=1)*1</f>
        <v>0</v>
      </c>
      <c r="BM304" s="95">
        <f t="shared" ref="BM304" si="1261">(MOD(BM303,12)=1)*1</f>
        <v>0</v>
      </c>
      <c r="BN304" s="95">
        <f t="shared" ref="BN304" si="1262">(MOD(BN303,12)=1)*1</f>
        <v>0</v>
      </c>
      <c r="BO304" s="95">
        <f t="shared" ref="BO304" si="1263">(MOD(BO303,12)=1)*1</f>
        <v>0</v>
      </c>
      <c r="BP304" s="95">
        <f t="shared" ref="BP304" si="1264">(MOD(BP303,12)=1)*1</f>
        <v>0</v>
      </c>
      <c r="BQ304" s="95">
        <f t="shared" ref="BQ304" si="1265">(MOD(BQ303,12)=1)*1</f>
        <v>0</v>
      </c>
      <c r="BR304" s="95">
        <f t="shared" ref="BR304" si="1266">(MOD(BR303,12)=1)*1</f>
        <v>0</v>
      </c>
      <c r="BS304" s="95">
        <f t="shared" ref="BS304" si="1267">(MOD(BS303,12)=1)*1</f>
        <v>0</v>
      </c>
      <c r="BT304" s="95">
        <f t="shared" ref="BT304" si="1268">(MOD(BT303,12)=1)*1</f>
        <v>0</v>
      </c>
      <c r="BU304" s="95">
        <f t="shared" ref="BU304" si="1269">(MOD(BU303,12)=1)*1</f>
        <v>0</v>
      </c>
      <c r="BV304" s="95">
        <f t="shared" ref="BV304" si="1270">(MOD(BV303,12)=1)*1</f>
        <v>0</v>
      </c>
      <c r="BW304" s="95">
        <f t="shared" ref="BW304" si="1271">(MOD(BW303,12)=1)*1</f>
        <v>0</v>
      </c>
      <c r="BX304" s="95">
        <f t="shared" ref="BX304" si="1272">(MOD(BX303,12)=1)*1</f>
        <v>0</v>
      </c>
      <c r="BY304" s="95">
        <f t="shared" ref="BY304" si="1273">(MOD(BY303,12)=1)*1</f>
        <v>0</v>
      </c>
    </row>
    <row r="305" spans="4:77" s="95" customFormat="1" ht="13.5" customHeight="1" x14ac:dyDescent="0.4">
      <c r="F305" s="95" t="s">
        <v>195</v>
      </c>
      <c r="H305" s="124">
        <f>SUM($H304:H304)*H302</f>
        <v>0</v>
      </c>
      <c r="I305" s="124">
        <f>SUM($H304:I304)*I302</f>
        <v>0</v>
      </c>
      <c r="J305" s="124">
        <f>SUM($H304:J304)*J302</f>
        <v>0</v>
      </c>
      <c r="K305" s="124">
        <f>SUM($H304:K304)*K302</f>
        <v>0</v>
      </c>
      <c r="L305" s="124">
        <f>SUM($H304:L304)*L302</f>
        <v>0</v>
      </c>
      <c r="M305" s="124">
        <f>SUM($H304:M304)*M302</f>
        <v>0</v>
      </c>
      <c r="N305" s="124">
        <f>SUM($H304:N304)*N302</f>
        <v>0</v>
      </c>
      <c r="O305" s="124">
        <f>SUM($H304:O304)*O302</f>
        <v>1</v>
      </c>
      <c r="P305" s="124">
        <f>SUM($H304:P304)*P302</f>
        <v>1</v>
      </c>
      <c r="Q305" s="124">
        <f>SUM($H304:Q304)*Q302</f>
        <v>1</v>
      </c>
      <c r="R305" s="124">
        <f>SUM($H304:R304)*R302</f>
        <v>1</v>
      </c>
      <c r="S305" s="124">
        <f>SUM($H304:S304)*S302</f>
        <v>1</v>
      </c>
      <c r="T305" s="124">
        <f>SUM($H304:T304)*T302</f>
        <v>1</v>
      </c>
      <c r="U305" s="124">
        <f>SUM($H304:U304)*U302</f>
        <v>1</v>
      </c>
      <c r="V305" s="124">
        <f>SUM($H304:V304)*V302</f>
        <v>1</v>
      </c>
      <c r="W305" s="124">
        <f>SUM($H304:W304)*W302</f>
        <v>1</v>
      </c>
      <c r="X305" s="124">
        <f>SUM($H304:X304)*X302</f>
        <v>1</v>
      </c>
      <c r="Y305" s="124">
        <f>SUM($H304:Y304)*Y302</f>
        <v>1</v>
      </c>
      <c r="Z305" s="124">
        <f>SUM($H304:Z304)*Z302</f>
        <v>1</v>
      </c>
      <c r="AA305" s="124">
        <f>SUM($H304:AA304)*AA302</f>
        <v>2</v>
      </c>
      <c r="AB305" s="124">
        <f>SUM($H304:AB304)*AB302</f>
        <v>2</v>
      </c>
      <c r="AC305" s="124">
        <f>SUM($H304:AC304)*AC302</f>
        <v>2</v>
      </c>
      <c r="AD305" s="124">
        <f>SUM($H304:AD304)*AD302</f>
        <v>2</v>
      </c>
      <c r="AE305" s="124">
        <f>SUM($H304:AE304)*AE302</f>
        <v>2</v>
      </c>
      <c r="AF305" s="124">
        <f>SUM($H304:AF304)*AF302</f>
        <v>2</v>
      </c>
      <c r="AG305" s="124">
        <f>SUM($H304:AG304)*AG302</f>
        <v>2</v>
      </c>
      <c r="AH305" s="124">
        <f>SUM($H304:AH304)*AH302</f>
        <v>2</v>
      </c>
      <c r="AI305" s="124">
        <f>SUM($H304:AI304)*AI302</f>
        <v>2</v>
      </c>
      <c r="AJ305" s="124">
        <f>SUM($H304:AJ304)*AJ302</f>
        <v>2</v>
      </c>
      <c r="AK305" s="124">
        <f>SUM($H304:AK304)*AK302</f>
        <v>2</v>
      </c>
      <c r="AL305" s="124">
        <f>SUM($H304:AL304)*AL302</f>
        <v>2</v>
      </c>
      <c r="AM305" s="124">
        <f>SUM($H304:AM304)*AM302</f>
        <v>3</v>
      </c>
      <c r="AN305" s="124">
        <f>SUM($H304:AN304)*AN302</f>
        <v>3</v>
      </c>
      <c r="AO305" s="124">
        <f>SUM($H304:AO304)*AO302</f>
        <v>3</v>
      </c>
      <c r="AP305" s="124">
        <f>SUM($H304:AP304)*AP302</f>
        <v>3</v>
      </c>
      <c r="AQ305" s="124">
        <f>SUM($H304:AQ304)*AQ302</f>
        <v>3</v>
      </c>
      <c r="AR305" s="124">
        <f>SUM($H304:AR304)*AR302</f>
        <v>3</v>
      </c>
      <c r="AS305" s="124">
        <f>SUM($H304:AS304)*AS302</f>
        <v>3</v>
      </c>
      <c r="AT305" s="124">
        <f>SUM($H304:AT304)*AT302</f>
        <v>3</v>
      </c>
      <c r="AU305" s="124">
        <f>SUM($H304:AU304)*AU302</f>
        <v>3</v>
      </c>
      <c r="AV305" s="124">
        <f>SUM($H304:AV304)*AV302</f>
        <v>3</v>
      </c>
      <c r="AW305" s="124">
        <f>SUM($H304:AW304)*AW302</f>
        <v>3</v>
      </c>
      <c r="AX305" s="124">
        <f>SUM($H304:AX304)*AX302</f>
        <v>3</v>
      </c>
      <c r="AY305" s="124">
        <f>SUM($H304:AY304)*AY302</f>
        <v>4</v>
      </c>
      <c r="AZ305" s="124">
        <f>SUM($H304:AZ304)*AZ302</f>
        <v>4</v>
      </c>
      <c r="BA305" s="124">
        <f>SUM($H304:BA304)*BA302</f>
        <v>4</v>
      </c>
      <c r="BB305" s="124">
        <f>SUM($H304:BB304)*BB302</f>
        <v>4</v>
      </c>
      <c r="BC305" s="124">
        <f>SUM($H304:BC304)*BC302</f>
        <v>4</v>
      </c>
      <c r="BD305" s="124">
        <f>SUM($H304:BD304)*BD302</f>
        <v>4</v>
      </c>
      <c r="BE305" s="124">
        <f>SUM($H304:BE304)*BE302</f>
        <v>4</v>
      </c>
      <c r="BF305" s="124">
        <f>SUM($H304:BF304)*BF302</f>
        <v>4</v>
      </c>
      <c r="BG305" s="124">
        <f>SUM($H304:BG304)*BG302</f>
        <v>4</v>
      </c>
      <c r="BH305" s="124">
        <f>SUM($H304:BH304)*BH302</f>
        <v>4</v>
      </c>
      <c r="BI305" s="124">
        <f>SUM($H304:BI304)*BI302</f>
        <v>4</v>
      </c>
      <c r="BJ305" s="124">
        <f>SUM($H304:BJ304)*BJ302</f>
        <v>4</v>
      </c>
      <c r="BK305" s="124">
        <f>SUM($H304:BK304)*BK302</f>
        <v>5</v>
      </c>
      <c r="BL305" s="124">
        <f>SUM($H304:BL304)*BL302</f>
        <v>5</v>
      </c>
      <c r="BM305" s="124">
        <f>SUM($H304:BM304)*BM302</f>
        <v>5</v>
      </c>
      <c r="BN305" s="124">
        <f>SUM($H304:BN304)*BN302</f>
        <v>5</v>
      </c>
      <c r="BO305" s="124">
        <f>SUM($H304:BO304)*BO302</f>
        <v>5</v>
      </c>
      <c r="BP305" s="124">
        <f>SUM($H304:BP304)*BP302</f>
        <v>5</v>
      </c>
      <c r="BQ305" s="124">
        <f>SUM($H304:BQ304)*BQ302</f>
        <v>0</v>
      </c>
      <c r="BR305" s="124">
        <f>SUM($H304:BR304)*BR302</f>
        <v>0</v>
      </c>
      <c r="BS305" s="124">
        <f>SUM($H304:BS304)*BS302</f>
        <v>0</v>
      </c>
      <c r="BT305" s="124">
        <f>SUM($H304:BT304)*BT302</f>
        <v>0</v>
      </c>
      <c r="BU305" s="124">
        <f>SUM($H304:BU304)*BU302</f>
        <v>0</v>
      </c>
      <c r="BV305" s="124">
        <f>SUM($H304:BV304)*BV302</f>
        <v>0</v>
      </c>
      <c r="BW305" s="124">
        <f>SUM($H304:BW304)*BW302</f>
        <v>0</v>
      </c>
      <c r="BX305" s="124">
        <f>SUM($H304:BX304)*BX302</f>
        <v>0</v>
      </c>
      <c r="BY305" s="124">
        <f>SUM($H304:BY304)*BY302</f>
        <v>0</v>
      </c>
    </row>
    <row r="306" spans="4:77" s="95" customFormat="1" ht="13.5" customHeight="1" x14ac:dyDescent="0.4">
      <c r="F306" s="95" t="s">
        <v>196</v>
      </c>
      <c r="H306" s="125">
        <f t="shared" ref="H306:AM306" si="1274">(1+$F317)^(H305-1)*H302</f>
        <v>0</v>
      </c>
      <c r="I306" s="125">
        <f t="shared" si="1274"/>
        <v>0</v>
      </c>
      <c r="J306" s="125">
        <f t="shared" si="1274"/>
        <v>0</v>
      </c>
      <c r="K306" s="125">
        <f t="shared" si="1274"/>
        <v>0</v>
      </c>
      <c r="L306" s="125">
        <f t="shared" si="1274"/>
        <v>0</v>
      </c>
      <c r="M306" s="125">
        <f t="shared" si="1274"/>
        <v>0</v>
      </c>
      <c r="N306" s="125">
        <f t="shared" si="1274"/>
        <v>0</v>
      </c>
      <c r="O306" s="125">
        <f t="shared" si="1274"/>
        <v>1</v>
      </c>
      <c r="P306" s="125">
        <f t="shared" si="1274"/>
        <v>1</v>
      </c>
      <c r="Q306" s="125">
        <f t="shared" si="1274"/>
        <v>1</v>
      </c>
      <c r="R306" s="125">
        <f t="shared" si="1274"/>
        <v>1</v>
      </c>
      <c r="S306" s="125">
        <f t="shared" si="1274"/>
        <v>1</v>
      </c>
      <c r="T306" s="125">
        <f t="shared" si="1274"/>
        <v>1</v>
      </c>
      <c r="U306" s="125">
        <f t="shared" si="1274"/>
        <v>1</v>
      </c>
      <c r="V306" s="125">
        <f t="shared" si="1274"/>
        <v>1</v>
      </c>
      <c r="W306" s="125">
        <f t="shared" si="1274"/>
        <v>1</v>
      </c>
      <c r="X306" s="125">
        <f t="shared" si="1274"/>
        <v>1</v>
      </c>
      <c r="Y306" s="125">
        <f t="shared" si="1274"/>
        <v>1</v>
      </c>
      <c r="Z306" s="125">
        <f t="shared" si="1274"/>
        <v>1</v>
      </c>
      <c r="AA306" s="125">
        <f t="shared" si="1274"/>
        <v>1.01</v>
      </c>
      <c r="AB306" s="125">
        <f t="shared" si="1274"/>
        <v>1.01</v>
      </c>
      <c r="AC306" s="125">
        <f t="shared" si="1274"/>
        <v>1.01</v>
      </c>
      <c r="AD306" s="125">
        <f t="shared" si="1274"/>
        <v>1.01</v>
      </c>
      <c r="AE306" s="125">
        <f t="shared" si="1274"/>
        <v>1.01</v>
      </c>
      <c r="AF306" s="125">
        <f t="shared" si="1274"/>
        <v>1.01</v>
      </c>
      <c r="AG306" s="125">
        <f t="shared" si="1274"/>
        <v>1.01</v>
      </c>
      <c r="AH306" s="125">
        <f t="shared" si="1274"/>
        <v>1.01</v>
      </c>
      <c r="AI306" s="125">
        <f t="shared" si="1274"/>
        <v>1.01</v>
      </c>
      <c r="AJ306" s="125">
        <f t="shared" si="1274"/>
        <v>1.01</v>
      </c>
      <c r="AK306" s="125">
        <f t="shared" si="1274"/>
        <v>1.01</v>
      </c>
      <c r="AL306" s="125">
        <f t="shared" si="1274"/>
        <v>1.01</v>
      </c>
      <c r="AM306" s="125">
        <f t="shared" si="1274"/>
        <v>1.0201</v>
      </c>
      <c r="AN306" s="125">
        <f t="shared" ref="AN306:BS306" si="1275">(1+$F317)^(AN305-1)*AN302</f>
        <v>1.0201</v>
      </c>
      <c r="AO306" s="125">
        <f t="shared" si="1275"/>
        <v>1.0201</v>
      </c>
      <c r="AP306" s="125">
        <f t="shared" si="1275"/>
        <v>1.0201</v>
      </c>
      <c r="AQ306" s="125">
        <f t="shared" si="1275"/>
        <v>1.0201</v>
      </c>
      <c r="AR306" s="125">
        <f t="shared" si="1275"/>
        <v>1.0201</v>
      </c>
      <c r="AS306" s="125">
        <f t="shared" si="1275"/>
        <v>1.0201</v>
      </c>
      <c r="AT306" s="125">
        <f t="shared" si="1275"/>
        <v>1.0201</v>
      </c>
      <c r="AU306" s="125">
        <f t="shared" si="1275"/>
        <v>1.0201</v>
      </c>
      <c r="AV306" s="125">
        <f t="shared" si="1275"/>
        <v>1.0201</v>
      </c>
      <c r="AW306" s="125">
        <f t="shared" si="1275"/>
        <v>1.0201</v>
      </c>
      <c r="AX306" s="125">
        <f t="shared" si="1275"/>
        <v>1.0201</v>
      </c>
      <c r="AY306" s="125">
        <f t="shared" si="1275"/>
        <v>1.0303009999999999</v>
      </c>
      <c r="AZ306" s="125">
        <f t="shared" si="1275"/>
        <v>1.0303009999999999</v>
      </c>
      <c r="BA306" s="125">
        <f t="shared" si="1275"/>
        <v>1.0303009999999999</v>
      </c>
      <c r="BB306" s="125">
        <f t="shared" si="1275"/>
        <v>1.0303009999999999</v>
      </c>
      <c r="BC306" s="125">
        <f t="shared" si="1275"/>
        <v>1.0303009999999999</v>
      </c>
      <c r="BD306" s="125">
        <f t="shared" si="1275"/>
        <v>1.0303009999999999</v>
      </c>
      <c r="BE306" s="125">
        <f t="shared" si="1275"/>
        <v>1.0303009999999999</v>
      </c>
      <c r="BF306" s="125">
        <f t="shared" si="1275"/>
        <v>1.0303009999999999</v>
      </c>
      <c r="BG306" s="125">
        <f t="shared" si="1275"/>
        <v>1.0303009999999999</v>
      </c>
      <c r="BH306" s="125">
        <f t="shared" si="1275"/>
        <v>1.0303009999999999</v>
      </c>
      <c r="BI306" s="125">
        <f t="shared" si="1275"/>
        <v>1.0303009999999999</v>
      </c>
      <c r="BJ306" s="125">
        <f t="shared" si="1275"/>
        <v>1.0303009999999999</v>
      </c>
      <c r="BK306" s="125">
        <f t="shared" si="1275"/>
        <v>1.04060401</v>
      </c>
      <c r="BL306" s="125">
        <f t="shared" si="1275"/>
        <v>1.04060401</v>
      </c>
      <c r="BM306" s="125">
        <f t="shared" si="1275"/>
        <v>1.04060401</v>
      </c>
      <c r="BN306" s="125">
        <f t="shared" si="1275"/>
        <v>1.04060401</v>
      </c>
      <c r="BO306" s="125">
        <f t="shared" si="1275"/>
        <v>1.04060401</v>
      </c>
      <c r="BP306" s="125">
        <f t="shared" si="1275"/>
        <v>1.04060401</v>
      </c>
      <c r="BQ306" s="125">
        <f t="shared" si="1275"/>
        <v>0</v>
      </c>
      <c r="BR306" s="125">
        <f t="shared" si="1275"/>
        <v>0</v>
      </c>
      <c r="BS306" s="125">
        <f t="shared" si="1275"/>
        <v>0</v>
      </c>
      <c r="BT306" s="125">
        <f t="shared" ref="BT306:CY306" si="1276">(1+$F317)^(BT305-1)*BT302</f>
        <v>0</v>
      </c>
      <c r="BU306" s="125">
        <f t="shared" si="1276"/>
        <v>0</v>
      </c>
      <c r="BV306" s="125">
        <f t="shared" si="1276"/>
        <v>0</v>
      </c>
      <c r="BW306" s="125">
        <f t="shared" si="1276"/>
        <v>0</v>
      </c>
      <c r="BX306" s="125">
        <f t="shared" si="1276"/>
        <v>0</v>
      </c>
      <c r="BY306" s="125">
        <f t="shared" si="1276"/>
        <v>0</v>
      </c>
    </row>
    <row r="307" spans="4:77" s="95" customFormat="1" ht="13.5" customHeight="1" x14ac:dyDescent="0.4">
      <c r="F307" s="95" t="s">
        <v>197</v>
      </c>
      <c r="H307" s="125">
        <f t="shared" ref="H307:AM307" si="1277">(1+F$70)^(H305-1)*H302</f>
        <v>0</v>
      </c>
      <c r="I307" s="125">
        <f t="shared" si="1277"/>
        <v>0</v>
      </c>
      <c r="J307" s="125">
        <f t="shared" si="1277"/>
        <v>0</v>
      </c>
      <c r="K307" s="125">
        <f t="shared" si="1277"/>
        <v>0</v>
      </c>
      <c r="L307" s="125">
        <f t="shared" si="1277"/>
        <v>0</v>
      </c>
      <c r="M307" s="125">
        <f t="shared" si="1277"/>
        <v>0</v>
      </c>
      <c r="N307" s="125">
        <f t="shared" si="1277"/>
        <v>0</v>
      </c>
      <c r="O307" s="125">
        <f t="shared" si="1277"/>
        <v>1</v>
      </c>
      <c r="P307" s="125">
        <f t="shared" si="1277"/>
        <v>1</v>
      </c>
      <c r="Q307" s="125">
        <f t="shared" si="1277"/>
        <v>1</v>
      </c>
      <c r="R307" s="125">
        <f t="shared" si="1277"/>
        <v>1</v>
      </c>
      <c r="S307" s="125">
        <f t="shared" si="1277"/>
        <v>1</v>
      </c>
      <c r="T307" s="125">
        <f t="shared" si="1277"/>
        <v>1</v>
      </c>
      <c r="U307" s="125">
        <f t="shared" si="1277"/>
        <v>1</v>
      </c>
      <c r="V307" s="125">
        <f t="shared" si="1277"/>
        <v>1</v>
      </c>
      <c r="W307" s="125">
        <f t="shared" si="1277"/>
        <v>1</v>
      </c>
      <c r="X307" s="125">
        <f t="shared" si="1277"/>
        <v>1</v>
      </c>
      <c r="Y307" s="125">
        <f t="shared" si="1277"/>
        <v>1</v>
      </c>
      <c r="Z307" s="125">
        <f t="shared" si="1277"/>
        <v>1</v>
      </c>
      <c r="AA307" s="125">
        <f t="shared" si="1277"/>
        <v>1</v>
      </c>
      <c r="AB307" s="125">
        <f t="shared" si="1277"/>
        <v>1</v>
      </c>
      <c r="AC307" s="125">
        <f t="shared" si="1277"/>
        <v>1</v>
      </c>
      <c r="AD307" s="125">
        <f t="shared" si="1277"/>
        <v>1</v>
      </c>
      <c r="AE307" s="125">
        <f t="shared" si="1277"/>
        <v>1</v>
      </c>
      <c r="AF307" s="125">
        <f t="shared" si="1277"/>
        <v>1</v>
      </c>
      <c r="AG307" s="125">
        <f t="shared" si="1277"/>
        <v>1</v>
      </c>
      <c r="AH307" s="125">
        <f t="shared" si="1277"/>
        <v>1</v>
      </c>
      <c r="AI307" s="125">
        <f t="shared" si="1277"/>
        <v>1</v>
      </c>
      <c r="AJ307" s="125">
        <f t="shared" si="1277"/>
        <v>1</v>
      </c>
      <c r="AK307" s="125">
        <f t="shared" si="1277"/>
        <v>1</v>
      </c>
      <c r="AL307" s="125">
        <f t="shared" si="1277"/>
        <v>1</v>
      </c>
      <c r="AM307" s="125">
        <f t="shared" si="1277"/>
        <v>1</v>
      </c>
      <c r="AN307" s="125">
        <f t="shared" ref="AN307:BS307" si="1278">(1+AL$70)^(AN305-1)*AN302</f>
        <v>1</v>
      </c>
      <c r="AO307" s="125">
        <f t="shared" si="1278"/>
        <v>1</v>
      </c>
      <c r="AP307" s="125">
        <f t="shared" si="1278"/>
        <v>1</v>
      </c>
      <c r="AQ307" s="125">
        <f t="shared" si="1278"/>
        <v>1</v>
      </c>
      <c r="AR307" s="125">
        <f t="shared" si="1278"/>
        <v>1</v>
      </c>
      <c r="AS307" s="125">
        <f t="shared" si="1278"/>
        <v>1</v>
      </c>
      <c r="AT307" s="125">
        <f t="shared" si="1278"/>
        <v>1</v>
      </c>
      <c r="AU307" s="125">
        <f t="shared" si="1278"/>
        <v>1</v>
      </c>
      <c r="AV307" s="125">
        <f t="shared" si="1278"/>
        <v>1</v>
      </c>
      <c r="AW307" s="125">
        <f t="shared" si="1278"/>
        <v>1</v>
      </c>
      <c r="AX307" s="125">
        <f t="shared" si="1278"/>
        <v>1</v>
      </c>
      <c r="AY307" s="125">
        <f t="shared" si="1278"/>
        <v>1</v>
      </c>
      <c r="AZ307" s="125">
        <f t="shared" si="1278"/>
        <v>1</v>
      </c>
      <c r="BA307" s="125">
        <f t="shared" si="1278"/>
        <v>1</v>
      </c>
      <c r="BB307" s="125">
        <f t="shared" si="1278"/>
        <v>1</v>
      </c>
      <c r="BC307" s="125">
        <f t="shared" si="1278"/>
        <v>1</v>
      </c>
      <c r="BD307" s="125">
        <f t="shared" si="1278"/>
        <v>1</v>
      </c>
      <c r="BE307" s="125">
        <f t="shared" si="1278"/>
        <v>1</v>
      </c>
      <c r="BF307" s="125">
        <f t="shared" si="1278"/>
        <v>1</v>
      </c>
      <c r="BG307" s="125">
        <f t="shared" si="1278"/>
        <v>1</v>
      </c>
      <c r="BH307" s="125">
        <f t="shared" si="1278"/>
        <v>1</v>
      </c>
      <c r="BI307" s="125">
        <f t="shared" si="1278"/>
        <v>1</v>
      </c>
      <c r="BJ307" s="125">
        <f t="shared" si="1278"/>
        <v>1</v>
      </c>
      <c r="BK307" s="125">
        <f t="shared" si="1278"/>
        <v>1</v>
      </c>
      <c r="BL307" s="125">
        <f t="shared" si="1278"/>
        <v>1</v>
      </c>
      <c r="BM307" s="125">
        <f t="shared" si="1278"/>
        <v>1</v>
      </c>
      <c r="BN307" s="125">
        <f t="shared" si="1278"/>
        <v>1</v>
      </c>
      <c r="BO307" s="125">
        <f t="shared" si="1278"/>
        <v>1</v>
      </c>
      <c r="BP307" s="125">
        <f t="shared" si="1278"/>
        <v>1</v>
      </c>
      <c r="BQ307" s="125">
        <f t="shared" si="1278"/>
        <v>0</v>
      </c>
      <c r="BR307" s="125">
        <f t="shared" si="1278"/>
        <v>0</v>
      </c>
      <c r="BS307" s="125">
        <f t="shared" si="1278"/>
        <v>0</v>
      </c>
      <c r="BT307" s="125">
        <f t="shared" ref="BT307:CY307" si="1279">(1+BR$70)^(BT305-1)*BT302</f>
        <v>0</v>
      </c>
      <c r="BU307" s="125">
        <f t="shared" si="1279"/>
        <v>0</v>
      </c>
      <c r="BV307" s="125">
        <f t="shared" si="1279"/>
        <v>0</v>
      </c>
      <c r="BW307" s="125">
        <f t="shared" si="1279"/>
        <v>0</v>
      </c>
      <c r="BX307" s="125">
        <f t="shared" si="1279"/>
        <v>0</v>
      </c>
      <c r="BY307" s="125">
        <f t="shared" si="1279"/>
        <v>0</v>
      </c>
    </row>
    <row r="308" spans="4:77" s="95" customFormat="1" ht="13.5" customHeight="1" x14ac:dyDescent="0.4">
      <c r="F308" s="95" t="s">
        <v>198</v>
      </c>
      <c r="H308" s="95">
        <f t="shared" ref="H308:AM308" si="1280">(H$14&gt;=$F$61)*(H$14&lt;=$F$64)*1</f>
        <v>0</v>
      </c>
      <c r="I308" s="95">
        <f t="shared" si="1280"/>
        <v>0</v>
      </c>
      <c r="J308" s="95">
        <f t="shared" si="1280"/>
        <v>0</v>
      </c>
      <c r="K308" s="95">
        <f t="shared" si="1280"/>
        <v>0</v>
      </c>
      <c r="L308" s="95">
        <f t="shared" si="1280"/>
        <v>0</v>
      </c>
      <c r="M308" s="95">
        <f t="shared" si="1280"/>
        <v>0</v>
      </c>
      <c r="N308" s="95">
        <f t="shared" si="1280"/>
        <v>0</v>
      </c>
      <c r="O308" s="95">
        <f t="shared" si="1280"/>
        <v>0</v>
      </c>
      <c r="P308" s="95">
        <f t="shared" si="1280"/>
        <v>0</v>
      </c>
      <c r="Q308" s="95">
        <f t="shared" si="1280"/>
        <v>0</v>
      </c>
      <c r="R308" s="95">
        <f t="shared" si="1280"/>
        <v>0</v>
      </c>
      <c r="S308" s="95">
        <f t="shared" si="1280"/>
        <v>0</v>
      </c>
      <c r="T308" s="95">
        <f t="shared" si="1280"/>
        <v>0</v>
      </c>
      <c r="U308" s="95">
        <f t="shared" si="1280"/>
        <v>0</v>
      </c>
      <c r="V308" s="95">
        <f t="shared" si="1280"/>
        <v>0</v>
      </c>
      <c r="W308" s="95">
        <f t="shared" si="1280"/>
        <v>0</v>
      </c>
      <c r="X308" s="95">
        <f t="shared" si="1280"/>
        <v>0</v>
      </c>
      <c r="Y308" s="95">
        <f t="shared" si="1280"/>
        <v>0</v>
      </c>
      <c r="Z308" s="95">
        <f t="shared" si="1280"/>
        <v>0</v>
      </c>
      <c r="AA308" s="95">
        <f t="shared" si="1280"/>
        <v>0</v>
      </c>
      <c r="AB308" s="95">
        <f t="shared" si="1280"/>
        <v>0</v>
      </c>
      <c r="AC308" s="95">
        <f t="shared" si="1280"/>
        <v>0</v>
      </c>
      <c r="AD308" s="95">
        <f t="shared" si="1280"/>
        <v>0</v>
      </c>
      <c r="AE308" s="95">
        <f t="shared" si="1280"/>
        <v>0</v>
      </c>
      <c r="AF308" s="95">
        <f t="shared" si="1280"/>
        <v>0</v>
      </c>
      <c r="AG308" s="95">
        <f t="shared" si="1280"/>
        <v>0</v>
      </c>
      <c r="AH308" s="95">
        <f t="shared" si="1280"/>
        <v>0</v>
      </c>
      <c r="AI308" s="95">
        <f t="shared" si="1280"/>
        <v>0</v>
      </c>
      <c r="AJ308" s="95">
        <f t="shared" si="1280"/>
        <v>0</v>
      </c>
      <c r="AK308" s="95">
        <f t="shared" si="1280"/>
        <v>0</v>
      </c>
      <c r="AL308" s="95">
        <f t="shared" si="1280"/>
        <v>0</v>
      </c>
      <c r="AM308" s="95">
        <f t="shared" si="1280"/>
        <v>1</v>
      </c>
      <c r="AN308" s="95">
        <f t="shared" ref="AN308:BS308" si="1281">(AN$14&gt;=$F$61)*(AN$14&lt;=$F$64)*1</f>
        <v>0</v>
      </c>
      <c r="AO308" s="95">
        <f t="shared" si="1281"/>
        <v>0</v>
      </c>
      <c r="AP308" s="95">
        <f t="shared" si="1281"/>
        <v>0</v>
      </c>
      <c r="AQ308" s="95">
        <f t="shared" si="1281"/>
        <v>0</v>
      </c>
      <c r="AR308" s="95">
        <f t="shared" si="1281"/>
        <v>0</v>
      </c>
      <c r="AS308" s="95">
        <f t="shared" si="1281"/>
        <v>0</v>
      </c>
      <c r="AT308" s="95">
        <f t="shared" si="1281"/>
        <v>0</v>
      </c>
      <c r="AU308" s="95">
        <f t="shared" si="1281"/>
        <v>0</v>
      </c>
      <c r="AV308" s="95">
        <f t="shared" si="1281"/>
        <v>0</v>
      </c>
      <c r="AW308" s="95">
        <f t="shared" si="1281"/>
        <v>0</v>
      </c>
      <c r="AX308" s="95">
        <f t="shared" si="1281"/>
        <v>0</v>
      </c>
      <c r="AY308" s="95">
        <f t="shared" si="1281"/>
        <v>0</v>
      </c>
      <c r="AZ308" s="95">
        <f t="shared" si="1281"/>
        <v>0</v>
      </c>
      <c r="BA308" s="95">
        <f t="shared" si="1281"/>
        <v>0</v>
      </c>
      <c r="BB308" s="95">
        <f t="shared" si="1281"/>
        <v>0</v>
      </c>
      <c r="BC308" s="95">
        <f t="shared" si="1281"/>
        <v>0</v>
      </c>
      <c r="BD308" s="95">
        <f t="shared" si="1281"/>
        <v>0</v>
      </c>
      <c r="BE308" s="95">
        <f t="shared" si="1281"/>
        <v>0</v>
      </c>
      <c r="BF308" s="95">
        <f t="shared" si="1281"/>
        <v>0</v>
      </c>
      <c r="BG308" s="95">
        <f t="shared" si="1281"/>
        <v>0</v>
      </c>
      <c r="BH308" s="95">
        <f t="shared" si="1281"/>
        <v>0</v>
      </c>
      <c r="BI308" s="95">
        <f t="shared" si="1281"/>
        <v>0</v>
      </c>
      <c r="BJ308" s="95">
        <f t="shared" si="1281"/>
        <v>0</v>
      </c>
      <c r="BK308" s="95">
        <f t="shared" si="1281"/>
        <v>0</v>
      </c>
      <c r="BL308" s="95">
        <f t="shared" si="1281"/>
        <v>0</v>
      </c>
      <c r="BM308" s="95">
        <f t="shared" si="1281"/>
        <v>0</v>
      </c>
      <c r="BN308" s="95">
        <f t="shared" si="1281"/>
        <v>0</v>
      </c>
      <c r="BO308" s="95">
        <f t="shared" si="1281"/>
        <v>0</v>
      </c>
      <c r="BP308" s="95">
        <f t="shared" si="1281"/>
        <v>0</v>
      </c>
      <c r="BQ308" s="95">
        <f t="shared" si="1281"/>
        <v>0</v>
      </c>
      <c r="BR308" s="95">
        <f t="shared" si="1281"/>
        <v>0</v>
      </c>
      <c r="BS308" s="95">
        <f t="shared" si="1281"/>
        <v>0</v>
      </c>
      <c r="BT308" s="95">
        <f t="shared" ref="BT308:BY308" si="1282">(BT$14&gt;=$F$61)*(BT$14&lt;=$F$64)*1</f>
        <v>0</v>
      </c>
      <c r="BU308" s="95">
        <f t="shared" si="1282"/>
        <v>0</v>
      </c>
      <c r="BV308" s="95">
        <f t="shared" si="1282"/>
        <v>0</v>
      </c>
      <c r="BW308" s="95">
        <f t="shared" si="1282"/>
        <v>0</v>
      </c>
      <c r="BX308" s="95">
        <f t="shared" si="1282"/>
        <v>0</v>
      </c>
      <c r="BY308" s="95">
        <f t="shared" si="1282"/>
        <v>0</v>
      </c>
    </row>
    <row r="309" spans="4:77" ht="13.5" customHeight="1" x14ac:dyDescent="0.4">
      <c r="E309" s="103" t="s">
        <v>184</v>
      </c>
      <c r="F309" s="104">
        <f>EOMONTH(F280,VLOOKUP(B277,$H$21:$T$25,4)+1)</f>
        <v>45596</v>
      </c>
    </row>
    <row r="310" spans="4:77" ht="13.5" customHeight="1" x14ac:dyDescent="0.4">
      <c r="E310" s="105" t="s">
        <v>185</v>
      </c>
      <c r="F310" s="120">
        <f>VLOOKUP(B277,$H$21:$T$25,7,0)</f>
        <v>25000</v>
      </c>
    </row>
    <row r="311" spans="4:77" ht="13.5" customHeight="1" x14ac:dyDescent="0.4">
      <c r="E311" s="105" t="s">
        <v>186</v>
      </c>
      <c r="F311" s="120">
        <f>VLOOKUP(B277,$H$21:$T$25,5,0)</f>
        <v>1</v>
      </c>
    </row>
    <row r="312" spans="4:77" ht="13.5" customHeight="1" x14ac:dyDescent="0.4">
      <c r="E312" s="105" t="s">
        <v>191</v>
      </c>
      <c r="F312" s="123">
        <f>EOMONTH(F309,F311-1)</f>
        <v>45596</v>
      </c>
    </row>
    <row r="313" spans="4:77" ht="13.5" customHeight="1" x14ac:dyDescent="0.4">
      <c r="E313" s="105" t="s">
        <v>187</v>
      </c>
      <c r="F313" s="120">
        <f>VLOOKUP(B277,$H$21:$T$25,6,0)</f>
        <v>1</v>
      </c>
    </row>
    <row r="314" spans="4:77" ht="13.5" customHeight="1" x14ac:dyDescent="0.4">
      <c r="E314" s="105" t="s">
        <v>72</v>
      </c>
      <c r="F314" s="120">
        <f>VLOOKUP(B277,$H$21:$T$25,3,0)</f>
        <v>4695</v>
      </c>
    </row>
    <row r="315" spans="4:77" ht="13.5" customHeight="1" x14ac:dyDescent="0.4">
      <c r="E315" s="105" t="s">
        <v>188</v>
      </c>
      <c r="F315" s="120">
        <f>VLOOKUP(B277,$H$21:$T$25,8,0)</f>
        <v>2000</v>
      </c>
    </row>
    <row r="316" spans="4:77" ht="13.5" customHeight="1" x14ac:dyDescent="0.4">
      <c r="E316" s="105" t="s">
        <v>76</v>
      </c>
      <c r="F316" s="120">
        <f>VLOOKUP(B277,$H$21:$T$25,11,0)</f>
        <v>704.25</v>
      </c>
    </row>
    <row r="317" spans="4:77" ht="13.5" customHeight="1" x14ac:dyDescent="0.4">
      <c r="E317" s="105" t="s">
        <v>189</v>
      </c>
      <c r="F317" s="121">
        <f>VLOOKUP(B277,$H$21:$T$25,9,0)</f>
        <v>0.01</v>
      </c>
    </row>
    <row r="318" spans="4:77" ht="13.5" customHeight="1" x14ac:dyDescent="0.4">
      <c r="E318" s="109" t="s">
        <v>190</v>
      </c>
      <c r="F318" s="122">
        <f>VLOOKUP(B277,$H$21:$T$25,10,0)</f>
        <v>0.01</v>
      </c>
    </row>
    <row r="319" spans="4:77" ht="13.5" customHeight="1" x14ac:dyDescent="0.4">
      <c r="D319" s="2" t="s">
        <v>162</v>
      </c>
    </row>
    <row r="320" spans="4:77" ht="13.5" customHeight="1" x14ac:dyDescent="0.4">
      <c r="E320" s="46" t="s">
        <v>163</v>
      </c>
      <c r="F320" s="47"/>
      <c r="G320" s="47"/>
      <c r="H320" s="47">
        <f>IF(H308=1,0,H302*$F310*H306)</f>
        <v>0</v>
      </c>
      <c r="I320" s="47">
        <f t="shared" ref="I320:BT320" si="1283">IF(I308=1,0,I302*$F310*I306)</f>
        <v>0</v>
      </c>
      <c r="J320" s="47">
        <f t="shared" si="1283"/>
        <v>0</v>
      </c>
      <c r="K320" s="47">
        <f t="shared" si="1283"/>
        <v>0</v>
      </c>
      <c r="L320" s="47">
        <f t="shared" si="1283"/>
        <v>0</v>
      </c>
      <c r="M320" s="47">
        <f t="shared" si="1283"/>
        <v>0</v>
      </c>
      <c r="N320" s="47">
        <f t="shared" si="1283"/>
        <v>0</v>
      </c>
      <c r="O320" s="47">
        <f t="shared" si="1283"/>
        <v>25000</v>
      </c>
      <c r="P320" s="47">
        <f t="shared" si="1283"/>
        <v>25000</v>
      </c>
      <c r="Q320" s="47">
        <f t="shared" si="1283"/>
        <v>25000</v>
      </c>
      <c r="R320" s="47">
        <f t="shared" si="1283"/>
        <v>25000</v>
      </c>
      <c r="S320" s="47">
        <f t="shared" si="1283"/>
        <v>25000</v>
      </c>
      <c r="T320" s="47">
        <f t="shared" si="1283"/>
        <v>25000</v>
      </c>
      <c r="U320" s="47">
        <f t="shared" si="1283"/>
        <v>25000</v>
      </c>
      <c r="V320" s="47">
        <f t="shared" si="1283"/>
        <v>25000</v>
      </c>
      <c r="W320" s="47">
        <f t="shared" si="1283"/>
        <v>25000</v>
      </c>
      <c r="X320" s="47">
        <f t="shared" si="1283"/>
        <v>25000</v>
      </c>
      <c r="Y320" s="47">
        <f t="shared" si="1283"/>
        <v>25000</v>
      </c>
      <c r="Z320" s="47">
        <f t="shared" si="1283"/>
        <v>25000</v>
      </c>
      <c r="AA320" s="47">
        <f t="shared" si="1283"/>
        <v>25250</v>
      </c>
      <c r="AB320" s="47">
        <f t="shared" si="1283"/>
        <v>25250</v>
      </c>
      <c r="AC320" s="47">
        <f t="shared" si="1283"/>
        <v>25250</v>
      </c>
      <c r="AD320" s="47">
        <f t="shared" si="1283"/>
        <v>25250</v>
      </c>
      <c r="AE320" s="47">
        <f t="shared" si="1283"/>
        <v>25250</v>
      </c>
      <c r="AF320" s="47">
        <f t="shared" si="1283"/>
        <v>25250</v>
      </c>
      <c r="AG320" s="47">
        <f t="shared" si="1283"/>
        <v>25250</v>
      </c>
      <c r="AH320" s="47">
        <f t="shared" si="1283"/>
        <v>25250</v>
      </c>
      <c r="AI320" s="47">
        <f t="shared" si="1283"/>
        <v>25250</v>
      </c>
      <c r="AJ320" s="47">
        <f t="shared" si="1283"/>
        <v>25250</v>
      </c>
      <c r="AK320" s="47">
        <f t="shared" si="1283"/>
        <v>25250</v>
      </c>
      <c r="AL320" s="47">
        <f t="shared" si="1283"/>
        <v>25250</v>
      </c>
      <c r="AM320" s="47">
        <f t="shared" si="1283"/>
        <v>0</v>
      </c>
      <c r="AN320" s="47">
        <f t="shared" si="1283"/>
        <v>25502.5</v>
      </c>
      <c r="AO320" s="47">
        <f t="shared" si="1283"/>
        <v>25502.5</v>
      </c>
      <c r="AP320" s="47">
        <f t="shared" si="1283"/>
        <v>25502.5</v>
      </c>
      <c r="AQ320" s="47">
        <f t="shared" si="1283"/>
        <v>25502.5</v>
      </c>
      <c r="AR320" s="47">
        <f t="shared" si="1283"/>
        <v>25502.5</v>
      </c>
      <c r="AS320" s="47">
        <f t="shared" si="1283"/>
        <v>25502.5</v>
      </c>
      <c r="AT320" s="47">
        <f t="shared" si="1283"/>
        <v>25502.5</v>
      </c>
      <c r="AU320" s="47">
        <f t="shared" si="1283"/>
        <v>25502.5</v>
      </c>
      <c r="AV320" s="47">
        <f t="shared" si="1283"/>
        <v>25502.5</v>
      </c>
      <c r="AW320" s="47">
        <f t="shared" si="1283"/>
        <v>25502.5</v>
      </c>
      <c r="AX320" s="47">
        <f t="shared" si="1283"/>
        <v>25502.5</v>
      </c>
      <c r="AY320" s="47">
        <f t="shared" si="1283"/>
        <v>25757.524999999998</v>
      </c>
      <c r="AZ320" s="47">
        <f t="shared" si="1283"/>
        <v>25757.524999999998</v>
      </c>
      <c r="BA320" s="47">
        <f t="shared" si="1283"/>
        <v>25757.524999999998</v>
      </c>
      <c r="BB320" s="47">
        <f t="shared" si="1283"/>
        <v>25757.524999999998</v>
      </c>
      <c r="BC320" s="47">
        <f t="shared" si="1283"/>
        <v>25757.524999999998</v>
      </c>
      <c r="BD320" s="47">
        <f t="shared" si="1283"/>
        <v>25757.524999999998</v>
      </c>
      <c r="BE320" s="47">
        <f t="shared" si="1283"/>
        <v>25757.524999999998</v>
      </c>
      <c r="BF320" s="47">
        <f t="shared" si="1283"/>
        <v>25757.524999999998</v>
      </c>
      <c r="BG320" s="47">
        <f t="shared" si="1283"/>
        <v>25757.524999999998</v>
      </c>
      <c r="BH320" s="47">
        <f t="shared" si="1283"/>
        <v>25757.524999999998</v>
      </c>
      <c r="BI320" s="47">
        <f t="shared" si="1283"/>
        <v>25757.524999999998</v>
      </c>
      <c r="BJ320" s="47">
        <f t="shared" si="1283"/>
        <v>25757.524999999998</v>
      </c>
      <c r="BK320" s="47">
        <f t="shared" si="1283"/>
        <v>26015.10025</v>
      </c>
      <c r="BL320" s="47">
        <f t="shared" si="1283"/>
        <v>26015.10025</v>
      </c>
      <c r="BM320" s="47">
        <f t="shared" si="1283"/>
        <v>26015.10025</v>
      </c>
      <c r="BN320" s="47">
        <f t="shared" si="1283"/>
        <v>26015.10025</v>
      </c>
      <c r="BO320" s="47">
        <f t="shared" si="1283"/>
        <v>26015.10025</v>
      </c>
      <c r="BP320" s="47">
        <f t="shared" si="1283"/>
        <v>26015.10025</v>
      </c>
      <c r="BQ320" s="47">
        <f t="shared" si="1283"/>
        <v>0</v>
      </c>
      <c r="BR320" s="47">
        <f t="shared" si="1283"/>
        <v>0</v>
      </c>
      <c r="BS320" s="47">
        <f t="shared" si="1283"/>
        <v>0</v>
      </c>
      <c r="BT320" s="47">
        <f t="shared" si="1283"/>
        <v>0</v>
      </c>
      <c r="BU320" s="47">
        <f t="shared" ref="BU320:BY320" si="1284">IF(BU308=1,0,BU302*$F310*BU306)</f>
        <v>0</v>
      </c>
      <c r="BV320" s="47">
        <f t="shared" si="1284"/>
        <v>0</v>
      </c>
      <c r="BW320" s="47">
        <f t="shared" si="1284"/>
        <v>0</v>
      </c>
      <c r="BX320" s="47">
        <f t="shared" si="1284"/>
        <v>0</v>
      </c>
      <c r="BY320" s="47">
        <f t="shared" si="1284"/>
        <v>0</v>
      </c>
    </row>
    <row r="321" spans="3:77" ht="13.5" customHeight="1" x14ac:dyDescent="0.4">
      <c r="E321" s="44" t="s">
        <v>164</v>
      </c>
      <c r="F321" s="45"/>
      <c r="G321" s="45"/>
      <c r="H321" s="45">
        <f>H320*((12-$F$65)/12)</f>
        <v>0</v>
      </c>
      <c r="I321" s="45">
        <f t="shared" ref="I321" si="1285">I320*((12-$F$65)/12)</f>
        <v>0</v>
      </c>
      <c r="J321" s="45">
        <f t="shared" ref="J321" si="1286">J320*((12-$F$65)/12)</f>
        <v>0</v>
      </c>
      <c r="K321" s="45">
        <f t="shared" ref="K321" si="1287">K320*((12-$F$65)/12)</f>
        <v>0</v>
      </c>
      <c r="L321" s="45">
        <f t="shared" ref="L321" si="1288">L320*((12-$F$65)/12)</f>
        <v>0</v>
      </c>
      <c r="M321" s="45">
        <f t="shared" ref="M321" si="1289">M320*((12-$F$65)/12)</f>
        <v>0</v>
      </c>
      <c r="N321" s="45">
        <f t="shared" ref="N321" si="1290">N320*((12-$F$65)/12)</f>
        <v>0</v>
      </c>
      <c r="O321" s="45">
        <f t="shared" ref="O321" si="1291">O320*((12-$F$65)/12)</f>
        <v>22916.666666666664</v>
      </c>
      <c r="P321" s="45">
        <f t="shared" ref="P321" si="1292">P320*((12-$F$65)/12)</f>
        <v>22916.666666666664</v>
      </c>
      <c r="Q321" s="45">
        <f t="shared" ref="Q321" si="1293">Q320*((12-$F$65)/12)</f>
        <v>22916.666666666664</v>
      </c>
      <c r="R321" s="45">
        <f t="shared" ref="R321" si="1294">R320*((12-$F$65)/12)</f>
        <v>22916.666666666664</v>
      </c>
      <c r="S321" s="45">
        <f t="shared" ref="S321" si="1295">S320*((12-$F$65)/12)</f>
        <v>22916.666666666664</v>
      </c>
      <c r="T321" s="45">
        <f t="shared" ref="T321" si="1296">T320*((12-$F$65)/12)</f>
        <v>22916.666666666664</v>
      </c>
      <c r="U321" s="45">
        <f t="shared" ref="U321" si="1297">U320*((12-$F$65)/12)</f>
        <v>22916.666666666664</v>
      </c>
      <c r="V321" s="45">
        <f t="shared" ref="V321" si="1298">V320*((12-$F$65)/12)</f>
        <v>22916.666666666664</v>
      </c>
      <c r="W321" s="45">
        <f t="shared" ref="W321" si="1299">W320*((12-$F$65)/12)</f>
        <v>22916.666666666664</v>
      </c>
      <c r="X321" s="45">
        <f t="shared" ref="X321" si="1300">X320*((12-$F$65)/12)</f>
        <v>22916.666666666664</v>
      </c>
      <c r="Y321" s="45">
        <f t="shared" ref="Y321" si="1301">Y320*((12-$F$65)/12)</f>
        <v>22916.666666666664</v>
      </c>
      <c r="Z321" s="45">
        <f t="shared" ref="Z321" si="1302">Z320*((12-$F$65)/12)</f>
        <v>22916.666666666664</v>
      </c>
      <c r="AA321" s="45">
        <f t="shared" ref="AA321" si="1303">AA320*((12-$F$65)/12)</f>
        <v>23145.833333333332</v>
      </c>
      <c r="AB321" s="45">
        <f t="shared" ref="AB321" si="1304">AB320*((12-$F$65)/12)</f>
        <v>23145.833333333332</v>
      </c>
      <c r="AC321" s="45">
        <f t="shared" ref="AC321" si="1305">AC320*((12-$F$65)/12)</f>
        <v>23145.833333333332</v>
      </c>
      <c r="AD321" s="45">
        <f t="shared" ref="AD321" si="1306">AD320*((12-$F$65)/12)</f>
        <v>23145.833333333332</v>
      </c>
      <c r="AE321" s="45">
        <f t="shared" ref="AE321" si="1307">AE320*((12-$F$65)/12)</f>
        <v>23145.833333333332</v>
      </c>
      <c r="AF321" s="45">
        <f t="shared" ref="AF321" si="1308">AF320*((12-$F$65)/12)</f>
        <v>23145.833333333332</v>
      </c>
      <c r="AG321" s="45">
        <f t="shared" ref="AG321" si="1309">AG320*((12-$F$65)/12)</f>
        <v>23145.833333333332</v>
      </c>
      <c r="AH321" s="45">
        <f t="shared" ref="AH321" si="1310">AH320*((12-$F$65)/12)</f>
        <v>23145.833333333332</v>
      </c>
      <c r="AI321" s="45">
        <f t="shared" ref="AI321" si="1311">AI320*((12-$F$65)/12)</f>
        <v>23145.833333333332</v>
      </c>
      <c r="AJ321" s="45">
        <f t="shared" ref="AJ321" si="1312">AJ320*((12-$F$65)/12)</f>
        <v>23145.833333333332</v>
      </c>
      <c r="AK321" s="45">
        <f t="shared" ref="AK321" si="1313">AK320*((12-$F$65)/12)</f>
        <v>23145.833333333332</v>
      </c>
      <c r="AL321" s="45">
        <f t="shared" ref="AL321" si="1314">AL320*((12-$F$65)/12)</f>
        <v>23145.833333333332</v>
      </c>
      <c r="AM321" s="45">
        <f t="shared" ref="AM321" si="1315">AM320*((12-$F$65)/12)</f>
        <v>0</v>
      </c>
      <c r="AN321" s="45">
        <f t="shared" ref="AN321" si="1316">AN320*((12-$F$65)/12)</f>
        <v>23377.291666666664</v>
      </c>
      <c r="AO321" s="45">
        <f t="shared" ref="AO321" si="1317">AO320*((12-$F$65)/12)</f>
        <v>23377.291666666664</v>
      </c>
      <c r="AP321" s="45">
        <f t="shared" ref="AP321" si="1318">AP320*((12-$F$65)/12)</f>
        <v>23377.291666666664</v>
      </c>
      <c r="AQ321" s="45">
        <f t="shared" ref="AQ321" si="1319">AQ320*((12-$F$65)/12)</f>
        <v>23377.291666666664</v>
      </c>
      <c r="AR321" s="45">
        <f t="shared" ref="AR321" si="1320">AR320*((12-$F$65)/12)</f>
        <v>23377.291666666664</v>
      </c>
      <c r="AS321" s="45">
        <f t="shared" ref="AS321" si="1321">AS320*((12-$F$65)/12)</f>
        <v>23377.291666666664</v>
      </c>
      <c r="AT321" s="45">
        <f t="shared" ref="AT321" si="1322">AT320*((12-$F$65)/12)</f>
        <v>23377.291666666664</v>
      </c>
      <c r="AU321" s="45">
        <f t="shared" ref="AU321" si="1323">AU320*((12-$F$65)/12)</f>
        <v>23377.291666666664</v>
      </c>
      <c r="AV321" s="45">
        <f t="shared" ref="AV321" si="1324">AV320*((12-$F$65)/12)</f>
        <v>23377.291666666664</v>
      </c>
      <c r="AW321" s="45">
        <f t="shared" ref="AW321" si="1325">AW320*((12-$F$65)/12)</f>
        <v>23377.291666666664</v>
      </c>
      <c r="AX321" s="45">
        <f t="shared" ref="AX321" si="1326">AX320*((12-$F$65)/12)</f>
        <v>23377.291666666664</v>
      </c>
      <c r="AY321" s="45">
        <f t="shared" ref="AY321" si="1327">AY320*((12-$F$65)/12)</f>
        <v>23611.064583333329</v>
      </c>
      <c r="AZ321" s="45">
        <f t="shared" ref="AZ321" si="1328">AZ320*((12-$F$65)/12)</f>
        <v>23611.064583333329</v>
      </c>
      <c r="BA321" s="45">
        <f t="shared" ref="BA321" si="1329">BA320*((12-$F$65)/12)</f>
        <v>23611.064583333329</v>
      </c>
      <c r="BB321" s="45">
        <f t="shared" ref="BB321" si="1330">BB320*((12-$F$65)/12)</f>
        <v>23611.064583333329</v>
      </c>
      <c r="BC321" s="45">
        <f t="shared" ref="BC321" si="1331">BC320*((12-$F$65)/12)</f>
        <v>23611.064583333329</v>
      </c>
      <c r="BD321" s="45">
        <f t="shared" ref="BD321" si="1332">BD320*((12-$F$65)/12)</f>
        <v>23611.064583333329</v>
      </c>
      <c r="BE321" s="45">
        <f t="shared" ref="BE321" si="1333">BE320*((12-$F$65)/12)</f>
        <v>23611.064583333329</v>
      </c>
      <c r="BF321" s="45">
        <f t="shared" ref="BF321" si="1334">BF320*((12-$F$65)/12)</f>
        <v>23611.064583333329</v>
      </c>
      <c r="BG321" s="45">
        <f t="shared" ref="BG321" si="1335">BG320*((12-$F$65)/12)</f>
        <v>23611.064583333329</v>
      </c>
      <c r="BH321" s="45">
        <f t="shared" ref="BH321" si="1336">BH320*((12-$F$65)/12)</f>
        <v>23611.064583333329</v>
      </c>
      <c r="BI321" s="45">
        <f t="shared" ref="BI321" si="1337">BI320*((12-$F$65)/12)</f>
        <v>23611.064583333329</v>
      </c>
      <c r="BJ321" s="45">
        <f t="shared" ref="BJ321" si="1338">BJ320*((12-$F$65)/12)</f>
        <v>23611.064583333329</v>
      </c>
      <c r="BK321" s="45">
        <f t="shared" ref="BK321" si="1339">BK320*((12-$F$65)/12)</f>
        <v>23847.175229166663</v>
      </c>
      <c r="BL321" s="45">
        <f t="shared" ref="BL321" si="1340">BL320*((12-$F$65)/12)</f>
        <v>23847.175229166663</v>
      </c>
      <c r="BM321" s="45">
        <f t="shared" ref="BM321" si="1341">BM320*((12-$F$65)/12)</f>
        <v>23847.175229166663</v>
      </c>
      <c r="BN321" s="45">
        <f t="shared" ref="BN321" si="1342">BN320*((12-$F$65)/12)</f>
        <v>23847.175229166663</v>
      </c>
      <c r="BO321" s="45">
        <f t="shared" ref="BO321" si="1343">BO320*((12-$F$65)/12)</f>
        <v>23847.175229166663</v>
      </c>
      <c r="BP321" s="45">
        <f t="shared" ref="BP321" si="1344">BP320*((12-$F$65)/12)</f>
        <v>23847.175229166663</v>
      </c>
      <c r="BQ321" s="45">
        <f t="shared" ref="BQ321" si="1345">BQ320*((12-$F$65)/12)</f>
        <v>0</v>
      </c>
      <c r="BR321" s="45">
        <f t="shared" ref="BR321" si="1346">BR320*((12-$F$65)/12)</f>
        <v>0</v>
      </c>
      <c r="BS321" s="45">
        <f t="shared" ref="BS321" si="1347">BS320*((12-$F$65)/12)</f>
        <v>0</v>
      </c>
      <c r="BT321" s="45">
        <f t="shared" ref="BT321" si="1348">BT320*((12-$F$65)/12)</f>
        <v>0</v>
      </c>
      <c r="BU321" s="45">
        <f t="shared" ref="BU321" si="1349">BU320*((12-$F$65)/12)</f>
        <v>0</v>
      </c>
      <c r="BV321" s="45">
        <f t="shared" ref="BV321" si="1350">BV320*((12-$F$65)/12)</f>
        <v>0</v>
      </c>
      <c r="BW321" s="45">
        <f t="shared" ref="BW321" si="1351">BW320*((12-$F$65)/12)</f>
        <v>0</v>
      </c>
      <c r="BX321" s="45">
        <f t="shared" ref="BX321" si="1352">BX320*((12-$F$65)/12)</f>
        <v>0</v>
      </c>
      <c r="BY321" s="45">
        <f t="shared" ref="BY321" si="1353">BY320*((12-$F$65)/12)</f>
        <v>0</v>
      </c>
    </row>
    <row r="322" spans="3:77" ht="13.5" customHeight="1" x14ac:dyDescent="0.4">
      <c r="D322" s="111" t="s">
        <v>165</v>
      </c>
      <c r="E322" s="111"/>
      <c r="F322" s="111"/>
      <c r="G322" s="111"/>
      <c r="H322" s="111">
        <f t="shared" ref="H322:AM322" si="1354">H321*$F314/unit</f>
        <v>0</v>
      </c>
      <c r="I322" s="111">
        <f t="shared" si="1354"/>
        <v>0</v>
      </c>
      <c r="J322" s="111">
        <f t="shared" si="1354"/>
        <v>0</v>
      </c>
      <c r="K322" s="111">
        <f t="shared" si="1354"/>
        <v>0</v>
      </c>
      <c r="L322" s="111">
        <f t="shared" si="1354"/>
        <v>0</v>
      </c>
      <c r="M322" s="111">
        <f t="shared" si="1354"/>
        <v>0</v>
      </c>
      <c r="N322" s="111">
        <f t="shared" si="1354"/>
        <v>0</v>
      </c>
      <c r="O322" s="111">
        <f t="shared" si="1354"/>
        <v>107.59374999999999</v>
      </c>
      <c r="P322" s="111">
        <f t="shared" si="1354"/>
        <v>107.59374999999999</v>
      </c>
      <c r="Q322" s="111">
        <f t="shared" si="1354"/>
        <v>107.59374999999999</v>
      </c>
      <c r="R322" s="111">
        <f t="shared" si="1354"/>
        <v>107.59374999999999</v>
      </c>
      <c r="S322" s="111">
        <f t="shared" si="1354"/>
        <v>107.59374999999999</v>
      </c>
      <c r="T322" s="111">
        <f t="shared" si="1354"/>
        <v>107.59374999999999</v>
      </c>
      <c r="U322" s="111">
        <f t="shared" si="1354"/>
        <v>107.59374999999999</v>
      </c>
      <c r="V322" s="111">
        <f t="shared" si="1354"/>
        <v>107.59374999999999</v>
      </c>
      <c r="W322" s="111">
        <f t="shared" si="1354"/>
        <v>107.59374999999999</v>
      </c>
      <c r="X322" s="111">
        <f t="shared" si="1354"/>
        <v>107.59374999999999</v>
      </c>
      <c r="Y322" s="111">
        <f t="shared" si="1354"/>
        <v>107.59374999999999</v>
      </c>
      <c r="Z322" s="111">
        <f t="shared" si="1354"/>
        <v>107.59374999999999</v>
      </c>
      <c r="AA322" s="111">
        <f t="shared" si="1354"/>
        <v>108.66968749999999</v>
      </c>
      <c r="AB322" s="111">
        <f t="shared" si="1354"/>
        <v>108.66968749999999</v>
      </c>
      <c r="AC322" s="111">
        <f t="shared" si="1354"/>
        <v>108.66968749999999</v>
      </c>
      <c r="AD322" s="111">
        <f t="shared" si="1354"/>
        <v>108.66968749999999</v>
      </c>
      <c r="AE322" s="111">
        <f t="shared" si="1354"/>
        <v>108.66968749999999</v>
      </c>
      <c r="AF322" s="111">
        <f t="shared" si="1354"/>
        <v>108.66968749999999</v>
      </c>
      <c r="AG322" s="111">
        <f t="shared" si="1354"/>
        <v>108.66968749999999</v>
      </c>
      <c r="AH322" s="111">
        <f t="shared" si="1354"/>
        <v>108.66968749999999</v>
      </c>
      <c r="AI322" s="111">
        <f t="shared" si="1354"/>
        <v>108.66968749999999</v>
      </c>
      <c r="AJ322" s="111">
        <f t="shared" si="1354"/>
        <v>108.66968749999999</v>
      </c>
      <c r="AK322" s="111">
        <f t="shared" si="1354"/>
        <v>108.66968749999999</v>
      </c>
      <c r="AL322" s="111">
        <f t="shared" si="1354"/>
        <v>108.66968749999999</v>
      </c>
      <c r="AM322" s="111">
        <f t="shared" si="1354"/>
        <v>0</v>
      </c>
      <c r="AN322" s="111">
        <f t="shared" ref="AN322:BS322" si="1355">AN321*$F314/unit</f>
        <v>109.75638437499998</v>
      </c>
      <c r="AO322" s="111">
        <f t="shared" si="1355"/>
        <v>109.75638437499998</v>
      </c>
      <c r="AP322" s="111">
        <f t="shared" si="1355"/>
        <v>109.75638437499998</v>
      </c>
      <c r="AQ322" s="111">
        <f t="shared" si="1355"/>
        <v>109.75638437499998</v>
      </c>
      <c r="AR322" s="111">
        <f t="shared" si="1355"/>
        <v>109.75638437499998</v>
      </c>
      <c r="AS322" s="111">
        <f t="shared" si="1355"/>
        <v>109.75638437499998</v>
      </c>
      <c r="AT322" s="111">
        <f t="shared" si="1355"/>
        <v>109.75638437499998</v>
      </c>
      <c r="AU322" s="111">
        <f t="shared" si="1355"/>
        <v>109.75638437499998</v>
      </c>
      <c r="AV322" s="111">
        <f t="shared" si="1355"/>
        <v>109.75638437499998</v>
      </c>
      <c r="AW322" s="111">
        <f t="shared" si="1355"/>
        <v>109.75638437499998</v>
      </c>
      <c r="AX322" s="111">
        <f t="shared" si="1355"/>
        <v>109.75638437499998</v>
      </c>
      <c r="AY322" s="111">
        <f t="shared" si="1355"/>
        <v>110.85394821874999</v>
      </c>
      <c r="AZ322" s="111">
        <f t="shared" si="1355"/>
        <v>110.85394821874999</v>
      </c>
      <c r="BA322" s="111">
        <f t="shared" si="1355"/>
        <v>110.85394821874999</v>
      </c>
      <c r="BB322" s="111">
        <f t="shared" si="1355"/>
        <v>110.85394821874999</v>
      </c>
      <c r="BC322" s="111">
        <f t="shared" si="1355"/>
        <v>110.85394821874999</v>
      </c>
      <c r="BD322" s="111">
        <f t="shared" si="1355"/>
        <v>110.85394821874999</v>
      </c>
      <c r="BE322" s="111">
        <f t="shared" si="1355"/>
        <v>110.85394821874999</v>
      </c>
      <c r="BF322" s="111">
        <f t="shared" si="1355"/>
        <v>110.85394821874999</v>
      </c>
      <c r="BG322" s="111">
        <f t="shared" si="1355"/>
        <v>110.85394821874999</v>
      </c>
      <c r="BH322" s="111">
        <f t="shared" si="1355"/>
        <v>110.85394821874999</v>
      </c>
      <c r="BI322" s="111">
        <f t="shared" si="1355"/>
        <v>110.85394821874999</v>
      </c>
      <c r="BJ322" s="111">
        <f t="shared" si="1355"/>
        <v>110.85394821874999</v>
      </c>
      <c r="BK322" s="111">
        <f t="shared" si="1355"/>
        <v>111.96248770093747</v>
      </c>
      <c r="BL322" s="111">
        <f t="shared" si="1355"/>
        <v>111.96248770093747</v>
      </c>
      <c r="BM322" s="111">
        <f t="shared" si="1355"/>
        <v>111.96248770093747</v>
      </c>
      <c r="BN322" s="111">
        <f t="shared" si="1355"/>
        <v>111.96248770093747</v>
      </c>
      <c r="BO322" s="111">
        <f t="shared" si="1355"/>
        <v>111.96248770093747</v>
      </c>
      <c r="BP322" s="111">
        <f t="shared" si="1355"/>
        <v>111.96248770093747</v>
      </c>
      <c r="BQ322" s="111">
        <f t="shared" si="1355"/>
        <v>0</v>
      </c>
      <c r="BR322" s="111">
        <f t="shared" si="1355"/>
        <v>0</v>
      </c>
      <c r="BS322" s="111">
        <f t="shared" si="1355"/>
        <v>0</v>
      </c>
      <c r="BT322" s="111">
        <f t="shared" ref="BT322:CY322" si="1356">BT321*$F314/unit</f>
        <v>0</v>
      </c>
      <c r="BU322" s="111">
        <f t="shared" si="1356"/>
        <v>0</v>
      </c>
      <c r="BV322" s="111">
        <f t="shared" si="1356"/>
        <v>0</v>
      </c>
      <c r="BW322" s="111">
        <f t="shared" si="1356"/>
        <v>0</v>
      </c>
      <c r="BX322" s="111">
        <f t="shared" si="1356"/>
        <v>0</v>
      </c>
      <c r="BY322" s="111">
        <f t="shared" si="1356"/>
        <v>0</v>
      </c>
    </row>
    <row r="324" spans="3:77" ht="13.5" customHeight="1" x14ac:dyDescent="0.4">
      <c r="D324" s="2" t="s">
        <v>166</v>
      </c>
    </row>
    <row r="325" spans="3:77" ht="13.5" customHeight="1" x14ac:dyDescent="0.4">
      <c r="E325" s="112" t="s">
        <v>167</v>
      </c>
      <c r="F325" s="49"/>
      <c r="G325" s="49"/>
      <c r="H325" s="49">
        <f>$F315*H307*H302</f>
        <v>0</v>
      </c>
      <c r="I325" s="49">
        <f t="shared" ref="I325:BT325" si="1357">$F315*I307*I302</f>
        <v>0</v>
      </c>
      <c r="J325" s="49">
        <f t="shared" si="1357"/>
        <v>0</v>
      </c>
      <c r="K325" s="49">
        <f t="shared" si="1357"/>
        <v>0</v>
      </c>
      <c r="L325" s="49">
        <f t="shared" si="1357"/>
        <v>0</v>
      </c>
      <c r="M325" s="49">
        <f t="shared" si="1357"/>
        <v>0</v>
      </c>
      <c r="N325" s="49">
        <f t="shared" si="1357"/>
        <v>0</v>
      </c>
      <c r="O325" s="49">
        <f t="shared" si="1357"/>
        <v>2000</v>
      </c>
      <c r="P325" s="49">
        <f t="shared" si="1357"/>
        <v>2000</v>
      </c>
      <c r="Q325" s="49">
        <f t="shared" si="1357"/>
        <v>2000</v>
      </c>
      <c r="R325" s="49">
        <f t="shared" si="1357"/>
        <v>2000</v>
      </c>
      <c r="S325" s="49">
        <f t="shared" si="1357"/>
        <v>2000</v>
      </c>
      <c r="T325" s="49">
        <f t="shared" si="1357"/>
        <v>2000</v>
      </c>
      <c r="U325" s="49">
        <f t="shared" si="1357"/>
        <v>2000</v>
      </c>
      <c r="V325" s="49">
        <f t="shared" si="1357"/>
        <v>2000</v>
      </c>
      <c r="W325" s="49">
        <f t="shared" si="1357"/>
        <v>2000</v>
      </c>
      <c r="X325" s="49">
        <f t="shared" si="1357"/>
        <v>2000</v>
      </c>
      <c r="Y325" s="49">
        <f t="shared" si="1357"/>
        <v>2000</v>
      </c>
      <c r="Z325" s="49">
        <f t="shared" si="1357"/>
        <v>2000</v>
      </c>
      <c r="AA325" s="49">
        <f t="shared" si="1357"/>
        <v>2000</v>
      </c>
      <c r="AB325" s="49">
        <f t="shared" si="1357"/>
        <v>2000</v>
      </c>
      <c r="AC325" s="49">
        <f t="shared" si="1357"/>
        <v>2000</v>
      </c>
      <c r="AD325" s="49">
        <f t="shared" si="1357"/>
        <v>2000</v>
      </c>
      <c r="AE325" s="49">
        <f t="shared" si="1357"/>
        <v>2000</v>
      </c>
      <c r="AF325" s="49">
        <f t="shared" si="1357"/>
        <v>2000</v>
      </c>
      <c r="AG325" s="49">
        <f t="shared" si="1357"/>
        <v>2000</v>
      </c>
      <c r="AH325" s="49">
        <f t="shared" si="1357"/>
        <v>2000</v>
      </c>
      <c r="AI325" s="49">
        <f t="shared" si="1357"/>
        <v>2000</v>
      </c>
      <c r="AJ325" s="49">
        <f t="shared" si="1357"/>
        <v>2000</v>
      </c>
      <c r="AK325" s="49">
        <f t="shared" si="1357"/>
        <v>2000</v>
      </c>
      <c r="AL325" s="49">
        <f t="shared" si="1357"/>
        <v>2000</v>
      </c>
      <c r="AM325" s="49">
        <f t="shared" si="1357"/>
        <v>2000</v>
      </c>
      <c r="AN325" s="49">
        <f t="shared" si="1357"/>
        <v>2000</v>
      </c>
      <c r="AO325" s="49">
        <f t="shared" si="1357"/>
        <v>2000</v>
      </c>
      <c r="AP325" s="49">
        <f t="shared" si="1357"/>
        <v>2000</v>
      </c>
      <c r="AQ325" s="49">
        <f t="shared" si="1357"/>
        <v>2000</v>
      </c>
      <c r="AR325" s="49">
        <f t="shared" si="1357"/>
        <v>2000</v>
      </c>
      <c r="AS325" s="49">
        <f t="shared" si="1357"/>
        <v>2000</v>
      </c>
      <c r="AT325" s="49">
        <f t="shared" si="1357"/>
        <v>2000</v>
      </c>
      <c r="AU325" s="49">
        <f t="shared" si="1357"/>
        <v>2000</v>
      </c>
      <c r="AV325" s="49">
        <f t="shared" si="1357"/>
        <v>2000</v>
      </c>
      <c r="AW325" s="49">
        <f t="shared" si="1357"/>
        <v>2000</v>
      </c>
      <c r="AX325" s="49">
        <f t="shared" si="1357"/>
        <v>2000</v>
      </c>
      <c r="AY325" s="49">
        <f t="shared" si="1357"/>
        <v>2000</v>
      </c>
      <c r="AZ325" s="49">
        <f t="shared" si="1357"/>
        <v>2000</v>
      </c>
      <c r="BA325" s="49">
        <f t="shared" si="1357"/>
        <v>2000</v>
      </c>
      <c r="BB325" s="49">
        <f t="shared" si="1357"/>
        <v>2000</v>
      </c>
      <c r="BC325" s="49">
        <f t="shared" si="1357"/>
        <v>2000</v>
      </c>
      <c r="BD325" s="49">
        <f t="shared" si="1357"/>
        <v>2000</v>
      </c>
      <c r="BE325" s="49">
        <f t="shared" si="1357"/>
        <v>2000</v>
      </c>
      <c r="BF325" s="49">
        <f t="shared" si="1357"/>
        <v>2000</v>
      </c>
      <c r="BG325" s="49">
        <f t="shared" si="1357"/>
        <v>2000</v>
      </c>
      <c r="BH325" s="49">
        <f t="shared" si="1357"/>
        <v>2000</v>
      </c>
      <c r="BI325" s="49">
        <f t="shared" si="1357"/>
        <v>2000</v>
      </c>
      <c r="BJ325" s="49">
        <f t="shared" si="1357"/>
        <v>2000</v>
      </c>
      <c r="BK325" s="49">
        <f t="shared" si="1357"/>
        <v>2000</v>
      </c>
      <c r="BL325" s="49">
        <f t="shared" si="1357"/>
        <v>2000</v>
      </c>
      <c r="BM325" s="49">
        <f t="shared" si="1357"/>
        <v>2000</v>
      </c>
      <c r="BN325" s="49">
        <f t="shared" si="1357"/>
        <v>2000</v>
      </c>
      <c r="BO325" s="49">
        <f t="shared" si="1357"/>
        <v>2000</v>
      </c>
      <c r="BP325" s="49">
        <f t="shared" si="1357"/>
        <v>2000</v>
      </c>
      <c r="BQ325" s="49">
        <f t="shared" si="1357"/>
        <v>0</v>
      </c>
      <c r="BR325" s="49">
        <f t="shared" si="1357"/>
        <v>0</v>
      </c>
      <c r="BS325" s="49">
        <f t="shared" si="1357"/>
        <v>0</v>
      </c>
      <c r="BT325" s="49">
        <f t="shared" si="1357"/>
        <v>0</v>
      </c>
      <c r="BU325" s="49">
        <f t="shared" ref="BU325:BY325" si="1358">$F315*BU307*BU302</f>
        <v>0</v>
      </c>
      <c r="BV325" s="49">
        <f t="shared" si="1358"/>
        <v>0</v>
      </c>
      <c r="BW325" s="49">
        <f t="shared" si="1358"/>
        <v>0</v>
      </c>
      <c r="BX325" s="49">
        <f t="shared" si="1358"/>
        <v>0</v>
      </c>
      <c r="BY325" s="49">
        <f t="shared" si="1358"/>
        <v>0</v>
      </c>
    </row>
    <row r="326" spans="3:77" ht="13.5" customHeight="1" x14ac:dyDescent="0.4">
      <c r="D326" s="111" t="s">
        <v>168</v>
      </c>
      <c r="E326" s="111"/>
      <c r="F326" s="111"/>
      <c r="G326" s="111"/>
      <c r="H326" s="111">
        <f t="shared" ref="H326:AM326" si="1359">H325*$F314/unit</f>
        <v>0</v>
      </c>
      <c r="I326" s="111">
        <f t="shared" si="1359"/>
        <v>0</v>
      </c>
      <c r="J326" s="111">
        <f t="shared" si="1359"/>
        <v>0</v>
      </c>
      <c r="K326" s="111">
        <f t="shared" si="1359"/>
        <v>0</v>
      </c>
      <c r="L326" s="111">
        <f t="shared" si="1359"/>
        <v>0</v>
      </c>
      <c r="M326" s="111">
        <f t="shared" si="1359"/>
        <v>0</v>
      </c>
      <c r="N326" s="111">
        <f t="shared" si="1359"/>
        <v>0</v>
      </c>
      <c r="O326" s="111">
        <f t="shared" si="1359"/>
        <v>9.39</v>
      </c>
      <c r="P326" s="111">
        <f t="shared" si="1359"/>
        <v>9.39</v>
      </c>
      <c r="Q326" s="111">
        <f t="shared" si="1359"/>
        <v>9.39</v>
      </c>
      <c r="R326" s="111">
        <f t="shared" si="1359"/>
        <v>9.39</v>
      </c>
      <c r="S326" s="111">
        <f t="shared" si="1359"/>
        <v>9.39</v>
      </c>
      <c r="T326" s="111">
        <f t="shared" si="1359"/>
        <v>9.39</v>
      </c>
      <c r="U326" s="111">
        <f t="shared" si="1359"/>
        <v>9.39</v>
      </c>
      <c r="V326" s="111">
        <f t="shared" si="1359"/>
        <v>9.39</v>
      </c>
      <c r="W326" s="111">
        <f t="shared" si="1359"/>
        <v>9.39</v>
      </c>
      <c r="X326" s="111">
        <f t="shared" si="1359"/>
        <v>9.39</v>
      </c>
      <c r="Y326" s="111">
        <f t="shared" si="1359"/>
        <v>9.39</v>
      </c>
      <c r="Z326" s="111">
        <f t="shared" si="1359"/>
        <v>9.39</v>
      </c>
      <c r="AA326" s="111">
        <f t="shared" si="1359"/>
        <v>9.39</v>
      </c>
      <c r="AB326" s="111">
        <f t="shared" si="1359"/>
        <v>9.39</v>
      </c>
      <c r="AC326" s="111">
        <f t="shared" si="1359"/>
        <v>9.39</v>
      </c>
      <c r="AD326" s="111">
        <f t="shared" si="1359"/>
        <v>9.39</v>
      </c>
      <c r="AE326" s="111">
        <f t="shared" si="1359"/>
        <v>9.39</v>
      </c>
      <c r="AF326" s="111">
        <f t="shared" si="1359"/>
        <v>9.39</v>
      </c>
      <c r="AG326" s="111">
        <f t="shared" si="1359"/>
        <v>9.39</v>
      </c>
      <c r="AH326" s="111">
        <f t="shared" si="1359"/>
        <v>9.39</v>
      </c>
      <c r="AI326" s="111">
        <f t="shared" si="1359"/>
        <v>9.39</v>
      </c>
      <c r="AJ326" s="111">
        <f t="shared" si="1359"/>
        <v>9.39</v>
      </c>
      <c r="AK326" s="111">
        <f t="shared" si="1359"/>
        <v>9.39</v>
      </c>
      <c r="AL326" s="111">
        <f t="shared" si="1359"/>
        <v>9.39</v>
      </c>
      <c r="AM326" s="111">
        <f t="shared" si="1359"/>
        <v>9.39</v>
      </c>
      <c r="AN326" s="111">
        <f t="shared" ref="AN326:BS326" si="1360">AN325*$F314/unit</f>
        <v>9.39</v>
      </c>
      <c r="AO326" s="111">
        <f t="shared" si="1360"/>
        <v>9.39</v>
      </c>
      <c r="AP326" s="111">
        <f t="shared" si="1360"/>
        <v>9.39</v>
      </c>
      <c r="AQ326" s="111">
        <f t="shared" si="1360"/>
        <v>9.39</v>
      </c>
      <c r="AR326" s="111">
        <f t="shared" si="1360"/>
        <v>9.39</v>
      </c>
      <c r="AS326" s="111">
        <f t="shared" si="1360"/>
        <v>9.39</v>
      </c>
      <c r="AT326" s="111">
        <f t="shared" si="1360"/>
        <v>9.39</v>
      </c>
      <c r="AU326" s="111">
        <f t="shared" si="1360"/>
        <v>9.39</v>
      </c>
      <c r="AV326" s="111">
        <f t="shared" si="1360"/>
        <v>9.39</v>
      </c>
      <c r="AW326" s="111">
        <f t="shared" si="1360"/>
        <v>9.39</v>
      </c>
      <c r="AX326" s="111">
        <f t="shared" si="1360"/>
        <v>9.39</v>
      </c>
      <c r="AY326" s="111">
        <f t="shared" si="1360"/>
        <v>9.39</v>
      </c>
      <c r="AZ326" s="111">
        <f t="shared" si="1360"/>
        <v>9.39</v>
      </c>
      <c r="BA326" s="111">
        <f t="shared" si="1360"/>
        <v>9.39</v>
      </c>
      <c r="BB326" s="111">
        <f t="shared" si="1360"/>
        <v>9.39</v>
      </c>
      <c r="BC326" s="111">
        <f t="shared" si="1360"/>
        <v>9.39</v>
      </c>
      <c r="BD326" s="111">
        <f t="shared" si="1360"/>
        <v>9.39</v>
      </c>
      <c r="BE326" s="111">
        <f t="shared" si="1360"/>
        <v>9.39</v>
      </c>
      <c r="BF326" s="111">
        <f t="shared" si="1360"/>
        <v>9.39</v>
      </c>
      <c r="BG326" s="111">
        <f t="shared" si="1360"/>
        <v>9.39</v>
      </c>
      <c r="BH326" s="111">
        <f t="shared" si="1360"/>
        <v>9.39</v>
      </c>
      <c r="BI326" s="111">
        <f t="shared" si="1360"/>
        <v>9.39</v>
      </c>
      <c r="BJ326" s="111">
        <f t="shared" si="1360"/>
        <v>9.39</v>
      </c>
      <c r="BK326" s="111">
        <f t="shared" si="1360"/>
        <v>9.39</v>
      </c>
      <c r="BL326" s="111">
        <f t="shared" si="1360"/>
        <v>9.39</v>
      </c>
      <c r="BM326" s="111">
        <f t="shared" si="1360"/>
        <v>9.39</v>
      </c>
      <c r="BN326" s="111">
        <f t="shared" si="1360"/>
        <v>9.39</v>
      </c>
      <c r="BO326" s="111">
        <f t="shared" si="1360"/>
        <v>9.39</v>
      </c>
      <c r="BP326" s="111">
        <f t="shared" si="1360"/>
        <v>9.39</v>
      </c>
      <c r="BQ326" s="111">
        <f t="shared" si="1360"/>
        <v>0</v>
      </c>
      <c r="BR326" s="111">
        <f t="shared" si="1360"/>
        <v>0</v>
      </c>
      <c r="BS326" s="111">
        <f t="shared" si="1360"/>
        <v>0</v>
      </c>
      <c r="BT326" s="111">
        <f t="shared" ref="BT326:CY326" si="1361">BT325*$F314/unit</f>
        <v>0</v>
      </c>
      <c r="BU326" s="111">
        <f t="shared" si="1361"/>
        <v>0</v>
      </c>
      <c r="BV326" s="111">
        <f t="shared" si="1361"/>
        <v>0</v>
      </c>
      <c r="BW326" s="111">
        <f t="shared" si="1361"/>
        <v>0</v>
      </c>
      <c r="BX326" s="111">
        <f t="shared" si="1361"/>
        <v>0</v>
      </c>
      <c r="BY326" s="111">
        <f t="shared" si="1361"/>
        <v>0</v>
      </c>
    </row>
    <row r="328" spans="3:77" ht="13.5" customHeight="1" x14ac:dyDescent="0.4">
      <c r="D328" s="2" t="s">
        <v>169</v>
      </c>
    </row>
    <row r="329" spans="3:77" ht="13.5" customHeight="1" x14ac:dyDescent="0.4">
      <c r="E329" s="2" t="s">
        <v>170</v>
      </c>
      <c r="H329" s="2">
        <v>0</v>
      </c>
      <c r="I329" s="2">
        <f>H332</f>
        <v>0</v>
      </c>
      <c r="J329" s="2">
        <f t="shared" ref="J329" si="1362">I332</f>
        <v>0</v>
      </c>
      <c r="K329" s="2">
        <f t="shared" ref="K329" si="1363">J332</f>
        <v>0</v>
      </c>
      <c r="L329" s="2">
        <f t="shared" ref="L329" si="1364">K332</f>
        <v>0</v>
      </c>
      <c r="M329" s="2">
        <f t="shared" ref="M329" si="1365">L332</f>
        <v>0</v>
      </c>
      <c r="N329" s="2">
        <f t="shared" ref="N329" si="1366">M332</f>
        <v>0</v>
      </c>
      <c r="O329" s="2">
        <f t="shared" ref="O329" si="1367">N332</f>
        <v>0</v>
      </c>
      <c r="P329" s="2">
        <f t="shared" ref="P329" si="1368">O332</f>
        <v>704.25</v>
      </c>
      <c r="Q329" s="2">
        <f t="shared" ref="Q329" si="1369">P332</f>
        <v>704.25</v>
      </c>
      <c r="R329" s="2">
        <f t="shared" ref="R329" si="1370">Q332</f>
        <v>704.25</v>
      </c>
      <c r="S329" s="2">
        <f t="shared" ref="S329" si="1371">R332</f>
        <v>704.25</v>
      </c>
      <c r="T329" s="2">
        <f t="shared" ref="T329" si="1372">S332</f>
        <v>704.25</v>
      </c>
      <c r="U329" s="2">
        <f t="shared" ref="U329" si="1373">T332</f>
        <v>704.25</v>
      </c>
      <c r="V329" s="2">
        <f t="shared" ref="V329" si="1374">U332</f>
        <v>704.25</v>
      </c>
      <c r="W329" s="2">
        <f t="shared" ref="W329" si="1375">V332</f>
        <v>704.25</v>
      </c>
      <c r="X329" s="2">
        <f t="shared" ref="X329" si="1376">W332</f>
        <v>704.25</v>
      </c>
      <c r="Y329" s="2">
        <f t="shared" ref="Y329" si="1377">X332</f>
        <v>704.25</v>
      </c>
      <c r="Z329" s="2">
        <f t="shared" ref="Z329" si="1378">Y332</f>
        <v>704.25</v>
      </c>
      <c r="AA329" s="2">
        <f t="shared" ref="AA329" si="1379">Z332</f>
        <v>704.25</v>
      </c>
      <c r="AB329" s="2">
        <f t="shared" ref="AB329" si="1380">AA332</f>
        <v>704.25</v>
      </c>
      <c r="AC329" s="2">
        <f t="shared" ref="AC329" si="1381">AB332</f>
        <v>704.25</v>
      </c>
      <c r="AD329" s="2">
        <f t="shared" ref="AD329" si="1382">AC332</f>
        <v>704.25</v>
      </c>
      <c r="AE329" s="2">
        <f t="shared" ref="AE329" si="1383">AD332</f>
        <v>704.25</v>
      </c>
      <c r="AF329" s="2">
        <f t="shared" ref="AF329" si="1384">AE332</f>
        <v>704.25</v>
      </c>
      <c r="AG329" s="2">
        <f t="shared" ref="AG329" si="1385">AF332</f>
        <v>704.25</v>
      </c>
      <c r="AH329" s="2">
        <f t="shared" ref="AH329" si="1386">AG332</f>
        <v>704.25</v>
      </c>
      <c r="AI329" s="2">
        <f t="shared" ref="AI329" si="1387">AH332</f>
        <v>704.25</v>
      </c>
      <c r="AJ329" s="2">
        <f t="shared" ref="AJ329" si="1388">AI332</f>
        <v>704.25</v>
      </c>
      <c r="AK329" s="2">
        <f t="shared" ref="AK329" si="1389">AJ332</f>
        <v>704.25</v>
      </c>
      <c r="AL329" s="2">
        <f t="shared" ref="AL329" si="1390">AK332</f>
        <v>704.25</v>
      </c>
      <c r="AM329" s="2">
        <f t="shared" ref="AM329" si="1391">AL332</f>
        <v>704.25</v>
      </c>
      <c r="AN329" s="2">
        <f t="shared" ref="AN329" si="1392">AM332</f>
        <v>704.25</v>
      </c>
      <c r="AO329" s="2">
        <f t="shared" ref="AO329" si="1393">AN332</f>
        <v>704.25</v>
      </c>
      <c r="AP329" s="2">
        <f t="shared" ref="AP329" si="1394">AO332</f>
        <v>704.25</v>
      </c>
      <c r="AQ329" s="2">
        <f t="shared" ref="AQ329" si="1395">AP332</f>
        <v>704.25</v>
      </c>
      <c r="AR329" s="2">
        <f t="shared" ref="AR329" si="1396">AQ332</f>
        <v>704.25</v>
      </c>
      <c r="AS329" s="2">
        <f t="shared" ref="AS329" si="1397">AR332</f>
        <v>704.25</v>
      </c>
      <c r="AT329" s="2">
        <f t="shared" ref="AT329" si="1398">AS332</f>
        <v>704.25</v>
      </c>
      <c r="AU329" s="2">
        <f t="shared" ref="AU329" si="1399">AT332</f>
        <v>704.25</v>
      </c>
      <c r="AV329" s="2">
        <f t="shared" ref="AV329" si="1400">AU332</f>
        <v>704.25</v>
      </c>
      <c r="AW329" s="2">
        <f t="shared" ref="AW329" si="1401">AV332</f>
        <v>704.25</v>
      </c>
      <c r="AX329" s="2">
        <f t="shared" ref="AX329" si="1402">AW332</f>
        <v>704.25</v>
      </c>
      <c r="AY329" s="2">
        <f t="shared" ref="AY329" si="1403">AX332</f>
        <v>704.25</v>
      </c>
      <c r="AZ329" s="2">
        <f t="shared" ref="AZ329" si="1404">AY332</f>
        <v>704.25</v>
      </c>
      <c r="BA329" s="2">
        <f t="shared" ref="BA329" si="1405">AZ332</f>
        <v>704.25</v>
      </c>
      <c r="BB329" s="2">
        <f t="shared" ref="BB329" si="1406">BA332</f>
        <v>704.25</v>
      </c>
      <c r="BC329" s="2">
        <f t="shared" ref="BC329" si="1407">BB332</f>
        <v>704.25</v>
      </c>
      <c r="BD329" s="2">
        <f t="shared" ref="BD329" si="1408">BC332</f>
        <v>704.25</v>
      </c>
      <c r="BE329" s="2">
        <f t="shared" ref="BE329" si="1409">BD332</f>
        <v>704.25</v>
      </c>
      <c r="BF329" s="2">
        <f t="shared" ref="BF329" si="1410">BE332</f>
        <v>704.25</v>
      </c>
      <c r="BG329" s="2">
        <f t="shared" ref="BG329" si="1411">BF332</f>
        <v>704.25</v>
      </c>
      <c r="BH329" s="2">
        <f t="shared" ref="BH329" si="1412">BG332</f>
        <v>704.25</v>
      </c>
      <c r="BI329" s="2">
        <f t="shared" ref="BI329" si="1413">BH332</f>
        <v>704.25</v>
      </c>
      <c r="BJ329" s="2">
        <f t="shared" ref="BJ329" si="1414">BI332</f>
        <v>704.25</v>
      </c>
      <c r="BK329" s="2">
        <f t="shared" ref="BK329" si="1415">BJ332</f>
        <v>704.25</v>
      </c>
      <c r="BL329" s="2">
        <f t="shared" ref="BL329" si="1416">BK332</f>
        <v>704.25</v>
      </c>
      <c r="BM329" s="2">
        <f t="shared" ref="BM329" si="1417">BL332</f>
        <v>704.25</v>
      </c>
      <c r="BN329" s="2">
        <f t="shared" ref="BN329" si="1418">BM332</f>
        <v>704.25</v>
      </c>
      <c r="BO329" s="2">
        <f t="shared" ref="BO329" si="1419">BN332</f>
        <v>704.25</v>
      </c>
      <c r="BP329" s="2">
        <f t="shared" ref="BP329" si="1420">BO332</f>
        <v>704.25</v>
      </c>
      <c r="BQ329" s="2">
        <f t="shared" ref="BQ329" si="1421">BP332</f>
        <v>0</v>
      </c>
      <c r="BR329" s="2">
        <f t="shared" ref="BR329" si="1422">BQ332</f>
        <v>0</v>
      </c>
      <c r="BS329" s="2">
        <f t="shared" ref="BS329" si="1423">BR332</f>
        <v>0</v>
      </c>
      <c r="BT329" s="2">
        <f t="shared" ref="BT329" si="1424">BS332</f>
        <v>0</v>
      </c>
      <c r="BU329" s="2">
        <f t="shared" ref="BU329" si="1425">BT332</f>
        <v>0</v>
      </c>
      <c r="BV329" s="2">
        <f t="shared" ref="BV329" si="1426">BU332</f>
        <v>0</v>
      </c>
      <c r="BW329" s="2">
        <f t="shared" ref="BW329" si="1427">BV332</f>
        <v>0</v>
      </c>
      <c r="BX329" s="2">
        <f t="shared" ref="BX329" si="1428">BW332</f>
        <v>0</v>
      </c>
      <c r="BY329" s="2">
        <f t="shared" ref="BY329" si="1429">BX332</f>
        <v>0</v>
      </c>
    </row>
    <row r="330" spans="3:77" ht="13.5" customHeight="1" x14ac:dyDescent="0.4">
      <c r="E330" s="2" t="s">
        <v>171</v>
      </c>
      <c r="H330" s="2">
        <f>(H$14=$F309)*$F316</f>
        <v>0</v>
      </c>
      <c r="I330" s="2">
        <f t="shared" ref="I330:BT330" si="1430">(I$14=$F309)*$F316</f>
        <v>0</v>
      </c>
      <c r="J330" s="2">
        <f t="shared" si="1430"/>
        <v>0</v>
      </c>
      <c r="K330" s="2">
        <f t="shared" si="1430"/>
        <v>0</v>
      </c>
      <c r="L330" s="2">
        <f t="shared" si="1430"/>
        <v>0</v>
      </c>
      <c r="M330" s="2">
        <f t="shared" si="1430"/>
        <v>0</v>
      </c>
      <c r="N330" s="2">
        <f t="shared" si="1430"/>
        <v>0</v>
      </c>
      <c r="O330" s="2">
        <f t="shared" si="1430"/>
        <v>704.25</v>
      </c>
      <c r="P330" s="2">
        <f t="shared" si="1430"/>
        <v>0</v>
      </c>
      <c r="Q330" s="2">
        <f t="shared" si="1430"/>
        <v>0</v>
      </c>
      <c r="R330" s="2">
        <f t="shared" si="1430"/>
        <v>0</v>
      </c>
      <c r="S330" s="2">
        <f t="shared" si="1430"/>
        <v>0</v>
      </c>
      <c r="T330" s="2">
        <f t="shared" si="1430"/>
        <v>0</v>
      </c>
      <c r="U330" s="2">
        <f t="shared" si="1430"/>
        <v>0</v>
      </c>
      <c r="V330" s="2">
        <f t="shared" si="1430"/>
        <v>0</v>
      </c>
      <c r="W330" s="2">
        <f t="shared" si="1430"/>
        <v>0</v>
      </c>
      <c r="X330" s="2">
        <f t="shared" si="1430"/>
        <v>0</v>
      </c>
      <c r="Y330" s="2">
        <f t="shared" si="1430"/>
        <v>0</v>
      </c>
      <c r="Z330" s="2">
        <f t="shared" si="1430"/>
        <v>0</v>
      </c>
      <c r="AA330" s="2">
        <f t="shared" si="1430"/>
        <v>0</v>
      </c>
      <c r="AB330" s="2">
        <f t="shared" si="1430"/>
        <v>0</v>
      </c>
      <c r="AC330" s="2">
        <f t="shared" si="1430"/>
        <v>0</v>
      </c>
      <c r="AD330" s="2">
        <f t="shared" si="1430"/>
        <v>0</v>
      </c>
      <c r="AE330" s="2">
        <f t="shared" si="1430"/>
        <v>0</v>
      </c>
      <c r="AF330" s="2">
        <f t="shared" si="1430"/>
        <v>0</v>
      </c>
      <c r="AG330" s="2">
        <f t="shared" si="1430"/>
        <v>0</v>
      </c>
      <c r="AH330" s="2">
        <f t="shared" si="1430"/>
        <v>0</v>
      </c>
      <c r="AI330" s="2">
        <f t="shared" si="1430"/>
        <v>0</v>
      </c>
      <c r="AJ330" s="2">
        <f t="shared" si="1430"/>
        <v>0</v>
      </c>
      <c r="AK330" s="2">
        <f t="shared" si="1430"/>
        <v>0</v>
      </c>
      <c r="AL330" s="2">
        <f t="shared" si="1430"/>
        <v>0</v>
      </c>
      <c r="AM330" s="2">
        <f t="shared" si="1430"/>
        <v>0</v>
      </c>
      <c r="AN330" s="2">
        <f t="shared" si="1430"/>
        <v>0</v>
      </c>
      <c r="AO330" s="2">
        <f t="shared" si="1430"/>
        <v>0</v>
      </c>
      <c r="AP330" s="2">
        <f t="shared" si="1430"/>
        <v>0</v>
      </c>
      <c r="AQ330" s="2">
        <f t="shared" si="1430"/>
        <v>0</v>
      </c>
      <c r="AR330" s="2">
        <f t="shared" si="1430"/>
        <v>0</v>
      </c>
      <c r="AS330" s="2">
        <f t="shared" si="1430"/>
        <v>0</v>
      </c>
      <c r="AT330" s="2">
        <f t="shared" si="1430"/>
        <v>0</v>
      </c>
      <c r="AU330" s="2">
        <f t="shared" si="1430"/>
        <v>0</v>
      </c>
      <c r="AV330" s="2">
        <f t="shared" si="1430"/>
        <v>0</v>
      </c>
      <c r="AW330" s="2">
        <f t="shared" si="1430"/>
        <v>0</v>
      </c>
      <c r="AX330" s="2">
        <f t="shared" si="1430"/>
        <v>0</v>
      </c>
      <c r="AY330" s="2">
        <f t="shared" si="1430"/>
        <v>0</v>
      </c>
      <c r="AZ330" s="2">
        <f t="shared" si="1430"/>
        <v>0</v>
      </c>
      <c r="BA330" s="2">
        <f t="shared" si="1430"/>
        <v>0</v>
      </c>
      <c r="BB330" s="2">
        <f t="shared" si="1430"/>
        <v>0</v>
      </c>
      <c r="BC330" s="2">
        <f t="shared" si="1430"/>
        <v>0</v>
      </c>
      <c r="BD330" s="2">
        <f t="shared" si="1430"/>
        <v>0</v>
      </c>
      <c r="BE330" s="2">
        <f t="shared" si="1430"/>
        <v>0</v>
      </c>
      <c r="BF330" s="2">
        <f t="shared" si="1430"/>
        <v>0</v>
      </c>
      <c r="BG330" s="2">
        <f t="shared" si="1430"/>
        <v>0</v>
      </c>
      <c r="BH330" s="2">
        <f t="shared" si="1430"/>
        <v>0</v>
      </c>
      <c r="BI330" s="2">
        <f t="shared" si="1430"/>
        <v>0</v>
      </c>
      <c r="BJ330" s="2">
        <f t="shared" si="1430"/>
        <v>0</v>
      </c>
      <c r="BK330" s="2">
        <f t="shared" si="1430"/>
        <v>0</v>
      </c>
      <c r="BL330" s="2">
        <f t="shared" si="1430"/>
        <v>0</v>
      </c>
      <c r="BM330" s="2">
        <f t="shared" si="1430"/>
        <v>0</v>
      </c>
      <c r="BN330" s="2">
        <f t="shared" si="1430"/>
        <v>0</v>
      </c>
      <c r="BO330" s="2">
        <f t="shared" si="1430"/>
        <v>0</v>
      </c>
      <c r="BP330" s="2">
        <f t="shared" si="1430"/>
        <v>0</v>
      </c>
      <c r="BQ330" s="2">
        <f t="shared" si="1430"/>
        <v>0</v>
      </c>
      <c r="BR330" s="2">
        <f t="shared" si="1430"/>
        <v>0</v>
      </c>
      <c r="BS330" s="2">
        <f t="shared" si="1430"/>
        <v>0</v>
      </c>
      <c r="BT330" s="2">
        <f t="shared" si="1430"/>
        <v>0</v>
      </c>
      <c r="BU330" s="2">
        <f t="shared" ref="BU330:BY330" si="1431">(BU$14=$F309)*$F316</f>
        <v>0</v>
      </c>
      <c r="BV330" s="2">
        <f t="shared" si="1431"/>
        <v>0</v>
      </c>
      <c r="BW330" s="2">
        <f t="shared" si="1431"/>
        <v>0</v>
      </c>
      <c r="BX330" s="2">
        <f t="shared" si="1431"/>
        <v>0</v>
      </c>
      <c r="BY330" s="2">
        <f t="shared" si="1431"/>
        <v>0</v>
      </c>
    </row>
    <row r="331" spans="3:77" ht="13.5" customHeight="1" x14ac:dyDescent="0.4">
      <c r="E331" s="45" t="s">
        <v>172</v>
      </c>
      <c r="F331" s="45"/>
      <c r="G331" s="45"/>
      <c r="H331" s="45">
        <f t="shared" ref="H331:AM331" si="1432">(H$14=exit)*$F316*-1</f>
        <v>0</v>
      </c>
      <c r="I331" s="45">
        <f t="shared" si="1432"/>
        <v>0</v>
      </c>
      <c r="J331" s="45">
        <f t="shared" si="1432"/>
        <v>0</v>
      </c>
      <c r="K331" s="45">
        <f t="shared" si="1432"/>
        <v>0</v>
      </c>
      <c r="L331" s="45">
        <f t="shared" si="1432"/>
        <v>0</v>
      </c>
      <c r="M331" s="45">
        <f t="shared" si="1432"/>
        <v>0</v>
      </c>
      <c r="N331" s="45">
        <f t="shared" si="1432"/>
        <v>0</v>
      </c>
      <c r="O331" s="45">
        <f t="shared" si="1432"/>
        <v>0</v>
      </c>
      <c r="P331" s="45">
        <f t="shared" si="1432"/>
        <v>0</v>
      </c>
      <c r="Q331" s="45">
        <f t="shared" si="1432"/>
        <v>0</v>
      </c>
      <c r="R331" s="45">
        <f t="shared" si="1432"/>
        <v>0</v>
      </c>
      <c r="S331" s="45">
        <f t="shared" si="1432"/>
        <v>0</v>
      </c>
      <c r="T331" s="45">
        <f t="shared" si="1432"/>
        <v>0</v>
      </c>
      <c r="U331" s="45">
        <f t="shared" si="1432"/>
        <v>0</v>
      </c>
      <c r="V331" s="45">
        <f t="shared" si="1432"/>
        <v>0</v>
      </c>
      <c r="W331" s="45">
        <f t="shared" si="1432"/>
        <v>0</v>
      </c>
      <c r="X331" s="45">
        <f t="shared" si="1432"/>
        <v>0</v>
      </c>
      <c r="Y331" s="45">
        <f t="shared" si="1432"/>
        <v>0</v>
      </c>
      <c r="Z331" s="45">
        <f t="shared" si="1432"/>
        <v>0</v>
      </c>
      <c r="AA331" s="45">
        <f t="shared" si="1432"/>
        <v>0</v>
      </c>
      <c r="AB331" s="45">
        <f t="shared" si="1432"/>
        <v>0</v>
      </c>
      <c r="AC331" s="45">
        <f t="shared" si="1432"/>
        <v>0</v>
      </c>
      <c r="AD331" s="45">
        <f t="shared" si="1432"/>
        <v>0</v>
      </c>
      <c r="AE331" s="45">
        <f t="shared" si="1432"/>
        <v>0</v>
      </c>
      <c r="AF331" s="45">
        <f t="shared" si="1432"/>
        <v>0</v>
      </c>
      <c r="AG331" s="45">
        <f t="shared" si="1432"/>
        <v>0</v>
      </c>
      <c r="AH331" s="45">
        <f t="shared" si="1432"/>
        <v>0</v>
      </c>
      <c r="AI331" s="45">
        <f t="shared" si="1432"/>
        <v>0</v>
      </c>
      <c r="AJ331" s="45">
        <f t="shared" si="1432"/>
        <v>0</v>
      </c>
      <c r="AK331" s="45">
        <f t="shared" si="1432"/>
        <v>0</v>
      </c>
      <c r="AL331" s="45">
        <f t="shared" si="1432"/>
        <v>0</v>
      </c>
      <c r="AM331" s="45">
        <f t="shared" si="1432"/>
        <v>0</v>
      </c>
      <c r="AN331" s="45">
        <f t="shared" ref="AN331:BS331" si="1433">(AN$14=exit)*$F316*-1</f>
        <v>0</v>
      </c>
      <c r="AO331" s="45">
        <f t="shared" si="1433"/>
        <v>0</v>
      </c>
      <c r="AP331" s="45">
        <f t="shared" si="1433"/>
        <v>0</v>
      </c>
      <c r="AQ331" s="45">
        <f t="shared" si="1433"/>
        <v>0</v>
      </c>
      <c r="AR331" s="45">
        <f t="shared" si="1433"/>
        <v>0</v>
      </c>
      <c r="AS331" s="45">
        <f t="shared" si="1433"/>
        <v>0</v>
      </c>
      <c r="AT331" s="45">
        <f t="shared" si="1433"/>
        <v>0</v>
      </c>
      <c r="AU331" s="45">
        <f t="shared" si="1433"/>
        <v>0</v>
      </c>
      <c r="AV331" s="45">
        <f t="shared" si="1433"/>
        <v>0</v>
      </c>
      <c r="AW331" s="45">
        <f t="shared" si="1433"/>
        <v>0</v>
      </c>
      <c r="AX331" s="45">
        <f t="shared" si="1433"/>
        <v>0</v>
      </c>
      <c r="AY331" s="45">
        <f t="shared" si="1433"/>
        <v>0</v>
      </c>
      <c r="AZ331" s="45">
        <f t="shared" si="1433"/>
        <v>0</v>
      </c>
      <c r="BA331" s="45">
        <f t="shared" si="1433"/>
        <v>0</v>
      </c>
      <c r="BB331" s="45">
        <f t="shared" si="1433"/>
        <v>0</v>
      </c>
      <c r="BC331" s="45">
        <f t="shared" si="1433"/>
        <v>0</v>
      </c>
      <c r="BD331" s="45">
        <f t="shared" si="1433"/>
        <v>0</v>
      </c>
      <c r="BE331" s="45">
        <f t="shared" si="1433"/>
        <v>0</v>
      </c>
      <c r="BF331" s="45">
        <f t="shared" si="1433"/>
        <v>0</v>
      </c>
      <c r="BG331" s="45">
        <f t="shared" si="1433"/>
        <v>0</v>
      </c>
      <c r="BH331" s="45">
        <f t="shared" si="1433"/>
        <v>0</v>
      </c>
      <c r="BI331" s="45">
        <f t="shared" si="1433"/>
        <v>0</v>
      </c>
      <c r="BJ331" s="45">
        <f t="shared" si="1433"/>
        <v>0</v>
      </c>
      <c r="BK331" s="45">
        <f t="shared" si="1433"/>
        <v>0</v>
      </c>
      <c r="BL331" s="45">
        <f t="shared" si="1433"/>
        <v>0</v>
      </c>
      <c r="BM331" s="45">
        <f t="shared" si="1433"/>
        <v>0</v>
      </c>
      <c r="BN331" s="45">
        <f t="shared" si="1433"/>
        <v>0</v>
      </c>
      <c r="BO331" s="45">
        <f t="shared" si="1433"/>
        <v>0</v>
      </c>
      <c r="BP331" s="45">
        <f t="shared" si="1433"/>
        <v>-704.25</v>
      </c>
      <c r="BQ331" s="45">
        <f t="shared" si="1433"/>
        <v>0</v>
      </c>
      <c r="BR331" s="45">
        <f t="shared" si="1433"/>
        <v>0</v>
      </c>
      <c r="BS331" s="45">
        <f t="shared" si="1433"/>
        <v>0</v>
      </c>
      <c r="BT331" s="45">
        <f t="shared" ref="BT331:BY331" si="1434">(BT$14=exit)*$F316*-1</f>
        <v>0</v>
      </c>
      <c r="BU331" s="45">
        <f t="shared" si="1434"/>
        <v>0</v>
      </c>
      <c r="BV331" s="45">
        <f t="shared" si="1434"/>
        <v>0</v>
      </c>
      <c r="BW331" s="45">
        <f t="shared" si="1434"/>
        <v>0</v>
      </c>
      <c r="BX331" s="45">
        <f t="shared" si="1434"/>
        <v>0</v>
      </c>
      <c r="BY331" s="45">
        <f t="shared" si="1434"/>
        <v>0</v>
      </c>
    </row>
    <row r="332" spans="3:77" ht="13.5" customHeight="1" x14ac:dyDescent="0.4">
      <c r="E332" s="2" t="s">
        <v>173</v>
      </c>
      <c r="H332" s="2">
        <f>SUM(H329:H331)</f>
        <v>0</v>
      </c>
      <c r="I332" s="2">
        <f t="shared" ref="I332:BT332" si="1435">SUM(I329:I331)</f>
        <v>0</v>
      </c>
      <c r="J332" s="2">
        <f t="shared" si="1435"/>
        <v>0</v>
      </c>
      <c r="K332" s="2">
        <f t="shared" si="1435"/>
        <v>0</v>
      </c>
      <c r="L332" s="2">
        <f t="shared" si="1435"/>
        <v>0</v>
      </c>
      <c r="M332" s="2">
        <f t="shared" si="1435"/>
        <v>0</v>
      </c>
      <c r="N332" s="2">
        <f t="shared" si="1435"/>
        <v>0</v>
      </c>
      <c r="O332" s="2">
        <f t="shared" si="1435"/>
        <v>704.25</v>
      </c>
      <c r="P332" s="2">
        <f t="shared" si="1435"/>
        <v>704.25</v>
      </c>
      <c r="Q332" s="2">
        <f t="shared" si="1435"/>
        <v>704.25</v>
      </c>
      <c r="R332" s="2">
        <f t="shared" si="1435"/>
        <v>704.25</v>
      </c>
      <c r="S332" s="2">
        <f t="shared" si="1435"/>
        <v>704.25</v>
      </c>
      <c r="T332" s="2">
        <f t="shared" si="1435"/>
        <v>704.25</v>
      </c>
      <c r="U332" s="2">
        <f t="shared" si="1435"/>
        <v>704.25</v>
      </c>
      <c r="V332" s="2">
        <f t="shared" si="1435"/>
        <v>704.25</v>
      </c>
      <c r="W332" s="2">
        <f t="shared" si="1435"/>
        <v>704.25</v>
      </c>
      <c r="X332" s="2">
        <f t="shared" si="1435"/>
        <v>704.25</v>
      </c>
      <c r="Y332" s="2">
        <f t="shared" si="1435"/>
        <v>704.25</v>
      </c>
      <c r="Z332" s="2">
        <f t="shared" si="1435"/>
        <v>704.25</v>
      </c>
      <c r="AA332" s="2">
        <f t="shared" si="1435"/>
        <v>704.25</v>
      </c>
      <c r="AB332" s="2">
        <f t="shared" si="1435"/>
        <v>704.25</v>
      </c>
      <c r="AC332" s="2">
        <f t="shared" si="1435"/>
        <v>704.25</v>
      </c>
      <c r="AD332" s="2">
        <f t="shared" si="1435"/>
        <v>704.25</v>
      </c>
      <c r="AE332" s="2">
        <f t="shared" si="1435"/>
        <v>704.25</v>
      </c>
      <c r="AF332" s="2">
        <f t="shared" si="1435"/>
        <v>704.25</v>
      </c>
      <c r="AG332" s="2">
        <f t="shared" si="1435"/>
        <v>704.25</v>
      </c>
      <c r="AH332" s="2">
        <f t="shared" si="1435"/>
        <v>704.25</v>
      </c>
      <c r="AI332" s="2">
        <f t="shared" si="1435"/>
        <v>704.25</v>
      </c>
      <c r="AJ332" s="2">
        <f t="shared" si="1435"/>
        <v>704.25</v>
      </c>
      <c r="AK332" s="2">
        <f t="shared" si="1435"/>
        <v>704.25</v>
      </c>
      <c r="AL332" s="2">
        <f t="shared" si="1435"/>
        <v>704.25</v>
      </c>
      <c r="AM332" s="2">
        <f t="shared" si="1435"/>
        <v>704.25</v>
      </c>
      <c r="AN332" s="2">
        <f t="shared" si="1435"/>
        <v>704.25</v>
      </c>
      <c r="AO332" s="2">
        <f t="shared" si="1435"/>
        <v>704.25</v>
      </c>
      <c r="AP332" s="2">
        <f t="shared" si="1435"/>
        <v>704.25</v>
      </c>
      <c r="AQ332" s="2">
        <f t="shared" si="1435"/>
        <v>704.25</v>
      </c>
      <c r="AR332" s="2">
        <f t="shared" si="1435"/>
        <v>704.25</v>
      </c>
      <c r="AS332" s="2">
        <f t="shared" si="1435"/>
        <v>704.25</v>
      </c>
      <c r="AT332" s="2">
        <f t="shared" si="1435"/>
        <v>704.25</v>
      </c>
      <c r="AU332" s="2">
        <f t="shared" si="1435"/>
        <v>704.25</v>
      </c>
      <c r="AV332" s="2">
        <f t="shared" si="1435"/>
        <v>704.25</v>
      </c>
      <c r="AW332" s="2">
        <f t="shared" si="1435"/>
        <v>704.25</v>
      </c>
      <c r="AX332" s="2">
        <f t="shared" si="1435"/>
        <v>704.25</v>
      </c>
      <c r="AY332" s="2">
        <f t="shared" si="1435"/>
        <v>704.25</v>
      </c>
      <c r="AZ332" s="2">
        <f t="shared" si="1435"/>
        <v>704.25</v>
      </c>
      <c r="BA332" s="2">
        <f t="shared" si="1435"/>
        <v>704.25</v>
      </c>
      <c r="BB332" s="2">
        <f t="shared" si="1435"/>
        <v>704.25</v>
      </c>
      <c r="BC332" s="2">
        <f t="shared" si="1435"/>
        <v>704.25</v>
      </c>
      <c r="BD332" s="2">
        <f t="shared" si="1435"/>
        <v>704.25</v>
      </c>
      <c r="BE332" s="2">
        <f t="shared" si="1435"/>
        <v>704.25</v>
      </c>
      <c r="BF332" s="2">
        <f t="shared" si="1435"/>
        <v>704.25</v>
      </c>
      <c r="BG332" s="2">
        <f t="shared" si="1435"/>
        <v>704.25</v>
      </c>
      <c r="BH332" s="2">
        <f t="shared" si="1435"/>
        <v>704.25</v>
      </c>
      <c r="BI332" s="2">
        <f t="shared" si="1435"/>
        <v>704.25</v>
      </c>
      <c r="BJ332" s="2">
        <f t="shared" si="1435"/>
        <v>704.25</v>
      </c>
      <c r="BK332" s="2">
        <f t="shared" si="1435"/>
        <v>704.25</v>
      </c>
      <c r="BL332" s="2">
        <f t="shared" si="1435"/>
        <v>704.25</v>
      </c>
      <c r="BM332" s="2">
        <f t="shared" si="1435"/>
        <v>704.25</v>
      </c>
      <c r="BN332" s="2">
        <f t="shared" si="1435"/>
        <v>704.25</v>
      </c>
      <c r="BO332" s="2">
        <f t="shared" si="1435"/>
        <v>704.25</v>
      </c>
      <c r="BP332" s="2">
        <f t="shared" si="1435"/>
        <v>0</v>
      </c>
      <c r="BQ332" s="2">
        <f t="shared" si="1435"/>
        <v>0</v>
      </c>
      <c r="BR332" s="2">
        <f t="shared" si="1435"/>
        <v>0</v>
      </c>
      <c r="BS332" s="2">
        <f t="shared" si="1435"/>
        <v>0</v>
      </c>
      <c r="BT332" s="2">
        <f t="shared" si="1435"/>
        <v>0</v>
      </c>
      <c r="BU332" s="2">
        <f t="shared" ref="BU332:BY332" si="1436">SUM(BU329:BU331)</f>
        <v>0</v>
      </c>
      <c r="BV332" s="2">
        <f t="shared" si="1436"/>
        <v>0</v>
      </c>
      <c r="BW332" s="2">
        <f t="shared" si="1436"/>
        <v>0</v>
      </c>
      <c r="BX332" s="2">
        <f t="shared" si="1436"/>
        <v>0</v>
      </c>
      <c r="BY332" s="2">
        <f t="shared" si="1436"/>
        <v>0</v>
      </c>
    </row>
    <row r="334" spans="3:77" ht="13.5" customHeight="1" x14ac:dyDescent="0.4">
      <c r="C334" s="4" t="s">
        <v>199</v>
      </c>
    </row>
    <row r="335" spans="3:77" ht="13.5" customHeight="1" x14ac:dyDescent="0.4">
      <c r="D335" s="126" t="str">
        <f>CONCATENATE($B277," 임대료수입 합계")</f>
        <v>지하2층 임대료수입 합계</v>
      </c>
      <c r="E335" s="126"/>
      <c r="F335" s="126"/>
      <c r="G335" s="126"/>
      <c r="H335" s="126">
        <f>H289+H322</f>
        <v>103.29</v>
      </c>
      <c r="I335" s="126">
        <f t="shared" ref="I335:BT335" si="1437">I289+I322</f>
        <v>103.29</v>
      </c>
      <c r="J335" s="126">
        <f t="shared" si="1437"/>
        <v>103.29</v>
      </c>
      <c r="K335" s="126">
        <f t="shared" si="1437"/>
        <v>103.29</v>
      </c>
      <c r="L335" s="126">
        <f t="shared" si="1437"/>
        <v>103.29</v>
      </c>
      <c r="M335" s="126">
        <f t="shared" si="1437"/>
        <v>103.29</v>
      </c>
      <c r="N335" s="126">
        <f t="shared" si="1437"/>
        <v>0</v>
      </c>
      <c r="O335" s="126">
        <f t="shared" si="1437"/>
        <v>107.59374999999999</v>
      </c>
      <c r="P335" s="126">
        <f t="shared" si="1437"/>
        <v>107.59374999999999</v>
      </c>
      <c r="Q335" s="126">
        <f t="shared" si="1437"/>
        <v>107.59374999999999</v>
      </c>
      <c r="R335" s="126">
        <f t="shared" si="1437"/>
        <v>107.59374999999999</v>
      </c>
      <c r="S335" s="126">
        <f t="shared" si="1437"/>
        <v>107.59374999999999</v>
      </c>
      <c r="T335" s="126">
        <f t="shared" si="1437"/>
        <v>107.59374999999999</v>
      </c>
      <c r="U335" s="126">
        <f t="shared" si="1437"/>
        <v>107.59374999999999</v>
      </c>
      <c r="V335" s="126">
        <f t="shared" si="1437"/>
        <v>107.59374999999999</v>
      </c>
      <c r="W335" s="126">
        <f t="shared" si="1437"/>
        <v>107.59374999999999</v>
      </c>
      <c r="X335" s="126">
        <f t="shared" si="1437"/>
        <v>107.59374999999999</v>
      </c>
      <c r="Y335" s="126">
        <f t="shared" si="1437"/>
        <v>107.59374999999999</v>
      </c>
      <c r="Z335" s="126">
        <f t="shared" si="1437"/>
        <v>107.59374999999999</v>
      </c>
      <c r="AA335" s="126">
        <f t="shared" si="1437"/>
        <v>108.66968749999999</v>
      </c>
      <c r="AB335" s="126">
        <f t="shared" si="1437"/>
        <v>108.66968749999999</v>
      </c>
      <c r="AC335" s="126">
        <f t="shared" si="1437"/>
        <v>108.66968749999999</v>
      </c>
      <c r="AD335" s="126">
        <f t="shared" si="1437"/>
        <v>108.66968749999999</v>
      </c>
      <c r="AE335" s="126">
        <f t="shared" si="1437"/>
        <v>108.66968749999999</v>
      </c>
      <c r="AF335" s="126">
        <f t="shared" si="1437"/>
        <v>108.66968749999999</v>
      </c>
      <c r="AG335" s="126">
        <f t="shared" si="1437"/>
        <v>108.66968749999999</v>
      </c>
      <c r="AH335" s="126">
        <f t="shared" si="1437"/>
        <v>108.66968749999999</v>
      </c>
      <c r="AI335" s="126">
        <f t="shared" si="1437"/>
        <v>108.66968749999999</v>
      </c>
      <c r="AJ335" s="126">
        <f t="shared" si="1437"/>
        <v>108.66968749999999</v>
      </c>
      <c r="AK335" s="126">
        <f t="shared" si="1437"/>
        <v>108.66968749999999</v>
      </c>
      <c r="AL335" s="126">
        <f t="shared" si="1437"/>
        <v>108.66968749999999</v>
      </c>
      <c r="AM335" s="126">
        <f t="shared" si="1437"/>
        <v>0</v>
      </c>
      <c r="AN335" s="126">
        <f t="shared" si="1437"/>
        <v>109.75638437499998</v>
      </c>
      <c r="AO335" s="126">
        <f t="shared" si="1437"/>
        <v>109.75638437499998</v>
      </c>
      <c r="AP335" s="126">
        <f t="shared" si="1437"/>
        <v>109.75638437499998</v>
      </c>
      <c r="AQ335" s="126">
        <f t="shared" si="1437"/>
        <v>109.75638437499998</v>
      </c>
      <c r="AR335" s="126">
        <f t="shared" si="1437"/>
        <v>109.75638437499998</v>
      </c>
      <c r="AS335" s="126">
        <f t="shared" si="1437"/>
        <v>109.75638437499998</v>
      </c>
      <c r="AT335" s="126">
        <f t="shared" si="1437"/>
        <v>109.75638437499998</v>
      </c>
      <c r="AU335" s="126">
        <f t="shared" si="1437"/>
        <v>109.75638437499998</v>
      </c>
      <c r="AV335" s="126">
        <f t="shared" si="1437"/>
        <v>109.75638437499998</v>
      </c>
      <c r="AW335" s="126">
        <f t="shared" si="1437"/>
        <v>109.75638437499998</v>
      </c>
      <c r="AX335" s="126">
        <f t="shared" si="1437"/>
        <v>109.75638437499998</v>
      </c>
      <c r="AY335" s="126">
        <f t="shared" si="1437"/>
        <v>110.85394821874999</v>
      </c>
      <c r="AZ335" s="126">
        <f t="shared" si="1437"/>
        <v>110.85394821874999</v>
      </c>
      <c r="BA335" s="126">
        <f t="shared" si="1437"/>
        <v>110.85394821874999</v>
      </c>
      <c r="BB335" s="126">
        <f t="shared" si="1437"/>
        <v>110.85394821874999</v>
      </c>
      <c r="BC335" s="126">
        <f t="shared" si="1437"/>
        <v>110.85394821874999</v>
      </c>
      <c r="BD335" s="126">
        <f t="shared" si="1437"/>
        <v>110.85394821874999</v>
      </c>
      <c r="BE335" s="126">
        <f t="shared" si="1437"/>
        <v>110.85394821874999</v>
      </c>
      <c r="BF335" s="126">
        <f t="shared" si="1437"/>
        <v>110.85394821874999</v>
      </c>
      <c r="BG335" s="126">
        <f t="shared" si="1437"/>
        <v>110.85394821874999</v>
      </c>
      <c r="BH335" s="126">
        <f t="shared" si="1437"/>
        <v>110.85394821874999</v>
      </c>
      <c r="BI335" s="126">
        <f t="shared" si="1437"/>
        <v>110.85394821874999</v>
      </c>
      <c r="BJ335" s="126">
        <f t="shared" si="1437"/>
        <v>110.85394821874999</v>
      </c>
      <c r="BK335" s="126">
        <f t="shared" si="1437"/>
        <v>111.96248770093747</v>
      </c>
      <c r="BL335" s="126">
        <f t="shared" si="1437"/>
        <v>111.96248770093747</v>
      </c>
      <c r="BM335" s="126">
        <f t="shared" si="1437"/>
        <v>111.96248770093747</v>
      </c>
      <c r="BN335" s="126">
        <f t="shared" si="1437"/>
        <v>111.96248770093747</v>
      </c>
      <c r="BO335" s="126">
        <f t="shared" si="1437"/>
        <v>111.96248770093747</v>
      </c>
      <c r="BP335" s="126">
        <f t="shared" si="1437"/>
        <v>111.96248770093747</v>
      </c>
      <c r="BQ335" s="126">
        <f t="shared" si="1437"/>
        <v>0</v>
      </c>
      <c r="BR335" s="126">
        <f t="shared" si="1437"/>
        <v>0</v>
      </c>
      <c r="BS335" s="126">
        <f t="shared" si="1437"/>
        <v>0</v>
      </c>
      <c r="BT335" s="126">
        <f t="shared" si="1437"/>
        <v>0</v>
      </c>
      <c r="BU335" s="126">
        <f t="shared" ref="BU335:BY335" si="1438">BU289+BU322</f>
        <v>0</v>
      </c>
      <c r="BV335" s="126">
        <f t="shared" si="1438"/>
        <v>0</v>
      </c>
      <c r="BW335" s="126">
        <f t="shared" si="1438"/>
        <v>0</v>
      </c>
      <c r="BX335" s="126">
        <f t="shared" si="1438"/>
        <v>0</v>
      </c>
      <c r="BY335" s="126">
        <f t="shared" si="1438"/>
        <v>0</v>
      </c>
    </row>
    <row r="336" spans="3:77" ht="13.5" customHeight="1" x14ac:dyDescent="0.4">
      <c r="D336" s="127" t="str">
        <f>CONCATENATE($B277," 관리비수입 합계")</f>
        <v>지하2층 관리비수입 합계</v>
      </c>
      <c r="E336" s="127"/>
      <c r="F336" s="127"/>
      <c r="G336" s="127"/>
      <c r="H336" s="127">
        <f>H293+H326</f>
        <v>9.39</v>
      </c>
      <c r="I336" s="127">
        <f t="shared" ref="I336:BT336" si="1439">I293+I326</f>
        <v>9.39</v>
      </c>
      <c r="J336" s="127">
        <f t="shared" si="1439"/>
        <v>9.39</v>
      </c>
      <c r="K336" s="127">
        <f t="shared" si="1439"/>
        <v>9.39</v>
      </c>
      <c r="L336" s="127">
        <f t="shared" si="1439"/>
        <v>9.39</v>
      </c>
      <c r="M336" s="127">
        <f t="shared" si="1439"/>
        <v>9.39</v>
      </c>
      <c r="N336" s="127">
        <f t="shared" si="1439"/>
        <v>0</v>
      </c>
      <c r="O336" s="127">
        <f t="shared" si="1439"/>
        <v>9.39</v>
      </c>
      <c r="P336" s="127">
        <f t="shared" si="1439"/>
        <v>9.39</v>
      </c>
      <c r="Q336" s="127">
        <f t="shared" si="1439"/>
        <v>9.39</v>
      </c>
      <c r="R336" s="127">
        <f t="shared" si="1439"/>
        <v>9.39</v>
      </c>
      <c r="S336" s="127">
        <f t="shared" si="1439"/>
        <v>9.39</v>
      </c>
      <c r="T336" s="127">
        <f t="shared" si="1439"/>
        <v>9.39</v>
      </c>
      <c r="U336" s="127">
        <f t="shared" si="1439"/>
        <v>9.39</v>
      </c>
      <c r="V336" s="127">
        <f t="shared" si="1439"/>
        <v>9.39</v>
      </c>
      <c r="W336" s="127">
        <f t="shared" si="1439"/>
        <v>9.39</v>
      </c>
      <c r="X336" s="127">
        <f t="shared" si="1439"/>
        <v>9.39</v>
      </c>
      <c r="Y336" s="127">
        <f t="shared" si="1439"/>
        <v>9.39</v>
      </c>
      <c r="Z336" s="127">
        <f t="shared" si="1439"/>
        <v>9.39</v>
      </c>
      <c r="AA336" s="127">
        <f t="shared" si="1439"/>
        <v>9.39</v>
      </c>
      <c r="AB336" s="127">
        <f t="shared" si="1439"/>
        <v>9.39</v>
      </c>
      <c r="AC336" s="127">
        <f t="shared" si="1439"/>
        <v>9.39</v>
      </c>
      <c r="AD336" s="127">
        <f t="shared" si="1439"/>
        <v>9.39</v>
      </c>
      <c r="AE336" s="127">
        <f t="shared" si="1439"/>
        <v>9.39</v>
      </c>
      <c r="AF336" s="127">
        <f t="shared" si="1439"/>
        <v>9.39</v>
      </c>
      <c r="AG336" s="127">
        <f t="shared" si="1439"/>
        <v>9.39</v>
      </c>
      <c r="AH336" s="127">
        <f t="shared" si="1439"/>
        <v>9.39</v>
      </c>
      <c r="AI336" s="127">
        <f t="shared" si="1439"/>
        <v>9.39</v>
      </c>
      <c r="AJ336" s="127">
        <f t="shared" si="1439"/>
        <v>9.39</v>
      </c>
      <c r="AK336" s="127">
        <f t="shared" si="1439"/>
        <v>9.39</v>
      </c>
      <c r="AL336" s="127">
        <f t="shared" si="1439"/>
        <v>9.39</v>
      </c>
      <c r="AM336" s="127">
        <f t="shared" si="1439"/>
        <v>9.39</v>
      </c>
      <c r="AN336" s="127">
        <f t="shared" si="1439"/>
        <v>9.39</v>
      </c>
      <c r="AO336" s="127">
        <f t="shared" si="1439"/>
        <v>9.39</v>
      </c>
      <c r="AP336" s="127">
        <f t="shared" si="1439"/>
        <v>9.39</v>
      </c>
      <c r="AQ336" s="127">
        <f t="shared" si="1439"/>
        <v>9.39</v>
      </c>
      <c r="AR336" s="127">
        <f t="shared" si="1439"/>
        <v>9.39</v>
      </c>
      <c r="AS336" s="127">
        <f t="shared" si="1439"/>
        <v>9.39</v>
      </c>
      <c r="AT336" s="127">
        <f t="shared" si="1439"/>
        <v>9.39</v>
      </c>
      <c r="AU336" s="127">
        <f t="shared" si="1439"/>
        <v>9.39</v>
      </c>
      <c r="AV336" s="127">
        <f t="shared" si="1439"/>
        <v>9.39</v>
      </c>
      <c r="AW336" s="127">
        <f t="shared" si="1439"/>
        <v>9.39</v>
      </c>
      <c r="AX336" s="127">
        <f t="shared" si="1439"/>
        <v>9.39</v>
      </c>
      <c r="AY336" s="127">
        <f t="shared" si="1439"/>
        <v>9.39</v>
      </c>
      <c r="AZ336" s="127">
        <f t="shared" si="1439"/>
        <v>9.39</v>
      </c>
      <c r="BA336" s="127">
        <f t="shared" si="1439"/>
        <v>9.39</v>
      </c>
      <c r="BB336" s="127">
        <f t="shared" si="1439"/>
        <v>9.39</v>
      </c>
      <c r="BC336" s="127">
        <f t="shared" si="1439"/>
        <v>9.39</v>
      </c>
      <c r="BD336" s="127">
        <f t="shared" si="1439"/>
        <v>9.39</v>
      </c>
      <c r="BE336" s="127">
        <f t="shared" si="1439"/>
        <v>9.39</v>
      </c>
      <c r="BF336" s="127">
        <f t="shared" si="1439"/>
        <v>9.39</v>
      </c>
      <c r="BG336" s="127">
        <f t="shared" si="1439"/>
        <v>9.39</v>
      </c>
      <c r="BH336" s="127">
        <f t="shared" si="1439"/>
        <v>9.39</v>
      </c>
      <c r="BI336" s="127">
        <f t="shared" si="1439"/>
        <v>9.39</v>
      </c>
      <c r="BJ336" s="127">
        <f t="shared" si="1439"/>
        <v>9.39</v>
      </c>
      <c r="BK336" s="127">
        <f t="shared" si="1439"/>
        <v>9.39</v>
      </c>
      <c r="BL336" s="127">
        <f t="shared" si="1439"/>
        <v>9.39</v>
      </c>
      <c r="BM336" s="127">
        <f t="shared" si="1439"/>
        <v>9.39</v>
      </c>
      <c r="BN336" s="127">
        <f t="shared" si="1439"/>
        <v>9.39</v>
      </c>
      <c r="BO336" s="127">
        <f t="shared" si="1439"/>
        <v>9.39</v>
      </c>
      <c r="BP336" s="127">
        <f t="shared" si="1439"/>
        <v>9.39</v>
      </c>
      <c r="BQ336" s="127">
        <f t="shared" si="1439"/>
        <v>0</v>
      </c>
      <c r="BR336" s="127">
        <f t="shared" si="1439"/>
        <v>0</v>
      </c>
      <c r="BS336" s="127">
        <f t="shared" si="1439"/>
        <v>0</v>
      </c>
      <c r="BT336" s="127">
        <f t="shared" si="1439"/>
        <v>0</v>
      </c>
      <c r="BU336" s="127">
        <f t="shared" ref="BU336:BY336" si="1440">BU293+BU326</f>
        <v>0</v>
      </c>
      <c r="BV336" s="127">
        <f t="shared" si="1440"/>
        <v>0</v>
      </c>
      <c r="BW336" s="127">
        <f t="shared" si="1440"/>
        <v>0</v>
      </c>
      <c r="BX336" s="127">
        <f t="shared" si="1440"/>
        <v>0</v>
      </c>
      <c r="BY336" s="127">
        <f t="shared" si="1440"/>
        <v>0</v>
      </c>
    </row>
    <row r="337" spans="2:77" ht="13.5" customHeight="1" x14ac:dyDescent="0.4">
      <c r="D337" s="127" t="str">
        <f>CONCATENATE($B277," 보증금 현금흐름 합계")</f>
        <v>지하2층 보증금 현금흐름 합계</v>
      </c>
      <c r="E337" s="127"/>
      <c r="F337" s="127"/>
      <c r="G337" s="127"/>
      <c r="H337" s="127">
        <f>SUM(SUM(H297:H298),SUM(H330:H331))</f>
        <v>0</v>
      </c>
      <c r="I337" s="127">
        <f t="shared" ref="I337:BT337" si="1441">SUM(SUM(I297:I298),SUM(I330:I331))</f>
        <v>0</v>
      </c>
      <c r="J337" s="127">
        <f t="shared" si="1441"/>
        <v>0</v>
      </c>
      <c r="K337" s="127">
        <f t="shared" si="1441"/>
        <v>0</v>
      </c>
      <c r="L337" s="127">
        <f t="shared" si="1441"/>
        <v>0</v>
      </c>
      <c r="M337" s="127">
        <f t="shared" si="1441"/>
        <v>-704.25</v>
      </c>
      <c r="N337" s="127">
        <f t="shared" si="1441"/>
        <v>0</v>
      </c>
      <c r="O337" s="127">
        <f t="shared" si="1441"/>
        <v>704.25</v>
      </c>
      <c r="P337" s="127">
        <f t="shared" si="1441"/>
        <v>0</v>
      </c>
      <c r="Q337" s="127">
        <f t="shared" si="1441"/>
        <v>0</v>
      </c>
      <c r="R337" s="127">
        <f t="shared" si="1441"/>
        <v>0</v>
      </c>
      <c r="S337" s="127">
        <f t="shared" si="1441"/>
        <v>0</v>
      </c>
      <c r="T337" s="127">
        <f t="shared" si="1441"/>
        <v>0</v>
      </c>
      <c r="U337" s="127">
        <f t="shared" si="1441"/>
        <v>0</v>
      </c>
      <c r="V337" s="127">
        <f t="shared" si="1441"/>
        <v>0</v>
      </c>
      <c r="W337" s="127">
        <f t="shared" si="1441"/>
        <v>0</v>
      </c>
      <c r="X337" s="127">
        <f t="shared" si="1441"/>
        <v>0</v>
      </c>
      <c r="Y337" s="127">
        <f t="shared" si="1441"/>
        <v>0</v>
      </c>
      <c r="Z337" s="127">
        <f t="shared" si="1441"/>
        <v>0</v>
      </c>
      <c r="AA337" s="127">
        <f t="shared" si="1441"/>
        <v>0</v>
      </c>
      <c r="AB337" s="127">
        <f t="shared" si="1441"/>
        <v>0</v>
      </c>
      <c r="AC337" s="127">
        <f t="shared" si="1441"/>
        <v>0</v>
      </c>
      <c r="AD337" s="127">
        <f t="shared" si="1441"/>
        <v>0</v>
      </c>
      <c r="AE337" s="127">
        <f t="shared" si="1441"/>
        <v>0</v>
      </c>
      <c r="AF337" s="127">
        <f t="shared" si="1441"/>
        <v>0</v>
      </c>
      <c r="AG337" s="127">
        <f t="shared" si="1441"/>
        <v>0</v>
      </c>
      <c r="AH337" s="127">
        <f t="shared" si="1441"/>
        <v>0</v>
      </c>
      <c r="AI337" s="127">
        <f t="shared" si="1441"/>
        <v>0</v>
      </c>
      <c r="AJ337" s="127">
        <f t="shared" si="1441"/>
        <v>0</v>
      </c>
      <c r="AK337" s="127">
        <f t="shared" si="1441"/>
        <v>0</v>
      </c>
      <c r="AL337" s="127">
        <f t="shared" si="1441"/>
        <v>0</v>
      </c>
      <c r="AM337" s="127">
        <f t="shared" si="1441"/>
        <v>0</v>
      </c>
      <c r="AN337" s="127">
        <f t="shared" si="1441"/>
        <v>0</v>
      </c>
      <c r="AO337" s="127">
        <f t="shared" si="1441"/>
        <v>0</v>
      </c>
      <c r="AP337" s="127">
        <f t="shared" si="1441"/>
        <v>0</v>
      </c>
      <c r="AQ337" s="127">
        <f t="shared" si="1441"/>
        <v>0</v>
      </c>
      <c r="AR337" s="127">
        <f t="shared" si="1441"/>
        <v>0</v>
      </c>
      <c r="AS337" s="127">
        <f t="shared" si="1441"/>
        <v>0</v>
      </c>
      <c r="AT337" s="127">
        <f t="shared" si="1441"/>
        <v>0</v>
      </c>
      <c r="AU337" s="127">
        <f t="shared" si="1441"/>
        <v>0</v>
      </c>
      <c r="AV337" s="127">
        <f t="shared" si="1441"/>
        <v>0</v>
      </c>
      <c r="AW337" s="127">
        <f t="shared" si="1441"/>
        <v>0</v>
      </c>
      <c r="AX337" s="127">
        <f t="shared" si="1441"/>
        <v>0</v>
      </c>
      <c r="AY337" s="127">
        <f t="shared" si="1441"/>
        <v>0</v>
      </c>
      <c r="AZ337" s="127">
        <f t="shared" si="1441"/>
        <v>0</v>
      </c>
      <c r="BA337" s="127">
        <f t="shared" si="1441"/>
        <v>0</v>
      </c>
      <c r="BB337" s="127">
        <f t="shared" si="1441"/>
        <v>0</v>
      </c>
      <c r="BC337" s="127">
        <f t="shared" si="1441"/>
        <v>0</v>
      </c>
      <c r="BD337" s="127">
        <f t="shared" si="1441"/>
        <v>0</v>
      </c>
      <c r="BE337" s="127">
        <f t="shared" si="1441"/>
        <v>0</v>
      </c>
      <c r="BF337" s="127">
        <f t="shared" si="1441"/>
        <v>0</v>
      </c>
      <c r="BG337" s="127">
        <f t="shared" si="1441"/>
        <v>0</v>
      </c>
      <c r="BH337" s="127">
        <f t="shared" si="1441"/>
        <v>0</v>
      </c>
      <c r="BI337" s="127">
        <f t="shared" si="1441"/>
        <v>0</v>
      </c>
      <c r="BJ337" s="127">
        <f t="shared" si="1441"/>
        <v>0</v>
      </c>
      <c r="BK337" s="127">
        <f t="shared" si="1441"/>
        <v>0</v>
      </c>
      <c r="BL337" s="127">
        <f t="shared" si="1441"/>
        <v>0</v>
      </c>
      <c r="BM337" s="127">
        <f t="shared" si="1441"/>
        <v>0</v>
      </c>
      <c r="BN337" s="127">
        <f t="shared" si="1441"/>
        <v>0</v>
      </c>
      <c r="BO337" s="127">
        <f t="shared" si="1441"/>
        <v>0</v>
      </c>
      <c r="BP337" s="127">
        <f t="shared" si="1441"/>
        <v>-704.25</v>
      </c>
      <c r="BQ337" s="127">
        <f t="shared" si="1441"/>
        <v>0</v>
      </c>
      <c r="BR337" s="127">
        <f t="shared" si="1441"/>
        <v>0</v>
      </c>
      <c r="BS337" s="127">
        <f t="shared" si="1441"/>
        <v>0</v>
      </c>
      <c r="BT337" s="127">
        <f t="shared" si="1441"/>
        <v>0</v>
      </c>
      <c r="BU337" s="127">
        <f t="shared" ref="BU337:BY337" si="1442">SUM(SUM(BU297:BU298),SUM(BU330:BU331))</f>
        <v>0</v>
      </c>
      <c r="BV337" s="127">
        <f t="shared" si="1442"/>
        <v>0</v>
      </c>
      <c r="BW337" s="127">
        <f t="shared" si="1442"/>
        <v>0</v>
      </c>
      <c r="BX337" s="127">
        <f t="shared" si="1442"/>
        <v>0</v>
      </c>
      <c r="BY337" s="127">
        <f t="shared" si="1442"/>
        <v>0</v>
      </c>
    </row>
    <row r="339" spans="2:77" ht="13.5" customHeight="1" x14ac:dyDescent="0.4">
      <c r="B339" s="2" t="s">
        <v>200</v>
      </c>
    </row>
    <row r="340" spans="2:77" ht="13.5" customHeight="1" x14ac:dyDescent="0.4">
      <c r="D340" s="128" t="s">
        <v>201</v>
      </c>
      <c r="E340" s="128"/>
      <c r="F340" s="128">
        <f>SUM(H340:XFD340)</f>
        <v>13382.326769445917</v>
      </c>
      <c r="G340" s="128"/>
      <c r="H340" s="128">
        <f>(H87+H149+H211+H273+H335)*H$11</f>
        <v>0</v>
      </c>
      <c r="I340" s="128">
        <f t="shared" ref="I340:BT340" si="1443">(I87+I149+I211+I273+I335)*I$11</f>
        <v>222.07999999999998</v>
      </c>
      <c r="J340" s="128">
        <f t="shared" si="1443"/>
        <v>222.07999999999998</v>
      </c>
      <c r="K340" s="128">
        <f t="shared" si="1443"/>
        <v>222.07999999999998</v>
      </c>
      <c r="L340" s="128">
        <f t="shared" si="1443"/>
        <v>222.07999999999998</v>
      </c>
      <c r="M340" s="128">
        <f t="shared" si="1443"/>
        <v>222.07999999999998</v>
      </c>
      <c r="N340" s="128">
        <f t="shared" si="1443"/>
        <v>105.61199999999999</v>
      </c>
      <c r="O340" s="128">
        <f t="shared" si="1443"/>
        <v>226.93283333333329</v>
      </c>
      <c r="P340" s="128">
        <f t="shared" si="1443"/>
        <v>226.93283333333329</v>
      </c>
      <c r="Q340" s="128">
        <f t="shared" si="1443"/>
        <v>226.93283333333329</v>
      </c>
      <c r="R340" s="128">
        <f t="shared" si="1443"/>
        <v>226.93283333333329</v>
      </c>
      <c r="S340" s="128">
        <f t="shared" si="1443"/>
        <v>226.93283333333329</v>
      </c>
      <c r="T340" s="128">
        <f t="shared" si="1443"/>
        <v>226.93283333333329</v>
      </c>
      <c r="U340" s="128">
        <f t="shared" si="1443"/>
        <v>226.93283333333329</v>
      </c>
      <c r="V340" s="128">
        <f t="shared" si="1443"/>
        <v>226.93283333333329</v>
      </c>
      <c r="W340" s="128">
        <f t="shared" si="1443"/>
        <v>226.93283333333329</v>
      </c>
      <c r="X340" s="128">
        <f t="shared" si="1443"/>
        <v>226.93283333333329</v>
      </c>
      <c r="Y340" s="128">
        <f t="shared" si="1443"/>
        <v>226.93283333333329</v>
      </c>
      <c r="Z340" s="128">
        <f t="shared" si="1443"/>
        <v>226.93283333333329</v>
      </c>
      <c r="AA340" s="128">
        <f t="shared" si="1443"/>
        <v>228.14604166666666</v>
      </c>
      <c r="AB340" s="128">
        <f t="shared" si="1443"/>
        <v>228.14604166666666</v>
      </c>
      <c r="AC340" s="128">
        <f t="shared" si="1443"/>
        <v>228.14604166666666</v>
      </c>
      <c r="AD340" s="128">
        <f t="shared" si="1443"/>
        <v>228.14604166666666</v>
      </c>
      <c r="AE340" s="128">
        <f t="shared" si="1443"/>
        <v>228.14604166666666</v>
      </c>
      <c r="AF340" s="128">
        <f t="shared" si="1443"/>
        <v>228.14604166666666</v>
      </c>
      <c r="AG340" s="128">
        <f t="shared" si="1443"/>
        <v>228.14604166666666</v>
      </c>
      <c r="AH340" s="128">
        <f t="shared" si="1443"/>
        <v>228.14604166666666</v>
      </c>
      <c r="AI340" s="128">
        <f t="shared" si="1443"/>
        <v>228.14604166666666</v>
      </c>
      <c r="AJ340" s="128">
        <f t="shared" si="1443"/>
        <v>228.14604166666666</v>
      </c>
      <c r="AK340" s="128">
        <f t="shared" si="1443"/>
        <v>228.14604166666666</v>
      </c>
      <c r="AL340" s="128">
        <f t="shared" si="1443"/>
        <v>122.53404166666667</v>
      </c>
      <c r="AM340" s="128">
        <f t="shared" si="1443"/>
        <v>0</v>
      </c>
      <c r="AN340" s="128">
        <f t="shared" si="1443"/>
        <v>232.92888208333332</v>
      </c>
      <c r="AO340" s="128">
        <f t="shared" si="1443"/>
        <v>232.92888208333332</v>
      </c>
      <c r="AP340" s="128">
        <f t="shared" si="1443"/>
        <v>232.92888208333332</v>
      </c>
      <c r="AQ340" s="128">
        <f t="shared" si="1443"/>
        <v>232.92888208333332</v>
      </c>
      <c r="AR340" s="128">
        <f t="shared" si="1443"/>
        <v>232.92888208333332</v>
      </c>
      <c r="AS340" s="128">
        <f t="shared" si="1443"/>
        <v>232.92888208333332</v>
      </c>
      <c r="AT340" s="128">
        <f t="shared" si="1443"/>
        <v>232.92888208333332</v>
      </c>
      <c r="AU340" s="128">
        <f t="shared" si="1443"/>
        <v>232.92888208333332</v>
      </c>
      <c r="AV340" s="128">
        <f t="shared" si="1443"/>
        <v>232.92888208333332</v>
      </c>
      <c r="AW340" s="128">
        <f t="shared" si="1443"/>
        <v>232.92888208333332</v>
      </c>
      <c r="AX340" s="128">
        <f t="shared" si="1443"/>
        <v>232.92888208333332</v>
      </c>
      <c r="AY340" s="128">
        <f t="shared" si="1443"/>
        <v>235.25817090416666</v>
      </c>
      <c r="AZ340" s="128">
        <f t="shared" si="1443"/>
        <v>235.25817090416666</v>
      </c>
      <c r="BA340" s="128">
        <f t="shared" si="1443"/>
        <v>235.25817090416666</v>
      </c>
      <c r="BB340" s="128">
        <f t="shared" si="1443"/>
        <v>235.25817090416666</v>
      </c>
      <c r="BC340" s="128">
        <f t="shared" si="1443"/>
        <v>235.25817090416666</v>
      </c>
      <c r="BD340" s="128">
        <f t="shared" si="1443"/>
        <v>235.25817090416666</v>
      </c>
      <c r="BE340" s="128">
        <f t="shared" si="1443"/>
        <v>235.25817090416666</v>
      </c>
      <c r="BF340" s="128">
        <f t="shared" si="1443"/>
        <v>235.25817090416666</v>
      </c>
      <c r="BG340" s="128">
        <f t="shared" si="1443"/>
        <v>235.25817090416666</v>
      </c>
      <c r="BH340" s="128">
        <f t="shared" si="1443"/>
        <v>235.25817090416666</v>
      </c>
      <c r="BI340" s="128">
        <f t="shared" si="1443"/>
        <v>235.25817090416666</v>
      </c>
      <c r="BJ340" s="128">
        <f t="shared" si="1443"/>
        <v>235.25817090416666</v>
      </c>
      <c r="BK340" s="128">
        <f t="shared" si="1443"/>
        <v>237.61075261320832</v>
      </c>
      <c r="BL340" s="128">
        <f t="shared" si="1443"/>
        <v>237.61075261320832</v>
      </c>
      <c r="BM340" s="128">
        <f t="shared" si="1443"/>
        <v>237.61075261320832</v>
      </c>
      <c r="BN340" s="128">
        <f t="shared" si="1443"/>
        <v>237.61075261320832</v>
      </c>
      <c r="BO340" s="128">
        <f t="shared" si="1443"/>
        <v>237.61075261320832</v>
      </c>
      <c r="BP340" s="128">
        <f t="shared" si="1443"/>
        <v>237.61075261320832</v>
      </c>
      <c r="BQ340" s="128">
        <f t="shared" si="1443"/>
        <v>0</v>
      </c>
      <c r="BR340" s="128">
        <f t="shared" si="1443"/>
        <v>0</v>
      </c>
      <c r="BS340" s="128">
        <f t="shared" si="1443"/>
        <v>0</v>
      </c>
      <c r="BT340" s="128">
        <f t="shared" si="1443"/>
        <v>0</v>
      </c>
      <c r="BU340" s="128">
        <f t="shared" ref="BU340:BY340" si="1444">(BU87+BU149+BU211+BU273+BU335)*BU$11</f>
        <v>0</v>
      </c>
      <c r="BV340" s="128">
        <f t="shared" si="1444"/>
        <v>0</v>
      </c>
      <c r="BW340" s="128">
        <f t="shared" si="1444"/>
        <v>0</v>
      </c>
      <c r="BX340" s="128">
        <f t="shared" si="1444"/>
        <v>0</v>
      </c>
      <c r="BY340" s="128">
        <f t="shared" si="1444"/>
        <v>0</v>
      </c>
    </row>
    <row r="341" spans="2:77" ht="13.5" customHeight="1" x14ac:dyDescent="0.4">
      <c r="D341" s="128" t="s">
        <v>202</v>
      </c>
      <c r="E341" s="128"/>
      <c r="F341" s="128">
        <f>SUM(H341:XFD341)</f>
        <v>1188.7040000000015</v>
      </c>
      <c r="G341" s="128"/>
      <c r="H341" s="128">
        <f>(H88+H150+H212+H274+H336)*H$11</f>
        <v>0</v>
      </c>
      <c r="I341" s="128">
        <f t="shared" ref="I341:BT341" si="1445">(I88+I150+I212+I274+I336)*I$11</f>
        <v>19.576000000000001</v>
      </c>
      <c r="J341" s="128">
        <f t="shared" si="1445"/>
        <v>19.576000000000001</v>
      </c>
      <c r="K341" s="128">
        <f t="shared" si="1445"/>
        <v>19.576000000000001</v>
      </c>
      <c r="L341" s="128">
        <f t="shared" si="1445"/>
        <v>19.576000000000001</v>
      </c>
      <c r="M341" s="128">
        <f t="shared" si="1445"/>
        <v>19.576000000000001</v>
      </c>
      <c r="N341" s="128">
        <f t="shared" si="1445"/>
        <v>8.9879999999999995</v>
      </c>
      <c r="O341" s="128">
        <f t="shared" si="1445"/>
        <v>19.576000000000001</v>
      </c>
      <c r="P341" s="128">
        <f t="shared" si="1445"/>
        <v>19.576000000000001</v>
      </c>
      <c r="Q341" s="128">
        <f t="shared" si="1445"/>
        <v>19.576000000000001</v>
      </c>
      <c r="R341" s="128">
        <f t="shared" si="1445"/>
        <v>19.576000000000001</v>
      </c>
      <c r="S341" s="128">
        <f t="shared" si="1445"/>
        <v>19.576000000000001</v>
      </c>
      <c r="T341" s="128">
        <f t="shared" si="1445"/>
        <v>19.576000000000001</v>
      </c>
      <c r="U341" s="128">
        <f t="shared" si="1445"/>
        <v>19.576000000000001</v>
      </c>
      <c r="V341" s="128">
        <f t="shared" si="1445"/>
        <v>19.576000000000001</v>
      </c>
      <c r="W341" s="128">
        <f t="shared" si="1445"/>
        <v>19.576000000000001</v>
      </c>
      <c r="X341" s="128">
        <f t="shared" si="1445"/>
        <v>19.576000000000001</v>
      </c>
      <c r="Y341" s="128">
        <f t="shared" si="1445"/>
        <v>19.576000000000001</v>
      </c>
      <c r="Z341" s="128">
        <f t="shared" si="1445"/>
        <v>19.576000000000001</v>
      </c>
      <c r="AA341" s="128">
        <f t="shared" si="1445"/>
        <v>19.576000000000001</v>
      </c>
      <c r="AB341" s="128">
        <f t="shared" si="1445"/>
        <v>19.576000000000001</v>
      </c>
      <c r="AC341" s="128">
        <f t="shared" si="1445"/>
        <v>19.576000000000001</v>
      </c>
      <c r="AD341" s="128">
        <f t="shared" si="1445"/>
        <v>19.576000000000001</v>
      </c>
      <c r="AE341" s="128">
        <f t="shared" si="1445"/>
        <v>19.576000000000001</v>
      </c>
      <c r="AF341" s="128">
        <f t="shared" si="1445"/>
        <v>19.576000000000001</v>
      </c>
      <c r="AG341" s="128">
        <f t="shared" si="1445"/>
        <v>19.576000000000001</v>
      </c>
      <c r="AH341" s="128">
        <f t="shared" si="1445"/>
        <v>19.576000000000001</v>
      </c>
      <c r="AI341" s="128">
        <f t="shared" si="1445"/>
        <v>19.576000000000001</v>
      </c>
      <c r="AJ341" s="128">
        <f t="shared" si="1445"/>
        <v>19.576000000000001</v>
      </c>
      <c r="AK341" s="128">
        <f t="shared" si="1445"/>
        <v>19.576000000000001</v>
      </c>
      <c r="AL341" s="128">
        <f t="shared" si="1445"/>
        <v>10.588000000000001</v>
      </c>
      <c r="AM341" s="128">
        <f t="shared" si="1445"/>
        <v>20.700000000000003</v>
      </c>
      <c r="AN341" s="128">
        <f t="shared" si="1445"/>
        <v>20.700000000000003</v>
      </c>
      <c r="AO341" s="128">
        <f t="shared" si="1445"/>
        <v>20.700000000000003</v>
      </c>
      <c r="AP341" s="128">
        <f t="shared" si="1445"/>
        <v>20.700000000000003</v>
      </c>
      <c r="AQ341" s="128">
        <f t="shared" si="1445"/>
        <v>20.700000000000003</v>
      </c>
      <c r="AR341" s="128">
        <f t="shared" si="1445"/>
        <v>20.700000000000003</v>
      </c>
      <c r="AS341" s="128">
        <f t="shared" si="1445"/>
        <v>20.700000000000003</v>
      </c>
      <c r="AT341" s="128">
        <f t="shared" si="1445"/>
        <v>20.700000000000003</v>
      </c>
      <c r="AU341" s="128">
        <f t="shared" si="1445"/>
        <v>20.700000000000003</v>
      </c>
      <c r="AV341" s="128">
        <f t="shared" si="1445"/>
        <v>20.700000000000003</v>
      </c>
      <c r="AW341" s="128">
        <f t="shared" si="1445"/>
        <v>20.700000000000003</v>
      </c>
      <c r="AX341" s="128">
        <f t="shared" si="1445"/>
        <v>20.700000000000003</v>
      </c>
      <c r="AY341" s="128">
        <f t="shared" si="1445"/>
        <v>20.700000000000003</v>
      </c>
      <c r="AZ341" s="128">
        <f t="shared" si="1445"/>
        <v>20.700000000000003</v>
      </c>
      <c r="BA341" s="128">
        <f t="shared" si="1445"/>
        <v>20.700000000000003</v>
      </c>
      <c r="BB341" s="128">
        <f t="shared" si="1445"/>
        <v>20.700000000000003</v>
      </c>
      <c r="BC341" s="128">
        <f t="shared" si="1445"/>
        <v>20.700000000000003</v>
      </c>
      <c r="BD341" s="128">
        <f t="shared" si="1445"/>
        <v>20.700000000000003</v>
      </c>
      <c r="BE341" s="128">
        <f t="shared" si="1445"/>
        <v>20.700000000000003</v>
      </c>
      <c r="BF341" s="128">
        <f t="shared" si="1445"/>
        <v>20.700000000000003</v>
      </c>
      <c r="BG341" s="128">
        <f t="shared" si="1445"/>
        <v>20.700000000000003</v>
      </c>
      <c r="BH341" s="128">
        <f t="shared" si="1445"/>
        <v>20.700000000000003</v>
      </c>
      <c r="BI341" s="128">
        <f t="shared" si="1445"/>
        <v>20.700000000000003</v>
      </c>
      <c r="BJ341" s="128">
        <f t="shared" si="1445"/>
        <v>20.700000000000003</v>
      </c>
      <c r="BK341" s="128">
        <f t="shared" si="1445"/>
        <v>20.700000000000003</v>
      </c>
      <c r="BL341" s="128">
        <f t="shared" si="1445"/>
        <v>20.700000000000003</v>
      </c>
      <c r="BM341" s="128">
        <f t="shared" si="1445"/>
        <v>20.700000000000003</v>
      </c>
      <c r="BN341" s="128">
        <f t="shared" si="1445"/>
        <v>20.700000000000003</v>
      </c>
      <c r="BO341" s="128">
        <f t="shared" si="1445"/>
        <v>20.700000000000003</v>
      </c>
      <c r="BP341" s="128">
        <f t="shared" si="1445"/>
        <v>20.700000000000003</v>
      </c>
      <c r="BQ341" s="128">
        <f t="shared" si="1445"/>
        <v>0</v>
      </c>
      <c r="BR341" s="128">
        <f t="shared" si="1445"/>
        <v>0</v>
      </c>
      <c r="BS341" s="128">
        <f t="shared" si="1445"/>
        <v>0</v>
      </c>
      <c r="BT341" s="128">
        <f t="shared" si="1445"/>
        <v>0</v>
      </c>
      <c r="BU341" s="128">
        <f t="shared" ref="BU341:BY341" si="1446">(BU88+BU150+BU212+BU274+BU336)*BU$11</f>
        <v>0</v>
      </c>
      <c r="BV341" s="128">
        <f t="shared" si="1446"/>
        <v>0</v>
      </c>
      <c r="BW341" s="128">
        <f t="shared" si="1446"/>
        <v>0</v>
      </c>
      <c r="BX341" s="128">
        <f t="shared" si="1446"/>
        <v>0</v>
      </c>
      <c r="BY341" s="128">
        <f t="shared" si="1446"/>
        <v>0</v>
      </c>
    </row>
    <row r="342" spans="2:77" ht="13.5" customHeight="1" x14ac:dyDescent="0.4">
      <c r="D342" s="128" t="s">
        <v>203</v>
      </c>
      <c r="E342" s="128"/>
      <c r="F342" s="128"/>
      <c r="G342" s="128"/>
      <c r="H342" s="128">
        <f>(H89+H151+H213+H275+H337)*H$11</f>
        <v>0</v>
      </c>
      <c r="I342" s="128">
        <f t="shared" ref="I342:BT342" si="1447">(I89+I151+I213+I275+I337)*I$11</f>
        <v>0</v>
      </c>
      <c r="J342" s="128">
        <f t="shared" si="1447"/>
        <v>0</v>
      </c>
      <c r="K342" s="128">
        <f t="shared" si="1447"/>
        <v>0</v>
      </c>
      <c r="L342" s="128">
        <f t="shared" si="1447"/>
        <v>0</v>
      </c>
      <c r="M342" s="128">
        <f t="shared" si="1447"/>
        <v>-794.1</v>
      </c>
      <c r="N342" s="128">
        <f t="shared" si="1447"/>
        <v>0</v>
      </c>
      <c r="O342" s="128">
        <f t="shared" si="1447"/>
        <v>794.1</v>
      </c>
      <c r="P342" s="128">
        <f t="shared" si="1447"/>
        <v>0</v>
      </c>
      <c r="Q342" s="128">
        <f t="shared" si="1447"/>
        <v>0</v>
      </c>
      <c r="R342" s="128">
        <f t="shared" si="1447"/>
        <v>0</v>
      </c>
      <c r="S342" s="128">
        <f t="shared" si="1447"/>
        <v>0</v>
      </c>
      <c r="T342" s="128">
        <f t="shared" si="1447"/>
        <v>0</v>
      </c>
      <c r="U342" s="128">
        <f t="shared" si="1447"/>
        <v>0</v>
      </c>
      <c r="V342" s="128">
        <f t="shared" si="1447"/>
        <v>0</v>
      </c>
      <c r="W342" s="128">
        <f t="shared" si="1447"/>
        <v>0</v>
      </c>
      <c r="X342" s="128">
        <f t="shared" si="1447"/>
        <v>0</v>
      </c>
      <c r="Y342" s="128">
        <f t="shared" si="1447"/>
        <v>0</v>
      </c>
      <c r="Z342" s="128">
        <f t="shared" si="1447"/>
        <v>0</v>
      </c>
      <c r="AA342" s="128">
        <f t="shared" si="1447"/>
        <v>0</v>
      </c>
      <c r="AB342" s="128">
        <f t="shared" si="1447"/>
        <v>0</v>
      </c>
      <c r="AC342" s="128">
        <f t="shared" si="1447"/>
        <v>0</v>
      </c>
      <c r="AD342" s="128">
        <f t="shared" si="1447"/>
        <v>0</v>
      </c>
      <c r="AE342" s="128">
        <f t="shared" si="1447"/>
        <v>0</v>
      </c>
      <c r="AF342" s="128">
        <f t="shared" si="1447"/>
        <v>0</v>
      </c>
      <c r="AG342" s="128">
        <f t="shared" si="1447"/>
        <v>0</v>
      </c>
      <c r="AH342" s="128">
        <f t="shared" si="1447"/>
        <v>0</v>
      </c>
      <c r="AI342" s="128">
        <f t="shared" si="1447"/>
        <v>0</v>
      </c>
      <c r="AJ342" s="128">
        <f t="shared" si="1447"/>
        <v>0</v>
      </c>
      <c r="AK342" s="128">
        <f t="shared" si="1447"/>
        <v>-687.6</v>
      </c>
      <c r="AL342" s="128">
        <f t="shared" si="1447"/>
        <v>0</v>
      </c>
      <c r="AM342" s="128">
        <f t="shared" si="1447"/>
        <v>714.56399999999996</v>
      </c>
      <c r="AN342" s="128">
        <f t="shared" si="1447"/>
        <v>0</v>
      </c>
      <c r="AO342" s="128">
        <f t="shared" si="1447"/>
        <v>0</v>
      </c>
      <c r="AP342" s="128">
        <f t="shared" si="1447"/>
        <v>0</v>
      </c>
      <c r="AQ342" s="128">
        <f t="shared" si="1447"/>
        <v>0</v>
      </c>
      <c r="AR342" s="128">
        <f t="shared" si="1447"/>
        <v>0</v>
      </c>
      <c r="AS342" s="128">
        <f t="shared" si="1447"/>
        <v>0</v>
      </c>
      <c r="AT342" s="128">
        <f t="shared" si="1447"/>
        <v>0</v>
      </c>
      <c r="AU342" s="128">
        <f t="shared" si="1447"/>
        <v>0</v>
      </c>
      <c r="AV342" s="128">
        <f t="shared" si="1447"/>
        <v>0</v>
      </c>
      <c r="AW342" s="128">
        <f t="shared" si="1447"/>
        <v>0</v>
      </c>
      <c r="AX342" s="128">
        <f t="shared" si="1447"/>
        <v>0</v>
      </c>
      <c r="AY342" s="128">
        <f t="shared" si="1447"/>
        <v>0</v>
      </c>
      <c r="AZ342" s="128">
        <f t="shared" si="1447"/>
        <v>0</v>
      </c>
      <c r="BA342" s="128">
        <f t="shared" si="1447"/>
        <v>0</v>
      </c>
      <c r="BB342" s="128">
        <f t="shared" si="1447"/>
        <v>0</v>
      </c>
      <c r="BC342" s="128">
        <f t="shared" si="1447"/>
        <v>0</v>
      </c>
      <c r="BD342" s="128">
        <f t="shared" si="1447"/>
        <v>0</v>
      </c>
      <c r="BE342" s="128">
        <f t="shared" si="1447"/>
        <v>0</v>
      </c>
      <c r="BF342" s="128">
        <f t="shared" si="1447"/>
        <v>0</v>
      </c>
      <c r="BG342" s="128">
        <f t="shared" si="1447"/>
        <v>0</v>
      </c>
      <c r="BH342" s="128">
        <f t="shared" si="1447"/>
        <v>0</v>
      </c>
      <c r="BI342" s="128">
        <f t="shared" si="1447"/>
        <v>0</v>
      </c>
      <c r="BJ342" s="128">
        <f t="shared" si="1447"/>
        <v>0</v>
      </c>
      <c r="BK342" s="128">
        <f t="shared" si="1447"/>
        <v>0</v>
      </c>
      <c r="BL342" s="128">
        <f t="shared" si="1447"/>
        <v>0</v>
      </c>
      <c r="BM342" s="128">
        <f t="shared" si="1447"/>
        <v>0</v>
      </c>
      <c r="BN342" s="128">
        <f t="shared" si="1447"/>
        <v>0</v>
      </c>
      <c r="BO342" s="128">
        <f t="shared" si="1447"/>
        <v>0</v>
      </c>
      <c r="BP342" s="128">
        <f t="shared" si="1447"/>
        <v>-1508.664</v>
      </c>
      <c r="BQ342" s="128">
        <f t="shared" si="1447"/>
        <v>0</v>
      </c>
      <c r="BR342" s="128">
        <f t="shared" si="1447"/>
        <v>0</v>
      </c>
      <c r="BS342" s="128">
        <f t="shared" si="1447"/>
        <v>0</v>
      </c>
      <c r="BT342" s="128">
        <f t="shared" si="1447"/>
        <v>0</v>
      </c>
      <c r="BU342" s="128">
        <f t="shared" ref="BU342:BY342" si="1448">(BU89+BU151+BU213+BU275+BU337)*BU$11</f>
        <v>0</v>
      </c>
      <c r="BV342" s="128">
        <f t="shared" si="1448"/>
        <v>0</v>
      </c>
      <c r="BW342" s="128">
        <f t="shared" si="1448"/>
        <v>0</v>
      </c>
      <c r="BX342" s="128">
        <f t="shared" si="1448"/>
        <v>0</v>
      </c>
      <c r="BY342" s="128">
        <f t="shared" si="1448"/>
        <v>0</v>
      </c>
    </row>
    <row r="343" spans="2:77" ht="13.5" customHeight="1" x14ac:dyDescent="0.4">
      <c r="E343" s="2" t="s">
        <v>204</v>
      </c>
      <c r="H343" s="2">
        <f>'A&amp;R'!I41</f>
        <v>1481.7</v>
      </c>
      <c r="I343" s="2">
        <f>H344</f>
        <v>1481.7</v>
      </c>
      <c r="J343" s="2">
        <f t="shared" ref="J343:BU343" si="1449">I344</f>
        <v>1481.7</v>
      </c>
      <c r="K343" s="2">
        <f t="shared" si="1449"/>
        <v>1481.7</v>
      </c>
      <c r="L343" s="2">
        <f t="shared" si="1449"/>
        <v>1481.7</v>
      </c>
      <c r="M343" s="2">
        <f t="shared" si="1449"/>
        <v>1481.7</v>
      </c>
      <c r="N343" s="2">
        <f t="shared" si="1449"/>
        <v>687.6</v>
      </c>
      <c r="O343" s="2">
        <f t="shared" si="1449"/>
        <v>687.6</v>
      </c>
      <c r="P343" s="2">
        <f t="shared" si="1449"/>
        <v>1481.7</v>
      </c>
      <c r="Q343" s="2">
        <f t="shared" si="1449"/>
        <v>1481.7</v>
      </c>
      <c r="R343" s="2">
        <f t="shared" si="1449"/>
        <v>1481.7</v>
      </c>
      <c r="S343" s="2">
        <f t="shared" si="1449"/>
        <v>1481.7</v>
      </c>
      <c r="T343" s="2">
        <f t="shared" si="1449"/>
        <v>1481.7</v>
      </c>
      <c r="U343" s="2">
        <f t="shared" si="1449"/>
        <v>1481.7</v>
      </c>
      <c r="V343" s="2">
        <f t="shared" si="1449"/>
        <v>1481.7</v>
      </c>
      <c r="W343" s="2">
        <f t="shared" si="1449"/>
        <v>1481.7</v>
      </c>
      <c r="X343" s="2">
        <f t="shared" si="1449"/>
        <v>1481.7</v>
      </c>
      <c r="Y343" s="2">
        <f t="shared" si="1449"/>
        <v>1481.7</v>
      </c>
      <c r="Z343" s="2">
        <f t="shared" si="1449"/>
        <v>1481.7</v>
      </c>
      <c r="AA343" s="2">
        <f t="shared" si="1449"/>
        <v>1481.7</v>
      </c>
      <c r="AB343" s="2">
        <f t="shared" si="1449"/>
        <v>1481.7</v>
      </c>
      <c r="AC343" s="2">
        <f t="shared" si="1449"/>
        <v>1481.7</v>
      </c>
      <c r="AD343" s="2">
        <f t="shared" si="1449"/>
        <v>1481.7</v>
      </c>
      <c r="AE343" s="2">
        <f t="shared" si="1449"/>
        <v>1481.7</v>
      </c>
      <c r="AF343" s="2">
        <f t="shared" si="1449"/>
        <v>1481.7</v>
      </c>
      <c r="AG343" s="2">
        <f t="shared" si="1449"/>
        <v>1481.7</v>
      </c>
      <c r="AH343" s="2">
        <f t="shared" si="1449"/>
        <v>1481.7</v>
      </c>
      <c r="AI343" s="2">
        <f t="shared" si="1449"/>
        <v>1481.7</v>
      </c>
      <c r="AJ343" s="2">
        <f t="shared" si="1449"/>
        <v>1481.7</v>
      </c>
      <c r="AK343" s="2">
        <f t="shared" si="1449"/>
        <v>1481.7</v>
      </c>
      <c r="AL343" s="2">
        <f t="shared" si="1449"/>
        <v>794.1</v>
      </c>
      <c r="AM343" s="2">
        <f t="shared" si="1449"/>
        <v>794.1</v>
      </c>
      <c r="AN343" s="2">
        <f t="shared" si="1449"/>
        <v>1508.664</v>
      </c>
      <c r="AO343" s="2">
        <f t="shared" si="1449"/>
        <v>1508.664</v>
      </c>
      <c r="AP343" s="2">
        <f t="shared" si="1449"/>
        <v>1508.664</v>
      </c>
      <c r="AQ343" s="2">
        <f t="shared" si="1449"/>
        <v>1508.664</v>
      </c>
      <c r="AR343" s="2">
        <f t="shared" si="1449"/>
        <v>1508.664</v>
      </c>
      <c r="AS343" s="2">
        <f t="shared" si="1449"/>
        <v>1508.664</v>
      </c>
      <c r="AT343" s="2">
        <f t="shared" si="1449"/>
        <v>1508.664</v>
      </c>
      <c r="AU343" s="2">
        <f t="shared" si="1449"/>
        <v>1508.664</v>
      </c>
      <c r="AV343" s="2">
        <f t="shared" si="1449"/>
        <v>1508.664</v>
      </c>
      <c r="AW343" s="2">
        <f t="shared" si="1449"/>
        <v>1508.664</v>
      </c>
      <c r="AX343" s="2">
        <f t="shared" si="1449"/>
        <v>1508.664</v>
      </c>
      <c r="AY343" s="2">
        <f t="shared" si="1449"/>
        <v>1508.664</v>
      </c>
      <c r="AZ343" s="2">
        <f t="shared" si="1449"/>
        <v>1508.664</v>
      </c>
      <c r="BA343" s="2">
        <f t="shared" si="1449"/>
        <v>1508.664</v>
      </c>
      <c r="BB343" s="2">
        <f t="shared" si="1449"/>
        <v>1508.664</v>
      </c>
      <c r="BC343" s="2">
        <f t="shared" si="1449"/>
        <v>1508.664</v>
      </c>
      <c r="BD343" s="2">
        <f t="shared" si="1449"/>
        <v>1508.664</v>
      </c>
      <c r="BE343" s="2">
        <f t="shared" si="1449"/>
        <v>1508.664</v>
      </c>
      <c r="BF343" s="2">
        <f t="shared" si="1449"/>
        <v>1508.664</v>
      </c>
      <c r="BG343" s="2">
        <f t="shared" si="1449"/>
        <v>1508.664</v>
      </c>
      <c r="BH343" s="2">
        <f t="shared" si="1449"/>
        <v>1508.664</v>
      </c>
      <c r="BI343" s="2">
        <f t="shared" si="1449"/>
        <v>1508.664</v>
      </c>
      <c r="BJ343" s="2">
        <f t="shared" si="1449"/>
        <v>1508.664</v>
      </c>
      <c r="BK343" s="2">
        <f t="shared" si="1449"/>
        <v>1508.664</v>
      </c>
      <c r="BL343" s="2">
        <f t="shared" si="1449"/>
        <v>1508.664</v>
      </c>
      <c r="BM343" s="2">
        <f t="shared" si="1449"/>
        <v>1508.664</v>
      </c>
      <c r="BN343" s="2">
        <f t="shared" si="1449"/>
        <v>1508.664</v>
      </c>
      <c r="BO343" s="2">
        <f t="shared" si="1449"/>
        <v>1508.664</v>
      </c>
      <c r="BP343" s="2">
        <f t="shared" si="1449"/>
        <v>1508.664</v>
      </c>
      <c r="BQ343" s="2">
        <f t="shared" si="1449"/>
        <v>0</v>
      </c>
      <c r="BR343" s="2">
        <f t="shared" si="1449"/>
        <v>0</v>
      </c>
      <c r="BS343" s="2">
        <f t="shared" si="1449"/>
        <v>0</v>
      </c>
      <c r="BT343" s="2">
        <f t="shared" si="1449"/>
        <v>0</v>
      </c>
      <c r="BU343" s="2">
        <f t="shared" si="1449"/>
        <v>0</v>
      </c>
      <c r="BV343" s="2">
        <f t="shared" ref="BV343:BY343" si="1450">BU344</f>
        <v>0</v>
      </c>
      <c r="BW343" s="2">
        <f t="shared" si="1450"/>
        <v>0</v>
      </c>
      <c r="BX343" s="2">
        <f t="shared" si="1450"/>
        <v>0</v>
      </c>
      <c r="BY343" s="2">
        <f t="shared" si="1450"/>
        <v>0</v>
      </c>
    </row>
    <row r="344" spans="2:77" ht="13.5" customHeight="1" x14ac:dyDescent="0.4">
      <c r="E344" s="2" t="s">
        <v>205</v>
      </c>
      <c r="H344" s="2">
        <f>H342+H343</f>
        <v>1481.7</v>
      </c>
      <c r="I344" s="2">
        <f t="shared" ref="I344:BT344" si="1451">I342+I343</f>
        <v>1481.7</v>
      </c>
      <c r="J344" s="2">
        <f t="shared" si="1451"/>
        <v>1481.7</v>
      </c>
      <c r="K344" s="2">
        <f t="shared" si="1451"/>
        <v>1481.7</v>
      </c>
      <c r="L344" s="2">
        <f t="shared" si="1451"/>
        <v>1481.7</v>
      </c>
      <c r="M344" s="2">
        <f t="shared" si="1451"/>
        <v>687.6</v>
      </c>
      <c r="N344" s="2">
        <f t="shared" si="1451"/>
        <v>687.6</v>
      </c>
      <c r="O344" s="2">
        <f t="shared" si="1451"/>
        <v>1481.7</v>
      </c>
      <c r="P344" s="2">
        <f t="shared" si="1451"/>
        <v>1481.7</v>
      </c>
      <c r="Q344" s="2">
        <f t="shared" si="1451"/>
        <v>1481.7</v>
      </c>
      <c r="R344" s="2">
        <f t="shared" si="1451"/>
        <v>1481.7</v>
      </c>
      <c r="S344" s="2">
        <f t="shared" si="1451"/>
        <v>1481.7</v>
      </c>
      <c r="T344" s="2">
        <f t="shared" si="1451"/>
        <v>1481.7</v>
      </c>
      <c r="U344" s="2">
        <f t="shared" si="1451"/>
        <v>1481.7</v>
      </c>
      <c r="V344" s="2">
        <f t="shared" si="1451"/>
        <v>1481.7</v>
      </c>
      <c r="W344" s="2">
        <f t="shared" si="1451"/>
        <v>1481.7</v>
      </c>
      <c r="X344" s="2">
        <f t="shared" si="1451"/>
        <v>1481.7</v>
      </c>
      <c r="Y344" s="2">
        <f t="shared" si="1451"/>
        <v>1481.7</v>
      </c>
      <c r="Z344" s="2">
        <f t="shared" si="1451"/>
        <v>1481.7</v>
      </c>
      <c r="AA344" s="2">
        <f t="shared" si="1451"/>
        <v>1481.7</v>
      </c>
      <c r="AB344" s="2">
        <f t="shared" si="1451"/>
        <v>1481.7</v>
      </c>
      <c r="AC344" s="2">
        <f t="shared" si="1451"/>
        <v>1481.7</v>
      </c>
      <c r="AD344" s="2">
        <f t="shared" si="1451"/>
        <v>1481.7</v>
      </c>
      <c r="AE344" s="2">
        <f t="shared" si="1451"/>
        <v>1481.7</v>
      </c>
      <c r="AF344" s="2">
        <f t="shared" si="1451"/>
        <v>1481.7</v>
      </c>
      <c r="AG344" s="2">
        <f t="shared" si="1451"/>
        <v>1481.7</v>
      </c>
      <c r="AH344" s="2">
        <f t="shared" si="1451"/>
        <v>1481.7</v>
      </c>
      <c r="AI344" s="2">
        <f t="shared" si="1451"/>
        <v>1481.7</v>
      </c>
      <c r="AJ344" s="2">
        <f t="shared" si="1451"/>
        <v>1481.7</v>
      </c>
      <c r="AK344" s="2">
        <f t="shared" si="1451"/>
        <v>794.1</v>
      </c>
      <c r="AL344" s="2">
        <f t="shared" si="1451"/>
        <v>794.1</v>
      </c>
      <c r="AM344" s="2">
        <f t="shared" si="1451"/>
        <v>1508.664</v>
      </c>
      <c r="AN344" s="2">
        <f t="shared" si="1451"/>
        <v>1508.664</v>
      </c>
      <c r="AO344" s="2">
        <f t="shared" si="1451"/>
        <v>1508.664</v>
      </c>
      <c r="AP344" s="2">
        <f t="shared" si="1451"/>
        <v>1508.664</v>
      </c>
      <c r="AQ344" s="2">
        <f t="shared" si="1451"/>
        <v>1508.664</v>
      </c>
      <c r="AR344" s="2">
        <f t="shared" si="1451"/>
        <v>1508.664</v>
      </c>
      <c r="AS344" s="2">
        <f t="shared" si="1451"/>
        <v>1508.664</v>
      </c>
      <c r="AT344" s="2">
        <f t="shared" si="1451"/>
        <v>1508.664</v>
      </c>
      <c r="AU344" s="2">
        <f t="shared" si="1451"/>
        <v>1508.664</v>
      </c>
      <c r="AV344" s="2">
        <f t="shared" si="1451"/>
        <v>1508.664</v>
      </c>
      <c r="AW344" s="2">
        <f t="shared" si="1451"/>
        <v>1508.664</v>
      </c>
      <c r="AX344" s="2">
        <f t="shared" si="1451"/>
        <v>1508.664</v>
      </c>
      <c r="AY344" s="2">
        <f t="shared" si="1451"/>
        <v>1508.664</v>
      </c>
      <c r="AZ344" s="2">
        <f t="shared" si="1451"/>
        <v>1508.664</v>
      </c>
      <c r="BA344" s="2">
        <f t="shared" si="1451"/>
        <v>1508.664</v>
      </c>
      <c r="BB344" s="2">
        <f t="shared" si="1451"/>
        <v>1508.664</v>
      </c>
      <c r="BC344" s="2">
        <f t="shared" si="1451"/>
        <v>1508.664</v>
      </c>
      <c r="BD344" s="2">
        <f t="shared" si="1451"/>
        <v>1508.664</v>
      </c>
      <c r="BE344" s="2">
        <f t="shared" si="1451"/>
        <v>1508.664</v>
      </c>
      <c r="BF344" s="2">
        <f t="shared" si="1451"/>
        <v>1508.664</v>
      </c>
      <c r="BG344" s="2">
        <f t="shared" si="1451"/>
        <v>1508.664</v>
      </c>
      <c r="BH344" s="2">
        <f t="shared" si="1451"/>
        <v>1508.664</v>
      </c>
      <c r="BI344" s="2">
        <f t="shared" si="1451"/>
        <v>1508.664</v>
      </c>
      <c r="BJ344" s="2">
        <f t="shared" si="1451"/>
        <v>1508.664</v>
      </c>
      <c r="BK344" s="2">
        <f t="shared" si="1451"/>
        <v>1508.664</v>
      </c>
      <c r="BL344" s="2">
        <f t="shared" si="1451"/>
        <v>1508.664</v>
      </c>
      <c r="BM344" s="2">
        <f t="shared" si="1451"/>
        <v>1508.664</v>
      </c>
      <c r="BN344" s="2">
        <f t="shared" si="1451"/>
        <v>1508.664</v>
      </c>
      <c r="BO344" s="2">
        <f t="shared" si="1451"/>
        <v>1508.664</v>
      </c>
      <c r="BP344" s="2">
        <f t="shared" si="1451"/>
        <v>0</v>
      </c>
      <c r="BQ344" s="2">
        <f t="shared" si="1451"/>
        <v>0</v>
      </c>
      <c r="BR344" s="2">
        <f t="shared" si="1451"/>
        <v>0</v>
      </c>
      <c r="BS344" s="2">
        <f t="shared" si="1451"/>
        <v>0</v>
      </c>
      <c r="BT344" s="2">
        <f t="shared" si="1451"/>
        <v>0</v>
      </c>
      <c r="BU344" s="2">
        <f t="shared" ref="BU344:BY344" si="1452">BU342+BU343</f>
        <v>0</v>
      </c>
      <c r="BV344" s="2">
        <f t="shared" si="1452"/>
        <v>0</v>
      </c>
      <c r="BW344" s="2">
        <f t="shared" si="1452"/>
        <v>0</v>
      </c>
      <c r="BX344" s="2">
        <f t="shared" si="1452"/>
        <v>0</v>
      </c>
      <c r="BY344" s="2">
        <f t="shared" si="1452"/>
        <v>0</v>
      </c>
    </row>
    <row r="345" spans="2:77" ht="13.5" customHeight="1" x14ac:dyDescent="0.4">
      <c r="E345" s="95" t="s">
        <v>206</v>
      </c>
      <c r="F345" s="95"/>
      <c r="G345" s="95"/>
      <c r="H345" s="95">
        <f>AVERAGE(H343,H344)</f>
        <v>1481.7</v>
      </c>
      <c r="I345" s="95">
        <f t="shared" ref="I345:BT345" si="1453">AVERAGE(I343,I344)</f>
        <v>1481.7</v>
      </c>
      <c r="J345" s="95">
        <f t="shared" si="1453"/>
        <v>1481.7</v>
      </c>
      <c r="K345" s="95">
        <f t="shared" si="1453"/>
        <v>1481.7</v>
      </c>
      <c r="L345" s="95">
        <f t="shared" si="1453"/>
        <v>1481.7</v>
      </c>
      <c r="M345" s="95">
        <f t="shared" si="1453"/>
        <v>1084.6500000000001</v>
      </c>
      <c r="N345" s="95">
        <f t="shared" si="1453"/>
        <v>687.6</v>
      </c>
      <c r="O345" s="95">
        <f t="shared" si="1453"/>
        <v>1084.6500000000001</v>
      </c>
      <c r="P345" s="95">
        <f t="shared" si="1453"/>
        <v>1481.7</v>
      </c>
      <c r="Q345" s="95">
        <f t="shared" si="1453"/>
        <v>1481.7</v>
      </c>
      <c r="R345" s="95">
        <f t="shared" si="1453"/>
        <v>1481.7</v>
      </c>
      <c r="S345" s="95">
        <f t="shared" si="1453"/>
        <v>1481.7</v>
      </c>
      <c r="T345" s="95">
        <f t="shared" si="1453"/>
        <v>1481.7</v>
      </c>
      <c r="U345" s="95">
        <f t="shared" si="1453"/>
        <v>1481.7</v>
      </c>
      <c r="V345" s="95">
        <f t="shared" si="1453"/>
        <v>1481.7</v>
      </c>
      <c r="W345" s="95">
        <f t="shared" si="1453"/>
        <v>1481.7</v>
      </c>
      <c r="X345" s="95">
        <f t="shared" si="1453"/>
        <v>1481.7</v>
      </c>
      <c r="Y345" s="95">
        <f t="shared" si="1453"/>
        <v>1481.7</v>
      </c>
      <c r="Z345" s="95">
        <f t="shared" si="1453"/>
        <v>1481.7</v>
      </c>
      <c r="AA345" s="95">
        <f t="shared" si="1453"/>
        <v>1481.7</v>
      </c>
      <c r="AB345" s="95">
        <f t="shared" si="1453"/>
        <v>1481.7</v>
      </c>
      <c r="AC345" s="95">
        <f t="shared" si="1453"/>
        <v>1481.7</v>
      </c>
      <c r="AD345" s="95">
        <f t="shared" si="1453"/>
        <v>1481.7</v>
      </c>
      <c r="AE345" s="95">
        <f t="shared" si="1453"/>
        <v>1481.7</v>
      </c>
      <c r="AF345" s="95">
        <f t="shared" si="1453"/>
        <v>1481.7</v>
      </c>
      <c r="AG345" s="95">
        <f t="shared" si="1453"/>
        <v>1481.7</v>
      </c>
      <c r="AH345" s="95">
        <f t="shared" si="1453"/>
        <v>1481.7</v>
      </c>
      <c r="AI345" s="95">
        <f t="shared" si="1453"/>
        <v>1481.7</v>
      </c>
      <c r="AJ345" s="95">
        <f t="shared" si="1453"/>
        <v>1481.7</v>
      </c>
      <c r="AK345" s="95">
        <f t="shared" si="1453"/>
        <v>1137.9000000000001</v>
      </c>
      <c r="AL345" s="95">
        <f t="shared" si="1453"/>
        <v>794.1</v>
      </c>
      <c r="AM345" s="95">
        <f t="shared" si="1453"/>
        <v>1151.3820000000001</v>
      </c>
      <c r="AN345" s="95">
        <f t="shared" si="1453"/>
        <v>1508.664</v>
      </c>
      <c r="AO345" s="95">
        <f t="shared" si="1453"/>
        <v>1508.664</v>
      </c>
      <c r="AP345" s="95">
        <f t="shared" si="1453"/>
        <v>1508.664</v>
      </c>
      <c r="AQ345" s="95">
        <f t="shared" si="1453"/>
        <v>1508.664</v>
      </c>
      <c r="AR345" s="95">
        <f t="shared" si="1453"/>
        <v>1508.664</v>
      </c>
      <c r="AS345" s="95">
        <f t="shared" si="1453"/>
        <v>1508.664</v>
      </c>
      <c r="AT345" s="95">
        <f t="shared" si="1453"/>
        <v>1508.664</v>
      </c>
      <c r="AU345" s="95">
        <f t="shared" si="1453"/>
        <v>1508.664</v>
      </c>
      <c r="AV345" s="95">
        <f t="shared" si="1453"/>
        <v>1508.664</v>
      </c>
      <c r="AW345" s="95">
        <f t="shared" si="1453"/>
        <v>1508.664</v>
      </c>
      <c r="AX345" s="95">
        <f t="shared" si="1453"/>
        <v>1508.664</v>
      </c>
      <c r="AY345" s="95">
        <f t="shared" si="1453"/>
        <v>1508.664</v>
      </c>
      <c r="AZ345" s="95">
        <f t="shared" si="1453"/>
        <v>1508.664</v>
      </c>
      <c r="BA345" s="95">
        <f t="shared" si="1453"/>
        <v>1508.664</v>
      </c>
      <c r="BB345" s="95">
        <f t="shared" si="1453"/>
        <v>1508.664</v>
      </c>
      <c r="BC345" s="95">
        <f t="shared" si="1453"/>
        <v>1508.664</v>
      </c>
      <c r="BD345" s="95">
        <f t="shared" si="1453"/>
        <v>1508.664</v>
      </c>
      <c r="BE345" s="95">
        <f t="shared" si="1453"/>
        <v>1508.664</v>
      </c>
      <c r="BF345" s="95">
        <f t="shared" si="1453"/>
        <v>1508.664</v>
      </c>
      <c r="BG345" s="95">
        <f t="shared" si="1453"/>
        <v>1508.664</v>
      </c>
      <c r="BH345" s="95">
        <f t="shared" si="1453"/>
        <v>1508.664</v>
      </c>
      <c r="BI345" s="95">
        <f t="shared" si="1453"/>
        <v>1508.664</v>
      </c>
      <c r="BJ345" s="95">
        <f t="shared" si="1453"/>
        <v>1508.664</v>
      </c>
      <c r="BK345" s="95">
        <f t="shared" si="1453"/>
        <v>1508.664</v>
      </c>
      <c r="BL345" s="95">
        <f t="shared" si="1453"/>
        <v>1508.664</v>
      </c>
      <c r="BM345" s="95">
        <f t="shared" si="1453"/>
        <v>1508.664</v>
      </c>
      <c r="BN345" s="95">
        <f t="shared" si="1453"/>
        <v>1508.664</v>
      </c>
      <c r="BO345" s="95">
        <f t="shared" si="1453"/>
        <v>1508.664</v>
      </c>
      <c r="BP345" s="95">
        <f t="shared" si="1453"/>
        <v>754.33199999999999</v>
      </c>
      <c r="BQ345" s="95">
        <f t="shared" si="1453"/>
        <v>0</v>
      </c>
      <c r="BR345" s="95">
        <f t="shared" si="1453"/>
        <v>0</v>
      </c>
      <c r="BS345" s="95">
        <f t="shared" si="1453"/>
        <v>0</v>
      </c>
      <c r="BT345" s="95">
        <f t="shared" si="1453"/>
        <v>0</v>
      </c>
      <c r="BU345" s="95">
        <f t="shared" ref="BU345:BY345" si="1454">AVERAGE(BU343,BU344)</f>
        <v>0</v>
      </c>
      <c r="BV345" s="95">
        <f t="shared" si="1454"/>
        <v>0</v>
      </c>
      <c r="BW345" s="95">
        <f t="shared" si="1454"/>
        <v>0</v>
      </c>
      <c r="BX345" s="95">
        <f t="shared" si="1454"/>
        <v>0</v>
      </c>
      <c r="BY345" s="95">
        <f t="shared" si="1454"/>
        <v>0</v>
      </c>
    </row>
  </sheetData>
  <mergeCells count="3">
    <mergeCell ref="H19:I20"/>
    <mergeCell ref="J19:J20"/>
    <mergeCell ref="P19:Q19"/>
  </mergeCells>
  <phoneticPr fontId="1" type="noConversion"/>
  <printOptions horizontalCentered="1"/>
  <pageMargins left="0.25" right="0.25" top="0.75" bottom="0.75" header="0.3" footer="0.3"/>
  <pageSetup paperSize="8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14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7"/>
  <sheetViews>
    <sheetView showGridLines="0" zoomScale="115" zoomScaleNormal="115" workbookViewId="0">
      <selection activeCell="A7" sqref="A7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cp:lastPrinted>2024-09-10T11:12:45Z</cp:lastPrinted>
  <dcterms:created xsi:type="dcterms:W3CDTF">2024-09-10T10:18:07Z</dcterms:created>
  <dcterms:modified xsi:type="dcterms:W3CDTF">2024-09-23T03:55:05Z</dcterms:modified>
</cp:coreProperties>
</file>