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2장\"/>
    </mc:Choice>
  </mc:AlternateContent>
  <xr:revisionPtr revIDLastSave="0" documentId="13_ncr:1_{02164F8D-B30D-4CFD-9263-83BEE4CC0149}" xr6:coauthVersionLast="47" xr6:coauthVersionMax="47" xr10:uidLastSave="{00000000-0000-0000-0000-000000000000}"/>
  <bookViews>
    <workbookView xWindow="-120" yWindow="-120" windowWidth="29040" windowHeight="15720" tabRatio="926" xr2:uid="{9C65CB3B-5F0D-4B67-9A58-34A3C42D209A}"/>
  </bookViews>
  <sheets>
    <sheet name="산술_비교연산자" sheetId="20" r:id="rId1"/>
    <sheet name="연산자우선순위" sheetId="1" r:id="rId2"/>
    <sheet name="비교연산자_예시" sheetId="14" r:id="rId3"/>
    <sheet name="텍스트 연결연산자_간단한예시" sheetId="26" r:id="rId4"/>
    <sheet name="텍스트 연결연산자_예시_정상" sheetId="23" r:id="rId5"/>
    <sheet name="텍스트 연결연산자_예시_오류" sheetId="24" r:id="rId6"/>
    <sheet name="범위연산" sheetId="8" r:id="rId7"/>
    <sheet name="결합연산" sheetId="9" r:id="rId8"/>
    <sheet name="교차연산" sheetId="10" r:id="rId9"/>
    <sheet name="와일드카드사용하기" sheetId="25" r:id="rId10"/>
    <sheet name="수식확인" sheetId="27" r:id="rId11"/>
  </sheets>
  <definedNames>
    <definedName name="_xlnm._FilterDatabase" localSheetId="2" hidden="1">비교연산자_예시!$B$4:$E$12</definedName>
    <definedName name="_xlnm._FilterDatabase" localSheetId="5" hidden="1">'텍스트 연결연산자_예시_오류'!#REF!</definedName>
    <definedName name="_xlnm._FilterDatabase" localSheetId="4" hidden="1">'텍스트 연결연산자_예시_정상'!#REF!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27" l="1"/>
  <c r="G6" i="27"/>
  <c r="G7" i="27"/>
  <c r="G8" i="27"/>
  <c r="G9" i="27"/>
  <c r="C10" i="27"/>
  <c r="G10" i="27" s="1"/>
  <c r="D10" i="27"/>
  <c r="E10" i="27"/>
  <c r="F10" i="27"/>
  <c r="C11" i="27"/>
  <c r="D11" i="27"/>
  <c r="F11" i="27"/>
  <c r="G11" i="27"/>
  <c r="B2" i="26"/>
  <c r="E14" i="14"/>
  <c r="B33" i="25"/>
  <c r="B32" i="25"/>
  <c r="B31" i="25"/>
  <c r="B30" i="25"/>
  <c r="E28" i="25"/>
  <c r="E27" i="25"/>
  <c r="E26" i="25"/>
  <c r="E25" i="25"/>
  <c r="E24" i="25"/>
  <c r="B19" i="25"/>
  <c r="B18" i="25"/>
  <c r="B17" i="25"/>
  <c r="B16" i="25"/>
  <c r="B15" i="25"/>
  <c r="B14" i="25"/>
  <c r="B13" i="25"/>
  <c r="E11" i="25"/>
  <c r="E10" i="25"/>
  <c r="E9" i="25"/>
  <c r="E8" i="25"/>
  <c r="E7" i="25"/>
  <c r="E6" i="25"/>
  <c r="E5" i="25"/>
  <c r="E20" i="24"/>
  <c r="E18" i="24"/>
  <c r="E14" i="24"/>
  <c r="E14" i="23"/>
  <c r="E20" i="23"/>
  <c r="E18" i="23"/>
  <c r="D7" i="10" l="1"/>
  <c r="D7" i="9"/>
  <c r="B7" i="8"/>
  <c r="E22" i="14"/>
  <c r="E20" i="14"/>
  <c r="E18" i="14"/>
  <c r="E16" i="14"/>
</calcChain>
</file>

<file path=xl/sharedStrings.xml><?xml version="1.0" encoding="utf-8"?>
<sst xmlns="http://schemas.openxmlformats.org/spreadsheetml/2006/main" count="210" uniqueCount="135">
  <si>
    <t>우선순위</t>
    <phoneticPr fontId="2" type="noConversion"/>
  </si>
  <si>
    <t>연산자 종류</t>
    <phoneticPr fontId="2" type="noConversion"/>
  </si>
  <si>
    <t>연산자</t>
    <phoneticPr fontId="2" type="noConversion"/>
  </si>
  <si>
    <t>비고</t>
    <phoneticPr fontId="2" type="noConversion"/>
  </si>
  <si>
    <t>참조</t>
    <phoneticPr fontId="2" type="noConversion"/>
  </si>
  <si>
    <t>:(콜론)</t>
    <phoneticPr fontId="2" type="noConversion"/>
  </si>
  <si>
    <t>" "(공백)</t>
    <phoneticPr fontId="2" type="noConversion"/>
  </si>
  <si>
    <t>,(쉼표)</t>
  </si>
  <si>
    <t>산술</t>
    <phoneticPr fontId="2" type="noConversion"/>
  </si>
  <si>
    <t>–(음수)</t>
    <phoneticPr fontId="2" type="noConversion"/>
  </si>
  <si>
    <t>음수(예: –1)</t>
  </si>
  <si>
    <t>%</t>
  </si>
  <si>
    <t>백분율</t>
  </si>
  <si>
    <t>^</t>
  </si>
  <si>
    <t>거듭제곱</t>
  </si>
  <si>
    <t>*, /</t>
    <phoneticPr fontId="2" type="noConversion"/>
  </si>
  <si>
    <t>+,  –</t>
    <phoneticPr fontId="2" type="noConversion"/>
  </si>
  <si>
    <t>연결</t>
    <phoneticPr fontId="2" type="noConversion"/>
  </si>
  <si>
    <t>&amp;</t>
  </si>
  <si>
    <t>두 개의 텍스트 문자열 연결</t>
  </si>
  <si>
    <t>비교</t>
    <phoneticPr fontId="2" type="noConversion"/>
  </si>
  <si>
    <t>=</t>
    <phoneticPr fontId="2" type="noConversion"/>
  </si>
  <si>
    <t>비교</t>
  </si>
  <si>
    <t>&lt;</t>
    <phoneticPr fontId="2" type="noConversion"/>
  </si>
  <si>
    <t>&gt;</t>
    <phoneticPr fontId="2" type="noConversion"/>
  </si>
  <si>
    <t>&lt;=</t>
  </si>
  <si>
    <t>&gt;=</t>
  </si>
  <si>
    <t>&lt;&gt;</t>
  </si>
  <si>
    <t>노트</t>
    <phoneticPr fontId="2" type="noConversion"/>
  </si>
  <si>
    <t>필기류</t>
    <phoneticPr fontId="2" type="noConversion"/>
  </si>
  <si>
    <t>거래처별 판매실적</t>
    <phoneticPr fontId="2" type="noConversion"/>
  </si>
  <si>
    <t>판매일자</t>
    <phoneticPr fontId="2" type="noConversion"/>
  </si>
  <si>
    <t>거래처명</t>
    <phoneticPr fontId="2" type="noConversion"/>
  </si>
  <si>
    <t>상품</t>
    <phoneticPr fontId="2" type="noConversion"/>
  </si>
  <si>
    <t>판매금액</t>
    <phoneticPr fontId="2" type="noConversion"/>
  </si>
  <si>
    <t>신촌 아트박스</t>
    <phoneticPr fontId="2" type="noConversion"/>
  </si>
  <si>
    <t>복사용지</t>
    <phoneticPr fontId="2" type="noConversion"/>
  </si>
  <si>
    <t>신림문구</t>
    <phoneticPr fontId="2" type="noConversion"/>
  </si>
  <si>
    <t>수정용품</t>
    <phoneticPr fontId="2" type="noConversion"/>
  </si>
  <si>
    <t>서초 아트박스</t>
    <phoneticPr fontId="2" type="noConversion"/>
  </si>
  <si>
    <t>스카치테이프</t>
    <phoneticPr fontId="2" type="noConversion"/>
  </si>
  <si>
    <t>클립</t>
    <phoneticPr fontId="2" type="noConversion"/>
  </si>
  <si>
    <t>엑셀 비교 연산자 알아보기</t>
    <phoneticPr fontId="2" type="noConversion"/>
  </si>
  <si>
    <t>상품이 '노트'인 것은 판매금액 합계</t>
    <phoneticPr fontId="2" type="noConversion"/>
  </si>
  <si>
    <t>판매금액이 6만원 이상인 것의 판매금액 합계</t>
    <phoneticPr fontId="2" type="noConversion"/>
  </si>
  <si>
    <t xml:space="preserve">판매금액이 6만원인 것의 판매금액 합계 </t>
    <phoneticPr fontId="2" type="noConversion"/>
  </si>
  <si>
    <t>판매금액이 6만원인 것의 판매금액 합계(등호 없음)</t>
    <phoneticPr fontId="2" type="noConversion"/>
  </si>
  <si>
    <t>상품이 '노트'인 것은 판매금액 합계(등호 없음)</t>
    <phoneticPr fontId="2" type="noConversion"/>
  </si>
  <si>
    <t>산술연산자</t>
    <phoneticPr fontId="2" type="noConversion"/>
  </si>
  <si>
    <t>용도</t>
  </si>
  <si>
    <t>사용 예</t>
  </si>
  <si>
    <t>+</t>
  </si>
  <si>
    <t>더하기</t>
  </si>
  <si>
    <t>=10+20+30 =&gt; 60</t>
  </si>
  <si>
    <t>-</t>
  </si>
  <si>
    <t>빼기</t>
  </si>
  <si>
    <t>=100-30 =&gt; 70</t>
  </si>
  <si>
    <t>*(별표)</t>
  </si>
  <si>
    <t>곱하기</t>
  </si>
  <si>
    <t>=10*10 =&gt; 100</t>
  </si>
  <si>
    <t>/(슬래쉬)</t>
  </si>
  <si>
    <t>나누기</t>
  </si>
  <si>
    <t>=10/2 =&gt; 5 (10을 2로 나눈값인 5가 표시됨)</t>
  </si>
  <si>
    <t>=50% =&gt; 0.5 (셀 표시형식이 백분율이면 50%로 표시됨)</t>
  </si>
  <si>
    <t>=50%*10 =&gt; 5 (셀 표시형식이 백분율이면 500%로 표시됨)</t>
  </si>
  <si>
    <t>^(캐럿)</t>
  </si>
  <si>
    <t>제곱</t>
  </si>
  <si>
    <t>=5^2 =&gt; 25 (5의 제곱인 25가 표시됨)</t>
  </si>
  <si>
    <t>비교 연산자</t>
    <phoneticPr fontId="2" type="noConversion"/>
  </si>
  <si>
    <t>연산자</t>
  </si>
  <si>
    <t>의미</t>
  </si>
  <si>
    <t>=</t>
  </si>
  <si>
    <t>같음</t>
  </si>
  <si>
    <t>"=100" =&gt; 100인</t>
  </si>
  <si>
    <t>&gt;</t>
  </si>
  <si>
    <t>~보다 큼</t>
  </si>
  <si>
    <t>"&gt;100" =&gt; 100보다 큰</t>
  </si>
  <si>
    <t>&lt;</t>
  </si>
  <si>
    <t>~보다 작음</t>
  </si>
  <si>
    <t>"&lt;100" =&gt; 100보다 작은(100 미만)</t>
  </si>
  <si>
    <t>~보다 크거나 같음</t>
  </si>
  <si>
    <t>"&gt;=100" =&gt; 100보다 크거나 같은(100 이상)</t>
  </si>
  <si>
    <t>~보다 작거나 같음</t>
  </si>
  <si>
    <t>"&lt;=100" =&gt; 100보다 작거나 같은(100 이하)</t>
  </si>
  <si>
    <t>같지 않음</t>
  </si>
  <si>
    <t>"&lt;&gt;100" =&gt; 100이 아닌</t>
  </si>
  <si>
    <t>8월 1일부터 판매된 것의 판매금액 합계</t>
    <phoneticPr fontId="2" type="noConversion"/>
  </si>
  <si>
    <t>금액 기준</t>
    <phoneticPr fontId="2" type="noConversion"/>
  </si>
  <si>
    <t>금액 기준보다 큰값 합계(금액 직접 입력)</t>
    <phoneticPr fontId="2" type="noConversion"/>
  </si>
  <si>
    <t>금액 기준보다 큰값 합계(E16셀 금액 참조)</t>
    <phoneticPr fontId="2" type="noConversion"/>
  </si>
  <si>
    <t>엑셀 텍스트 연결 연산자 알아보기</t>
    <phoneticPr fontId="2" type="noConversion"/>
  </si>
  <si>
    <t>수식이 잘못 입력됨</t>
    <phoneticPr fontId="2" type="noConversion"/>
  </si>
  <si>
    <t>엑셀에서 와일드카드 사용하기</t>
    <phoneticPr fontId="2" type="noConversion"/>
  </si>
  <si>
    <t>와일드카드로 찾아서 개수 구하기</t>
    <phoneticPr fontId="2" type="noConversion"/>
  </si>
  <si>
    <t>스프링노트고급형</t>
    <phoneticPr fontId="2" type="noConversion"/>
  </si>
  <si>
    <t>모나미볼펜</t>
    <phoneticPr fontId="2" type="noConversion"/>
  </si>
  <si>
    <t>무지노트</t>
    <phoneticPr fontId="2" type="noConversion"/>
  </si>
  <si>
    <t>수성펜</t>
    <phoneticPr fontId="2" type="noConversion"/>
  </si>
  <si>
    <t>모나미형광펜</t>
    <phoneticPr fontId="2" type="noConversion"/>
  </si>
  <si>
    <t>스프링노트</t>
    <phoneticPr fontId="2" type="noConversion"/>
  </si>
  <si>
    <t>샤프펜슬</t>
    <phoneticPr fontId="2" type="noConversion"/>
  </si>
  <si>
    <t>텍스트에 와일드카드가 포함된 경우 개수 구하기</t>
    <phoneticPr fontId="2" type="noConversion"/>
  </si>
  <si>
    <t>스프링노트*</t>
    <phoneticPr fontId="2" type="noConversion"/>
  </si>
  <si>
    <t>스테플러(1~5호)</t>
    <phoneticPr fontId="2" type="noConversion"/>
  </si>
  <si>
    <t>`</t>
    <phoneticPr fontId="2" type="noConversion"/>
  </si>
  <si>
    <t>단가</t>
    <phoneticPr fontId="2" type="noConversion"/>
  </si>
  <si>
    <t>판매수량</t>
    <phoneticPr fontId="2" type="noConversion"/>
  </si>
  <si>
    <t>평균</t>
    <phoneticPr fontId="2" type="noConversion"/>
  </si>
  <si>
    <t>합계</t>
    <phoneticPr fontId="2" type="noConversion"/>
  </si>
  <si>
    <t>볼펜</t>
    <phoneticPr fontId="2" type="noConversion"/>
  </si>
  <si>
    <t>지우개</t>
    <phoneticPr fontId="2" type="noConversion"/>
  </si>
  <si>
    <t>연필</t>
    <phoneticPr fontId="2" type="noConversion"/>
  </si>
  <si>
    <t>날짜</t>
    <phoneticPr fontId="2" type="noConversion"/>
  </si>
  <si>
    <t xml:space="preserve">나나 문구점의 일별 판매실적 </t>
    <phoneticPr fontId="2" type="noConversion"/>
  </si>
  <si>
    <t>=SUMIF(E5:E12,"&gt;=60000",E5:E12)</t>
  </si>
  <si>
    <t>=SUMIF(E5:E12,"=60000",E5:E12)</t>
  </si>
  <si>
    <t>=SUMIF(E5:E12,60000,E5:E12)</t>
  </si>
  <si>
    <t>=SUMIF(D5:D12,"=노트",E5:E12)</t>
  </si>
  <si>
    <t>=SUMIF(D5:D12,"노트",E5:E12)</t>
  </si>
  <si>
    <t>=SUMIF(E5:E12,"&gt;100000",E5:E12)</t>
    <phoneticPr fontId="2" type="noConversion"/>
  </si>
  <si>
    <t>=SUMIF(E5:E12,"&gt;"&amp;E16,E5:E12)</t>
    <phoneticPr fontId="2" type="noConversion"/>
  </si>
  <si>
    <t>=SUMIF(B5:B12,"&gt;="&amp;DATE(2022,8,1),E5:E12)</t>
    <phoneticPr fontId="2" type="noConversion"/>
  </si>
  <si>
    <t>=SUMIF(E5:E12,"&gt;E16",E5:E12)</t>
    <phoneticPr fontId="2" type="noConversion"/>
  </si>
  <si>
    <t>=SUMIF(B5:B12,"&gt;=DATE(2022,8,1)",E5:E12)</t>
    <phoneticPr fontId="2" type="noConversion"/>
  </si>
  <si>
    <t>=COUNTIF(B5:B11,"모나미")</t>
  </si>
  <si>
    <t>=COUNTIF(B5:B11,"모나미*")</t>
  </si>
  <si>
    <t>=COUNTIF(B5:B11,"*노트")</t>
  </si>
  <si>
    <t>=COUNTIF(B5:B11,"*노트*")</t>
  </si>
  <si>
    <t>=COUNTIF(B5:B11,"??노트")</t>
  </si>
  <si>
    <t>=COUNTIF(B5:B11,"????")</t>
  </si>
  <si>
    <t>=COUNTIF(C5:C11,"6*")</t>
  </si>
  <si>
    <t>=COUNTIF(B24:B28,"스프링노트*")</t>
  </si>
  <si>
    <t>=COUNTIF(B24:B28,"스프링노트~*")</t>
  </si>
  <si>
    <t>=COUNTIF(B24:B28,"*1~5*")</t>
  </si>
  <si>
    <t>=COUNTIF(B24:B28,"*1~~5*")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</si>
</sst>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_(* #,##0_);_(* \(#,##0\);_(* &quot;-&quot;_);_(@_)"/>
    <numFmt numFmtId="177" formatCode="#,##0_ "/>
    <numFmt numFmtId="178" formatCode="0_);[Red]\(0\)"/>
    <numFmt numFmtId="179" formatCode="#,##0_);[Red]\(#,##0\)"/>
    <numFmt numFmtId="180" formatCode="mm&quot;월&quot;\ dd&quot;일&quot;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6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14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176" fontId="0" fillId="0" borderId="0" xfId="1" applyFont="1">
      <alignment vertical="center"/>
    </xf>
    <xf numFmtId="0" fontId="8" fillId="0" borderId="0" xfId="0" applyFont="1">
      <alignment vertical="center"/>
    </xf>
    <xf numFmtId="0" fontId="1" fillId="0" borderId="0" xfId="0" applyFont="1">
      <alignment vertical="center"/>
    </xf>
    <xf numFmtId="176" fontId="1" fillId="0" borderId="0" xfId="1" applyFont="1">
      <alignment vertical="center"/>
    </xf>
    <xf numFmtId="0" fontId="0" fillId="0" borderId="0" xfId="0" applyAlignment="1">
      <alignment horizontal="centerContinuous" vertical="center"/>
    </xf>
    <xf numFmtId="14" fontId="9" fillId="0" borderId="0" xfId="0" applyNumberFormat="1" applyFont="1">
      <alignment vertical="center"/>
    </xf>
    <xf numFmtId="176" fontId="0" fillId="0" borderId="1" xfId="1" applyFont="1" applyBorder="1">
      <alignment vertical="center"/>
    </xf>
    <xf numFmtId="176" fontId="0" fillId="0" borderId="0" xfId="1" quotePrefix="1" applyFont="1">
      <alignment vertical="center"/>
    </xf>
    <xf numFmtId="0" fontId="0" fillId="0" borderId="0" xfId="0" applyAlignment="1">
      <alignment horizontal="right" vertical="center"/>
    </xf>
    <xf numFmtId="176" fontId="0" fillId="0" borderId="0" xfId="1" applyFont="1" applyBorder="1">
      <alignment vertical="center"/>
    </xf>
    <xf numFmtId="176" fontId="0" fillId="0" borderId="0" xfId="1" applyFont="1" applyAlignment="1">
      <alignment horizontal="center" vertical="center"/>
    </xf>
    <xf numFmtId="0" fontId="10" fillId="0" borderId="0" xfId="0" applyFont="1">
      <alignment vertical="center"/>
    </xf>
    <xf numFmtId="14" fontId="0" fillId="0" borderId="1" xfId="0" applyNumberForma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1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7" fillId="0" borderId="0" xfId="0" applyFont="1">
      <alignment vertical="center"/>
    </xf>
    <xf numFmtId="14" fontId="0" fillId="0" borderId="0" xfId="0" applyNumberFormat="1" applyAlignment="1">
      <alignment horizontal="right" vertical="center"/>
    </xf>
    <xf numFmtId="177" fontId="0" fillId="0" borderId="1" xfId="1" applyNumberFormat="1" applyFont="1" applyBorder="1">
      <alignment vertical="center"/>
    </xf>
    <xf numFmtId="0" fontId="9" fillId="0" borderId="0" xfId="0" applyFont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76" fontId="11" fillId="0" borderId="0" xfId="1" applyFont="1" applyAlignment="1">
      <alignment horizontal="right" vertical="top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12" fillId="0" borderId="0" xfId="0" applyFont="1" applyAlignment="1"/>
    <xf numFmtId="178" fontId="10" fillId="0" borderId="0" xfId="0" quotePrefix="1" applyNumberFormat="1" applyFont="1" applyAlignment="1"/>
    <xf numFmtId="178" fontId="10" fillId="0" borderId="0" xfId="1" applyNumberFormat="1" applyFont="1" applyFill="1" applyBorder="1" applyAlignment="1"/>
    <xf numFmtId="178" fontId="12" fillId="0" borderId="0" xfId="1" applyNumberFormat="1" applyFont="1" applyBorder="1" applyAlignment="1"/>
    <xf numFmtId="179" fontId="10" fillId="0" borderId="1" xfId="1" applyNumberFormat="1" applyFont="1" applyFill="1" applyBorder="1" applyAlignment="1"/>
    <xf numFmtId="179" fontId="12" fillId="0" borderId="1" xfId="1" applyNumberFormat="1" applyFont="1" applyFill="1" applyBorder="1" applyAlignment="1"/>
    <xf numFmtId="14" fontId="10" fillId="0" borderId="1" xfId="1" applyNumberFormat="1" applyFont="1" applyFill="1" applyBorder="1" applyAlignment="1"/>
    <xf numFmtId="179" fontId="10" fillId="0" borderId="1" xfId="1" quotePrefix="1" applyNumberFormat="1" applyFont="1" applyFill="1" applyBorder="1" applyAlignment="1"/>
    <xf numFmtId="0" fontId="10" fillId="0" borderId="1" xfId="0" applyFont="1" applyBorder="1">
      <alignment vertical="center"/>
    </xf>
    <xf numFmtId="0" fontId="10" fillId="0" borderId="0" xfId="0" quotePrefix="1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3" fillId="3" borderId="1" xfId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 2" xfId="2" xr:uid="{C70692A1-DB8B-477C-8C2B-772502AE18EE}"/>
  </cellStyles>
  <dxfs count="0"/>
  <tableStyles count="1" defaultTableStyle="TableStyleMedium2" defaultPivotStyle="PivotStyleLight16">
    <tableStyle name="Invisible" pivot="0" table="0" count="0" xr9:uid="{0FBE0268-3C85-4F98-A2B3-CDE7CDFF5034}"/>
  </tableStyles>
  <colors>
    <mruColors>
      <color rgb="FFBDD7EE"/>
      <color rgb="FFFFFFCC"/>
      <color rgb="FFFFFF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78DE-315A-44DF-9EEE-97A5079C9FBB}">
  <sheetPr codeName="Sheet1"/>
  <dimension ref="B2:D19"/>
  <sheetViews>
    <sheetView tabSelected="1" zoomScale="85" zoomScaleNormal="85" workbookViewId="0"/>
  </sheetViews>
  <sheetFormatPr defaultRowHeight="16.5"/>
  <cols>
    <col min="1" max="1" width="3.625" customWidth="1"/>
    <col min="2" max="2" width="11.625" bestFit="1" customWidth="1"/>
    <col min="3" max="3" width="18" bestFit="1" customWidth="1"/>
    <col min="4" max="4" width="55.875" bestFit="1" customWidth="1"/>
  </cols>
  <sheetData>
    <row r="2" spans="2:4" ht="17.25">
      <c r="B2" s="27" t="s">
        <v>48</v>
      </c>
    </row>
    <row r="3" spans="2:4">
      <c r="B3" s="23" t="s">
        <v>2</v>
      </c>
      <c r="C3" s="23" t="s">
        <v>49</v>
      </c>
      <c r="D3" s="23" t="s">
        <v>50</v>
      </c>
    </row>
    <row r="4" spans="2:4">
      <c r="B4" s="2" t="s">
        <v>51</v>
      </c>
      <c r="C4" s="2" t="s">
        <v>52</v>
      </c>
      <c r="D4" s="2" t="s">
        <v>53</v>
      </c>
    </row>
    <row r="5" spans="2:4">
      <c r="B5" s="2" t="s">
        <v>54</v>
      </c>
      <c r="C5" s="2" t="s">
        <v>55</v>
      </c>
      <c r="D5" s="2" t="s">
        <v>56</v>
      </c>
    </row>
    <row r="6" spans="2:4">
      <c r="B6" s="2" t="s">
        <v>57</v>
      </c>
      <c r="C6" s="2" t="s">
        <v>58</v>
      </c>
      <c r="D6" s="2" t="s">
        <v>59</v>
      </c>
    </row>
    <row r="7" spans="2:4">
      <c r="B7" s="29" t="s">
        <v>60</v>
      </c>
      <c r="C7" s="29" t="s">
        <v>61</v>
      </c>
      <c r="D7" s="2" t="s">
        <v>62</v>
      </c>
    </row>
    <row r="8" spans="2:4">
      <c r="B8" s="31" t="s">
        <v>11</v>
      </c>
      <c r="C8" s="29" t="s">
        <v>12</v>
      </c>
      <c r="D8" s="28" t="s">
        <v>63</v>
      </c>
    </row>
    <row r="9" spans="2:4">
      <c r="B9" s="32"/>
      <c r="C9" s="30"/>
      <c r="D9" s="28" t="s">
        <v>64</v>
      </c>
    </row>
    <row r="10" spans="2:4">
      <c r="B10" s="30" t="s">
        <v>65</v>
      </c>
      <c r="C10" s="30" t="s">
        <v>66</v>
      </c>
      <c r="D10" s="2" t="s">
        <v>67</v>
      </c>
    </row>
    <row r="12" spans="2:4" ht="17.25">
      <c r="B12" s="27" t="s">
        <v>68</v>
      </c>
    </row>
    <row r="13" spans="2:4">
      <c r="B13" s="23" t="s">
        <v>69</v>
      </c>
      <c r="C13" s="23" t="s">
        <v>70</v>
      </c>
      <c r="D13" s="23" t="s">
        <v>50</v>
      </c>
    </row>
    <row r="14" spans="2:4">
      <c r="B14" s="2" t="s">
        <v>71</v>
      </c>
      <c r="C14" s="2" t="s">
        <v>72</v>
      </c>
      <c r="D14" s="2" t="s">
        <v>73</v>
      </c>
    </row>
    <row r="15" spans="2:4">
      <c r="B15" s="2" t="s">
        <v>74</v>
      </c>
      <c r="C15" s="2" t="s">
        <v>75</v>
      </c>
      <c r="D15" s="2" t="s">
        <v>76</v>
      </c>
    </row>
    <row r="16" spans="2:4">
      <c r="B16" s="2" t="s">
        <v>77</v>
      </c>
      <c r="C16" s="2" t="s">
        <v>78</v>
      </c>
      <c r="D16" s="2" t="s">
        <v>79</v>
      </c>
    </row>
    <row r="17" spans="2:4">
      <c r="B17" s="2" t="s">
        <v>26</v>
      </c>
      <c r="C17" s="2" t="s">
        <v>80</v>
      </c>
      <c r="D17" s="2" t="s">
        <v>81</v>
      </c>
    </row>
    <row r="18" spans="2:4">
      <c r="B18" s="2" t="s">
        <v>25</v>
      </c>
      <c r="C18" s="2" t="s">
        <v>82</v>
      </c>
      <c r="D18" s="2" t="s">
        <v>83</v>
      </c>
    </row>
    <row r="19" spans="2:4">
      <c r="B19" s="2" t="s">
        <v>27</v>
      </c>
      <c r="C19" s="2" t="s">
        <v>84</v>
      </c>
      <c r="D19" s="2" t="s">
        <v>85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0CBA-F46F-4EA7-B9E1-6F7AF0E4A65B}">
  <sheetPr codeName="Sheet9"/>
  <dimension ref="A1:M33"/>
  <sheetViews>
    <sheetView zoomScale="85" zoomScaleNormal="85" workbookViewId="0"/>
  </sheetViews>
  <sheetFormatPr defaultColWidth="9" defaultRowHeight="16.5"/>
  <cols>
    <col min="1" max="1" width="3.625" style="47" customWidth="1"/>
    <col min="2" max="2" width="17.625" style="18" customWidth="1"/>
    <col min="3" max="3" width="11.25" style="35" customWidth="1"/>
    <col min="4" max="4" width="14.25" style="18" customWidth="1"/>
    <col min="5" max="5" width="10.25" style="18" customWidth="1"/>
    <col min="6" max="6" width="10.5" style="18" customWidth="1"/>
    <col min="7" max="7" width="9.25" style="18" bestFit="1" customWidth="1"/>
    <col min="8" max="9" width="12.5" style="18" bestFit="1" customWidth="1"/>
    <col min="10" max="10" width="11.625" style="18" bestFit="1" customWidth="1"/>
    <col min="11" max="16384" width="9" style="18"/>
  </cols>
  <sheetData>
    <row r="1" spans="1:5" ht="26.25">
      <c r="A1" s="34" t="s">
        <v>92</v>
      </c>
    </row>
    <row r="2" spans="1:5">
      <c r="A2" s="36"/>
    </row>
    <row r="3" spans="1:5" s="37" customFormat="1" ht="17.25">
      <c r="B3" s="24" t="s">
        <v>93</v>
      </c>
      <c r="C3" s="38"/>
      <c r="D3" s="39"/>
      <c r="E3" s="40"/>
    </row>
    <row r="4" spans="1:5">
      <c r="A4" s="36"/>
      <c r="B4" s="21" t="s">
        <v>33</v>
      </c>
      <c r="C4" s="21" t="s">
        <v>105</v>
      </c>
      <c r="D4" s="21" t="s">
        <v>106</v>
      </c>
      <c r="E4" s="21" t="s">
        <v>34</v>
      </c>
    </row>
    <row r="5" spans="1:5">
      <c r="A5" s="36"/>
      <c r="B5" s="41" t="s">
        <v>94</v>
      </c>
      <c r="C5" s="41">
        <v>6000</v>
      </c>
      <c r="D5" s="41">
        <v>35</v>
      </c>
      <c r="E5" s="42">
        <f>C5*D5</f>
        <v>210000</v>
      </c>
    </row>
    <row r="6" spans="1:5">
      <c r="A6" s="36"/>
      <c r="B6" s="41" t="s">
        <v>95</v>
      </c>
      <c r="C6" s="41">
        <v>500</v>
      </c>
      <c r="D6" s="41">
        <v>10</v>
      </c>
      <c r="E6" s="42">
        <f>C6*D6</f>
        <v>5000</v>
      </c>
    </row>
    <row r="7" spans="1:5">
      <c r="A7" s="36"/>
      <c r="B7" s="41" t="s">
        <v>96</v>
      </c>
      <c r="C7" s="41">
        <v>3000</v>
      </c>
      <c r="D7" s="41">
        <v>100</v>
      </c>
      <c r="E7" s="42">
        <f t="shared" ref="E7:E11" si="0">C7*D7</f>
        <v>300000</v>
      </c>
    </row>
    <row r="8" spans="1:5">
      <c r="A8" s="36"/>
      <c r="B8" s="43" t="s">
        <v>97</v>
      </c>
      <c r="C8" s="41">
        <v>5000</v>
      </c>
      <c r="D8" s="41">
        <v>55</v>
      </c>
      <c r="E8" s="42">
        <f t="shared" si="0"/>
        <v>275000</v>
      </c>
    </row>
    <row r="9" spans="1:5">
      <c r="A9" s="36"/>
      <c r="B9" s="43" t="s">
        <v>98</v>
      </c>
      <c r="C9" s="41">
        <v>700</v>
      </c>
      <c r="D9" s="41">
        <v>22</v>
      </c>
      <c r="E9" s="42">
        <f t="shared" si="0"/>
        <v>15400</v>
      </c>
    </row>
    <row r="10" spans="1:5">
      <c r="A10" s="36"/>
      <c r="B10" s="41" t="s">
        <v>99</v>
      </c>
      <c r="C10" s="41">
        <v>2000</v>
      </c>
      <c r="D10" s="41">
        <v>20</v>
      </c>
      <c r="E10" s="42">
        <f t="shared" si="0"/>
        <v>40000</v>
      </c>
    </row>
    <row r="11" spans="1:5">
      <c r="A11" s="36"/>
      <c r="B11" s="41" t="s">
        <v>100</v>
      </c>
      <c r="C11" s="44">
        <v>5000</v>
      </c>
      <c r="D11" s="41">
        <v>120</v>
      </c>
      <c r="E11" s="42">
        <f t="shared" si="0"/>
        <v>600000</v>
      </c>
    </row>
    <row r="12" spans="1:5">
      <c r="A12" s="36"/>
      <c r="B12" s="8"/>
      <c r="C12" s="18"/>
    </row>
    <row r="13" spans="1:5">
      <c r="A13" s="36"/>
      <c r="B13" s="45">
        <f>COUNTIF(B5:B11,"모나미")</f>
        <v>0</v>
      </c>
      <c r="C13" s="46" t="s">
        <v>124</v>
      </c>
    </row>
    <row r="14" spans="1:5">
      <c r="A14" s="36"/>
      <c r="B14" s="45">
        <f>COUNTIF(B5:B11,"모나미*")</f>
        <v>2</v>
      </c>
      <c r="C14" s="46" t="s">
        <v>125</v>
      </c>
    </row>
    <row r="15" spans="1:5">
      <c r="A15" s="36"/>
      <c r="B15" s="45">
        <f>COUNTIF(B5:B11,"*노트")</f>
        <v>2</v>
      </c>
      <c r="C15" s="46" t="s">
        <v>126</v>
      </c>
    </row>
    <row r="16" spans="1:5">
      <c r="A16" s="36"/>
      <c r="B16" s="45">
        <f>COUNTIF(B5:B11,"*노트*")</f>
        <v>3</v>
      </c>
      <c r="C16" s="46" t="s">
        <v>127</v>
      </c>
    </row>
    <row r="17" spans="1:5">
      <c r="A17" s="36"/>
      <c r="B17" s="45">
        <f>COUNTIF(B5:B11,"??노트")</f>
        <v>1</v>
      </c>
      <c r="C17" s="46" t="s">
        <v>128</v>
      </c>
    </row>
    <row r="18" spans="1:5">
      <c r="A18" s="36"/>
      <c r="B18" s="45">
        <f>COUNTIF(B5:B11,"????")</f>
        <v>2</v>
      </c>
      <c r="C18" s="46" t="s">
        <v>129</v>
      </c>
    </row>
    <row r="19" spans="1:5">
      <c r="A19" s="36"/>
      <c r="B19" s="45">
        <f>COUNTIF(C5:C11,"6*")</f>
        <v>0</v>
      </c>
      <c r="C19" s="46" t="s">
        <v>130</v>
      </c>
    </row>
    <row r="20" spans="1:5">
      <c r="A20" s="36"/>
      <c r="C20" s="46"/>
    </row>
    <row r="21" spans="1:5">
      <c r="A21" s="36"/>
      <c r="C21" s="46"/>
    </row>
    <row r="22" spans="1:5" s="37" customFormat="1" ht="17.25">
      <c r="B22" s="24" t="s">
        <v>101</v>
      </c>
      <c r="C22" s="38"/>
      <c r="D22" s="39"/>
      <c r="E22" s="40"/>
    </row>
    <row r="23" spans="1:5">
      <c r="A23" s="36"/>
      <c r="B23" s="21" t="s">
        <v>33</v>
      </c>
      <c r="C23" s="21" t="s">
        <v>105</v>
      </c>
      <c r="D23" s="21" t="s">
        <v>106</v>
      </c>
      <c r="E23" s="21" t="s">
        <v>34</v>
      </c>
    </row>
    <row r="24" spans="1:5">
      <c r="A24" s="36"/>
      <c r="B24" s="41" t="s">
        <v>94</v>
      </c>
      <c r="C24" s="41">
        <v>6000</v>
      </c>
      <c r="D24" s="41">
        <v>35</v>
      </c>
      <c r="E24" s="42">
        <f>C24*D24</f>
        <v>210000</v>
      </c>
    </row>
    <row r="25" spans="1:5">
      <c r="A25" s="36"/>
      <c r="B25" s="43" t="s">
        <v>97</v>
      </c>
      <c r="C25" s="41">
        <v>5000</v>
      </c>
      <c r="D25" s="41">
        <v>55</v>
      </c>
      <c r="E25" s="42">
        <f t="shared" ref="E25:E28" si="1">C25*D25</f>
        <v>275000</v>
      </c>
    </row>
    <row r="26" spans="1:5">
      <c r="A26" s="36"/>
      <c r="B26" s="41" t="s">
        <v>102</v>
      </c>
      <c r="C26" s="41">
        <v>2000</v>
      </c>
      <c r="D26" s="41">
        <v>20</v>
      </c>
      <c r="E26" s="42">
        <f t="shared" si="1"/>
        <v>40000</v>
      </c>
    </row>
    <row r="27" spans="1:5">
      <c r="A27" s="36"/>
      <c r="B27" s="41" t="s">
        <v>100</v>
      </c>
      <c r="C27" s="44">
        <v>5000</v>
      </c>
      <c r="D27" s="41">
        <v>120</v>
      </c>
      <c r="E27" s="42">
        <f t="shared" si="1"/>
        <v>600000</v>
      </c>
    </row>
    <row r="28" spans="1:5">
      <c r="A28" s="36"/>
      <c r="B28" s="41" t="s">
        <v>103</v>
      </c>
      <c r="C28" s="44">
        <v>5000</v>
      </c>
      <c r="D28" s="41">
        <v>120</v>
      </c>
      <c r="E28" s="42">
        <f t="shared" si="1"/>
        <v>600000</v>
      </c>
    </row>
    <row r="29" spans="1:5">
      <c r="A29" s="36"/>
      <c r="B29" s="8"/>
      <c r="C29" s="18"/>
    </row>
    <row r="30" spans="1:5">
      <c r="A30" s="36"/>
      <c r="B30" s="45">
        <f>COUNTIF(B24:B28,"스프링노트*")</f>
        <v>2</v>
      </c>
      <c r="C30" s="46" t="s">
        <v>131</v>
      </c>
    </row>
    <row r="31" spans="1:5">
      <c r="A31" s="36"/>
      <c r="B31" s="45">
        <f>COUNTIF(B24:B28,"스프링노트~*")</f>
        <v>1</v>
      </c>
      <c r="C31" s="46" t="s">
        <v>132</v>
      </c>
    </row>
    <row r="32" spans="1:5">
      <c r="A32" s="36"/>
      <c r="B32" s="45">
        <f>COUNTIF(B24:B28,"*1~5*")</f>
        <v>0</v>
      </c>
      <c r="C32" s="46" t="s">
        <v>133</v>
      </c>
    </row>
    <row r="33" spans="1:13">
      <c r="A33" s="36"/>
      <c r="B33" s="45">
        <f>COUNTIF(B24:B28,"*1~~5*")</f>
        <v>1</v>
      </c>
      <c r="C33" s="46" t="s">
        <v>134</v>
      </c>
      <c r="M33" s="18" t="s">
        <v>104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3EEE8-76BB-4FF5-8024-65EBFE34D103}">
  <sheetPr codeName="Sheet11"/>
  <dimension ref="B2:H29"/>
  <sheetViews>
    <sheetView zoomScale="85" zoomScaleNormal="85" workbookViewId="0"/>
  </sheetViews>
  <sheetFormatPr defaultRowHeight="16.5"/>
  <cols>
    <col min="1" max="1" width="3.625" customWidth="1"/>
    <col min="2" max="2" width="11.625" style="48" bestFit="1" customWidth="1"/>
    <col min="3" max="3" width="10.5" bestFit="1" customWidth="1"/>
    <col min="4" max="5" width="9.375" bestFit="1" customWidth="1"/>
    <col min="6" max="7" width="10.5" bestFit="1" customWidth="1"/>
    <col min="8" max="8" width="9.875" bestFit="1" customWidth="1"/>
  </cols>
  <sheetData>
    <row r="2" spans="2:8" ht="20.25" customHeight="1" thickBot="1">
      <c r="B2" s="59" t="s">
        <v>113</v>
      </c>
      <c r="C2" s="59"/>
      <c r="D2" s="59"/>
      <c r="E2" s="59"/>
      <c r="F2" s="59"/>
      <c r="G2" s="59"/>
    </row>
    <row r="3" spans="2:8" ht="23.25" customHeight="1"/>
    <row r="4" spans="2:8">
      <c r="B4" s="54" t="s">
        <v>112</v>
      </c>
      <c r="C4" s="54" t="s">
        <v>111</v>
      </c>
      <c r="D4" s="54" t="s">
        <v>110</v>
      </c>
      <c r="E4" s="54" t="s">
        <v>109</v>
      </c>
      <c r="F4" s="54" t="s">
        <v>28</v>
      </c>
      <c r="G4" s="54" t="s">
        <v>108</v>
      </c>
      <c r="H4" s="53"/>
    </row>
    <row r="5" spans="2:8">
      <c r="B5" s="19">
        <v>42917</v>
      </c>
      <c r="C5" s="13">
        <v>50000</v>
      </c>
      <c r="D5" s="13">
        <v>1200</v>
      </c>
      <c r="E5" s="13">
        <v>5500</v>
      </c>
      <c r="F5" s="13">
        <v>47000</v>
      </c>
      <c r="G5" s="52">
        <f t="shared" ref="G5:G10" si="0">SUM(C5:F5)</f>
        <v>103700</v>
      </c>
    </row>
    <row r="6" spans="2:8">
      <c r="B6" s="19">
        <v>42918</v>
      </c>
      <c r="C6" s="13">
        <v>20000</v>
      </c>
      <c r="D6" s="13">
        <v>5400</v>
      </c>
      <c r="E6" s="13">
        <v>6500</v>
      </c>
      <c r="F6" s="13">
        <v>38000</v>
      </c>
      <c r="G6" s="52">
        <f t="shared" si="0"/>
        <v>69900</v>
      </c>
    </row>
    <row r="7" spans="2:8">
      <c r="B7" s="19">
        <v>42919</v>
      </c>
      <c r="C7" s="13">
        <v>35611</v>
      </c>
      <c r="D7" s="13">
        <v>3300</v>
      </c>
      <c r="E7" s="13">
        <v>12500</v>
      </c>
      <c r="F7" s="13">
        <v>20000</v>
      </c>
      <c r="G7" s="52">
        <f t="shared" si="0"/>
        <v>71411</v>
      </c>
    </row>
    <row r="8" spans="2:8">
      <c r="B8" s="19">
        <v>42920</v>
      </c>
      <c r="C8" s="13">
        <v>7500</v>
      </c>
      <c r="D8" s="13">
        <v>8900</v>
      </c>
      <c r="E8" s="13">
        <v>3500</v>
      </c>
      <c r="F8" s="13">
        <v>15500</v>
      </c>
      <c r="G8" s="52">
        <f t="shared" si="0"/>
        <v>35400</v>
      </c>
    </row>
    <row r="9" spans="2:8">
      <c r="B9" s="19">
        <v>42921</v>
      </c>
      <c r="C9" s="13">
        <v>55000</v>
      </c>
      <c r="D9" s="13">
        <v>5400</v>
      </c>
      <c r="E9" s="13">
        <v>8900</v>
      </c>
      <c r="F9" s="13">
        <v>7500</v>
      </c>
      <c r="G9" s="52">
        <f t="shared" si="0"/>
        <v>76800</v>
      </c>
    </row>
    <row r="10" spans="2:8">
      <c r="B10" s="51" t="s">
        <v>108</v>
      </c>
      <c r="C10" s="50">
        <f>SUM(C5:C9)</f>
        <v>168111</v>
      </c>
      <c r="D10" s="50">
        <f>SUM(D5:D9)</f>
        <v>24200</v>
      </c>
      <c r="E10" s="50">
        <f>SUM(E5:E9)</f>
        <v>36900</v>
      </c>
      <c r="F10" s="50">
        <f>SUM(F5:F9)</f>
        <v>128000</v>
      </c>
      <c r="G10" s="52">
        <f t="shared" si="0"/>
        <v>357211</v>
      </c>
    </row>
    <row r="11" spans="2:8">
      <c r="B11" s="51" t="s">
        <v>107</v>
      </c>
      <c r="C11" s="50">
        <f>AVERAGE(C5:C9)</f>
        <v>33622.199999999997</v>
      </c>
      <c r="D11" s="50">
        <f>AVERAGE(D5:D9)</f>
        <v>4840</v>
      </c>
      <c r="E11" s="50">
        <v>7380</v>
      </c>
      <c r="F11" s="50">
        <f>AVERAGE(F5:F9)</f>
        <v>25600</v>
      </c>
      <c r="G11" s="50">
        <f>AVERAGE(G5:G9)</f>
        <v>71442.2</v>
      </c>
    </row>
    <row r="16" spans="2:8">
      <c r="G16" s="49"/>
    </row>
    <row r="29" spans="5:5">
      <c r="E29" t="s">
        <v>104</v>
      </c>
    </row>
  </sheetData>
  <mergeCells count="1">
    <mergeCell ref="B2:G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C17C0-4A60-4CEA-A691-36AD8F72AB0E}">
  <sheetPr codeName="Sheet13"/>
  <dimension ref="B2:E17"/>
  <sheetViews>
    <sheetView zoomScale="85" zoomScaleNormal="85" workbookViewId="0"/>
  </sheetViews>
  <sheetFormatPr defaultColWidth="9.125" defaultRowHeight="16.5"/>
  <cols>
    <col min="1" max="1" width="3.625" customWidth="1"/>
    <col min="2" max="2" width="9" bestFit="1" customWidth="1"/>
    <col min="3" max="3" width="11.625" bestFit="1" customWidth="1"/>
    <col min="4" max="4" width="8.625" bestFit="1" customWidth="1"/>
    <col min="5" max="5" width="26.25" bestFit="1" customWidth="1"/>
  </cols>
  <sheetData>
    <row r="2" spans="2:5">
      <c r="B2" s="21" t="s">
        <v>0</v>
      </c>
      <c r="C2" s="21" t="s">
        <v>1</v>
      </c>
      <c r="D2" s="21" t="s">
        <v>2</v>
      </c>
      <c r="E2" s="21" t="s">
        <v>3</v>
      </c>
    </row>
    <row r="3" spans="2:5">
      <c r="B3" s="1">
        <v>1</v>
      </c>
      <c r="C3" s="55" t="s">
        <v>4</v>
      </c>
      <c r="D3" s="2" t="s">
        <v>5</v>
      </c>
      <c r="E3" s="2"/>
    </row>
    <row r="4" spans="2:5">
      <c r="B4" s="1">
        <v>2</v>
      </c>
      <c r="C4" s="56"/>
      <c r="D4" s="2" t="s">
        <v>6</v>
      </c>
      <c r="E4" s="2"/>
    </row>
    <row r="5" spans="2:5">
      <c r="B5" s="1">
        <v>3</v>
      </c>
      <c r="C5" s="57"/>
      <c r="D5" s="2" t="s">
        <v>7</v>
      </c>
      <c r="E5" s="2"/>
    </row>
    <row r="6" spans="2:5">
      <c r="B6" s="1">
        <v>4</v>
      </c>
      <c r="C6" s="55" t="s">
        <v>8</v>
      </c>
      <c r="D6" s="2" t="s">
        <v>9</v>
      </c>
      <c r="E6" s="2" t="s">
        <v>10</v>
      </c>
    </row>
    <row r="7" spans="2:5">
      <c r="B7" s="1">
        <v>5</v>
      </c>
      <c r="C7" s="56"/>
      <c r="D7" s="2" t="s">
        <v>11</v>
      </c>
      <c r="E7" s="2" t="s">
        <v>12</v>
      </c>
    </row>
    <row r="8" spans="2:5">
      <c r="B8" s="1">
        <v>6</v>
      </c>
      <c r="C8" s="56"/>
      <c r="D8" s="2" t="s">
        <v>13</v>
      </c>
      <c r="E8" s="2" t="s">
        <v>14</v>
      </c>
    </row>
    <row r="9" spans="2:5">
      <c r="B9" s="1">
        <v>7</v>
      </c>
      <c r="C9" s="56"/>
      <c r="D9" s="2" t="s">
        <v>15</v>
      </c>
      <c r="E9" s="2"/>
    </row>
    <row r="10" spans="2:5">
      <c r="B10" s="1">
        <v>8</v>
      </c>
      <c r="C10" s="57"/>
      <c r="D10" s="3" t="s">
        <v>16</v>
      </c>
      <c r="E10" s="2"/>
    </row>
    <row r="11" spans="2:5">
      <c r="B11" s="1">
        <v>9</v>
      </c>
      <c r="C11" s="1" t="s">
        <v>17</v>
      </c>
      <c r="D11" s="2" t="s">
        <v>18</v>
      </c>
      <c r="E11" s="2" t="s">
        <v>19</v>
      </c>
    </row>
    <row r="12" spans="2:5">
      <c r="B12" s="58">
        <v>10</v>
      </c>
      <c r="C12" s="55" t="s">
        <v>20</v>
      </c>
      <c r="D12" s="3" t="s">
        <v>21</v>
      </c>
      <c r="E12" s="2" t="s">
        <v>22</v>
      </c>
    </row>
    <row r="13" spans="2:5">
      <c r="B13" s="58"/>
      <c r="C13" s="56"/>
      <c r="D13" s="2" t="s">
        <v>23</v>
      </c>
      <c r="E13" s="2"/>
    </row>
    <row r="14" spans="2:5">
      <c r="B14" s="58"/>
      <c r="C14" s="56"/>
      <c r="D14" s="2" t="s">
        <v>24</v>
      </c>
      <c r="E14" s="2"/>
    </row>
    <row r="15" spans="2:5">
      <c r="B15" s="58"/>
      <c r="C15" s="56"/>
      <c r="D15" s="2" t="s">
        <v>25</v>
      </c>
      <c r="E15" s="2"/>
    </row>
    <row r="16" spans="2:5">
      <c r="B16" s="58"/>
      <c r="C16" s="56"/>
      <c r="D16" s="2" t="s">
        <v>26</v>
      </c>
      <c r="E16" s="2"/>
    </row>
    <row r="17" spans="2:5">
      <c r="B17" s="58"/>
      <c r="C17" s="57"/>
      <c r="D17" s="2" t="s">
        <v>27</v>
      </c>
      <c r="E17" s="2"/>
    </row>
  </sheetData>
  <mergeCells count="4">
    <mergeCell ref="C3:C5"/>
    <mergeCell ref="C6:C10"/>
    <mergeCell ref="B12:B17"/>
    <mergeCell ref="C12:C17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0770-B862-4881-843B-FD70C7A0CAE0}">
  <sheetPr codeName="Sheet3"/>
  <dimension ref="A1:O22"/>
  <sheetViews>
    <sheetView zoomScale="85" zoomScaleNormal="85" workbookViewId="0"/>
  </sheetViews>
  <sheetFormatPr defaultRowHeight="16.5"/>
  <cols>
    <col min="1" max="1" width="3.625" customWidth="1"/>
    <col min="2" max="2" width="12.75" style="4" customWidth="1"/>
    <col min="3" max="3" width="19.375" customWidth="1"/>
    <col min="4" max="4" width="13.625" customWidth="1"/>
    <col min="5" max="5" width="12.375" style="7" customWidth="1"/>
    <col min="6" max="6" width="56.25" style="7" customWidth="1"/>
    <col min="7" max="7" width="11.5" style="7" bestFit="1" customWidth="1"/>
    <col min="8" max="8" width="16.875" style="7" customWidth="1"/>
  </cols>
  <sheetData>
    <row r="1" spans="1:15" ht="26.25">
      <c r="A1" s="6" t="s">
        <v>42</v>
      </c>
      <c r="E1"/>
      <c r="F1" s="17"/>
      <c r="G1"/>
      <c r="H1"/>
    </row>
    <row r="2" spans="1:15">
      <c r="B2"/>
      <c r="E2"/>
      <c r="F2"/>
      <c r="G2"/>
      <c r="H2"/>
    </row>
    <row r="3" spans="1:15" s="9" customFormat="1" ht="17.25">
      <c r="A3" s="8"/>
      <c r="B3" s="24" t="s">
        <v>30</v>
      </c>
      <c r="E3" s="10"/>
      <c r="F3" s="10"/>
      <c r="G3" s="10"/>
      <c r="H3" s="10"/>
    </row>
    <row r="4" spans="1:15" s="5" customFormat="1">
      <c r="B4" s="20" t="s">
        <v>31</v>
      </c>
      <c r="C4" s="21" t="s">
        <v>32</v>
      </c>
      <c r="D4" s="21" t="s">
        <v>33</v>
      </c>
      <c r="E4" s="22" t="s">
        <v>34</v>
      </c>
    </row>
    <row r="5" spans="1:15">
      <c r="B5" s="19">
        <v>44744</v>
      </c>
      <c r="C5" s="2" t="s">
        <v>35</v>
      </c>
      <c r="D5" s="2" t="s">
        <v>28</v>
      </c>
      <c r="E5" s="13">
        <v>60000</v>
      </c>
      <c r="F5"/>
      <c r="G5"/>
      <c r="H5"/>
    </row>
    <row r="6" spans="1:15">
      <c r="B6" s="19">
        <v>44777</v>
      </c>
      <c r="C6" s="2" t="s">
        <v>35</v>
      </c>
      <c r="D6" s="2" t="s">
        <v>36</v>
      </c>
      <c r="E6" s="13">
        <v>600000</v>
      </c>
      <c r="F6"/>
      <c r="G6"/>
      <c r="H6"/>
      <c r="J6" s="11"/>
      <c r="K6" s="11"/>
      <c r="L6" s="11"/>
      <c r="M6" s="11"/>
      <c r="N6" s="11"/>
      <c r="O6" s="11"/>
    </row>
    <row r="7" spans="1:15">
      <c r="B7" s="19">
        <v>44777</v>
      </c>
      <c r="C7" s="2" t="s">
        <v>35</v>
      </c>
      <c r="D7" s="2" t="s">
        <v>29</v>
      </c>
      <c r="E7" s="13">
        <v>60000</v>
      </c>
      <c r="F7"/>
      <c r="G7"/>
      <c r="H7"/>
    </row>
    <row r="8" spans="1:15">
      <c r="B8" s="19">
        <v>44743</v>
      </c>
      <c r="C8" s="2" t="s">
        <v>37</v>
      </c>
      <c r="D8" s="2" t="s">
        <v>28</v>
      </c>
      <c r="E8" s="13">
        <v>900000</v>
      </c>
      <c r="F8"/>
      <c r="G8"/>
      <c r="H8"/>
    </row>
    <row r="9" spans="1:15">
      <c r="B9" s="19">
        <v>44743</v>
      </c>
      <c r="C9" s="2" t="s">
        <v>37</v>
      </c>
      <c r="D9" s="2" t="s">
        <v>38</v>
      </c>
      <c r="E9" s="13">
        <v>200000</v>
      </c>
      <c r="F9"/>
      <c r="G9"/>
      <c r="H9"/>
    </row>
    <row r="10" spans="1:15">
      <c r="B10" s="19">
        <v>44748</v>
      </c>
      <c r="C10" s="2" t="s">
        <v>39</v>
      </c>
      <c r="D10" s="2" t="s">
        <v>40</v>
      </c>
      <c r="E10" s="13">
        <v>27000</v>
      </c>
      <c r="F10"/>
      <c r="G10"/>
      <c r="H10"/>
    </row>
    <row r="11" spans="1:15">
      <c r="B11" s="19">
        <v>44748</v>
      </c>
      <c r="C11" s="2" t="s">
        <v>39</v>
      </c>
      <c r="D11" s="2" t="s">
        <v>41</v>
      </c>
      <c r="E11" s="13">
        <v>15000</v>
      </c>
      <c r="F11"/>
      <c r="G11"/>
      <c r="H11"/>
    </row>
    <row r="12" spans="1:15">
      <c r="B12" s="19">
        <v>44748</v>
      </c>
      <c r="C12" s="2" t="s">
        <v>39</v>
      </c>
      <c r="D12" s="2" t="s">
        <v>41</v>
      </c>
      <c r="E12" s="13">
        <v>80000</v>
      </c>
      <c r="F12"/>
      <c r="G12"/>
      <c r="H12"/>
    </row>
    <row r="14" spans="1:15" ht="17.25">
      <c r="B14" s="12"/>
      <c r="D14" s="15" t="s">
        <v>44</v>
      </c>
      <c r="E14" s="13">
        <f>SUMIF(E5:E12,"&gt;=60000",E5:E12)</f>
        <v>1900000</v>
      </c>
      <c r="F14" s="14" t="s">
        <v>114</v>
      </c>
    </row>
    <row r="15" spans="1:15" ht="17.25">
      <c r="B15" s="12"/>
      <c r="D15" s="15"/>
      <c r="E15" s="16"/>
      <c r="F15" s="14"/>
    </row>
    <row r="16" spans="1:15" ht="17.25">
      <c r="B16" s="12"/>
      <c r="D16" s="15" t="s">
        <v>45</v>
      </c>
      <c r="E16" s="13">
        <f>SUMIF(E5:E12,"=60000",E5:E12)</f>
        <v>120000</v>
      </c>
      <c r="F16" s="14" t="s">
        <v>115</v>
      </c>
    </row>
    <row r="17" spans="2:6" ht="17.25">
      <c r="B17" s="12"/>
      <c r="D17" s="15"/>
      <c r="E17" s="16"/>
      <c r="F17" s="14"/>
    </row>
    <row r="18" spans="2:6" ht="17.25">
      <c r="B18" s="12"/>
      <c r="D18" s="15" t="s">
        <v>46</v>
      </c>
      <c r="E18" s="13">
        <f>SUMIF(E5:E12,60000,E5:E12)</f>
        <v>120000</v>
      </c>
      <c r="F18" s="14" t="s">
        <v>116</v>
      </c>
    </row>
    <row r="19" spans="2:6" ht="17.25">
      <c r="B19" s="12"/>
      <c r="D19" s="15"/>
      <c r="E19" s="16"/>
      <c r="F19" s="14"/>
    </row>
    <row r="20" spans="2:6">
      <c r="D20" s="15" t="s">
        <v>43</v>
      </c>
      <c r="E20" s="13">
        <f>SUMIF(D5:D12,"=노트",E5:E12)</f>
        <v>960000</v>
      </c>
      <c r="F20" s="14" t="s">
        <v>117</v>
      </c>
    </row>
    <row r="22" spans="2:6">
      <c r="D22" s="15" t="s">
        <v>47</v>
      </c>
      <c r="E22" s="13">
        <f>SUMIF(D5:D12,"노트",E5:E12)</f>
        <v>960000</v>
      </c>
      <c r="F22" s="14" t="s">
        <v>118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0FF6B-244D-4619-9095-DDA2DEF85CD9}">
  <sheetPr codeName="Sheet2"/>
  <dimension ref="B2"/>
  <sheetViews>
    <sheetView workbookViewId="0">
      <selection activeCell="B2" sqref="B2"/>
    </sheetView>
  </sheetViews>
  <sheetFormatPr defaultRowHeight="16.5"/>
  <sheetData>
    <row r="2" spans="2:2">
      <c r="B2" t="str">
        <f>"홍익"&amp;"문고"</f>
        <v>홍익문고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7F6EF-888B-48B6-B8E9-8395C3B4796C}">
  <sheetPr codeName="Sheet7"/>
  <dimension ref="A1:O20"/>
  <sheetViews>
    <sheetView zoomScale="85" zoomScaleNormal="85" workbookViewId="0"/>
  </sheetViews>
  <sheetFormatPr defaultRowHeight="16.5"/>
  <cols>
    <col min="1" max="1" width="3.625" customWidth="1"/>
    <col min="2" max="2" width="12.75" style="4" customWidth="1"/>
    <col min="3" max="3" width="19.375" customWidth="1"/>
    <col min="4" max="4" width="13.625" customWidth="1"/>
    <col min="5" max="5" width="12.375" style="7" customWidth="1"/>
    <col min="6" max="6" width="71" style="7" bestFit="1" customWidth="1"/>
    <col min="7" max="7" width="9.875" style="7" bestFit="1" customWidth="1"/>
    <col min="8" max="8" width="16.875" style="7" customWidth="1"/>
  </cols>
  <sheetData>
    <row r="1" spans="1:15" ht="26.25">
      <c r="A1" s="6" t="s">
        <v>90</v>
      </c>
    </row>
    <row r="2" spans="1:15">
      <c r="B2"/>
      <c r="E2"/>
      <c r="F2"/>
      <c r="G2"/>
      <c r="H2"/>
    </row>
    <row r="3" spans="1:15" s="9" customFormat="1" ht="17.25">
      <c r="A3" s="8"/>
      <c r="B3" s="24" t="s">
        <v>30</v>
      </c>
      <c r="E3" s="10"/>
      <c r="F3" s="10"/>
      <c r="G3" s="10"/>
      <c r="H3" s="10"/>
    </row>
    <row r="4" spans="1:15" s="5" customFormat="1">
      <c r="B4" s="20" t="s">
        <v>31</v>
      </c>
      <c r="C4" s="21" t="s">
        <v>32</v>
      </c>
      <c r="D4" s="21" t="s">
        <v>33</v>
      </c>
      <c r="E4" s="22" t="s">
        <v>34</v>
      </c>
    </row>
    <row r="5" spans="1:15">
      <c r="B5" s="19">
        <v>44744</v>
      </c>
      <c r="C5" s="2" t="s">
        <v>35</v>
      </c>
      <c r="D5" s="2" t="s">
        <v>28</v>
      </c>
      <c r="E5" s="13">
        <v>60000</v>
      </c>
      <c r="F5"/>
      <c r="G5"/>
      <c r="H5"/>
    </row>
    <row r="6" spans="1:15">
      <c r="B6" s="19">
        <v>44777</v>
      </c>
      <c r="C6" s="2" t="s">
        <v>35</v>
      </c>
      <c r="D6" s="2" t="s">
        <v>36</v>
      </c>
      <c r="E6" s="13">
        <v>600000</v>
      </c>
      <c r="F6"/>
      <c r="G6"/>
      <c r="H6"/>
      <c r="J6" s="11"/>
      <c r="K6" s="11"/>
      <c r="L6" s="11"/>
      <c r="M6" s="11"/>
      <c r="N6" s="11"/>
      <c r="O6" s="11"/>
    </row>
    <row r="7" spans="1:15">
      <c r="B7" s="19">
        <v>44777</v>
      </c>
      <c r="C7" s="2" t="s">
        <v>35</v>
      </c>
      <c r="D7" s="2" t="s">
        <v>29</v>
      </c>
      <c r="E7" s="13">
        <v>60000</v>
      </c>
      <c r="F7"/>
      <c r="G7"/>
      <c r="H7"/>
    </row>
    <row r="8" spans="1:15">
      <c r="B8" s="19">
        <v>44743</v>
      </c>
      <c r="C8" s="2" t="s">
        <v>37</v>
      </c>
      <c r="D8" s="2" t="s">
        <v>28</v>
      </c>
      <c r="E8" s="13">
        <v>900000</v>
      </c>
      <c r="F8"/>
      <c r="G8"/>
      <c r="H8"/>
    </row>
    <row r="9" spans="1:15">
      <c r="B9" s="19">
        <v>44743</v>
      </c>
      <c r="C9" s="2" t="s">
        <v>37</v>
      </c>
      <c r="D9" s="2" t="s">
        <v>38</v>
      </c>
      <c r="E9" s="13">
        <v>200000</v>
      </c>
      <c r="F9"/>
      <c r="G9"/>
      <c r="H9"/>
    </row>
    <row r="10" spans="1:15">
      <c r="B10" s="19">
        <v>44748</v>
      </c>
      <c r="C10" s="2" t="s">
        <v>39</v>
      </c>
      <c r="D10" s="2" t="s">
        <v>40</v>
      </c>
      <c r="E10" s="13">
        <v>27000</v>
      </c>
      <c r="F10"/>
      <c r="G10"/>
      <c r="H10"/>
    </row>
    <row r="11" spans="1:15">
      <c r="B11" s="19">
        <v>44748</v>
      </c>
      <c r="C11" s="2" t="s">
        <v>39</v>
      </c>
      <c r="D11" s="2" t="s">
        <v>41</v>
      </c>
      <c r="E11" s="13">
        <v>15000</v>
      </c>
      <c r="F11"/>
      <c r="G11"/>
      <c r="H11"/>
    </row>
    <row r="12" spans="1:15">
      <c r="B12" s="19">
        <v>44748</v>
      </c>
      <c r="C12" s="2" t="s">
        <v>39</v>
      </c>
      <c r="D12" s="2" t="s">
        <v>41</v>
      </c>
      <c r="E12" s="13">
        <v>80000</v>
      </c>
      <c r="F12"/>
      <c r="G12"/>
      <c r="H12"/>
    </row>
    <row r="13" spans="1:15">
      <c r="F13" s="14"/>
    </row>
    <row r="14" spans="1:15">
      <c r="D14" s="25" t="s">
        <v>88</v>
      </c>
      <c r="E14" s="26">
        <f>SUMIF(E5:E12,"&gt;100000",E5:E12)</f>
        <v>1700000</v>
      </c>
      <c r="F14" s="14" t="s">
        <v>119</v>
      </c>
    </row>
    <row r="15" spans="1:15">
      <c r="F15" s="14"/>
    </row>
    <row r="16" spans="1:15">
      <c r="D16" s="25" t="s">
        <v>87</v>
      </c>
      <c r="E16" s="13">
        <v>100000</v>
      </c>
      <c r="F16" s="14"/>
    </row>
    <row r="17" spans="4:6">
      <c r="D17" s="25"/>
      <c r="E17" s="16"/>
      <c r="F17" s="14"/>
    </row>
    <row r="18" spans="4:6">
      <c r="D18" s="25" t="s">
        <v>89</v>
      </c>
      <c r="E18" s="26">
        <f>SUMIF(E5:E12,"&gt;"&amp;E16,E5:E12)</f>
        <v>1700000</v>
      </c>
      <c r="F18" s="14" t="s">
        <v>120</v>
      </c>
    </row>
    <row r="19" spans="4:6">
      <c r="F19" s="14"/>
    </row>
    <row r="20" spans="4:6">
      <c r="D20" s="15" t="s">
        <v>86</v>
      </c>
      <c r="E20" s="13">
        <f>SUMIF(B5:B12,"&gt;="&amp;DATE(2022,8,1),E5:E12)</f>
        <v>660000</v>
      </c>
      <c r="F20" s="14" t="s">
        <v>121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C333-8FB6-4118-8ABD-9C4A6F7E43EB}">
  <sheetPr codeName="Sheet8"/>
  <dimension ref="A1:O21"/>
  <sheetViews>
    <sheetView zoomScale="85" zoomScaleNormal="85" workbookViewId="0"/>
  </sheetViews>
  <sheetFormatPr defaultRowHeight="16.5"/>
  <cols>
    <col min="1" max="1" width="3.625" customWidth="1"/>
    <col min="2" max="2" width="12.75" style="4" customWidth="1"/>
    <col min="3" max="3" width="19.375" customWidth="1"/>
    <col min="4" max="4" width="13.625" customWidth="1"/>
    <col min="5" max="5" width="12.375" style="7" customWidth="1"/>
    <col min="6" max="6" width="71" style="7" bestFit="1" customWidth="1"/>
    <col min="7" max="7" width="9.875" style="7" bestFit="1" customWidth="1"/>
    <col min="8" max="8" width="16.875" style="7" customWidth="1"/>
  </cols>
  <sheetData>
    <row r="1" spans="1:15" ht="26.25">
      <c r="A1" s="6" t="s">
        <v>90</v>
      </c>
    </row>
    <row r="2" spans="1:15">
      <c r="B2"/>
      <c r="E2"/>
      <c r="F2"/>
      <c r="G2"/>
      <c r="H2"/>
    </row>
    <row r="3" spans="1:15" s="9" customFormat="1" ht="17.25">
      <c r="A3" s="8"/>
      <c r="B3" s="24" t="s">
        <v>30</v>
      </c>
      <c r="E3" s="10"/>
      <c r="F3" s="10"/>
      <c r="G3" s="10"/>
      <c r="H3" s="10"/>
    </row>
    <row r="4" spans="1:15" s="5" customFormat="1">
      <c r="B4" s="20" t="s">
        <v>31</v>
      </c>
      <c r="C4" s="21" t="s">
        <v>32</v>
      </c>
      <c r="D4" s="21" t="s">
        <v>33</v>
      </c>
      <c r="E4" s="22" t="s">
        <v>34</v>
      </c>
    </row>
    <row r="5" spans="1:15">
      <c r="B5" s="19">
        <v>44744</v>
      </c>
      <c r="C5" s="2" t="s">
        <v>35</v>
      </c>
      <c r="D5" s="2" t="s">
        <v>28</v>
      </c>
      <c r="E5" s="13">
        <v>60000</v>
      </c>
      <c r="F5"/>
      <c r="G5"/>
      <c r="H5"/>
    </row>
    <row r="6" spans="1:15">
      <c r="B6" s="19">
        <v>44777</v>
      </c>
      <c r="C6" s="2" t="s">
        <v>35</v>
      </c>
      <c r="D6" s="2" t="s">
        <v>36</v>
      </c>
      <c r="E6" s="13">
        <v>600000</v>
      </c>
      <c r="F6"/>
      <c r="G6"/>
      <c r="H6"/>
      <c r="J6" s="11"/>
      <c r="K6" s="11"/>
      <c r="L6" s="11"/>
      <c r="M6" s="11"/>
      <c r="N6" s="11"/>
      <c r="O6" s="11"/>
    </row>
    <row r="7" spans="1:15">
      <c r="B7" s="19">
        <v>44777</v>
      </c>
      <c r="C7" s="2" t="s">
        <v>35</v>
      </c>
      <c r="D7" s="2" t="s">
        <v>29</v>
      </c>
      <c r="E7" s="13">
        <v>60000</v>
      </c>
      <c r="F7"/>
      <c r="G7"/>
      <c r="H7"/>
    </row>
    <row r="8" spans="1:15">
      <c r="B8" s="19">
        <v>44743</v>
      </c>
      <c r="C8" s="2" t="s">
        <v>37</v>
      </c>
      <c r="D8" s="2" t="s">
        <v>28</v>
      </c>
      <c r="E8" s="13">
        <v>900000</v>
      </c>
      <c r="F8"/>
      <c r="G8"/>
      <c r="H8"/>
    </row>
    <row r="9" spans="1:15">
      <c r="B9" s="19">
        <v>44743</v>
      </c>
      <c r="C9" s="2" t="s">
        <v>37</v>
      </c>
      <c r="D9" s="2" t="s">
        <v>38</v>
      </c>
      <c r="E9" s="13">
        <v>200000</v>
      </c>
      <c r="F9"/>
      <c r="G9"/>
      <c r="H9"/>
    </row>
    <row r="10" spans="1:15">
      <c r="B10" s="19">
        <v>44748</v>
      </c>
      <c r="C10" s="2" t="s">
        <v>39</v>
      </c>
      <c r="D10" s="2" t="s">
        <v>40</v>
      </c>
      <c r="E10" s="13">
        <v>27000</v>
      </c>
      <c r="F10"/>
      <c r="G10"/>
      <c r="H10"/>
    </row>
    <row r="11" spans="1:15">
      <c r="B11" s="19">
        <v>44748</v>
      </c>
      <c r="C11" s="2" t="s">
        <v>39</v>
      </c>
      <c r="D11" s="2" t="s">
        <v>41</v>
      </c>
      <c r="E11" s="13">
        <v>15000</v>
      </c>
      <c r="F11"/>
      <c r="G11"/>
      <c r="H11"/>
    </row>
    <row r="12" spans="1:15">
      <c r="B12" s="19">
        <v>44748</v>
      </c>
      <c r="C12" s="2" t="s">
        <v>39</v>
      </c>
      <c r="D12" s="2" t="s">
        <v>41</v>
      </c>
      <c r="E12" s="13">
        <v>80000</v>
      </c>
      <c r="F12"/>
      <c r="G12"/>
      <c r="H12"/>
    </row>
    <row r="13" spans="1:15">
      <c r="F13" s="14"/>
    </row>
    <row r="14" spans="1:15">
      <c r="D14" s="25" t="s">
        <v>88</v>
      </c>
      <c r="E14" s="26">
        <f>SUMIF(E5:E12,"&gt;100000",E5:E12)</f>
        <v>1700000</v>
      </c>
      <c r="F14" s="14" t="s">
        <v>119</v>
      </c>
    </row>
    <row r="15" spans="1:15">
      <c r="F15" s="14"/>
    </row>
    <row r="16" spans="1:15">
      <c r="D16" s="25" t="s">
        <v>87</v>
      </c>
      <c r="E16" s="13">
        <v>100000</v>
      </c>
      <c r="F16" s="14"/>
    </row>
    <row r="17" spans="4:6">
      <c r="D17" s="25"/>
      <c r="E17" s="16"/>
      <c r="F17" s="14"/>
    </row>
    <row r="18" spans="4:6">
      <c r="D18" s="25" t="s">
        <v>89</v>
      </c>
      <c r="E18" s="26">
        <f>SUMIF(E5:E12,"&gt;E16",E5:E12)</f>
        <v>0</v>
      </c>
      <c r="F18" s="14" t="s">
        <v>122</v>
      </c>
    </row>
    <row r="19" spans="4:6" ht="24" customHeight="1">
      <c r="D19" s="25"/>
      <c r="E19" s="33" t="s">
        <v>91</v>
      </c>
      <c r="F19" s="14"/>
    </row>
    <row r="20" spans="4:6">
      <c r="D20" s="15" t="s">
        <v>86</v>
      </c>
      <c r="E20" s="26">
        <f>SUMIF(B5:B12,"&gt;=DATE(2022,8,1)",E5:E12)</f>
        <v>0</v>
      </c>
      <c r="F20" s="14" t="s">
        <v>123</v>
      </c>
    </row>
    <row r="21" spans="4:6" ht="25.5" customHeight="1">
      <c r="E21" s="33" t="s">
        <v>91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466D-EC0F-4CAB-BBCE-EB42EEE97E55}">
  <sheetPr codeName="Sheet4"/>
  <dimension ref="B2:B7"/>
  <sheetViews>
    <sheetView workbookViewId="0"/>
  </sheetViews>
  <sheetFormatPr defaultRowHeight="16.5"/>
  <cols>
    <col min="1" max="1" width="6.25" customWidth="1"/>
    <col min="2" max="2" width="7.875" customWidth="1"/>
    <col min="3" max="3" width="8.875" customWidth="1"/>
  </cols>
  <sheetData>
    <row r="2" spans="2:2">
      <c r="B2">
        <v>10</v>
      </c>
    </row>
    <row r="3" spans="2:2">
      <c r="B3">
        <v>20</v>
      </c>
    </row>
    <row r="4" spans="2:2">
      <c r="B4">
        <v>30</v>
      </c>
    </row>
    <row r="5" spans="2:2">
      <c r="B5">
        <v>40</v>
      </c>
    </row>
    <row r="7" spans="2:2">
      <c r="B7">
        <f>SUM(B2:B5)</f>
        <v>100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9ADB9-A473-4E32-948F-A3590615EAE9}">
  <sheetPr codeName="Sheet5"/>
  <dimension ref="B2:D7"/>
  <sheetViews>
    <sheetView workbookViewId="0"/>
  </sheetViews>
  <sheetFormatPr defaultRowHeight="16.5"/>
  <cols>
    <col min="1" max="1" width="3.625" customWidth="1"/>
    <col min="2" max="2" width="6.25" customWidth="1"/>
    <col min="3" max="3" width="3.875" customWidth="1"/>
    <col min="4" max="4" width="6.25" customWidth="1"/>
  </cols>
  <sheetData>
    <row r="2" spans="2:4">
      <c r="B2">
        <v>10</v>
      </c>
      <c r="D2">
        <v>50</v>
      </c>
    </row>
    <row r="3" spans="2:4">
      <c r="B3">
        <v>20</v>
      </c>
      <c r="D3">
        <v>60</v>
      </c>
    </row>
    <row r="4" spans="2:4">
      <c r="B4">
        <v>30</v>
      </c>
    </row>
    <row r="5" spans="2:4">
      <c r="B5">
        <v>40</v>
      </c>
      <c r="D5">
        <v>70</v>
      </c>
    </row>
    <row r="7" spans="2:4">
      <c r="D7">
        <f>SUM(B2:B5,D2:D3,D5)</f>
        <v>280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B7B1E-5ABD-4579-A5B6-5B3A209F05F5}">
  <sheetPr codeName="Sheet6"/>
  <dimension ref="B2:D7"/>
  <sheetViews>
    <sheetView workbookViewId="0"/>
  </sheetViews>
  <sheetFormatPr defaultRowHeight="16.5"/>
  <cols>
    <col min="1" max="1" width="3.625" customWidth="1"/>
    <col min="2" max="4" width="5.75" customWidth="1"/>
  </cols>
  <sheetData>
    <row r="2" spans="2:4">
      <c r="B2">
        <v>10</v>
      </c>
      <c r="C2">
        <v>50</v>
      </c>
    </row>
    <row r="3" spans="2:4">
      <c r="B3">
        <v>20</v>
      </c>
      <c r="C3">
        <v>60</v>
      </c>
      <c r="D3">
        <v>90</v>
      </c>
    </row>
    <row r="4" spans="2:4">
      <c r="B4">
        <v>30</v>
      </c>
      <c r="C4">
        <v>70</v>
      </c>
      <c r="D4">
        <v>100</v>
      </c>
    </row>
    <row r="5" spans="2:4">
      <c r="C5">
        <v>80</v>
      </c>
      <c r="D5">
        <v>110</v>
      </c>
    </row>
    <row r="7" spans="2:4">
      <c r="D7">
        <f>SUM(B2:C4 C3:D5)</f>
        <v>130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산술_비교연산자</vt:lpstr>
      <vt:lpstr>연산자우선순위</vt:lpstr>
      <vt:lpstr>비교연산자_예시</vt:lpstr>
      <vt:lpstr>텍스트 연결연산자_간단한예시</vt:lpstr>
      <vt:lpstr>텍스트 연결연산자_예시_정상</vt:lpstr>
      <vt:lpstr>텍스트 연결연산자_예시_오류</vt:lpstr>
      <vt:lpstr>범위연산</vt:lpstr>
      <vt:lpstr>결합연산</vt:lpstr>
      <vt:lpstr>교차연산</vt:lpstr>
      <vt:lpstr>와일드카드사용하기</vt:lpstr>
      <vt:lpstr>수식확인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2023-05-01T15:22:35Z</dcterms:modified>
</cp:coreProperties>
</file>