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0.10.11\Ai본부\F.AI본부\2024년 11월\★아이엠엠인베스트먼트\페트라8호, 페트라9호(박상현매니저)_NPS\D’strict Holdings Inc(채동우)_2409_NPS\2. 당기평가\"/>
    </mc:Choice>
  </mc:AlternateContent>
  <bookViews>
    <workbookView xWindow="0" yWindow="0" windowWidth="28800" windowHeight="12255"/>
  </bookViews>
  <sheets>
    <sheet name="NAV" sheetId="2" r:id="rId1"/>
    <sheet name="기업개요" sheetId="3" r:id="rId2"/>
    <sheet name="개요" sheetId="1"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2" l="1"/>
  <c r="M31" i="2"/>
  <c r="J31" i="2"/>
  <c r="L20" i="2"/>
  <c r="M25" i="2" s="1"/>
  <c r="J28" i="2" l="1"/>
  <c r="E54" i="3"/>
  <c r="F53" i="3"/>
  <c r="F52" i="3"/>
  <c r="F51" i="3"/>
  <c r="F50" i="3"/>
  <c r="G50" i="3" s="1"/>
  <c r="F49" i="3"/>
  <c r="F48" i="3"/>
  <c r="F47" i="3"/>
  <c r="F46" i="3"/>
  <c r="G46" i="3" s="1"/>
  <c r="F45" i="3"/>
  <c r="F44" i="3"/>
  <c r="F43" i="3"/>
  <c r="F42" i="3"/>
  <c r="F41" i="3"/>
  <c r="F40" i="3"/>
  <c r="F39" i="3"/>
  <c r="F38" i="3"/>
  <c r="G38" i="3" s="1"/>
  <c r="F37" i="3"/>
  <c r="F36" i="3"/>
  <c r="G36" i="3" s="1"/>
  <c r="F35" i="3"/>
  <c r="F54" i="3" s="1"/>
  <c r="P30" i="3"/>
  <c r="O30" i="3"/>
  <c r="N30" i="3"/>
  <c r="M30" i="3"/>
  <c r="L30" i="3"/>
  <c r="K30" i="3"/>
  <c r="J30" i="3"/>
  <c r="I30" i="3"/>
  <c r="H30" i="3"/>
  <c r="G30" i="3"/>
  <c r="F30" i="3"/>
  <c r="E30" i="3"/>
  <c r="D30" i="3"/>
  <c r="C30" i="3"/>
  <c r="B30" i="3"/>
  <c r="Q1" i="3"/>
  <c r="J19" i="2"/>
  <c r="I19" i="2"/>
  <c r="I20" i="2"/>
  <c r="J7" i="2"/>
  <c r="I10" i="2"/>
  <c r="I18" i="2"/>
  <c r="I17" i="2"/>
  <c r="I16" i="2"/>
  <c r="I15" i="2"/>
  <c r="I14" i="2"/>
  <c r="I13" i="2"/>
  <c r="I12" i="2"/>
  <c r="I11" i="2"/>
  <c r="I9" i="2"/>
  <c r="I8" i="2"/>
  <c r="I7" i="2"/>
  <c r="I6" i="2"/>
  <c r="H450" i="2"/>
  <c r="G450" i="2"/>
  <c r="F450" i="2"/>
  <c r="F448" i="2"/>
  <c r="H447" i="2"/>
  <c r="G447" i="2"/>
  <c r="F447" i="2"/>
  <c r="H446" i="2"/>
  <c r="G446" i="2"/>
  <c r="F446" i="2"/>
  <c r="H445" i="2"/>
  <c r="H451" i="2" s="1"/>
  <c r="H45" i="2" s="1"/>
  <c r="G445" i="2"/>
  <c r="F445" i="2"/>
  <c r="H442" i="2"/>
  <c r="G442" i="2"/>
  <c r="E441" i="2"/>
  <c r="D441" i="2"/>
  <c r="C441" i="2"/>
  <c r="B441" i="2"/>
  <c r="E440" i="2"/>
  <c r="D440" i="2"/>
  <c r="C440" i="2"/>
  <c r="B440" i="2"/>
  <c r="E439" i="2"/>
  <c r="D439" i="2"/>
  <c r="C439" i="2"/>
  <c r="B439" i="2"/>
  <c r="E438" i="2"/>
  <c r="D438" i="2"/>
  <c r="C438" i="2"/>
  <c r="B438" i="2"/>
  <c r="H437" i="2"/>
  <c r="G437" i="2"/>
  <c r="G39" i="2" s="1"/>
  <c r="F437" i="2"/>
  <c r="F39" i="2" s="1"/>
  <c r="E437" i="2"/>
  <c r="D437" i="2"/>
  <c r="C437" i="2"/>
  <c r="B437" i="2"/>
  <c r="E436" i="2"/>
  <c r="D436" i="2"/>
  <c r="C436" i="2"/>
  <c r="B436" i="2"/>
  <c r="E435" i="2"/>
  <c r="D435" i="2"/>
  <c r="C435" i="2"/>
  <c r="B435" i="2"/>
  <c r="H434" i="2"/>
  <c r="H49" i="2" s="1"/>
  <c r="H46" i="2" s="1"/>
  <c r="G434" i="2"/>
  <c r="G49" i="2" s="1"/>
  <c r="F434" i="2"/>
  <c r="F49" i="2" s="1"/>
  <c r="E434" i="2"/>
  <c r="D434" i="2"/>
  <c r="C434" i="2"/>
  <c r="B434" i="2"/>
  <c r="E433" i="2"/>
  <c r="D433" i="2"/>
  <c r="C433" i="2"/>
  <c r="B433" i="2"/>
  <c r="E432" i="2"/>
  <c r="D432" i="2"/>
  <c r="C432" i="2"/>
  <c r="B432" i="2"/>
  <c r="E431" i="2"/>
  <c r="D431" i="2"/>
  <c r="C431" i="2"/>
  <c r="B431" i="2"/>
  <c r="E430" i="2"/>
  <c r="D430" i="2"/>
  <c r="C430" i="2"/>
  <c r="B430" i="2"/>
  <c r="E429" i="2"/>
  <c r="D429" i="2"/>
  <c r="C429" i="2"/>
  <c r="B429" i="2"/>
  <c r="E428" i="2"/>
  <c r="D428" i="2"/>
  <c r="C428" i="2"/>
  <c r="B428" i="2"/>
  <c r="E427" i="2"/>
  <c r="D427" i="2"/>
  <c r="C427" i="2"/>
  <c r="B427" i="2"/>
  <c r="E426" i="2"/>
  <c r="D426" i="2"/>
  <c r="C426" i="2"/>
  <c r="B426" i="2"/>
  <c r="E425" i="2"/>
  <c r="D425" i="2"/>
  <c r="C425" i="2"/>
  <c r="B425" i="2"/>
  <c r="E424" i="2"/>
  <c r="D424" i="2"/>
  <c r="C424" i="2"/>
  <c r="B424" i="2"/>
  <c r="E423" i="2"/>
  <c r="D423" i="2"/>
  <c r="C423" i="2"/>
  <c r="B423" i="2"/>
  <c r="E422" i="2"/>
  <c r="D422" i="2"/>
  <c r="C422" i="2"/>
  <c r="B422" i="2"/>
  <c r="E421" i="2"/>
  <c r="D421" i="2"/>
  <c r="C421" i="2"/>
  <c r="B421" i="2"/>
  <c r="E420" i="2"/>
  <c r="D420" i="2"/>
  <c r="C420" i="2"/>
  <c r="B420" i="2"/>
  <c r="E419" i="2"/>
  <c r="D419" i="2"/>
  <c r="C419" i="2"/>
  <c r="B419" i="2"/>
  <c r="E418" i="2"/>
  <c r="D418" i="2"/>
  <c r="C418" i="2"/>
  <c r="B418" i="2"/>
  <c r="E417" i="2"/>
  <c r="D417" i="2"/>
  <c r="C417" i="2"/>
  <c r="B417" i="2"/>
  <c r="E416" i="2"/>
  <c r="D416" i="2"/>
  <c r="C416" i="2"/>
  <c r="B416" i="2"/>
  <c r="E415" i="2"/>
  <c r="D415" i="2"/>
  <c r="C415" i="2"/>
  <c r="B415" i="2"/>
  <c r="E414" i="2"/>
  <c r="D414" i="2"/>
  <c r="C414" i="2"/>
  <c r="B414" i="2"/>
  <c r="E413" i="2"/>
  <c r="D413" i="2"/>
  <c r="C413" i="2"/>
  <c r="B413" i="2"/>
  <c r="E412" i="2"/>
  <c r="D412" i="2"/>
  <c r="C412" i="2"/>
  <c r="B412" i="2"/>
  <c r="E411" i="2"/>
  <c r="D411" i="2"/>
  <c r="C411" i="2"/>
  <c r="B411" i="2"/>
  <c r="E410" i="2"/>
  <c r="D410" i="2"/>
  <c r="C410" i="2"/>
  <c r="B410" i="2"/>
  <c r="E409" i="2"/>
  <c r="D409" i="2"/>
  <c r="C409" i="2"/>
  <c r="B409" i="2"/>
  <c r="E408" i="2"/>
  <c r="D408" i="2"/>
  <c r="C408" i="2"/>
  <c r="B408" i="2"/>
  <c r="E407" i="2"/>
  <c r="D407" i="2"/>
  <c r="C407" i="2"/>
  <c r="B407" i="2"/>
  <c r="E406" i="2"/>
  <c r="D406" i="2"/>
  <c r="C406" i="2"/>
  <c r="B406" i="2"/>
  <c r="E405" i="2"/>
  <c r="D405" i="2"/>
  <c r="C405" i="2"/>
  <c r="B405" i="2"/>
  <c r="H404" i="2"/>
  <c r="H35" i="2" s="1"/>
  <c r="G404" i="2"/>
  <c r="G35" i="2" s="1"/>
  <c r="F404" i="2"/>
  <c r="F35" i="2" s="1"/>
  <c r="E404" i="2"/>
  <c r="D404" i="2"/>
  <c r="C404" i="2"/>
  <c r="B404" i="2"/>
  <c r="E403" i="2"/>
  <c r="D403" i="2"/>
  <c r="C403" i="2"/>
  <c r="B403" i="2"/>
  <c r="E402" i="2"/>
  <c r="D402" i="2"/>
  <c r="C402" i="2"/>
  <c r="B402" i="2"/>
  <c r="E401" i="2"/>
  <c r="D401" i="2"/>
  <c r="C401" i="2"/>
  <c r="B401" i="2"/>
  <c r="E400" i="2"/>
  <c r="D400" i="2"/>
  <c r="C400" i="2"/>
  <c r="B400" i="2"/>
  <c r="E399" i="2"/>
  <c r="D399" i="2"/>
  <c r="C399" i="2"/>
  <c r="B399" i="2"/>
  <c r="E398" i="2"/>
  <c r="D398" i="2"/>
  <c r="C398" i="2"/>
  <c r="B398" i="2"/>
  <c r="E397" i="2"/>
  <c r="D397" i="2"/>
  <c r="C397" i="2"/>
  <c r="B397" i="2"/>
  <c r="E396" i="2"/>
  <c r="D396" i="2"/>
  <c r="C396" i="2"/>
  <c r="B396" i="2"/>
  <c r="E395" i="2"/>
  <c r="D395" i="2"/>
  <c r="C395" i="2"/>
  <c r="B395" i="2"/>
  <c r="E394" i="2"/>
  <c r="D394" i="2"/>
  <c r="C394" i="2"/>
  <c r="B394" i="2"/>
  <c r="E393" i="2"/>
  <c r="D393" i="2"/>
  <c r="C393" i="2"/>
  <c r="B393" i="2"/>
  <c r="E392" i="2"/>
  <c r="D392" i="2"/>
  <c r="C392" i="2"/>
  <c r="B392" i="2"/>
  <c r="E391" i="2"/>
  <c r="D391" i="2"/>
  <c r="C391" i="2"/>
  <c r="B391" i="2"/>
  <c r="E390" i="2"/>
  <c r="D390" i="2"/>
  <c r="C390" i="2"/>
  <c r="B390" i="2"/>
  <c r="E389" i="2"/>
  <c r="D389" i="2"/>
  <c r="C389" i="2"/>
  <c r="B389" i="2"/>
  <c r="E388" i="2"/>
  <c r="D388" i="2"/>
  <c r="C388" i="2"/>
  <c r="B388" i="2"/>
  <c r="E387" i="2"/>
  <c r="D387" i="2"/>
  <c r="C387" i="2"/>
  <c r="B387" i="2"/>
  <c r="E386" i="2"/>
  <c r="D386" i="2"/>
  <c r="C386" i="2"/>
  <c r="B386" i="2"/>
  <c r="E385" i="2"/>
  <c r="D385" i="2"/>
  <c r="C385" i="2"/>
  <c r="B385" i="2"/>
  <c r="E384" i="2"/>
  <c r="D384" i="2"/>
  <c r="C384" i="2"/>
  <c r="B384" i="2"/>
  <c r="E383" i="2"/>
  <c r="D383" i="2"/>
  <c r="C383" i="2"/>
  <c r="B383" i="2"/>
  <c r="E382" i="2"/>
  <c r="D382" i="2"/>
  <c r="C382" i="2"/>
  <c r="B382" i="2"/>
  <c r="E381" i="2"/>
  <c r="D381" i="2"/>
  <c r="C381" i="2"/>
  <c r="B381" i="2"/>
  <c r="H380" i="2"/>
  <c r="G380" i="2"/>
  <c r="F380" i="2"/>
  <c r="F34" i="2" s="1"/>
  <c r="E380" i="2"/>
  <c r="D380" i="2"/>
  <c r="C380" i="2"/>
  <c r="B380" i="2"/>
  <c r="E379" i="2"/>
  <c r="D379" i="2"/>
  <c r="C379" i="2"/>
  <c r="B379" i="2"/>
  <c r="E378" i="2"/>
  <c r="D378" i="2"/>
  <c r="C378" i="2"/>
  <c r="B378" i="2"/>
  <c r="E377" i="2"/>
  <c r="D377" i="2"/>
  <c r="C377" i="2"/>
  <c r="B377" i="2"/>
  <c r="E376" i="2"/>
  <c r="D376" i="2"/>
  <c r="C376" i="2"/>
  <c r="B376" i="2"/>
  <c r="E375" i="2"/>
  <c r="D375" i="2"/>
  <c r="C375" i="2"/>
  <c r="B375" i="2"/>
  <c r="E374" i="2"/>
  <c r="D374" i="2"/>
  <c r="C374" i="2"/>
  <c r="B374" i="2"/>
  <c r="E373" i="2"/>
  <c r="D373" i="2"/>
  <c r="C373" i="2"/>
  <c r="B373" i="2"/>
  <c r="E372" i="2"/>
  <c r="D372" i="2"/>
  <c r="C372" i="2"/>
  <c r="B372" i="2"/>
  <c r="E371" i="2"/>
  <c r="D371" i="2"/>
  <c r="C371" i="2"/>
  <c r="B371" i="2"/>
  <c r="E370" i="2"/>
  <c r="D370" i="2"/>
  <c r="C370" i="2"/>
  <c r="B370" i="2"/>
  <c r="E369" i="2"/>
  <c r="D369" i="2"/>
  <c r="C369" i="2"/>
  <c r="B369" i="2"/>
  <c r="E368" i="2"/>
  <c r="D368" i="2"/>
  <c r="C368" i="2"/>
  <c r="B368" i="2"/>
  <c r="E367" i="2"/>
  <c r="D367" i="2"/>
  <c r="C367" i="2"/>
  <c r="B367" i="2"/>
  <c r="E366" i="2"/>
  <c r="D366" i="2"/>
  <c r="C366" i="2"/>
  <c r="B366" i="2"/>
  <c r="E365" i="2"/>
  <c r="D365" i="2"/>
  <c r="C365" i="2"/>
  <c r="B365" i="2"/>
  <c r="E364" i="2"/>
  <c r="D364" i="2"/>
  <c r="C364" i="2"/>
  <c r="B364" i="2"/>
  <c r="E363" i="2"/>
  <c r="D363" i="2"/>
  <c r="C363" i="2"/>
  <c r="B363" i="2"/>
  <c r="E362" i="2"/>
  <c r="D362" i="2"/>
  <c r="C362" i="2"/>
  <c r="B362" i="2"/>
  <c r="E361" i="2"/>
  <c r="D361" i="2"/>
  <c r="C361" i="2"/>
  <c r="B361" i="2"/>
  <c r="E360" i="2"/>
  <c r="D360" i="2"/>
  <c r="C360" i="2"/>
  <c r="B360" i="2"/>
  <c r="E359" i="2"/>
  <c r="D359" i="2"/>
  <c r="C359" i="2"/>
  <c r="B359" i="2"/>
  <c r="E358" i="2"/>
  <c r="D358" i="2"/>
  <c r="C358" i="2"/>
  <c r="B358" i="2"/>
  <c r="E357" i="2"/>
  <c r="D357" i="2"/>
  <c r="C357" i="2"/>
  <c r="B357" i="2"/>
  <c r="E356" i="2"/>
  <c r="D356" i="2"/>
  <c r="C356" i="2"/>
  <c r="B356" i="2"/>
  <c r="E355" i="2"/>
  <c r="D355" i="2"/>
  <c r="C355" i="2"/>
  <c r="B355" i="2"/>
  <c r="E354" i="2"/>
  <c r="D354" i="2"/>
  <c r="C354" i="2"/>
  <c r="B354" i="2"/>
  <c r="E353" i="2"/>
  <c r="D353" i="2"/>
  <c r="C353" i="2"/>
  <c r="B353" i="2"/>
  <c r="E352" i="2"/>
  <c r="D352" i="2"/>
  <c r="C352" i="2"/>
  <c r="B352" i="2"/>
  <c r="E351" i="2"/>
  <c r="D351" i="2"/>
  <c r="C351" i="2"/>
  <c r="B351" i="2"/>
  <c r="E350" i="2"/>
  <c r="D350" i="2"/>
  <c r="C350" i="2"/>
  <c r="B350" i="2"/>
  <c r="E349" i="2"/>
  <c r="D349" i="2"/>
  <c r="C349" i="2"/>
  <c r="B349" i="2"/>
  <c r="E348" i="2"/>
  <c r="D348" i="2"/>
  <c r="C348" i="2"/>
  <c r="B348" i="2"/>
  <c r="E347" i="2"/>
  <c r="D347" i="2"/>
  <c r="C347" i="2"/>
  <c r="B347" i="2"/>
  <c r="E346" i="2"/>
  <c r="D346" i="2"/>
  <c r="C346" i="2"/>
  <c r="B346" i="2"/>
  <c r="E345" i="2"/>
  <c r="D345" i="2"/>
  <c r="C345" i="2"/>
  <c r="B345" i="2"/>
  <c r="E344" i="2"/>
  <c r="D344" i="2"/>
  <c r="C344" i="2"/>
  <c r="B344" i="2"/>
  <c r="E343" i="2"/>
  <c r="D343" i="2"/>
  <c r="C343" i="2"/>
  <c r="B343" i="2"/>
  <c r="H342" i="2"/>
  <c r="G342" i="2"/>
  <c r="F342" i="2"/>
  <c r="E342" i="2"/>
  <c r="D342" i="2"/>
  <c r="C342" i="2"/>
  <c r="B342" i="2"/>
  <c r="E341" i="2"/>
  <c r="D341" i="2"/>
  <c r="C341" i="2"/>
  <c r="B341" i="2"/>
  <c r="E340" i="2"/>
  <c r="D340" i="2"/>
  <c r="C340" i="2"/>
  <c r="B340" i="2"/>
  <c r="E339" i="2"/>
  <c r="D339" i="2"/>
  <c r="C339" i="2"/>
  <c r="B339" i="2"/>
  <c r="E338" i="2"/>
  <c r="D338" i="2"/>
  <c r="C338" i="2"/>
  <c r="B338" i="2"/>
  <c r="E337" i="2"/>
  <c r="D337" i="2"/>
  <c r="C337" i="2"/>
  <c r="B337" i="2"/>
  <c r="E336" i="2"/>
  <c r="D336" i="2"/>
  <c r="C336" i="2"/>
  <c r="B336" i="2"/>
  <c r="E335" i="2"/>
  <c r="D335" i="2"/>
  <c r="C335" i="2"/>
  <c r="B335" i="2"/>
  <c r="E334" i="2"/>
  <c r="D334" i="2"/>
  <c r="C334" i="2"/>
  <c r="B334" i="2"/>
  <c r="E333" i="2"/>
  <c r="D333" i="2"/>
  <c r="C333" i="2"/>
  <c r="B333" i="2"/>
  <c r="E332" i="2"/>
  <c r="D332" i="2"/>
  <c r="C332" i="2"/>
  <c r="B332" i="2"/>
  <c r="E331" i="2"/>
  <c r="D331" i="2"/>
  <c r="C331" i="2"/>
  <c r="B331" i="2"/>
  <c r="E330" i="2"/>
  <c r="D330" i="2"/>
  <c r="C330" i="2"/>
  <c r="B330" i="2"/>
  <c r="E329" i="2"/>
  <c r="D329" i="2"/>
  <c r="C329" i="2"/>
  <c r="B329" i="2"/>
  <c r="E328" i="2"/>
  <c r="D328" i="2"/>
  <c r="C328" i="2"/>
  <c r="B328" i="2"/>
  <c r="E327" i="2"/>
  <c r="D327" i="2"/>
  <c r="C327" i="2"/>
  <c r="B327" i="2"/>
  <c r="E326" i="2"/>
  <c r="D326" i="2"/>
  <c r="C326" i="2"/>
  <c r="B326" i="2"/>
  <c r="E325" i="2"/>
  <c r="D325" i="2"/>
  <c r="C325" i="2"/>
  <c r="B325" i="2"/>
  <c r="E324" i="2"/>
  <c r="D324" i="2"/>
  <c r="C324" i="2"/>
  <c r="B324" i="2"/>
  <c r="E323" i="2"/>
  <c r="D323" i="2"/>
  <c r="C323" i="2"/>
  <c r="B323" i="2"/>
  <c r="E322" i="2"/>
  <c r="D322" i="2"/>
  <c r="C322" i="2"/>
  <c r="B322" i="2"/>
  <c r="E321" i="2"/>
  <c r="D321" i="2"/>
  <c r="C321" i="2"/>
  <c r="B321" i="2"/>
  <c r="E320" i="2"/>
  <c r="D320" i="2"/>
  <c r="C320" i="2"/>
  <c r="B320" i="2"/>
  <c r="E319" i="2"/>
  <c r="D319" i="2"/>
  <c r="C319" i="2"/>
  <c r="B319" i="2"/>
  <c r="E318" i="2"/>
  <c r="D318" i="2"/>
  <c r="C318" i="2"/>
  <c r="B318" i="2"/>
  <c r="E317" i="2"/>
  <c r="D317" i="2"/>
  <c r="C317" i="2"/>
  <c r="B317" i="2"/>
  <c r="E316" i="2"/>
  <c r="D316" i="2"/>
  <c r="C316" i="2"/>
  <c r="B316" i="2"/>
  <c r="E315" i="2"/>
  <c r="D315" i="2"/>
  <c r="C315" i="2"/>
  <c r="B315" i="2"/>
  <c r="E314" i="2"/>
  <c r="D314" i="2"/>
  <c r="C314" i="2"/>
  <c r="B314" i="2"/>
  <c r="E313" i="2"/>
  <c r="D313" i="2"/>
  <c r="C313" i="2"/>
  <c r="B313" i="2"/>
  <c r="E312" i="2"/>
  <c r="D312" i="2"/>
  <c r="C312" i="2"/>
  <c r="B312" i="2"/>
  <c r="E311" i="2"/>
  <c r="D311" i="2"/>
  <c r="C311" i="2"/>
  <c r="B311" i="2"/>
  <c r="E310" i="2"/>
  <c r="D310" i="2"/>
  <c r="C310" i="2"/>
  <c r="B310" i="2"/>
  <c r="E309" i="2"/>
  <c r="D309" i="2"/>
  <c r="C309" i="2"/>
  <c r="B309" i="2"/>
  <c r="E308" i="2"/>
  <c r="D308" i="2"/>
  <c r="C308" i="2"/>
  <c r="B308" i="2"/>
  <c r="E307" i="2"/>
  <c r="D307" i="2"/>
  <c r="C307" i="2"/>
  <c r="B307" i="2"/>
  <c r="E306" i="2"/>
  <c r="D306" i="2"/>
  <c r="C306" i="2"/>
  <c r="B306" i="2"/>
  <c r="E305" i="2"/>
  <c r="D305" i="2"/>
  <c r="C305" i="2"/>
  <c r="B305" i="2"/>
  <c r="E304" i="2"/>
  <c r="D304" i="2"/>
  <c r="C304" i="2"/>
  <c r="B304" i="2"/>
  <c r="H303" i="2"/>
  <c r="G303" i="2"/>
  <c r="F303" i="2"/>
  <c r="E303" i="2"/>
  <c r="D303" i="2"/>
  <c r="C303" i="2"/>
  <c r="B303" i="2"/>
  <c r="E302" i="2"/>
  <c r="D302" i="2"/>
  <c r="C302" i="2"/>
  <c r="B302" i="2"/>
  <c r="E301" i="2"/>
  <c r="D301" i="2"/>
  <c r="C301" i="2"/>
  <c r="B301" i="2"/>
  <c r="E300" i="2"/>
  <c r="D300" i="2"/>
  <c r="C300" i="2"/>
  <c r="B300" i="2"/>
  <c r="E299" i="2"/>
  <c r="D299" i="2"/>
  <c r="C299" i="2"/>
  <c r="B299" i="2"/>
  <c r="E298" i="2"/>
  <c r="D298" i="2"/>
  <c r="C298" i="2"/>
  <c r="B298" i="2"/>
  <c r="E297" i="2"/>
  <c r="D297" i="2"/>
  <c r="C297" i="2"/>
  <c r="B297" i="2"/>
  <c r="E296" i="2"/>
  <c r="D296" i="2"/>
  <c r="C296" i="2"/>
  <c r="B296" i="2"/>
  <c r="E295" i="2"/>
  <c r="D295" i="2"/>
  <c r="C295" i="2"/>
  <c r="B295" i="2"/>
  <c r="E294" i="2"/>
  <c r="D294" i="2"/>
  <c r="C294" i="2"/>
  <c r="B294" i="2"/>
  <c r="E293" i="2"/>
  <c r="D293" i="2"/>
  <c r="C293" i="2"/>
  <c r="B293" i="2"/>
  <c r="E292" i="2"/>
  <c r="D292" i="2"/>
  <c r="C292" i="2"/>
  <c r="B292" i="2"/>
  <c r="E291" i="2"/>
  <c r="D291" i="2"/>
  <c r="C291" i="2"/>
  <c r="B291" i="2"/>
  <c r="E290" i="2"/>
  <c r="D290" i="2"/>
  <c r="C290" i="2"/>
  <c r="B290" i="2"/>
  <c r="E289" i="2"/>
  <c r="D289" i="2"/>
  <c r="C289" i="2"/>
  <c r="B289" i="2"/>
  <c r="E288" i="2"/>
  <c r="D288" i="2"/>
  <c r="C288" i="2"/>
  <c r="B288" i="2"/>
  <c r="E287" i="2"/>
  <c r="D287" i="2"/>
  <c r="C287" i="2"/>
  <c r="B287" i="2"/>
  <c r="E286" i="2"/>
  <c r="D286" i="2"/>
  <c r="C286" i="2"/>
  <c r="B286" i="2"/>
  <c r="E285" i="2"/>
  <c r="D285" i="2"/>
  <c r="C285" i="2"/>
  <c r="B285" i="2"/>
  <c r="H284" i="2"/>
  <c r="H31" i="2" s="1"/>
  <c r="G284" i="2"/>
  <c r="G341" i="2" s="1"/>
  <c r="G379" i="2" s="1"/>
  <c r="G433" i="2" s="1"/>
  <c r="G436" i="2" s="1"/>
  <c r="F284" i="2"/>
  <c r="F31" i="2" s="1"/>
  <c r="E284" i="2"/>
  <c r="D284" i="2"/>
  <c r="C284" i="2"/>
  <c r="B284" i="2"/>
  <c r="E280" i="2"/>
  <c r="D280" i="2"/>
  <c r="C280" i="2"/>
  <c r="B280" i="2"/>
  <c r="E279" i="2"/>
  <c r="D279" i="2"/>
  <c r="C279" i="2"/>
  <c r="B279" i="2"/>
  <c r="E278" i="2"/>
  <c r="D278" i="2"/>
  <c r="C278" i="2"/>
  <c r="B278" i="2"/>
  <c r="H277" i="2"/>
  <c r="H26" i="2" s="1"/>
  <c r="G277" i="2"/>
  <c r="G26" i="2" s="1"/>
  <c r="F277" i="2"/>
  <c r="F26" i="2" s="1"/>
  <c r="E277" i="2"/>
  <c r="D277" i="2"/>
  <c r="C277" i="2"/>
  <c r="B277" i="2"/>
  <c r="E276" i="2"/>
  <c r="D276" i="2"/>
  <c r="C276" i="2"/>
  <c r="B276" i="2"/>
  <c r="E275" i="2"/>
  <c r="D275" i="2"/>
  <c r="C275" i="2"/>
  <c r="B275" i="2"/>
  <c r="H274" i="2"/>
  <c r="H25" i="2" s="1"/>
  <c r="G274" i="2"/>
  <c r="G25" i="2" s="1"/>
  <c r="F274" i="2"/>
  <c r="F25" i="2" s="1"/>
  <c r="E274" i="2"/>
  <c r="D274" i="2"/>
  <c r="C274" i="2"/>
  <c r="B274" i="2"/>
  <c r="E273" i="2"/>
  <c r="D273" i="2"/>
  <c r="C273" i="2"/>
  <c r="B273" i="2"/>
  <c r="E272" i="2"/>
  <c r="D272" i="2"/>
  <c r="C272" i="2"/>
  <c r="B272" i="2"/>
  <c r="E271" i="2"/>
  <c r="D271" i="2"/>
  <c r="C271" i="2"/>
  <c r="B271" i="2"/>
  <c r="E270" i="2"/>
  <c r="D270" i="2"/>
  <c r="C270" i="2"/>
  <c r="B270" i="2"/>
  <c r="H269" i="2"/>
  <c r="H24" i="2" s="1"/>
  <c r="G269" i="2"/>
  <c r="G24" i="2" s="1"/>
  <c r="F269" i="2"/>
  <c r="F24" i="2" s="1"/>
  <c r="E269" i="2"/>
  <c r="D269" i="2"/>
  <c r="C269" i="2"/>
  <c r="B269" i="2"/>
  <c r="E268" i="2"/>
  <c r="D268" i="2"/>
  <c r="C268" i="2"/>
  <c r="B268" i="2"/>
  <c r="E267" i="2"/>
  <c r="D267" i="2"/>
  <c r="C267" i="2"/>
  <c r="B267" i="2"/>
  <c r="E266" i="2"/>
  <c r="D266" i="2"/>
  <c r="C266" i="2"/>
  <c r="B266" i="2"/>
  <c r="E265" i="2"/>
  <c r="D265" i="2"/>
  <c r="C265" i="2"/>
  <c r="B265" i="2"/>
  <c r="H264" i="2"/>
  <c r="G264" i="2"/>
  <c r="G23" i="2" s="1"/>
  <c r="F264" i="2"/>
  <c r="F23" i="2" s="1"/>
  <c r="E264" i="2"/>
  <c r="D264" i="2"/>
  <c r="C264" i="2"/>
  <c r="B264" i="2"/>
  <c r="E263" i="2"/>
  <c r="D263" i="2"/>
  <c r="C263" i="2"/>
  <c r="B263" i="2"/>
  <c r="E262" i="2"/>
  <c r="D262" i="2"/>
  <c r="C262" i="2"/>
  <c r="B262" i="2"/>
  <c r="H261" i="2"/>
  <c r="H22" i="2" s="1"/>
  <c r="G261" i="2"/>
  <c r="G22" i="2" s="1"/>
  <c r="F261" i="2"/>
  <c r="F22" i="2" s="1"/>
  <c r="E261" i="2"/>
  <c r="D261" i="2"/>
  <c r="C261" i="2"/>
  <c r="B261" i="2"/>
  <c r="E260" i="2"/>
  <c r="D260" i="2"/>
  <c r="C260" i="2"/>
  <c r="B260" i="2"/>
  <c r="E259" i="2"/>
  <c r="D259" i="2"/>
  <c r="C259" i="2"/>
  <c r="B259" i="2"/>
  <c r="E258" i="2"/>
  <c r="D258" i="2"/>
  <c r="C258" i="2"/>
  <c r="B258" i="2"/>
  <c r="E257" i="2"/>
  <c r="D257" i="2"/>
  <c r="C257" i="2"/>
  <c r="B257" i="2"/>
  <c r="H256" i="2"/>
  <c r="H19" i="2" s="1"/>
  <c r="G256" i="2"/>
  <c r="G19" i="2" s="1"/>
  <c r="F256" i="2"/>
  <c r="F19" i="2" s="1"/>
  <c r="E256" i="2"/>
  <c r="D256" i="2"/>
  <c r="C256" i="2"/>
  <c r="B256" i="2"/>
  <c r="E255" i="2"/>
  <c r="D255" i="2"/>
  <c r="C255" i="2"/>
  <c r="B255" i="2"/>
  <c r="E254" i="2"/>
  <c r="D254" i="2"/>
  <c r="C254" i="2"/>
  <c r="B254" i="2"/>
  <c r="E253" i="2"/>
  <c r="D253" i="2"/>
  <c r="C253" i="2"/>
  <c r="B253" i="2"/>
  <c r="E252" i="2"/>
  <c r="D252" i="2"/>
  <c r="C252" i="2"/>
  <c r="B252" i="2"/>
  <c r="E251" i="2"/>
  <c r="D251" i="2"/>
  <c r="C251" i="2"/>
  <c r="B251" i="2"/>
  <c r="E250" i="2"/>
  <c r="D250" i="2"/>
  <c r="C250" i="2"/>
  <c r="B250" i="2"/>
  <c r="E249" i="2"/>
  <c r="D249" i="2"/>
  <c r="C249" i="2"/>
  <c r="B249" i="2"/>
  <c r="E248" i="2"/>
  <c r="D248" i="2"/>
  <c r="C248" i="2"/>
  <c r="B248" i="2"/>
  <c r="E247" i="2"/>
  <c r="D247" i="2"/>
  <c r="C247" i="2"/>
  <c r="B247" i="2"/>
  <c r="E246" i="2"/>
  <c r="D246" i="2"/>
  <c r="C246" i="2"/>
  <c r="B246" i="2"/>
  <c r="E245" i="2"/>
  <c r="D245" i="2"/>
  <c r="C245" i="2"/>
  <c r="B245" i="2"/>
  <c r="E244" i="2"/>
  <c r="D244" i="2"/>
  <c r="C244" i="2"/>
  <c r="B244" i="2"/>
  <c r="E243" i="2"/>
  <c r="D243" i="2"/>
  <c r="C243" i="2"/>
  <c r="B243" i="2"/>
  <c r="E242" i="2"/>
  <c r="D242" i="2"/>
  <c r="C242" i="2"/>
  <c r="B242" i="2"/>
  <c r="E241" i="2"/>
  <c r="D241" i="2"/>
  <c r="C241" i="2"/>
  <c r="B241" i="2"/>
  <c r="E240" i="2"/>
  <c r="D240" i="2"/>
  <c r="C240" i="2"/>
  <c r="B240" i="2"/>
  <c r="E239" i="2"/>
  <c r="D239" i="2"/>
  <c r="C239" i="2"/>
  <c r="B239" i="2"/>
  <c r="E238" i="2"/>
  <c r="D238" i="2"/>
  <c r="C238" i="2"/>
  <c r="B238" i="2"/>
  <c r="E237" i="2"/>
  <c r="D237" i="2"/>
  <c r="C237" i="2"/>
  <c r="B237" i="2"/>
  <c r="E236" i="2"/>
  <c r="D236" i="2"/>
  <c r="C236" i="2"/>
  <c r="B236" i="2"/>
  <c r="E235" i="2"/>
  <c r="D235" i="2"/>
  <c r="C235" i="2"/>
  <c r="B235" i="2"/>
  <c r="E234" i="2"/>
  <c r="D234" i="2"/>
  <c r="C234" i="2"/>
  <c r="B234" i="2"/>
  <c r="E233" i="2"/>
  <c r="D233" i="2"/>
  <c r="C233" i="2"/>
  <c r="B233" i="2"/>
  <c r="E232" i="2"/>
  <c r="D232" i="2"/>
  <c r="C232" i="2"/>
  <c r="B232" i="2"/>
  <c r="E231" i="2"/>
  <c r="D231" i="2"/>
  <c r="C231" i="2"/>
  <c r="B231" i="2"/>
  <c r="E230" i="2"/>
  <c r="D230" i="2"/>
  <c r="C230" i="2"/>
  <c r="B230" i="2"/>
  <c r="E229" i="2"/>
  <c r="D229" i="2"/>
  <c r="C229" i="2"/>
  <c r="B229" i="2"/>
  <c r="E228" i="2"/>
  <c r="D228" i="2"/>
  <c r="C228" i="2"/>
  <c r="B228" i="2"/>
  <c r="E227" i="2"/>
  <c r="D227" i="2"/>
  <c r="C227" i="2"/>
  <c r="B227" i="2"/>
  <c r="E226" i="2"/>
  <c r="D226" i="2"/>
  <c r="C226" i="2"/>
  <c r="B226" i="2"/>
  <c r="E225" i="2"/>
  <c r="D225" i="2"/>
  <c r="C225" i="2"/>
  <c r="B225" i="2"/>
  <c r="H224" i="2"/>
  <c r="H18" i="2" s="1"/>
  <c r="J18" i="2" s="1"/>
  <c r="G224" i="2"/>
  <c r="G18" i="2" s="1"/>
  <c r="F224" i="2"/>
  <c r="F18" i="2" s="1"/>
  <c r="E224" i="2"/>
  <c r="D224" i="2"/>
  <c r="C224" i="2"/>
  <c r="B224" i="2"/>
  <c r="E223" i="2"/>
  <c r="D223" i="2"/>
  <c r="C223" i="2"/>
  <c r="B223" i="2"/>
  <c r="E222" i="2"/>
  <c r="D222" i="2"/>
  <c r="C222" i="2"/>
  <c r="B222" i="2"/>
  <c r="E221" i="2"/>
  <c r="D221" i="2"/>
  <c r="C221" i="2"/>
  <c r="B221" i="2"/>
  <c r="E220" i="2"/>
  <c r="D220" i="2"/>
  <c r="C220" i="2"/>
  <c r="B220" i="2"/>
  <c r="E219" i="2"/>
  <c r="D219" i="2"/>
  <c r="C219" i="2"/>
  <c r="B219" i="2"/>
  <c r="E218" i="2"/>
  <c r="D218" i="2"/>
  <c r="C218" i="2"/>
  <c r="B218" i="2"/>
  <c r="E217" i="2"/>
  <c r="D217" i="2"/>
  <c r="C217" i="2"/>
  <c r="B217" i="2"/>
  <c r="E216" i="2"/>
  <c r="D216" i="2"/>
  <c r="C216" i="2"/>
  <c r="B216" i="2"/>
  <c r="E215" i="2"/>
  <c r="D215" i="2"/>
  <c r="C215" i="2"/>
  <c r="B215" i="2"/>
  <c r="E214" i="2"/>
  <c r="D214" i="2"/>
  <c r="C214" i="2"/>
  <c r="B214" i="2"/>
  <c r="E213" i="2"/>
  <c r="D213" i="2"/>
  <c r="C213" i="2"/>
  <c r="B213" i="2"/>
  <c r="E212" i="2"/>
  <c r="D212" i="2"/>
  <c r="C212" i="2"/>
  <c r="B212" i="2"/>
  <c r="E211" i="2"/>
  <c r="D211" i="2"/>
  <c r="C211" i="2"/>
  <c r="B211" i="2"/>
  <c r="E210" i="2"/>
  <c r="D210" i="2"/>
  <c r="C210" i="2"/>
  <c r="B210" i="2"/>
  <c r="E209" i="2"/>
  <c r="D209" i="2"/>
  <c r="C209" i="2"/>
  <c r="B209" i="2"/>
  <c r="E208" i="2"/>
  <c r="D208" i="2"/>
  <c r="C208" i="2"/>
  <c r="B208" i="2"/>
  <c r="E207" i="2"/>
  <c r="D207" i="2"/>
  <c r="C207" i="2"/>
  <c r="B207" i="2"/>
  <c r="E206" i="2"/>
  <c r="D206" i="2"/>
  <c r="C206" i="2"/>
  <c r="B206" i="2"/>
  <c r="E205" i="2"/>
  <c r="D205" i="2"/>
  <c r="C205" i="2"/>
  <c r="B205" i="2"/>
  <c r="E204" i="2"/>
  <c r="D204" i="2"/>
  <c r="C204" i="2"/>
  <c r="B204" i="2"/>
  <c r="E203" i="2"/>
  <c r="D203" i="2"/>
  <c r="C203" i="2"/>
  <c r="B203" i="2"/>
  <c r="E202" i="2"/>
  <c r="D202" i="2"/>
  <c r="C202" i="2"/>
  <c r="B202" i="2"/>
  <c r="E201" i="2"/>
  <c r="D201" i="2"/>
  <c r="C201" i="2"/>
  <c r="B201" i="2"/>
  <c r="E200" i="2"/>
  <c r="D200" i="2"/>
  <c r="C200" i="2"/>
  <c r="B200" i="2"/>
  <c r="E199" i="2"/>
  <c r="D199" i="2"/>
  <c r="C199" i="2"/>
  <c r="B199" i="2"/>
  <c r="E198" i="2"/>
  <c r="D198" i="2"/>
  <c r="C198" i="2"/>
  <c r="B198" i="2"/>
  <c r="E197" i="2"/>
  <c r="D197" i="2"/>
  <c r="C197" i="2"/>
  <c r="B197" i="2"/>
  <c r="E196" i="2"/>
  <c r="D196" i="2"/>
  <c r="C196" i="2"/>
  <c r="B196" i="2"/>
  <c r="E195" i="2"/>
  <c r="D195" i="2"/>
  <c r="C195" i="2"/>
  <c r="B195" i="2"/>
  <c r="E194" i="2"/>
  <c r="D194" i="2"/>
  <c r="C194" i="2"/>
  <c r="B194" i="2"/>
  <c r="E193" i="2"/>
  <c r="D193" i="2"/>
  <c r="C193" i="2"/>
  <c r="B193" i="2"/>
  <c r="E192" i="2"/>
  <c r="D192" i="2"/>
  <c r="C192" i="2"/>
  <c r="B192" i="2"/>
  <c r="E191" i="2"/>
  <c r="D191" i="2"/>
  <c r="C191" i="2"/>
  <c r="B191" i="2"/>
  <c r="E190" i="2"/>
  <c r="D190" i="2"/>
  <c r="C190" i="2"/>
  <c r="B190" i="2"/>
  <c r="E189" i="2"/>
  <c r="D189" i="2"/>
  <c r="C189" i="2"/>
  <c r="B189" i="2"/>
  <c r="E188" i="2"/>
  <c r="D188" i="2"/>
  <c r="C188" i="2"/>
  <c r="B188" i="2"/>
  <c r="E187" i="2"/>
  <c r="D187" i="2"/>
  <c r="C187" i="2"/>
  <c r="B187" i="2"/>
  <c r="E186" i="2"/>
  <c r="D186" i="2"/>
  <c r="C186" i="2"/>
  <c r="B186" i="2"/>
  <c r="E185" i="2"/>
  <c r="D185" i="2"/>
  <c r="C185" i="2"/>
  <c r="B185" i="2"/>
  <c r="E184" i="2"/>
  <c r="D184" i="2"/>
  <c r="C184" i="2"/>
  <c r="B184" i="2"/>
  <c r="E183" i="2"/>
  <c r="D183" i="2"/>
  <c r="C183" i="2"/>
  <c r="B183" i="2"/>
  <c r="E182" i="2"/>
  <c r="D182" i="2"/>
  <c r="C182" i="2"/>
  <c r="B182" i="2"/>
  <c r="E181" i="2"/>
  <c r="D181" i="2"/>
  <c r="C181" i="2"/>
  <c r="B181" i="2"/>
  <c r="E180" i="2"/>
  <c r="D180" i="2"/>
  <c r="C180" i="2"/>
  <c r="B180" i="2"/>
  <c r="E179" i="2"/>
  <c r="D179" i="2"/>
  <c r="C179" i="2"/>
  <c r="B179" i="2"/>
  <c r="E178" i="2"/>
  <c r="D178" i="2"/>
  <c r="C178" i="2"/>
  <c r="B178" i="2"/>
  <c r="H177" i="2"/>
  <c r="H17" i="2" s="1"/>
  <c r="J17" i="2" s="1"/>
  <c r="G177" i="2"/>
  <c r="G17" i="2" s="1"/>
  <c r="F177" i="2"/>
  <c r="E177" i="2"/>
  <c r="D177" i="2"/>
  <c r="C177" i="2"/>
  <c r="B177" i="2"/>
  <c r="E176" i="2"/>
  <c r="D176" i="2"/>
  <c r="C176" i="2"/>
  <c r="B176" i="2"/>
  <c r="E175" i="2"/>
  <c r="D175" i="2"/>
  <c r="C175" i="2"/>
  <c r="B175" i="2"/>
  <c r="E174" i="2"/>
  <c r="D174" i="2"/>
  <c r="C174" i="2"/>
  <c r="B174" i="2"/>
  <c r="E173" i="2"/>
  <c r="D173" i="2"/>
  <c r="C173" i="2"/>
  <c r="B173" i="2"/>
  <c r="E172" i="2"/>
  <c r="D172" i="2"/>
  <c r="C172" i="2"/>
  <c r="B172" i="2"/>
  <c r="E171" i="2"/>
  <c r="D171" i="2"/>
  <c r="C171" i="2"/>
  <c r="B171" i="2"/>
  <c r="E170" i="2"/>
  <c r="D170" i="2"/>
  <c r="C170" i="2"/>
  <c r="B170" i="2"/>
  <c r="E169" i="2"/>
  <c r="D169" i="2"/>
  <c r="C169" i="2"/>
  <c r="B169" i="2"/>
  <c r="E168" i="2"/>
  <c r="D168" i="2"/>
  <c r="C168" i="2"/>
  <c r="B168" i="2"/>
  <c r="E167" i="2"/>
  <c r="D167" i="2"/>
  <c r="C167" i="2"/>
  <c r="B167" i="2"/>
  <c r="E166" i="2"/>
  <c r="D166" i="2"/>
  <c r="C166" i="2"/>
  <c r="B166" i="2"/>
  <c r="H165" i="2"/>
  <c r="G165" i="2"/>
  <c r="F165" i="2"/>
  <c r="E165" i="2"/>
  <c r="D165" i="2"/>
  <c r="C165" i="2"/>
  <c r="B165" i="2"/>
  <c r="E164" i="2"/>
  <c r="D164" i="2"/>
  <c r="C164" i="2"/>
  <c r="B164" i="2"/>
  <c r="E163" i="2"/>
  <c r="D163" i="2"/>
  <c r="C163" i="2"/>
  <c r="B163" i="2"/>
  <c r="E162" i="2"/>
  <c r="D162" i="2"/>
  <c r="C162" i="2"/>
  <c r="B162" i="2"/>
  <c r="E161" i="2"/>
  <c r="D161" i="2"/>
  <c r="C161" i="2"/>
  <c r="B161" i="2"/>
  <c r="E160" i="2"/>
  <c r="D160" i="2"/>
  <c r="C160" i="2"/>
  <c r="B160" i="2"/>
  <c r="E159" i="2"/>
  <c r="D159" i="2"/>
  <c r="C159" i="2"/>
  <c r="B159" i="2"/>
  <c r="E158" i="2"/>
  <c r="D158" i="2"/>
  <c r="C158" i="2"/>
  <c r="B158" i="2"/>
  <c r="E157" i="2"/>
  <c r="D157" i="2"/>
  <c r="C157" i="2"/>
  <c r="B157" i="2"/>
  <c r="E156" i="2"/>
  <c r="D156" i="2"/>
  <c r="C156" i="2"/>
  <c r="B156" i="2"/>
  <c r="E155" i="2"/>
  <c r="D155" i="2"/>
  <c r="C155" i="2"/>
  <c r="B155" i="2"/>
  <c r="E154" i="2"/>
  <c r="D154" i="2"/>
  <c r="C154" i="2"/>
  <c r="B154" i="2"/>
  <c r="H153" i="2"/>
  <c r="G153" i="2"/>
  <c r="G14" i="2" s="1"/>
  <c r="F153" i="2"/>
  <c r="F14" i="2" s="1"/>
  <c r="E153" i="2"/>
  <c r="D153" i="2"/>
  <c r="C153" i="2"/>
  <c r="B153" i="2"/>
  <c r="E152" i="2"/>
  <c r="D152" i="2"/>
  <c r="C152" i="2"/>
  <c r="B152" i="2"/>
  <c r="E151" i="2"/>
  <c r="D151" i="2"/>
  <c r="C151" i="2"/>
  <c r="B151" i="2"/>
  <c r="E150" i="2"/>
  <c r="D150" i="2"/>
  <c r="C150" i="2"/>
  <c r="B150" i="2"/>
  <c r="E149" i="2"/>
  <c r="D149" i="2"/>
  <c r="C149" i="2"/>
  <c r="B149" i="2"/>
  <c r="H148" i="2"/>
  <c r="H13" i="2" s="1"/>
  <c r="J13" i="2" s="1"/>
  <c r="G148" i="2"/>
  <c r="G13" i="2" s="1"/>
  <c r="F148" i="2"/>
  <c r="F13" i="2" s="1"/>
  <c r="E148" i="2"/>
  <c r="D148" i="2"/>
  <c r="C148" i="2"/>
  <c r="B148" i="2"/>
  <c r="E147" i="2"/>
  <c r="D147" i="2"/>
  <c r="C147" i="2"/>
  <c r="B147" i="2"/>
  <c r="E146" i="2"/>
  <c r="D146" i="2"/>
  <c r="C146" i="2"/>
  <c r="B146" i="2"/>
  <c r="E145" i="2"/>
  <c r="D145" i="2"/>
  <c r="C145" i="2"/>
  <c r="B145" i="2"/>
  <c r="E144" i="2"/>
  <c r="D144" i="2"/>
  <c r="C144" i="2"/>
  <c r="B144" i="2"/>
  <c r="E143" i="2"/>
  <c r="D143" i="2"/>
  <c r="C143" i="2"/>
  <c r="B143" i="2"/>
  <c r="E142" i="2"/>
  <c r="D142" i="2"/>
  <c r="C142" i="2"/>
  <c r="B142" i="2"/>
  <c r="E141" i="2"/>
  <c r="D141" i="2"/>
  <c r="C141" i="2"/>
  <c r="B141" i="2"/>
  <c r="E140" i="2"/>
  <c r="D140" i="2"/>
  <c r="C140" i="2"/>
  <c r="B140" i="2"/>
  <c r="E139" i="2"/>
  <c r="D139" i="2"/>
  <c r="C139" i="2"/>
  <c r="B139" i="2"/>
  <c r="E138" i="2"/>
  <c r="D138" i="2"/>
  <c r="C138" i="2"/>
  <c r="B138" i="2"/>
  <c r="E137" i="2"/>
  <c r="D137" i="2"/>
  <c r="C137" i="2"/>
  <c r="B137" i="2"/>
  <c r="E136" i="2"/>
  <c r="D136" i="2"/>
  <c r="C136" i="2"/>
  <c r="B136" i="2"/>
  <c r="E135" i="2"/>
  <c r="D135" i="2"/>
  <c r="C135" i="2"/>
  <c r="B135" i="2"/>
  <c r="E134" i="2"/>
  <c r="D134" i="2"/>
  <c r="C134" i="2"/>
  <c r="B134" i="2"/>
  <c r="E133" i="2"/>
  <c r="D133" i="2"/>
  <c r="C133" i="2"/>
  <c r="B133" i="2"/>
  <c r="E132" i="2"/>
  <c r="D132" i="2"/>
  <c r="C132" i="2"/>
  <c r="B132" i="2"/>
  <c r="E131" i="2"/>
  <c r="D131" i="2"/>
  <c r="C131" i="2"/>
  <c r="B131" i="2"/>
  <c r="E130" i="2"/>
  <c r="D130" i="2"/>
  <c r="C130" i="2"/>
  <c r="B130" i="2"/>
  <c r="E129" i="2"/>
  <c r="D129" i="2"/>
  <c r="C129" i="2"/>
  <c r="B129" i="2"/>
  <c r="E128" i="2"/>
  <c r="D128" i="2"/>
  <c r="C128" i="2"/>
  <c r="B128" i="2"/>
  <c r="E127" i="2"/>
  <c r="D127" i="2"/>
  <c r="C127" i="2"/>
  <c r="B127" i="2"/>
  <c r="E126" i="2"/>
  <c r="D126" i="2"/>
  <c r="C126" i="2"/>
  <c r="B126" i="2"/>
  <c r="H125" i="2"/>
  <c r="H12" i="2" s="1"/>
  <c r="J12" i="2" s="1"/>
  <c r="G125" i="2"/>
  <c r="G12" i="2" s="1"/>
  <c r="F125" i="2"/>
  <c r="F12" i="2" s="1"/>
  <c r="E125" i="2"/>
  <c r="D125" i="2"/>
  <c r="C125" i="2"/>
  <c r="B125" i="2"/>
  <c r="E124" i="2"/>
  <c r="D124" i="2"/>
  <c r="C124" i="2"/>
  <c r="B124" i="2"/>
  <c r="E123" i="2"/>
  <c r="D123" i="2"/>
  <c r="C123" i="2"/>
  <c r="B123" i="2"/>
  <c r="E122" i="2"/>
  <c r="D122" i="2"/>
  <c r="C122" i="2"/>
  <c r="B122" i="2"/>
  <c r="E121" i="2"/>
  <c r="D121" i="2"/>
  <c r="C121" i="2"/>
  <c r="B121" i="2"/>
  <c r="E120" i="2"/>
  <c r="D120" i="2"/>
  <c r="C120" i="2"/>
  <c r="B120" i="2"/>
  <c r="E119" i="2"/>
  <c r="D119" i="2"/>
  <c r="C119" i="2"/>
  <c r="B119" i="2"/>
  <c r="E118" i="2"/>
  <c r="D118" i="2"/>
  <c r="C118" i="2"/>
  <c r="B118" i="2"/>
  <c r="E117" i="2"/>
  <c r="D117" i="2"/>
  <c r="C117" i="2"/>
  <c r="B117" i="2"/>
  <c r="E116" i="2"/>
  <c r="D116" i="2"/>
  <c r="C116" i="2"/>
  <c r="B116" i="2"/>
  <c r="E115" i="2"/>
  <c r="D115" i="2"/>
  <c r="C115" i="2"/>
  <c r="B115" i="2"/>
  <c r="E114" i="2"/>
  <c r="D114" i="2"/>
  <c r="C114" i="2"/>
  <c r="B114" i="2"/>
  <c r="E113" i="2"/>
  <c r="D113" i="2"/>
  <c r="C113" i="2"/>
  <c r="B113" i="2"/>
  <c r="E112" i="2"/>
  <c r="D112" i="2"/>
  <c r="C112" i="2"/>
  <c r="B112" i="2"/>
  <c r="E111" i="2"/>
  <c r="D111" i="2"/>
  <c r="C111" i="2"/>
  <c r="B111" i="2"/>
  <c r="E110" i="2"/>
  <c r="D110" i="2"/>
  <c r="C110" i="2"/>
  <c r="B110" i="2"/>
  <c r="E109" i="2"/>
  <c r="D109" i="2"/>
  <c r="C109" i="2"/>
  <c r="B109" i="2"/>
  <c r="J108" i="2"/>
  <c r="E108" i="2"/>
  <c r="D108" i="2"/>
  <c r="C108" i="2"/>
  <c r="B108" i="2"/>
  <c r="H107" i="2"/>
  <c r="G107" i="2"/>
  <c r="F107" i="2"/>
  <c r="E107" i="2"/>
  <c r="D107" i="2"/>
  <c r="C107" i="2"/>
  <c r="B107" i="2"/>
  <c r="E106" i="2"/>
  <c r="D106" i="2"/>
  <c r="C106" i="2"/>
  <c r="B106" i="2"/>
  <c r="E105" i="2"/>
  <c r="D105" i="2"/>
  <c r="C105" i="2"/>
  <c r="B105" i="2"/>
  <c r="E104" i="2"/>
  <c r="D104" i="2"/>
  <c r="C104" i="2"/>
  <c r="B104" i="2"/>
  <c r="H103" i="2"/>
  <c r="H9" i="2" s="1"/>
  <c r="J9" i="2" s="1"/>
  <c r="G103" i="2"/>
  <c r="G9" i="2" s="1"/>
  <c r="F103" i="2"/>
  <c r="F9" i="2" s="1"/>
  <c r="E103" i="2"/>
  <c r="D103" i="2"/>
  <c r="C103" i="2"/>
  <c r="B103" i="2"/>
  <c r="E102" i="2"/>
  <c r="D102" i="2"/>
  <c r="C102" i="2"/>
  <c r="B102" i="2"/>
  <c r="E101" i="2"/>
  <c r="D101" i="2"/>
  <c r="C101" i="2"/>
  <c r="B101" i="2"/>
  <c r="E100" i="2"/>
  <c r="D100" i="2"/>
  <c r="C100" i="2"/>
  <c r="B100" i="2"/>
  <c r="E99" i="2"/>
  <c r="D99" i="2"/>
  <c r="C99" i="2"/>
  <c r="B99" i="2"/>
  <c r="E98" i="2"/>
  <c r="D98" i="2"/>
  <c r="C98" i="2"/>
  <c r="B98" i="2"/>
  <c r="H97" i="2"/>
  <c r="H8" i="2" s="1"/>
  <c r="J8" i="2" s="1"/>
  <c r="J6" i="2" s="1"/>
  <c r="G97" i="2"/>
  <c r="G8" i="2" s="1"/>
  <c r="F97" i="2"/>
  <c r="F8" i="2" s="1"/>
  <c r="E97" i="2"/>
  <c r="D97" i="2"/>
  <c r="C97" i="2"/>
  <c r="B97" i="2"/>
  <c r="E96" i="2"/>
  <c r="D96" i="2"/>
  <c r="C96" i="2"/>
  <c r="B96" i="2"/>
  <c r="E95" i="2"/>
  <c r="D95" i="2"/>
  <c r="C95" i="2"/>
  <c r="B95" i="2"/>
  <c r="E94" i="2"/>
  <c r="D94" i="2"/>
  <c r="C94" i="2"/>
  <c r="B94" i="2"/>
  <c r="E93" i="2"/>
  <c r="D93" i="2"/>
  <c r="C93" i="2"/>
  <c r="B93" i="2"/>
  <c r="E92" i="2"/>
  <c r="D92" i="2"/>
  <c r="C92" i="2"/>
  <c r="B92" i="2"/>
  <c r="E91" i="2"/>
  <c r="D91" i="2"/>
  <c r="C91" i="2"/>
  <c r="B91" i="2"/>
  <c r="E90" i="2"/>
  <c r="D90" i="2"/>
  <c r="C90" i="2"/>
  <c r="B90" i="2"/>
  <c r="E89" i="2"/>
  <c r="D89" i="2"/>
  <c r="C89" i="2"/>
  <c r="B89" i="2"/>
  <c r="E88" i="2"/>
  <c r="D88" i="2"/>
  <c r="C88" i="2"/>
  <c r="B88" i="2"/>
  <c r="E87" i="2"/>
  <c r="D87" i="2"/>
  <c r="C87" i="2"/>
  <c r="B87" i="2"/>
  <c r="E86" i="2"/>
  <c r="D86" i="2"/>
  <c r="C86" i="2"/>
  <c r="B86" i="2"/>
  <c r="E85" i="2"/>
  <c r="D85" i="2"/>
  <c r="C85" i="2"/>
  <c r="B85" i="2"/>
  <c r="E84" i="2"/>
  <c r="D84" i="2"/>
  <c r="C84" i="2"/>
  <c r="B84" i="2"/>
  <c r="E83" i="2"/>
  <c r="D83" i="2"/>
  <c r="C83" i="2"/>
  <c r="B83" i="2"/>
  <c r="E82" i="2"/>
  <c r="D82" i="2"/>
  <c r="C82" i="2"/>
  <c r="B82" i="2"/>
  <c r="E81" i="2"/>
  <c r="D81" i="2"/>
  <c r="C81" i="2"/>
  <c r="B81" i="2"/>
  <c r="E80" i="2"/>
  <c r="D80" i="2"/>
  <c r="C80" i="2"/>
  <c r="B80" i="2"/>
  <c r="E79" i="2"/>
  <c r="D79" i="2"/>
  <c r="C79" i="2"/>
  <c r="B79" i="2"/>
  <c r="E78" i="2"/>
  <c r="D78" i="2"/>
  <c r="C78" i="2"/>
  <c r="B78" i="2"/>
  <c r="E77" i="2"/>
  <c r="D77" i="2"/>
  <c r="C77" i="2"/>
  <c r="B77" i="2"/>
  <c r="E76" i="2"/>
  <c r="D76" i="2"/>
  <c r="C76" i="2"/>
  <c r="B76" i="2"/>
  <c r="E75" i="2"/>
  <c r="D75" i="2"/>
  <c r="C75" i="2"/>
  <c r="B75" i="2"/>
  <c r="E74" i="2"/>
  <c r="D74" i="2"/>
  <c r="C74" i="2"/>
  <c r="B74" i="2"/>
  <c r="E73" i="2"/>
  <c r="D73" i="2"/>
  <c r="C73" i="2"/>
  <c r="B73" i="2"/>
  <c r="E72" i="2"/>
  <c r="D72" i="2"/>
  <c r="C72" i="2"/>
  <c r="B72" i="2"/>
  <c r="E71" i="2"/>
  <c r="D71" i="2"/>
  <c r="C71" i="2"/>
  <c r="B71" i="2"/>
  <c r="E70" i="2"/>
  <c r="D70" i="2"/>
  <c r="C70" i="2"/>
  <c r="B70" i="2"/>
  <c r="E69" i="2"/>
  <c r="D69" i="2"/>
  <c r="C69" i="2"/>
  <c r="B69" i="2"/>
  <c r="E68" i="2"/>
  <c r="D68" i="2"/>
  <c r="C68" i="2"/>
  <c r="B68" i="2"/>
  <c r="E67" i="2"/>
  <c r="D67" i="2"/>
  <c r="C67" i="2"/>
  <c r="B67" i="2"/>
  <c r="E66" i="2"/>
  <c r="D66" i="2"/>
  <c r="C66" i="2"/>
  <c r="B66" i="2"/>
  <c r="E65" i="2"/>
  <c r="D65" i="2"/>
  <c r="C65" i="2"/>
  <c r="B65" i="2"/>
  <c r="E64" i="2"/>
  <c r="D64" i="2"/>
  <c r="C64" i="2"/>
  <c r="B64" i="2"/>
  <c r="E63" i="2"/>
  <c r="D63" i="2"/>
  <c r="C63" i="2"/>
  <c r="B63" i="2"/>
  <c r="E62" i="2"/>
  <c r="D62" i="2"/>
  <c r="C62" i="2"/>
  <c r="B62" i="2"/>
  <c r="E61" i="2"/>
  <c r="D61" i="2"/>
  <c r="C61" i="2"/>
  <c r="B61" i="2"/>
  <c r="E60" i="2"/>
  <c r="D60" i="2"/>
  <c r="C60" i="2"/>
  <c r="B60" i="2"/>
  <c r="E59" i="2"/>
  <c r="D59" i="2"/>
  <c r="C59" i="2"/>
  <c r="B59" i="2"/>
  <c r="E58" i="2"/>
  <c r="D58" i="2"/>
  <c r="C58" i="2"/>
  <c r="B58" i="2"/>
  <c r="E57" i="2"/>
  <c r="D57" i="2"/>
  <c r="C57" i="2"/>
  <c r="B57" i="2"/>
  <c r="H56" i="2"/>
  <c r="H7" i="2" s="1"/>
  <c r="G56" i="2"/>
  <c r="G55" i="2" s="1"/>
  <c r="F56" i="2"/>
  <c r="F7" i="2" s="1"/>
  <c r="E56" i="2"/>
  <c r="D56" i="2"/>
  <c r="C56" i="2"/>
  <c r="B56" i="2"/>
  <c r="E55" i="2"/>
  <c r="D55" i="2"/>
  <c r="C55" i="2"/>
  <c r="B55" i="2"/>
  <c r="E54" i="2"/>
  <c r="D54" i="2"/>
  <c r="C54" i="2"/>
  <c r="B54" i="2"/>
  <c r="H48" i="2"/>
  <c r="G48" i="2"/>
  <c r="F48" i="2"/>
  <c r="H47" i="2"/>
  <c r="G47" i="2"/>
  <c r="F47" i="2"/>
  <c r="H44" i="2"/>
  <c r="G44" i="2"/>
  <c r="F44" i="2"/>
  <c r="H43" i="2"/>
  <c r="G43" i="2"/>
  <c r="F43" i="2"/>
  <c r="H42" i="2"/>
  <c r="G42" i="2"/>
  <c r="F42" i="2"/>
  <c r="H39" i="2"/>
  <c r="H37" i="2"/>
  <c r="G37" i="2"/>
  <c r="F37" i="2"/>
  <c r="H36" i="2"/>
  <c r="G36" i="2"/>
  <c r="F36" i="2"/>
  <c r="H27" i="2"/>
  <c r="G27" i="2"/>
  <c r="F27" i="2"/>
  <c r="E27" i="2"/>
  <c r="D27" i="2"/>
  <c r="E25" i="2"/>
  <c r="D25" i="2"/>
  <c r="E24" i="2"/>
  <c r="D24" i="2"/>
  <c r="H23" i="2"/>
  <c r="E23" i="2"/>
  <c r="D23" i="2"/>
  <c r="E22" i="2"/>
  <c r="D22" i="2"/>
  <c r="E21" i="2"/>
  <c r="D21" i="2"/>
  <c r="E20" i="2"/>
  <c r="D20" i="2"/>
  <c r="E19" i="2"/>
  <c r="D19" i="2"/>
  <c r="E18" i="2"/>
  <c r="D18" i="2"/>
  <c r="F17" i="2"/>
  <c r="E17" i="2"/>
  <c r="D17" i="2"/>
  <c r="E16" i="2"/>
  <c r="D16" i="2"/>
  <c r="H15" i="2"/>
  <c r="J15" i="2" s="1"/>
  <c r="G15" i="2"/>
  <c r="F15" i="2"/>
  <c r="E15" i="2"/>
  <c r="D15" i="2"/>
  <c r="H14" i="2"/>
  <c r="J14" i="2" s="1"/>
  <c r="E14" i="2"/>
  <c r="D14" i="2"/>
  <c r="E13" i="2"/>
  <c r="D13" i="2"/>
  <c r="E12" i="2"/>
  <c r="D12" i="2"/>
  <c r="G11" i="2"/>
  <c r="E11" i="2"/>
  <c r="D11" i="2"/>
  <c r="E10" i="2"/>
  <c r="D10" i="2"/>
  <c r="E9" i="2"/>
  <c r="D9" i="2"/>
  <c r="E8" i="2"/>
  <c r="D8" i="2"/>
  <c r="E7" i="2"/>
  <c r="D7" i="2"/>
  <c r="E6" i="2"/>
  <c r="D6" i="2"/>
  <c r="E5" i="2"/>
  <c r="D5" i="2"/>
  <c r="J16" i="2" l="1"/>
  <c r="J10" i="2"/>
  <c r="J5" i="2" s="1"/>
  <c r="J20" i="2" s="1"/>
  <c r="J29" i="2" s="1"/>
  <c r="F451" i="2"/>
  <c r="F45" i="2" s="1"/>
  <c r="F260" i="2"/>
  <c r="F259" i="2" s="1"/>
  <c r="F20" i="2" s="1"/>
  <c r="G451" i="2"/>
  <c r="G45" i="2" s="1"/>
  <c r="F32" i="2"/>
  <c r="G32" i="2"/>
  <c r="G7" i="2"/>
  <c r="H32" i="2"/>
  <c r="H33" i="2" s="1"/>
  <c r="H55" i="2"/>
  <c r="F46" i="2"/>
  <c r="G35" i="3"/>
  <c r="G54" i="3" s="1"/>
  <c r="F33" i="2"/>
  <c r="H176" i="2"/>
  <c r="H16" i="2" s="1"/>
  <c r="G31" i="2"/>
  <c r="G33" i="2" s="1"/>
  <c r="H260" i="2"/>
  <c r="H259" i="2" s="1"/>
  <c r="H20" i="2" s="1"/>
  <c r="F341" i="2"/>
  <c r="F379" i="2" s="1"/>
  <c r="F433" i="2" s="1"/>
  <c r="F436" i="2" s="1"/>
  <c r="G41" i="2"/>
  <c r="H41" i="2"/>
  <c r="G46" i="2"/>
  <c r="H34" i="2"/>
  <c r="F106" i="2"/>
  <c r="F10" i="2" s="1"/>
  <c r="F41" i="2"/>
  <c r="G34" i="2"/>
  <c r="G106" i="2"/>
  <c r="G10" i="2" s="1"/>
  <c r="H106" i="2"/>
  <c r="H10" i="2" s="1"/>
  <c r="F439" i="2"/>
  <c r="F40" i="2" s="1"/>
  <c r="F50" i="2" s="1"/>
  <c r="F38" i="2"/>
  <c r="G38" i="2"/>
  <c r="G439" i="2"/>
  <c r="G40" i="2" s="1"/>
  <c r="G260" i="2"/>
  <c r="F55" i="2"/>
  <c r="H341" i="2"/>
  <c r="H379" i="2" s="1"/>
  <c r="H433" i="2" s="1"/>
  <c r="H436" i="2" s="1"/>
  <c r="F21" i="2"/>
  <c r="F176" i="2"/>
  <c r="F16" i="2" s="1"/>
  <c r="G176" i="2"/>
  <c r="G16" i="2" s="1"/>
  <c r="F11" i="2"/>
  <c r="H6" i="2"/>
  <c r="G6" i="2"/>
  <c r="H11" i="2"/>
  <c r="R23" i="1"/>
  <c r="D10" i="1" s="1"/>
  <c r="O23" i="1"/>
  <c r="N23" i="1"/>
  <c r="L23" i="1"/>
  <c r="J23" i="1"/>
  <c r="Q22" i="1"/>
  <c r="P22" i="1"/>
  <c r="K22" i="1"/>
  <c r="M22" i="1" s="1"/>
  <c r="Q21" i="1"/>
  <c r="Q23" i="1" s="1"/>
  <c r="P21" i="1"/>
  <c r="P23" i="1" s="1"/>
  <c r="K21" i="1"/>
  <c r="M21" i="1" s="1"/>
  <c r="M23" i="1" s="1"/>
  <c r="E17" i="1"/>
  <c r="G16" i="1"/>
  <c r="G15" i="1"/>
  <c r="G14" i="1"/>
  <c r="G17" i="1" s="1"/>
  <c r="E10" i="1"/>
  <c r="G50" i="2" l="1"/>
  <c r="H21" i="2"/>
  <c r="H54" i="2"/>
  <c r="H5" i="2" s="1"/>
  <c r="G54" i="2"/>
  <c r="G5" i="2" s="1"/>
  <c r="H38" i="2"/>
  <c r="H439" i="2"/>
  <c r="H40" i="2" s="1"/>
  <c r="H50" i="2" s="1"/>
  <c r="F54" i="2"/>
  <c r="F6" i="2"/>
  <c r="G259" i="2"/>
  <c r="G20" i="2" s="1"/>
  <c r="G21" i="2"/>
  <c r="H51" i="2"/>
  <c r="H28" i="2"/>
  <c r="G51" i="2"/>
  <c r="G28" i="2"/>
  <c r="F51" i="2" l="1"/>
  <c r="F5" i="2"/>
  <c r="F28" i="2" s="1"/>
</calcChain>
</file>

<file path=xl/comments1.xml><?xml version="1.0" encoding="utf-8"?>
<comments xmlns="http://schemas.openxmlformats.org/spreadsheetml/2006/main">
  <authors>
    <author>이성호</author>
    <author>다.채동우</author>
    <author>Kira Lee (DSKR-이규림)</author>
  </authors>
  <commentList>
    <comment ref="H1" authorId="0" shapeId="0">
      <text>
        <r>
          <rPr>
            <sz val="9"/>
            <color indexed="81"/>
            <rFont val="Tahoma"/>
            <family val="2"/>
          </rPr>
          <t>The Last date of the reporting month</t>
        </r>
      </text>
    </comment>
    <comment ref="L19" authorId="1" shapeId="0">
      <text>
        <r>
          <rPr>
            <b/>
            <sz val="9"/>
            <color indexed="81"/>
            <rFont val="돋움"/>
            <family val="3"/>
            <charset val="129"/>
          </rPr>
          <t>다</t>
        </r>
        <r>
          <rPr>
            <b/>
            <sz val="9"/>
            <color indexed="81"/>
            <rFont val="Tahoma"/>
            <family val="2"/>
          </rPr>
          <t>.</t>
        </r>
        <r>
          <rPr>
            <b/>
            <sz val="9"/>
            <color indexed="81"/>
            <rFont val="돋움"/>
            <family val="3"/>
            <charset val="129"/>
          </rPr>
          <t>채동우</t>
        </r>
        <r>
          <rPr>
            <b/>
            <sz val="9"/>
            <color indexed="81"/>
            <rFont val="Tahoma"/>
            <family val="2"/>
          </rPr>
          <t>:</t>
        </r>
        <r>
          <rPr>
            <sz val="9"/>
            <color indexed="81"/>
            <rFont val="Tahoma"/>
            <family val="2"/>
          </rPr>
          <t xml:space="preserve">
</t>
        </r>
        <r>
          <rPr>
            <sz val="9"/>
            <color indexed="81"/>
            <rFont val="돋움"/>
            <family val="3"/>
            <charset val="129"/>
          </rPr>
          <t>새로</t>
        </r>
        <r>
          <rPr>
            <sz val="9"/>
            <color indexed="81"/>
            <rFont val="Tahoma"/>
            <family val="2"/>
          </rPr>
          <t xml:space="preserve"> </t>
        </r>
        <r>
          <rPr>
            <sz val="9"/>
            <color indexed="81"/>
            <rFont val="돋움"/>
            <family val="3"/>
            <charset val="129"/>
          </rPr>
          <t>보통주</t>
        </r>
        <r>
          <rPr>
            <sz val="9"/>
            <color indexed="81"/>
            <rFont val="Tahoma"/>
            <family val="2"/>
          </rPr>
          <t xml:space="preserve"> </t>
        </r>
        <r>
          <rPr>
            <sz val="9"/>
            <color indexed="81"/>
            <rFont val="돋움"/>
            <family val="3"/>
            <charset val="129"/>
          </rPr>
          <t>가격</t>
        </r>
        <r>
          <rPr>
            <sz val="9"/>
            <color indexed="81"/>
            <rFont val="Tahoma"/>
            <family val="2"/>
          </rPr>
          <t xml:space="preserve"> </t>
        </r>
        <r>
          <rPr>
            <sz val="9"/>
            <color indexed="81"/>
            <rFont val="돋움"/>
            <family val="3"/>
            <charset val="129"/>
          </rPr>
          <t>나오면</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필요</t>
        </r>
        <r>
          <rPr>
            <sz val="9"/>
            <color indexed="81"/>
            <rFont val="Tahoma"/>
            <family val="2"/>
          </rPr>
          <t xml:space="preserve">(NPS </t>
        </r>
        <r>
          <rPr>
            <sz val="9"/>
            <color indexed="81"/>
            <rFont val="돋움"/>
            <family val="3"/>
            <charset val="129"/>
          </rPr>
          <t>전</t>
        </r>
        <r>
          <rPr>
            <sz val="9"/>
            <color indexed="81"/>
            <rFont val="Tahoma"/>
            <family val="2"/>
          </rPr>
          <t xml:space="preserve"> 9</t>
        </r>
        <r>
          <rPr>
            <sz val="9"/>
            <color indexed="81"/>
            <rFont val="돋움"/>
            <family val="3"/>
            <charset val="129"/>
          </rPr>
          <t>월말</t>
        </r>
        <r>
          <rPr>
            <sz val="9"/>
            <color indexed="81"/>
            <rFont val="Tahoma"/>
            <family val="2"/>
          </rPr>
          <t xml:space="preserve"> </t>
        </r>
        <r>
          <rPr>
            <sz val="9"/>
            <color indexed="81"/>
            <rFont val="돋움"/>
            <family val="3"/>
            <charset val="129"/>
          </rPr>
          <t>가격임</t>
        </r>
        <r>
          <rPr>
            <sz val="9"/>
            <color indexed="81"/>
            <rFont val="Tahoma"/>
            <family val="2"/>
          </rPr>
          <t>)</t>
        </r>
      </text>
    </comment>
    <comment ref="G442" authorId="2" shapeId="0">
      <text>
        <r>
          <rPr>
            <b/>
            <sz val="9"/>
            <color indexed="81"/>
            <rFont val="Tahoma"/>
            <family val="2"/>
          </rPr>
          <t xml:space="preserve">DSSZ </t>
        </r>
        <r>
          <rPr>
            <b/>
            <sz val="9"/>
            <color indexed="81"/>
            <rFont val="돋움"/>
            <family val="3"/>
            <charset val="129"/>
          </rPr>
          <t>결손보전</t>
        </r>
        <r>
          <rPr>
            <b/>
            <sz val="9"/>
            <color indexed="81"/>
            <rFont val="Tahoma"/>
            <family val="2"/>
          </rPr>
          <t xml:space="preserve"> </t>
        </r>
        <r>
          <rPr>
            <b/>
            <sz val="9"/>
            <color indexed="81"/>
            <rFont val="돋움"/>
            <family val="3"/>
            <charset val="129"/>
          </rPr>
          <t>자본거래</t>
        </r>
        <r>
          <rPr>
            <b/>
            <sz val="9"/>
            <color indexed="81"/>
            <rFont val="Tahoma"/>
            <family val="2"/>
          </rPr>
          <t xml:space="preserve"> </t>
        </r>
        <r>
          <rPr>
            <b/>
            <sz val="9"/>
            <color indexed="81"/>
            <rFont val="돋움"/>
            <family val="3"/>
            <charset val="129"/>
          </rPr>
          <t>차이</t>
        </r>
      </text>
    </comment>
  </commentList>
</comments>
</file>

<file path=xl/sharedStrings.xml><?xml version="1.0" encoding="utf-8"?>
<sst xmlns="http://schemas.openxmlformats.org/spreadsheetml/2006/main" count="603" uniqueCount="467">
  <si>
    <t>주석 5.</t>
    <phoneticPr fontId="4" type="noConversion"/>
  </si>
  <si>
    <t>페트라8호 PEF -&gt; 웨이브원 SPC(100%) -&gt; 웨이브투 SPC (100%) -&gt; D’strict Holdings Inc</t>
    <phoneticPr fontId="5" type="noConversion"/>
  </si>
  <si>
    <t>페트라8호 PEF의 국내소재 SPC인 웨이브원(유)는 국내 소재 SPC인 웨이브투(유)에 투자하였으며, 웨이브투(유)는 Convertible Note 및 보통주 Call Option 형태로 D’strict Holdings Inc에 투자하였음. D'Strict Holdings Inc.는 디스트릭트 코리아의 100% 지분을 보유하는 미국소재 지주사임. 사업의 실질은 디스트릭트 코리아에 있음.</t>
    <phoneticPr fontId="5" type="noConversion"/>
  </si>
  <si>
    <t>- 지분구조 및 거래 현황은 아래와 같음</t>
    <phoneticPr fontId="4" type="noConversion"/>
  </si>
  <si>
    <t>&lt;지분율&gt;</t>
    <phoneticPr fontId="4" type="noConversion"/>
  </si>
  <si>
    <t>지배</t>
    <phoneticPr fontId="4" type="noConversion"/>
  </si>
  <si>
    <t>피지배</t>
    <phoneticPr fontId="4" type="noConversion"/>
  </si>
  <si>
    <t>지분율</t>
    <phoneticPr fontId="4" type="noConversion"/>
  </si>
  <si>
    <t>보유 주식수</t>
    <phoneticPr fontId="4" type="noConversion"/>
  </si>
  <si>
    <t>웨이브원 유한회사</t>
    <phoneticPr fontId="8" type="noConversion"/>
  </si>
  <si>
    <t>웨이브투 유한회사</t>
    <phoneticPr fontId="8" type="noConversion"/>
  </si>
  <si>
    <t>D'Strict Holdings Inc.</t>
    <phoneticPr fontId="8" type="noConversion"/>
  </si>
  <si>
    <t>&lt;웨이브원 SPC to 웨이브투 SPC&gt;</t>
    <phoneticPr fontId="5" type="noConversion"/>
  </si>
  <si>
    <t>지배</t>
    <phoneticPr fontId="4" type="noConversion"/>
  </si>
  <si>
    <t>피지배</t>
    <phoneticPr fontId="4" type="noConversion"/>
  </si>
  <si>
    <t>취득일</t>
    <phoneticPr fontId="4" type="noConversion"/>
  </si>
  <si>
    <t>주식수/채권수량</t>
    <phoneticPr fontId="4" type="noConversion"/>
  </si>
  <si>
    <t>취득 단가
(KRW)</t>
    <phoneticPr fontId="4" type="noConversion"/>
  </si>
  <si>
    <t>장부가
(KRW)</t>
    <phoneticPr fontId="4" type="noConversion"/>
  </si>
  <si>
    <t>웨이브원 유한회사</t>
    <phoneticPr fontId="8" type="noConversion"/>
  </si>
  <si>
    <t>웨이브투 유한회사</t>
    <phoneticPr fontId="8" type="noConversion"/>
  </si>
  <si>
    <t>웨이브투 유한회사</t>
    <phoneticPr fontId="8" type="noConversion"/>
  </si>
  <si>
    <t>소계</t>
    <phoneticPr fontId="8" type="noConversion"/>
  </si>
  <si>
    <t>&lt;웨이브투 SPC to D’strict Holdings Inc&gt;</t>
    <phoneticPr fontId="5" type="noConversion"/>
  </si>
  <si>
    <t>법인번호</t>
    <phoneticPr fontId="4" type="noConversion"/>
  </si>
  <si>
    <t>투자형태</t>
    <phoneticPr fontId="4" type="noConversion"/>
  </si>
  <si>
    <t>보통주 전환일</t>
    <phoneticPr fontId="4" type="noConversion"/>
  </si>
  <si>
    <t>전환후 주식</t>
    <phoneticPr fontId="4" type="noConversion"/>
  </si>
  <si>
    <t>구주/신주</t>
    <phoneticPr fontId="4" type="noConversion"/>
  </si>
  <si>
    <t>투자주식수</t>
    <phoneticPr fontId="4" type="noConversion"/>
  </si>
  <si>
    <t>취득단가
(USD)</t>
    <phoneticPr fontId="4" type="noConversion"/>
  </si>
  <si>
    <t>최초 투자금액
(USD)</t>
    <phoneticPr fontId="4" type="noConversion"/>
  </si>
  <si>
    <t>취득단가
(KRW)</t>
    <phoneticPr fontId="4" type="noConversion"/>
  </si>
  <si>
    <t>최초 투자금액
(KRW)</t>
    <phoneticPr fontId="4" type="noConversion"/>
  </si>
  <si>
    <t>기준일 잔여주식수</t>
    <phoneticPr fontId="4" type="noConversion"/>
  </si>
  <si>
    <t>BS상 장부가액
(USD)</t>
    <phoneticPr fontId="4" type="noConversion"/>
  </si>
  <si>
    <t>BS상 장부가액
(KRW)</t>
    <phoneticPr fontId="4" type="noConversion"/>
  </si>
  <si>
    <t>지분율</t>
    <phoneticPr fontId="4" type="noConversion"/>
  </si>
  <si>
    <t>D’strict Holdings Inc</t>
    <phoneticPr fontId="5" type="noConversion"/>
  </si>
  <si>
    <t>N/A - 외국기업</t>
  </si>
  <si>
    <t>Convertible Note</t>
    <phoneticPr fontId="4" type="noConversion"/>
  </si>
  <si>
    <t>우선주</t>
    <phoneticPr fontId="5" type="noConversion"/>
  </si>
  <si>
    <t>신주</t>
    <phoneticPr fontId="5" type="noConversion"/>
  </si>
  <si>
    <t>D’strict Holdings Inc</t>
    <phoneticPr fontId="5" type="noConversion"/>
  </si>
  <si>
    <t>보통주 Call Option</t>
    <phoneticPr fontId="4" type="noConversion"/>
  </si>
  <si>
    <t>보통주</t>
    <phoneticPr fontId="5" type="noConversion"/>
  </si>
  <si>
    <t>구주</t>
    <phoneticPr fontId="5" type="noConversion"/>
  </si>
  <si>
    <t>소계</t>
    <phoneticPr fontId="8" type="noConversion"/>
  </si>
  <si>
    <t>DSTRICT HOLDINGS Consol Financial Statements Summary</t>
    <phoneticPr fontId="8" type="noConversion"/>
  </si>
  <si>
    <t>1. CONSOL BALANCE SHEET</t>
    <phoneticPr fontId="8" type="noConversion"/>
  </si>
  <si>
    <t>(UNIT: USD'000)</t>
  </si>
  <si>
    <t>CODE</t>
    <phoneticPr fontId="8" type="noConversion"/>
  </si>
  <si>
    <t>KOR</t>
    <phoneticPr fontId="8" type="noConversion"/>
  </si>
  <si>
    <t>ENG</t>
    <phoneticPr fontId="8" type="noConversion"/>
  </si>
  <si>
    <t>CHN</t>
    <phoneticPr fontId="8" type="noConversion"/>
  </si>
  <si>
    <t>BS100</t>
  </si>
  <si>
    <t>자산</t>
  </si>
  <si>
    <t>BS110</t>
  </si>
  <si>
    <t>Ⅰ.유동자산</t>
    <phoneticPr fontId="8" type="noConversion"/>
  </si>
  <si>
    <t>BS111</t>
  </si>
  <si>
    <t>(1)당좌자산</t>
    <phoneticPr fontId="8" type="noConversion"/>
  </si>
  <si>
    <t>BS112</t>
  </si>
  <si>
    <t>(2)재고자산</t>
    <phoneticPr fontId="8" type="noConversion"/>
  </si>
  <si>
    <t>BS120</t>
  </si>
  <si>
    <t>Ⅱ.매각예정비유동자산</t>
    <phoneticPr fontId="8" type="noConversion"/>
  </si>
  <si>
    <t>BS130</t>
  </si>
  <si>
    <t>Ⅲ.비유동자산</t>
    <phoneticPr fontId="8" type="noConversion"/>
  </si>
  <si>
    <t>BS131</t>
  </si>
  <si>
    <t>(1)투자자산</t>
    <phoneticPr fontId="8" type="noConversion"/>
  </si>
  <si>
    <t>BS132</t>
  </si>
  <si>
    <t>(2)유형자산</t>
    <phoneticPr fontId="8" type="noConversion"/>
  </si>
  <si>
    <t>BS133</t>
  </si>
  <si>
    <t>(3)사용권자산</t>
    <phoneticPr fontId="8" type="noConversion"/>
  </si>
  <si>
    <t>BS134</t>
  </si>
  <si>
    <t>(4)무형자산</t>
    <phoneticPr fontId="8" type="noConversion"/>
  </si>
  <si>
    <t>BS135</t>
  </si>
  <si>
    <t>(5)기타비유동자산</t>
    <phoneticPr fontId="8" type="noConversion"/>
  </si>
  <si>
    <t>BS200</t>
  </si>
  <si>
    <t>부채</t>
  </si>
  <si>
    <t>BS210</t>
  </si>
  <si>
    <t>Ⅰ.유동부채</t>
    <phoneticPr fontId="8" type="noConversion"/>
  </si>
  <si>
    <t>BS220</t>
    <phoneticPr fontId="8" type="noConversion"/>
  </si>
  <si>
    <t>Ⅱ.비유동부채</t>
    <phoneticPr fontId="8" type="noConversion"/>
  </si>
  <si>
    <t>BS250</t>
  </si>
  <si>
    <t>약정 및 우발상황</t>
  </si>
  <si>
    <t>BS300</t>
  </si>
  <si>
    <t>자본</t>
  </si>
  <si>
    <t>BS310</t>
  </si>
  <si>
    <t>지배지분</t>
    <phoneticPr fontId="8" type="noConversion"/>
  </si>
  <si>
    <t>BS311</t>
  </si>
  <si>
    <t>Ⅰ.자본금</t>
    <phoneticPr fontId="8" type="noConversion"/>
  </si>
  <si>
    <t>BS312</t>
  </si>
  <si>
    <t>Ⅱ.자본잉여금</t>
    <phoneticPr fontId="8" type="noConversion"/>
  </si>
  <si>
    <t>BS313</t>
    <phoneticPr fontId="8" type="noConversion"/>
  </si>
  <si>
    <t>Ⅲ.자본조정</t>
    <phoneticPr fontId="8" type="noConversion"/>
  </si>
  <si>
    <t>BS314</t>
    <phoneticPr fontId="8" type="noConversion"/>
  </si>
  <si>
    <t>Ⅳ.기타포괄손익누계액</t>
    <phoneticPr fontId="8" type="noConversion"/>
  </si>
  <si>
    <t>BS315</t>
    <phoneticPr fontId="8" type="noConversion"/>
  </si>
  <si>
    <t>Ⅴ.이익잉여금</t>
  </si>
  <si>
    <t>Ⅴ.Retained Earnings</t>
  </si>
  <si>
    <t>Ⅴ.利润盈余</t>
  </si>
  <si>
    <t>BS320</t>
    <phoneticPr fontId="8" type="noConversion"/>
  </si>
  <si>
    <t>비지배지분</t>
    <phoneticPr fontId="8" type="noConversion"/>
  </si>
  <si>
    <t>2. CONSOL INCOME STATEMENT</t>
    <phoneticPr fontId="8" type="noConversion"/>
  </si>
  <si>
    <t>CODE</t>
    <phoneticPr fontId="8" type="noConversion"/>
  </si>
  <si>
    <t>ENG</t>
    <phoneticPr fontId="8" type="noConversion"/>
  </si>
  <si>
    <t>CHN</t>
    <phoneticPr fontId="8" type="noConversion"/>
  </si>
  <si>
    <t>Ⅰ.영업수익</t>
    <phoneticPr fontId="8" type="noConversion"/>
  </si>
  <si>
    <t>Ⅰ.Operating Revenue</t>
    <phoneticPr fontId="8" type="noConversion"/>
  </si>
  <si>
    <t>Ⅰ.营业收入</t>
    <phoneticPr fontId="8" type="noConversion"/>
  </si>
  <si>
    <t>Ⅱ.영업비용</t>
    <phoneticPr fontId="8" type="noConversion"/>
  </si>
  <si>
    <t>Ⅱ.Operating Expense</t>
    <phoneticPr fontId="8" type="noConversion"/>
  </si>
  <si>
    <t>Ⅱ.营业费用</t>
    <phoneticPr fontId="8" type="noConversion"/>
  </si>
  <si>
    <t>Ⅲ.영업이익</t>
    <phoneticPr fontId="8" type="noConversion"/>
  </si>
  <si>
    <t>Ⅲ.Operating Income</t>
    <phoneticPr fontId="8" type="noConversion"/>
  </si>
  <si>
    <t>Ⅲ.营业利润</t>
    <phoneticPr fontId="8" type="noConversion"/>
  </si>
  <si>
    <t>(1) 영업외수익</t>
    <phoneticPr fontId="8" type="noConversion"/>
  </si>
  <si>
    <t>(1) Non-Operating Profit</t>
    <phoneticPr fontId="8" type="noConversion"/>
  </si>
  <si>
    <t>(2) 영업외비용</t>
    <phoneticPr fontId="8" type="noConversion"/>
  </si>
  <si>
    <t>(2) Non-Operating Loss</t>
    <phoneticPr fontId="8" type="noConversion"/>
  </si>
  <si>
    <t>(3) 금융수익</t>
    <phoneticPr fontId="8" type="noConversion"/>
  </si>
  <si>
    <t>(3) Financial Profit</t>
    <phoneticPr fontId="8" type="noConversion"/>
  </si>
  <si>
    <t>(4) 금융비용</t>
    <phoneticPr fontId="8" type="noConversion"/>
  </si>
  <si>
    <t>(4) Financial Loss</t>
    <phoneticPr fontId="8" type="noConversion"/>
  </si>
  <si>
    <t>Ⅳ.Income from Continuing Operations</t>
    <phoneticPr fontId="8" type="noConversion"/>
  </si>
  <si>
    <t>Ⅳ.繼續事業利益</t>
    <phoneticPr fontId="8" type="noConversion"/>
  </si>
  <si>
    <t>Ⅴ.Income from Discontinued Operation</t>
    <phoneticPr fontId="8" type="noConversion"/>
  </si>
  <si>
    <t>Ⅴ.中斷事業利益</t>
    <phoneticPr fontId="8" type="noConversion"/>
  </si>
  <si>
    <t>Ⅵ.당기순이익</t>
    <phoneticPr fontId="8" type="noConversion"/>
  </si>
  <si>
    <t>Ⅵ.Net Income</t>
    <phoneticPr fontId="8" type="noConversion"/>
  </si>
  <si>
    <t>Ⅵ.本期净利润</t>
    <phoneticPr fontId="8" type="noConversion"/>
  </si>
  <si>
    <t>(Plus)</t>
    <phoneticPr fontId="8" type="noConversion"/>
  </si>
  <si>
    <t>(a) 법인세비용</t>
    <phoneticPr fontId="8" type="noConversion"/>
  </si>
  <si>
    <t>(a) total income tax</t>
    <phoneticPr fontId="8" type="noConversion"/>
  </si>
  <si>
    <t>(a) 所得税费用</t>
  </si>
  <si>
    <t>(b) 이자비용</t>
    <phoneticPr fontId="8" type="noConversion"/>
  </si>
  <si>
    <t>(b) total interest expense</t>
    <phoneticPr fontId="8" type="noConversion"/>
  </si>
  <si>
    <t>(b) 利息费用</t>
  </si>
  <si>
    <t>(c) 감가상각비&amp;무형자산상각비</t>
    <phoneticPr fontId="8" type="noConversion"/>
  </si>
  <si>
    <t>(c) total amortization &amp; depreciation</t>
    <phoneticPr fontId="8" type="noConversion"/>
  </si>
  <si>
    <t>(c) 折旧费&amp;摊销</t>
  </si>
  <si>
    <t>(d) 비반복적일회성비용</t>
    <phoneticPr fontId="8" type="noConversion"/>
  </si>
  <si>
    <t>(d) any one-time non-recurring items</t>
    <phoneticPr fontId="8" type="noConversion"/>
  </si>
  <si>
    <t>(d) 非经常一次性费用</t>
  </si>
  <si>
    <t>(Less)</t>
    <phoneticPr fontId="8" type="noConversion"/>
  </si>
  <si>
    <t>(x) 이자수익</t>
    <phoneticPr fontId="8" type="noConversion"/>
  </si>
  <si>
    <t>(x) interest income</t>
  </si>
  <si>
    <t>(x) 利息收益</t>
  </si>
  <si>
    <t>(y) 외화환산이익</t>
  </si>
  <si>
    <t>(y) foreign currency translation gain</t>
  </si>
  <si>
    <t>(y) 外汇折算收益</t>
  </si>
  <si>
    <t>(z) 법인세수익</t>
    <phoneticPr fontId="8" type="noConversion"/>
  </si>
  <si>
    <t>(z) income tax credit</t>
  </si>
  <si>
    <t>(z) 所得税抵免</t>
  </si>
  <si>
    <t>ADJUSTED EBITDA</t>
  </si>
  <si>
    <t>3. CONSOL BALANCE SHEET-DETAIL</t>
    <phoneticPr fontId="8" type="noConversion"/>
  </si>
  <si>
    <t>CODE</t>
    <phoneticPr fontId="8" type="noConversion"/>
  </si>
  <si>
    <t>KOR</t>
    <phoneticPr fontId="8" type="noConversion"/>
  </si>
  <si>
    <t>2022-12-31</t>
  </si>
  <si>
    <t>2023-12-31</t>
  </si>
  <si>
    <t>2024-08-31</t>
  </si>
  <si>
    <t>4. CONSOL INCOME STATEMENT-DETAIL</t>
    <phoneticPr fontId="8" type="noConversion"/>
  </si>
  <si>
    <t>KOR</t>
    <phoneticPr fontId="8" type="noConversion"/>
  </si>
  <si>
    <t>ENG</t>
    <phoneticPr fontId="8" type="noConversion"/>
  </si>
  <si>
    <t>CHN</t>
    <phoneticPr fontId="8" type="noConversion"/>
  </si>
  <si>
    <t>5. 비반복적일회성비용</t>
  </si>
  <si>
    <t>CODE</t>
  </si>
  <si>
    <t>KOR</t>
  </si>
  <si>
    <t>ENG</t>
  </si>
  <si>
    <t>CHN</t>
  </si>
  <si>
    <t>중단손익</t>
  </si>
  <si>
    <t>Profit &amp; loss on Discontinous Business</t>
  </si>
  <si>
    <t>终止业务损益</t>
  </si>
  <si>
    <t>외화환산손실</t>
  </si>
  <si>
    <t>Foreign Currency Translation Losses</t>
  </si>
  <si>
    <t>外汇折算损失</t>
  </si>
  <si>
    <t>주식보상비용</t>
  </si>
  <si>
    <t>Stock Compensation Expense</t>
  </si>
  <si>
    <t>股权補償成本</t>
  </si>
  <si>
    <t>소송비용 등</t>
  </si>
  <si>
    <t>litigation costs</t>
  </si>
  <si>
    <t>诉讼费用 等</t>
  </si>
  <si>
    <t>법률자문료 포함</t>
  </si>
  <si>
    <t>지급리스료(오픈 전)</t>
  </si>
  <si>
    <t>Lease Expense(Before Open)</t>
  </si>
  <si>
    <t>租赁费</t>
  </si>
  <si>
    <t>AMDB ~24.01, AMLV ~23.10, AMLA 23.05~</t>
  </si>
  <si>
    <t>기부금</t>
  </si>
  <si>
    <t>Donation</t>
  </si>
  <si>
    <t>捐赠</t>
  </si>
  <si>
    <t>합계</t>
  </si>
  <si>
    <t>Total</t>
  </si>
  <si>
    <t>NAV</t>
    <phoneticPr fontId="3" type="noConversion"/>
  </si>
  <si>
    <r>
      <rPr>
        <sz val="9"/>
        <color rgb="FF000000"/>
        <rFont val="맑은 고딕"/>
        <family val="2"/>
        <charset val="129"/>
      </rPr>
      <t xml:space="preserve">(1) </t>
    </r>
    <r>
      <rPr>
        <sz val="9"/>
        <color rgb="FF000000"/>
        <rFont val="Microsoft YaHei"/>
        <family val="2"/>
        <charset val="134"/>
      </rPr>
      <t>营业外收入</t>
    </r>
    <phoneticPr fontId="8" type="noConversion"/>
  </si>
  <si>
    <r>
      <rPr>
        <sz val="9"/>
        <color rgb="FF000000"/>
        <rFont val="맑은 고딕"/>
        <family val="2"/>
        <charset val="129"/>
      </rPr>
      <t xml:space="preserve">(2) </t>
    </r>
    <r>
      <rPr>
        <sz val="9"/>
        <color rgb="FF000000"/>
        <rFont val="Microsoft YaHei"/>
        <family val="2"/>
        <charset val="134"/>
      </rPr>
      <t>营业外费用</t>
    </r>
    <phoneticPr fontId="8" type="noConversion"/>
  </si>
  <si>
    <r>
      <rPr>
        <sz val="9"/>
        <color rgb="FF000000"/>
        <rFont val="맑은 고딕"/>
        <family val="2"/>
        <charset val="129"/>
      </rPr>
      <t xml:space="preserve">(3) </t>
    </r>
    <r>
      <rPr>
        <sz val="9"/>
        <color rgb="FF000000"/>
        <rFont val="Microsoft YaHei"/>
        <family val="2"/>
        <charset val="134"/>
      </rPr>
      <t>金融收入</t>
    </r>
    <phoneticPr fontId="8" type="noConversion"/>
  </si>
  <si>
    <r>
      <rPr>
        <sz val="9"/>
        <color rgb="FF000000"/>
        <rFont val="맑은 고딕"/>
        <family val="2"/>
        <charset val="129"/>
      </rPr>
      <t xml:space="preserve">(4) </t>
    </r>
    <r>
      <rPr>
        <sz val="9"/>
        <color rgb="FF000000"/>
        <rFont val="Microsoft YaHei"/>
        <family val="2"/>
        <charset val="134"/>
      </rPr>
      <t>金融費用</t>
    </r>
    <phoneticPr fontId="8" type="noConversion"/>
  </si>
  <si>
    <r>
      <rPr>
        <sz val="9"/>
        <color theme="1"/>
        <rFont val="맑은 고딕"/>
        <family val="3"/>
        <charset val="129"/>
      </rPr>
      <t>Ⅳ</t>
    </r>
    <r>
      <rPr>
        <sz val="9"/>
        <color theme="1"/>
        <rFont val="맑은 고딕"/>
        <family val="3"/>
        <charset val="129"/>
        <scheme val="minor"/>
      </rPr>
      <t>.계속사업이익</t>
    </r>
    <phoneticPr fontId="8" type="noConversion"/>
  </si>
  <si>
    <r>
      <rPr>
        <sz val="9"/>
        <color theme="1"/>
        <rFont val="맑은 고딕"/>
        <family val="3"/>
        <charset val="129"/>
      </rPr>
      <t>Ⅴ</t>
    </r>
    <r>
      <rPr>
        <sz val="9"/>
        <color theme="1"/>
        <rFont val="맑은 고딕"/>
        <family val="3"/>
        <charset val="129"/>
        <scheme val="minor"/>
      </rPr>
      <t>.중단사업이익</t>
    </r>
    <phoneticPr fontId="8" type="noConversion"/>
  </si>
  <si>
    <t>자산총계</t>
    <phoneticPr fontId="3" type="noConversion"/>
  </si>
  <si>
    <t>1. Basic Information</t>
    <phoneticPr fontId="8" type="noConversion"/>
  </si>
  <si>
    <t>Category</t>
    <phoneticPr fontId="8" type="noConversion"/>
  </si>
  <si>
    <t>DSTRICT HOLDINGS</t>
    <phoneticPr fontId="8" type="noConversion"/>
  </si>
  <si>
    <t>DSTRICT KOREA</t>
    <phoneticPr fontId="8" type="noConversion"/>
  </si>
  <si>
    <t>DSTRICT JEJU</t>
    <phoneticPr fontId="8" type="noConversion"/>
  </si>
  <si>
    <t>ARTE MUSEUM KR</t>
    <phoneticPr fontId="8" type="noConversion"/>
  </si>
  <si>
    <t>ASTRICT STUDIO</t>
    <phoneticPr fontId="8" type="noConversion"/>
  </si>
  <si>
    <t>ARTE MUSEUM LV</t>
  </si>
  <si>
    <t>ARTE MUSEUM LA</t>
    <phoneticPr fontId="8" type="noConversion"/>
  </si>
  <si>
    <t>ARTE MUSEUM NY</t>
    <phoneticPr fontId="8" type="noConversion"/>
  </si>
  <si>
    <t>ARTE MUSEUM HK</t>
    <phoneticPr fontId="8" type="noConversion"/>
  </si>
  <si>
    <t>DSTRICT ASIA</t>
    <phoneticPr fontId="8" type="noConversion"/>
  </si>
  <si>
    <t>DSTRICT SHENZHEN</t>
    <phoneticPr fontId="8" type="noConversion"/>
  </si>
  <si>
    <t>ARTE MUSEUM CHENGDU</t>
    <phoneticPr fontId="8" type="noConversion"/>
  </si>
  <si>
    <t>ARTE MUSEUM DUBAI</t>
    <phoneticPr fontId="8" type="noConversion"/>
  </si>
  <si>
    <t>ARTE MUSEUM SHENZHEN</t>
    <phoneticPr fontId="8" type="noConversion"/>
  </si>
  <si>
    <t>DSTRICT JJ</t>
    <phoneticPr fontId="8" type="noConversion"/>
  </si>
  <si>
    <t>Company Name</t>
    <phoneticPr fontId="8" type="noConversion"/>
  </si>
  <si>
    <t>D'STRICT HOLDINGS, INC.</t>
    <phoneticPr fontId="8" type="noConversion"/>
  </si>
  <si>
    <t>D'STRICT KOREA, INC.</t>
    <phoneticPr fontId="8" type="noConversion"/>
  </si>
  <si>
    <t>D'STRICT JEJU, INC.</t>
  </si>
  <si>
    <t>ARTE MUSEUM KOREA, INC.</t>
  </si>
  <si>
    <t>A'STRICT STUDIO, INC.</t>
  </si>
  <si>
    <t>ARTE MUSEUM LV, LLC</t>
  </si>
  <si>
    <t>ARTE MUSEUM LA, LLC</t>
    <phoneticPr fontId="8" type="noConversion"/>
  </si>
  <si>
    <t>ARTE MUSEUM NY, LLC</t>
    <phoneticPr fontId="8" type="noConversion"/>
  </si>
  <si>
    <t>ARTE MUSEUM HK. Limited</t>
  </si>
  <si>
    <t>D’STRICT Asia Limited</t>
    <phoneticPr fontId="8" type="noConversion"/>
  </si>
  <si>
    <t>D'STRICT (SHENZHEN) CREATIVE DESIGN CO., LTD.</t>
    <phoneticPr fontId="8" type="noConversion"/>
  </si>
  <si>
    <t>D'STRICT VISUAL REALM (CHENGDU) EXHIBITION CO., LTD</t>
    <phoneticPr fontId="8" type="noConversion"/>
  </si>
  <si>
    <t>ARTE MUSEUM LASER &amp; LIGHTS SHOWS L.L.C</t>
    <phoneticPr fontId="8" type="noConversion"/>
  </si>
  <si>
    <t>D'STRICT VISUAL REALM (SHENZHEN) EXHIBITION CO., LTD.</t>
    <phoneticPr fontId="8" type="noConversion"/>
  </si>
  <si>
    <t>D'STRICT JJ CO., LTD.</t>
  </si>
  <si>
    <t>Established Date</t>
    <phoneticPr fontId="8" type="noConversion"/>
  </si>
  <si>
    <t>Registered Capital Amount</t>
    <phoneticPr fontId="8" type="noConversion"/>
  </si>
  <si>
    <t>N/A</t>
    <phoneticPr fontId="8" type="noConversion"/>
  </si>
  <si>
    <t>N/A</t>
    <phoneticPr fontId="8" type="noConversion"/>
  </si>
  <si>
    <t>RMB 3,000,000</t>
    <phoneticPr fontId="8" type="noConversion"/>
  </si>
  <si>
    <t>Par Value of Shares</t>
    <phoneticPr fontId="8" type="noConversion"/>
  </si>
  <si>
    <t>N/A</t>
    <phoneticPr fontId="8" type="noConversion"/>
  </si>
  <si>
    <t>RMB 1</t>
    <phoneticPr fontId="8" type="noConversion"/>
  </si>
  <si>
    <t>CEO</t>
    <phoneticPr fontId="8" type="noConversion"/>
  </si>
  <si>
    <t>LEE SUNGHO(SEAN LEE)</t>
    <phoneticPr fontId="8" type="noConversion"/>
  </si>
  <si>
    <t>LEE SUNGHO(SEAN LEE)</t>
    <phoneticPr fontId="8" type="noConversion"/>
  </si>
  <si>
    <t>LEE SUNGHO(SEAN LEE)</t>
    <phoneticPr fontId="8" type="noConversion"/>
  </si>
  <si>
    <t>SU XIAOLIN</t>
    <phoneticPr fontId="8" type="noConversion"/>
  </si>
  <si>
    <t>SU XIAOLIN</t>
    <phoneticPr fontId="8" type="noConversion"/>
  </si>
  <si>
    <t>Liu Jun</t>
    <phoneticPr fontId="8" type="noConversion"/>
  </si>
  <si>
    <t>LEE SUNGHO</t>
    <phoneticPr fontId="8" type="noConversion"/>
  </si>
  <si>
    <t>ZHANG YINGYING</t>
    <phoneticPr fontId="8" type="noConversion"/>
  </si>
  <si>
    <t>LEE DONGHOON</t>
  </si>
  <si>
    <t>Address</t>
    <phoneticPr fontId="8" type="noConversion"/>
  </si>
  <si>
    <t>3716 Las Vegas Boulevard South. Suite 208, Las Vegas, Nevada 89109</t>
    <phoneticPr fontId="8" type="noConversion"/>
  </si>
  <si>
    <t>9F, M TOWER, 29 Teheran-ro 87gil, Gangnam-gu, Seoul, Republic of Korea</t>
    <phoneticPr fontId="8" type="noConversion"/>
  </si>
  <si>
    <t>478, Eorimbi-ro, Aewol-eup, Jeju-si, Jeju-do, Republic of Korea</t>
  </si>
  <si>
    <t>131, Nanseolheon-ro, Gangneung, Gangwon-do, Republic of Korea</t>
  </si>
  <si>
    <t>9F 901, 29, Teheran-ro 87-gil, Gangnam-gu, Seoul, Republic of Korea</t>
  </si>
  <si>
    <t>3716 Las Vegas Boulevard South. Suite 208, Las Vegas, Nevada 89109</t>
  </si>
  <si>
    <t>1401 21ST ST STE R, SACRAMENTO, CA 95811, USA</t>
    <phoneticPr fontId="8" type="noConversion"/>
  </si>
  <si>
    <t>29/F., The Sun's Group Centre, 200 Gloucester Road, Wanchai, Hong kong</t>
  </si>
  <si>
    <t>5701 China Energy Storage Building, No. 3099, South Keyuan Road, Gaoxin Community, Yuehai Street, Nanshan District, Shenzhen, Guangdong</t>
    <phoneticPr fontId="8" type="noConversion"/>
  </si>
  <si>
    <t>ZS1-1, Building 1, East Suburb Memory Park, No. 4 Jianshe Nanzhi Road, Chenghua District, Chengdu City, Sichuan Province</t>
    <phoneticPr fontId="8" type="noConversion"/>
  </si>
  <si>
    <t>Unit SF 159, Second Floor, The Dubai Mall, Financial Road, Downtown Dubai, Dubai, UAE</t>
    <phoneticPr fontId="8" type="noConversion"/>
  </si>
  <si>
    <t>1310 China Energy Storage Building, No. 3099, South Keyuan Road, Gaoxin Community, Yuehai Street, Nanshan District, Shenzhen, Guangdong</t>
    <phoneticPr fontId="8" type="noConversion"/>
  </si>
  <si>
    <t>2F, 1208, Iljudong-ro, Jocheon-eup, Jeju-si, Jeju-do, Republic of Korea</t>
  </si>
  <si>
    <t>Tel</t>
    <phoneticPr fontId="8" type="noConversion"/>
  </si>
  <si>
    <t>+82-2-515-5456</t>
    <phoneticPr fontId="8" type="noConversion"/>
  </si>
  <si>
    <t>+82-1899-5008</t>
  </si>
  <si>
    <t>+82-2-515-5456</t>
    <phoneticPr fontId="8" type="noConversion"/>
  </si>
  <si>
    <t>+852-2788-3238</t>
  </si>
  <si>
    <t>+852-6300-6818</t>
    <phoneticPr fontId="8" type="noConversion"/>
  </si>
  <si>
    <t>+971 4 570 7084</t>
    <phoneticPr fontId="8" type="noConversion"/>
  </si>
  <si>
    <t>Fax</t>
    <phoneticPr fontId="8" type="noConversion"/>
  </si>
  <si>
    <t>+82-2-515-5256</t>
    <phoneticPr fontId="8" type="noConversion"/>
  </si>
  <si>
    <t>+82-2-515-5256</t>
    <phoneticPr fontId="8" type="noConversion"/>
  </si>
  <si>
    <t>+852-2788-3290</t>
  </si>
  <si>
    <t>Homepage</t>
    <phoneticPr fontId="8" type="noConversion"/>
  </si>
  <si>
    <t>http://www.dstrict.com</t>
    <phoneticPr fontId="8" type="noConversion"/>
  </si>
  <si>
    <t>https://artemuseum.com/</t>
  </si>
  <si>
    <t>https://artem-hk-en.artemuseum.com/</t>
  </si>
  <si>
    <t>https://dubai.artemuseum.com/</t>
    <phoneticPr fontId="8" type="noConversion"/>
  </si>
  <si>
    <t>Business Register No.</t>
    <phoneticPr fontId="8" type="noConversion"/>
  </si>
  <si>
    <t>EIN: 92-0744354</t>
    <phoneticPr fontId="8" type="noConversion"/>
  </si>
  <si>
    <t>211-87-51959</t>
    <phoneticPr fontId="8" type="noConversion"/>
  </si>
  <si>
    <t>616-86-22384</t>
  </si>
  <si>
    <t>395-88-02020</t>
  </si>
  <si>
    <t>120-88-14107</t>
  </si>
  <si>
    <t>EIN: 92-0775366</t>
    <phoneticPr fontId="8" type="noConversion"/>
  </si>
  <si>
    <t xml:space="preserve">EIN: 92-1568114 </t>
    <phoneticPr fontId="8" type="noConversion"/>
  </si>
  <si>
    <t>EIN: 99-1291287</t>
    <phoneticPr fontId="8" type="noConversion"/>
  </si>
  <si>
    <t>73964368-000-04-23-7</t>
    <phoneticPr fontId="8" type="noConversion"/>
  </si>
  <si>
    <t>74844109-000-02-23-A</t>
    <phoneticPr fontId="8" type="noConversion"/>
  </si>
  <si>
    <t>91440300MA5G6FMN2Q</t>
    <phoneticPr fontId="8" type="noConversion"/>
  </si>
  <si>
    <t>91510108MABT77GN0N</t>
  </si>
  <si>
    <t>91440300MADGA9LH7J</t>
  </si>
  <si>
    <t>178-86-03283</t>
  </si>
  <si>
    <t>Corporate Register No.</t>
    <phoneticPr fontId="8" type="noConversion"/>
  </si>
  <si>
    <t>110111-3038951</t>
    <phoneticPr fontId="8" type="noConversion"/>
  </si>
  <si>
    <t>224111-0026390</t>
  </si>
  <si>
    <t>141111-0070454</t>
  </si>
  <si>
    <t>110111-5418523</t>
  </si>
  <si>
    <t>220111-0266198</t>
  </si>
  <si>
    <t>2. Board Members</t>
    <phoneticPr fontId="8" type="noConversion"/>
  </si>
  <si>
    <t>Category</t>
  </si>
  <si>
    <t>DSTRICT HOLDINGS</t>
  </si>
  <si>
    <t>DSTRICT KOREA</t>
  </si>
  <si>
    <t>DSTRICT JEJU</t>
  </si>
  <si>
    <t>ARTE MUSEUM KR</t>
  </si>
  <si>
    <t>ASTRICT STUDIO</t>
  </si>
  <si>
    <t>ARTE MUSEUM LA</t>
  </si>
  <si>
    <t>ARTE MUSEUM NY</t>
  </si>
  <si>
    <t>ARTE MUSEUM HK</t>
  </si>
  <si>
    <t>DSTRICT ASIA</t>
  </si>
  <si>
    <t>DSTRICT SHENZHEN</t>
  </si>
  <si>
    <t>ARTE MUSEUM CHENGDU</t>
  </si>
  <si>
    <t>ARTE MUSEUM DUBAI</t>
    <phoneticPr fontId="8" type="noConversion"/>
  </si>
  <si>
    <t>ARTE MUSEUM SHENZHEN</t>
  </si>
  <si>
    <t>DSTRICT JJ</t>
  </si>
  <si>
    <t>CEO</t>
  </si>
  <si>
    <t>LEE SUNGHO</t>
  </si>
  <si>
    <t>SU XIAOLIN</t>
  </si>
  <si>
    <t>LIU JUN</t>
    <phoneticPr fontId="8" type="noConversion"/>
  </si>
  <si>
    <t>ZHANG YINGYING</t>
  </si>
  <si>
    <t>Executive Director</t>
  </si>
  <si>
    <t>LI QING</t>
  </si>
  <si>
    <t xml:space="preserve">KIM JUNHAN </t>
  </si>
  <si>
    <t>KIM YUNKWAN</t>
  </si>
  <si>
    <t>ANN SUNG HEE</t>
    <phoneticPr fontId="8" type="noConversion"/>
  </si>
  <si>
    <t>ZENG ZHENYANG</t>
    <phoneticPr fontId="8" type="noConversion"/>
  </si>
  <si>
    <t>PARK SANG-HWA</t>
  </si>
  <si>
    <t>CHOI WONSUN</t>
  </si>
  <si>
    <t>LEE CHEOLYEONG</t>
  </si>
  <si>
    <t>LEE DONG-HOON</t>
  </si>
  <si>
    <t>LEE SANGJIN</t>
  </si>
  <si>
    <t>CHOE EUNSEOK</t>
  </si>
  <si>
    <t>Auditor</t>
  </si>
  <si>
    <t>PAEK JIN HEUM</t>
  </si>
  <si>
    <t>LEE YOUNGHAN</t>
  </si>
  <si>
    <t>Total No.</t>
  </si>
  <si>
    <t>3. Shareholder's List of HQ</t>
    <phoneticPr fontId="8" type="noConversion"/>
  </si>
  <si>
    <t>(D'STRICT HOLDINGS, INC.)</t>
    <phoneticPr fontId="8" type="noConversion"/>
  </si>
  <si>
    <t>Category</t>
    <phoneticPr fontId="8" type="noConversion"/>
  </si>
  <si>
    <t>Shareholder's Name</t>
    <phoneticPr fontId="8" type="noConversion"/>
  </si>
  <si>
    <t>Share Class</t>
    <phoneticPr fontId="8" type="noConversion"/>
  </si>
  <si>
    <t>No. of Shares</t>
    <phoneticPr fontId="8" type="noConversion"/>
  </si>
  <si>
    <t>Share Ratio</t>
    <phoneticPr fontId="8" type="noConversion"/>
  </si>
  <si>
    <t>Category Sum</t>
    <phoneticPr fontId="8" type="noConversion"/>
  </si>
  <si>
    <t>Major Shareholder</t>
    <phoneticPr fontId="8" type="noConversion"/>
  </si>
  <si>
    <t>MFIO GLOBAL DISCOVERY LIMITED</t>
    <phoneticPr fontId="8" type="noConversion"/>
  </si>
  <si>
    <t>Class A Ordinary</t>
    <phoneticPr fontId="8" type="noConversion"/>
  </si>
  <si>
    <t>Financial Investor</t>
    <phoneticPr fontId="8" type="noConversion"/>
  </si>
  <si>
    <t>WAVETWO LIMITED</t>
    <phoneticPr fontId="8" type="noConversion"/>
  </si>
  <si>
    <t>WAVETWO LIMITED</t>
    <phoneticPr fontId="8" type="noConversion"/>
  </si>
  <si>
    <t>Preferred Class A</t>
    <phoneticPr fontId="8" type="noConversion"/>
  </si>
  <si>
    <t>Management Team &amp; Employees</t>
    <phoneticPr fontId="8" type="noConversion"/>
  </si>
  <si>
    <t>Class A Ordinary</t>
    <phoneticPr fontId="8" type="noConversion"/>
  </si>
  <si>
    <t>KIM JUNHAN</t>
  </si>
  <si>
    <t xml:space="preserve">Class A Ordinary </t>
  </si>
  <si>
    <t>CHOE EUNSUK</t>
  </si>
  <si>
    <t>PARK SANGHWA</t>
  </si>
  <si>
    <t>CHOI YOOJIN</t>
  </si>
  <si>
    <t xml:space="preserve">Class B Ordinary </t>
  </si>
  <si>
    <t>VARIOUS EMPLOYEES</t>
    <phoneticPr fontId="8" type="noConversion"/>
  </si>
  <si>
    <t xml:space="preserve">Class C Ordinary </t>
  </si>
  <si>
    <t>Other Investment Entity</t>
    <phoneticPr fontId="8" type="noConversion"/>
  </si>
  <si>
    <t>GOLDEN PROFIT INVESTMENT LIMITED</t>
    <phoneticPr fontId="8" type="noConversion"/>
  </si>
  <si>
    <t>WELL ENERGY INVESTMENT LIMITED</t>
    <phoneticPr fontId="8" type="noConversion"/>
  </si>
  <si>
    <t>YG ENTERTAINMENT, INC.</t>
  </si>
  <si>
    <t>UNCAGED, INC.</t>
  </si>
  <si>
    <t>Other Individual Investor</t>
    <phoneticPr fontId="8" type="noConversion"/>
  </si>
  <si>
    <t>HAN HYUNCHUL</t>
  </si>
  <si>
    <t>CHOI EUNSIL</t>
  </si>
  <si>
    <t>PARK JAEHAN</t>
  </si>
  <si>
    <t>RYU SUJIN</t>
  </si>
  <si>
    <t>Total</t>
    <phoneticPr fontId="8" type="noConversion"/>
  </si>
  <si>
    <t>Total</t>
    <phoneticPr fontId="8" type="noConversion"/>
  </si>
  <si>
    <t>4. Board/Shareholder's Meeting Resolution</t>
    <phoneticPr fontId="8" type="noConversion"/>
  </si>
  <si>
    <t>Company</t>
    <phoneticPr fontId="8" type="noConversion"/>
  </si>
  <si>
    <t>Date</t>
    <phoneticPr fontId="8" type="noConversion"/>
  </si>
  <si>
    <t>Agenda/Resolution</t>
    <phoneticPr fontId="8" type="noConversion"/>
  </si>
  <si>
    <t>DSKR</t>
    <phoneticPr fontId="8" type="noConversion"/>
  </si>
  <si>
    <t>Extraordinary General 
Meeting of Shareholders</t>
    <phoneticPr fontId="8" type="noConversion"/>
  </si>
  <si>
    <t>1. Approval of the Third-party Funding (Investment)
2. Approval of the Third-party Funding (Loan)</t>
    <phoneticPr fontId="8" type="noConversion"/>
  </si>
  <si>
    <t>AMKR</t>
    <phoneticPr fontId="8" type="noConversion"/>
  </si>
  <si>
    <t>1. Approval of the Third-party Funding (Loan)</t>
  </si>
  <si>
    <t>DSKR</t>
    <phoneticPr fontId="8" type="noConversion"/>
  </si>
  <si>
    <t>Board Resolution</t>
    <phoneticPr fontId="8" type="noConversion"/>
  </si>
  <si>
    <t>1. Approval of the Third-party Funding (Investment)
2. Approval of the Third-party Funding (Loan)
3. Convening of an Extraordinary General Meeting of Shareholders</t>
    <phoneticPr fontId="8" type="noConversion"/>
  </si>
  <si>
    <t>AMKR</t>
    <phoneticPr fontId="8" type="noConversion"/>
  </si>
  <si>
    <t>Board Resolution</t>
    <phoneticPr fontId="8" type="noConversion"/>
  </si>
  <si>
    <t>1. Approval of the Third-party Funding (Loan)
2. Convening of an Extraordinary General Meeting of Shareholders</t>
    <phoneticPr fontId="8" type="noConversion"/>
  </si>
  <si>
    <t>AMKR</t>
    <phoneticPr fontId="8" type="noConversion"/>
  </si>
  <si>
    <t>Board Resolution</t>
    <phoneticPr fontId="8" type="noConversion"/>
  </si>
  <si>
    <t xml:space="preserve">1. Approval of an relocaiton of ancillary place of business. </t>
    <phoneticPr fontId="8" type="noConversion"/>
  </si>
  <si>
    <t>DSJEJU</t>
    <phoneticPr fontId="8" type="noConversion"/>
  </si>
  <si>
    <t>Extraordinary General 
Meeting of Shareholders</t>
    <phoneticPr fontId="8" type="noConversion"/>
  </si>
  <si>
    <t>1. Nomination of the Auditor</t>
    <phoneticPr fontId="8" type="noConversion"/>
  </si>
  <si>
    <t>Board meeting</t>
    <phoneticPr fontId="8" type="noConversion"/>
  </si>
  <si>
    <t>1. Convening of an Extraordinary General Meeting of Shareholders</t>
    <phoneticPr fontId="8" type="noConversion"/>
  </si>
  <si>
    <t>ASST</t>
    <phoneticPr fontId="8" type="noConversion"/>
  </si>
  <si>
    <t>1.  Capital increase through shareholder allotment</t>
    <phoneticPr fontId="8" type="noConversion"/>
  </si>
  <si>
    <t>DSJJ</t>
  </si>
  <si>
    <t>Board meeting</t>
  </si>
  <si>
    <t>1. Major Asset Purchase</t>
    <phoneticPr fontId="8" type="noConversion"/>
  </si>
  <si>
    <t>DSJJ</t>
    <phoneticPr fontId="8" type="noConversion"/>
  </si>
  <si>
    <t>1. Nomination of the Representative Director
2. Decision on the location for the Establishment of the Principal Office</t>
    <phoneticPr fontId="8" type="noConversion"/>
  </si>
  <si>
    <t xml:space="preserve">General Meeting of Incorporators </t>
    <phoneticPr fontId="8" type="noConversion"/>
  </si>
  <si>
    <t>1. Approval of the Article of Incorporation
2. Nomination of the Board of Directors
3. Nomination of the Auditor
4. Investigations and Reporting under Article 298 of the Commercial Act</t>
    <phoneticPr fontId="8" type="noConversion"/>
  </si>
  <si>
    <t>Board Decision</t>
    <phoneticPr fontId="8" type="noConversion"/>
  </si>
  <si>
    <t>1. Convening of an Extraordinary General Meeting of Shareholders</t>
    <phoneticPr fontId="8" type="noConversion"/>
  </si>
  <si>
    <t>Board meeting</t>
    <phoneticPr fontId="8" type="noConversion"/>
  </si>
  <si>
    <t>1. Capital increase through third-party allotment (nominee redeemable preferred stock)</t>
    <phoneticPr fontId="8" type="noConversion"/>
  </si>
  <si>
    <t xml:space="preserve">Ordinary General Shareholder's Resolution </t>
    <phoneticPr fontId="8" type="noConversion"/>
  </si>
  <si>
    <t>Reporting Matters : Business Report for the year 2023, Audit Report for the year 2023, Nomination of the External Auditor for the year 2023 
1. Approval of the Financial Statement for the year 2023.
2. Approval of directors' remuneration limit.
3. Approval of audit remuneration limit.
4. Nomination of the Board of Directors.</t>
    <phoneticPr fontId="8" type="noConversion"/>
  </si>
  <si>
    <t>Reporting Matters : Business Report for the year 2023
1. Approval of the Financial Statement for the year 2023.
2. Approval of directors' remuneration limit.</t>
    <phoneticPr fontId="8" type="noConversion"/>
  </si>
  <si>
    <t>Reporting Matters : Business Report for the year 2023
1. Approval of the Financial Statements for the year 2023.
2. Nominaton of the Board of Directors.
3. Approval of directors' remuneration limit.</t>
    <phoneticPr fontId="8" type="noConversion"/>
  </si>
  <si>
    <t xml:space="preserve">Ordinary General Shareholder's Resolution </t>
    <phoneticPr fontId="8" type="noConversion"/>
  </si>
  <si>
    <t>Reporting Matters : Business Report for the year 2023, Audit Report for the year 2023
1. Approval of the Financial Statement for the year 2023.
2. Approval of directors' remuneration limit.
3. Approval of audit remuneration limit.
4. Partial Amendments of the Articles of Incorporation.</t>
    <phoneticPr fontId="8" type="noConversion"/>
  </si>
  <si>
    <t>DSHD</t>
    <phoneticPr fontId="8" type="noConversion"/>
  </si>
  <si>
    <t>Board meeting</t>
    <phoneticPr fontId="8" type="noConversion"/>
  </si>
  <si>
    <t>1. Approval of shareholder of ARTE MUSEUM LASER &amp; LIGHT SHOWS L.L.C 
2. Appointment of Manager of ARTE MUSEUM LASER &amp; LIGHT SHOWS L.L.C: Sungho Lee</t>
    <phoneticPr fontId="8" type="noConversion"/>
  </si>
  <si>
    <t>1. APPROVAL OF STOCK ACQUISITION OF THE COMPANY</t>
    <phoneticPr fontId="8" type="noConversion"/>
  </si>
  <si>
    <t xml:space="preserve">Board meeting </t>
  </si>
  <si>
    <t xml:space="preserve">1. Approval of an establishment of ancillary place of business. </t>
    <phoneticPr fontId="8" type="noConversion"/>
  </si>
  <si>
    <t xml:space="preserve">1. Approval of the Business Report and Audit Report for the year 2023.
2. Approval of the Financial Statement for the year 2023.
3. Convening of an Ordinary General Meeting of Shareholders.
4. Approval of an establishment of ancillary place of business. </t>
    <phoneticPr fontId="8" type="noConversion"/>
  </si>
  <si>
    <t>1. Approval of the Business Report for the year 2023.
2. Approval of the Financial Statement for the year 2023.
3. Convening of an Ordinary General Meeting of Shareholders.</t>
    <phoneticPr fontId="8" type="noConversion"/>
  </si>
  <si>
    <t>1. Approval of the Business Report for the year 2023.
2. Approval of the Financial Statement for the year 2023.
3. Convening of a General Meeting of Shareholders.</t>
    <phoneticPr fontId="8" type="noConversion"/>
  </si>
  <si>
    <t>DSJEJU</t>
    <phoneticPr fontId="8" type="noConversion"/>
  </si>
  <si>
    <t>1. Approval of the Business Report and Audit Report for the year 2023.
2. Approval of the Financial Statement for the year 2023.
3. Convening of an Ordinary General Meeting of Shareholders.
4. Approval of an establishment of branch office.</t>
    <phoneticPr fontId="8" type="noConversion"/>
  </si>
  <si>
    <t>* ARTE MUSEUM L&amp;L : Governance change is in process.  (not finished as of 30/09/2024)</t>
    <phoneticPr fontId="8" type="noConversion"/>
  </si>
  <si>
    <r>
      <t xml:space="preserve">DSTRICT Monthly IR Report - </t>
    </r>
    <r>
      <rPr>
        <sz val="9"/>
        <color rgb="FFFFC000"/>
        <rFont val="Arial"/>
        <family val="2"/>
      </rPr>
      <t>Governance</t>
    </r>
    <phoneticPr fontId="8" type="noConversion"/>
  </si>
  <si>
    <r>
      <rPr>
        <sz val="9"/>
        <color theme="1"/>
        <rFont val="맑은 고딕"/>
        <family val="3"/>
        <charset val="129"/>
      </rPr>
      <t>※</t>
    </r>
    <r>
      <rPr>
        <sz val="9"/>
        <color theme="1"/>
        <rFont val="Arial"/>
        <family val="2"/>
      </rPr>
      <t xml:space="preserve"> Within the last 6 months</t>
    </r>
    <phoneticPr fontId="8" type="noConversion"/>
  </si>
  <si>
    <t>발행주식총수</t>
    <phoneticPr fontId="3" type="noConversion"/>
  </si>
  <si>
    <t>주석</t>
  </si>
  <si>
    <t>제20(당) 기말 : 2023년 12월 31일 현재</t>
  </si>
  <si>
    <t>제19(전) 기말 : 2022년 12월 31일 현재</t>
  </si>
  <si>
    <t>주식회사 디스트릭트코리아와 그 종속기업</t>
  </si>
  <si>
    <t>1. 일반사항</t>
  </si>
  <si>
    <t>기준서 제1110호 '연결재무제표'에 의한 지배기업인 주식회사 디스트릭트코리아(이하 "회사" 또는 "지배기업")는 (주)디스트릭트제주 등 4개의 종속회사(이하 주식회사 디스트릭트코리아 및 종속기업을 일괄하여 "연결회사")을 연결대상으로 하여 연결재무제표를 작성하였습니다.</t>
  </si>
  <si>
    <t>1.1 회사의 개요</t>
  </si>
  <si>
    <t>연결회사의 지배기업인 회사는 2004년 6월 28일에 설립되어 디지털콘텐츠 제작 및 개발(디지털 기반의 공간상품 및 서비스제작), 소프트웨어 개발 및 공급업 및 미디어아트 전시관 운영 등을 주된 목적사업으로 영위하고 있으며, 서울특별시 강남구 삼성동에 본사를 두고 있습니다.</t>
  </si>
  <si>
    <t>회사의 설립 시 자본금은 300,000천원이나 설립 후 수차례의 유ㆍ무상증자 등을 통하여 당기말 현재 회사의 자본금은 보통주 5,540,336천원이며, 당기말 및 전기말 현재 주요 주주현황은 다음과 같습니다. </t>
  </si>
  <si>
    <t>주주명</t>
  </si>
  <si>
    <t>당기말</t>
  </si>
  <si>
    <t>전기말</t>
  </si>
  <si>
    <t>주식수</t>
  </si>
  <si>
    <t>지분율</t>
  </si>
  <si>
    <t>d'strict Holdings, Inc.</t>
  </si>
  <si>
    <t>주당 가격</t>
    <phoneticPr fontId="3" type="noConversion"/>
  </si>
  <si>
    <t>1달러당 원</t>
    <phoneticPr fontId="3" type="noConversion"/>
  </si>
  <si>
    <t>취득 단가</t>
    <phoneticPr fontId="3" type="noConversion"/>
  </si>
  <si>
    <t>디스트릭트코리아 1주당가치</t>
    <phoneticPr fontId="3" type="noConversion"/>
  </si>
  <si>
    <t>dstrict korea</t>
    <phoneticPr fontId="3" type="noConversion"/>
  </si>
  <si>
    <t>Arte museum L&amp;L shows</t>
    <phoneticPr fontId="3" type="noConversion"/>
  </si>
  <si>
    <t>dstrict Asia</t>
    <phoneticPr fontId="3" type="noConversion"/>
  </si>
  <si>
    <t>Arte museum LV</t>
    <phoneticPr fontId="3" type="noConversion"/>
  </si>
  <si>
    <t>Arte museum LA</t>
    <phoneticPr fontId="3" type="noConversion"/>
  </si>
  <si>
    <t>Arte museum NY</t>
    <phoneticPr fontId="3" type="noConversion"/>
  </si>
  <si>
    <t>투자주식</t>
    <phoneticPr fontId="3" type="noConversion"/>
  </si>
  <si>
    <t>금액</t>
    <phoneticPr fontId="3" type="noConversion"/>
  </si>
  <si>
    <t>합계</t>
    <phoneticPr fontId="3" type="noConversion"/>
  </si>
  <si>
    <t>라스베가스</t>
    <phoneticPr fontId="3" type="noConversion"/>
  </si>
  <si>
    <t>로스앤젤레스</t>
    <phoneticPr fontId="3" type="noConversion"/>
  </si>
  <si>
    <t>뉴욕</t>
    <phoneticPr fontId="3" type="noConversion"/>
  </si>
  <si>
    <t>23년 10월 가오픈 시작</t>
    <phoneticPr fontId="3" type="noConversion"/>
  </si>
  <si>
    <t>페트라8호사모투자합자회사_운용보고서_24.1Q</t>
  </si>
  <si>
    <t>\\10.10.10.11\Ai본부\F.AI본부\2024년 6월\★아이엠엠인베스트먼트\@받은자료\페트라8호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</si>
</sst>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2" formatCode="_-&quot;₩&quot;* #,##0_-;\-&quot;₩&quot;* #,##0_-;_-&quot;₩&quot;* &quot;-&quot;_-;_-@_-"/>
    <numFmt numFmtId="41" formatCode="_-* #,##0_-;\-* #,##0_-;_-* &quot;-&quot;_-;_-@_-"/>
    <numFmt numFmtId="24" formatCode="\$#,##0_);[Red]\(\$#,##0\)"/>
    <numFmt numFmtId="26" formatCode="\$#,##0.00_);[Red]\(\$#,##0.00\)"/>
    <numFmt numFmtId="176" formatCode="0.0%"/>
    <numFmt numFmtId="177" formatCode="_-* #,##0_-;\-* #,##0_-;_-* &quot;-&quot;??_-;_-@_-"/>
    <numFmt numFmtId="178" formatCode="_-* #,##0.00_-;\-* #,##0.00_-;_-* &quot;-&quot;_-;_-@_-"/>
    <numFmt numFmtId="179" formatCode="\$#,##0,;[Red]\(\$#,##0,\)"/>
    <numFmt numFmtId="180" formatCode="#,##0;[Red]\-#,##0;\-"/>
    <numFmt numFmtId="181" formatCode="_-* #,##0.0000_-;\-* #,##0.0000_-;_-* &quot;-&quot;_-;_-@_-"/>
    <numFmt numFmtId="182" formatCode="_(* #,##0.00_);_(* \(#,##0.00\);_(* &quot;-&quot;??_);_(@_)"/>
    <numFmt numFmtId="183" formatCode="_(* #,##0_);_(* \(#,##0\);_(* &quot;-&quot;_);_(@_)"/>
    <numFmt numFmtId="184" formatCode="#,##0.00&quot;억원&quot;;[Red]\(#,##0.00&quot;억원&quot;\)"/>
    <numFmt numFmtId="185" formatCode="&quot;$&quot;#,##0.00_);[Red]\(&quot;$&quot;#,##0.00\)"/>
    <numFmt numFmtId="186" formatCode="#,###\ \K\R\W"/>
    <numFmt numFmtId="187" formatCode="#,###\ &quot;HKD&quot;"/>
    <numFmt numFmtId="188" formatCode="[$AED]\ #,##0.00_);[Red]\([$AED]\ #,##0.00\)"/>
    <numFmt numFmtId="189" formatCode="[$¥-804]#,##0.00_);[Red]\([$¥-804]#,##0.00\)"/>
    <numFmt numFmtId="190" formatCode="&quot;$&quot;#,##0.0000_);[Red]\(&quot;$&quot;#,##0.0000\)"/>
    <numFmt numFmtId="191" formatCode="#\ &quot;Members&quot;"/>
    <numFmt numFmtId="192" formatCode="#,##0;[Red]_)\(#,##0\);\-_)"/>
    <numFmt numFmtId="198" formatCode="_-\$* #,##0_ ;_-\$* \-#,##0\ ;_-\$* &quot;-&quot;_ ;_-@_ "/>
    <numFmt numFmtId="199" formatCode="_-* #,##0.0_-;\-* #,##0.0_-;_-* &quot;-&quot;_-;_-@_-"/>
  </numFmts>
  <fonts count="49">
    <font>
      <sz val="9"/>
      <color theme="1"/>
      <name val="맑은 고딕"/>
      <family val="2"/>
      <charset val="129"/>
    </font>
    <font>
      <sz val="9"/>
      <color theme="1"/>
      <name val="맑은 고딕"/>
      <family val="2"/>
      <charset val="129"/>
    </font>
    <font>
      <b/>
      <sz val="9"/>
      <color theme="1"/>
      <name val="맑은 고딕"/>
      <family val="2"/>
      <charset val="129"/>
    </font>
    <font>
      <sz val="8"/>
      <name val="맑은 고딕"/>
      <family val="2"/>
      <charset val="129"/>
    </font>
    <font>
      <sz val="8"/>
      <name val="맑은 고딕"/>
      <family val="3"/>
      <charset val="129"/>
      <scheme val="minor"/>
    </font>
    <font>
      <sz val="8"/>
      <name val="돋움"/>
      <family val="3"/>
      <charset val="129"/>
    </font>
    <font>
      <sz val="11"/>
      <name val="돋움"/>
      <family val="3"/>
      <charset val="129"/>
    </font>
    <font>
      <sz val="10"/>
      <name val="Arial"/>
      <family val="2"/>
    </font>
    <font>
      <sz val="8"/>
      <name val="맑은 고딕"/>
      <family val="2"/>
      <charset val="129"/>
      <scheme val="minor"/>
    </font>
    <font>
      <sz val="9"/>
      <name val="맑은 고딕"/>
      <family val="3"/>
      <charset val="129"/>
    </font>
    <font>
      <sz val="9"/>
      <color theme="1"/>
      <name val="맑은 고딕"/>
      <family val="3"/>
      <charset val="129"/>
    </font>
    <font>
      <b/>
      <sz val="9"/>
      <color rgb="FF000000"/>
      <name val="맑은 고딕"/>
      <family val="3"/>
      <charset val="129"/>
    </font>
    <font>
      <b/>
      <sz val="9"/>
      <color rgb="FFFF0000"/>
      <name val="맑은 고딕"/>
      <family val="3"/>
      <charset val="129"/>
    </font>
    <font>
      <b/>
      <sz val="9"/>
      <name val="맑은 고딕"/>
      <family val="3"/>
      <charset val="129"/>
    </font>
    <font>
      <b/>
      <sz val="9"/>
      <color theme="1"/>
      <name val="맑은 고딕"/>
      <family val="3"/>
      <charset val="129"/>
    </font>
    <font>
      <sz val="11"/>
      <color theme="1"/>
      <name val="맑은 고딕"/>
      <family val="2"/>
      <charset val="129"/>
      <scheme val="minor"/>
    </font>
    <font>
      <sz val="9"/>
      <color indexed="81"/>
      <name val="Tahoma"/>
      <family val="2"/>
    </font>
    <font>
      <b/>
      <sz val="9"/>
      <color indexed="81"/>
      <name val="Tahoma"/>
      <family val="2"/>
    </font>
    <font>
      <b/>
      <sz val="9"/>
      <color indexed="81"/>
      <name val="돋움"/>
      <family val="3"/>
      <charset val="129"/>
    </font>
    <font>
      <b/>
      <sz val="9"/>
      <color theme="0"/>
      <name val="맑은 고딕"/>
      <family val="3"/>
      <charset val="129"/>
      <scheme val="minor"/>
    </font>
    <font>
      <sz val="9"/>
      <color theme="1"/>
      <name val="Arial"/>
      <family val="2"/>
    </font>
    <font>
      <b/>
      <sz val="9"/>
      <color theme="1"/>
      <name val="Arial"/>
      <family val="2"/>
    </font>
    <font>
      <b/>
      <sz val="9"/>
      <color theme="1"/>
      <name val="맑은 고딕"/>
      <family val="3"/>
      <charset val="129"/>
      <scheme val="minor"/>
    </font>
    <font>
      <b/>
      <sz val="9"/>
      <color theme="0"/>
      <name val="Arial"/>
      <family val="2"/>
    </font>
    <font>
      <sz val="9"/>
      <color theme="1"/>
      <name val="맑은 고딕"/>
      <family val="3"/>
      <charset val="129"/>
      <scheme val="minor"/>
    </font>
    <font>
      <sz val="9"/>
      <color rgb="FF000000"/>
      <name val="맑은 고딕"/>
      <family val="3"/>
      <charset val="129"/>
    </font>
    <font>
      <sz val="9"/>
      <color rgb="FF000000"/>
      <name val="Microsoft YaHei"/>
      <family val="2"/>
      <charset val="134"/>
    </font>
    <font>
      <sz val="9"/>
      <color rgb="FF000000"/>
      <name val="Arial"/>
      <family val="2"/>
    </font>
    <font>
      <sz val="9"/>
      <color rgb="FF000000"/>
      <name val="Microsoft YaHei"/>
      <family val="2"/>
      <charset val="129"/>
    </font>
    <font>
      <sz val="9"/>
      <color rgb="FF000000"/>
      <name val="맑은 고딕"/>
      <family val="2"/>
      <charset val="129"/>
    </font>
    <font>
      <sz val="9"/>
      <name val="맑은 고딕"/>
      <family val="3"/>
      <charset val="129"/>
      <scheme val="minor"/>
    </font>
    <font>
      <b/>
      <i/>
      <sz val="9"/>
      <name val="맑은 고딕"/>
      <family val="3"/>
      <charset val="129"/>
      <scheme val="minor"/>
    </font>
    <font>
      <b/>
      <sz val="9"/>
      <name val="Microsoft YaHei"/>
      <family val="2"/>
      <charset val="134"/>
    </font>
    <font>
      <b/>
      <sz val="9"/>
      <color rgb="FF000000"/>
      <name val="Arial"/>
      <family val="2"/>
    </font>
    <font>
      <sz val="9"/>
      <color theme="0"/>
      <name val="맑은 고딕"/>
      <family val="2"/>
      <charset val="129"/>
      <scheme val="minor"/>
    </font>
    <font>
      <b/>
      <sz val="9"/>
      <name val="Arial"/>
      <family val="2"/>
    </font>
    <font>
      <sz val="9"/>
      <color theme="1"/>
      <name val="Microsoft YaHei"/>
      <family val="2"/>
      <charset val="134"/>
    </font>
    <font>
      <u/>
      <sz val="9"/>
      <color theme="10"/>
      <name val="맑은 고딕"/>
      <family val="2"/>
      <charset val="129"/>
    </font>
    <font>
      <sz val="9"/>
      <color theme="0"/>
      <name val="Arial"/>
      <family val="2"/>
    </font>
    <font>
      <sz val="9"/>
      <color rgb="FFFFC000"/>
      <name val="Arial"/>
      <family val="2"/>
    </font>
    <font>
      <b/>
      <sz val="9"/>
      <color rgb="FFFF0000"/>
      <name val="Arial"/>
      <family val="2"/>
    </font>
    <font>
      <sz val="9"/>
      <name val="Arial"/>
      <family val="2"/>
    </font>
    <font>
      <u/>
      <sz val="9"/>
      <color theme="10"/>
      <name val="Arial"/>
      <family val="2"/>
    </font>
    <font>
      <sz val="9"/>
      <color rgb="FFFF0000"/>
      <name val="Arial"/>
      <family val="2"/>
    </font>
    <font>
      <b/>
      <sz val="9"/>
      <color rgb="FF0000FF"/>
      <name val="바탕"/>
      <family val="1"/>
      <charset val="129"/>
    </font>
    <font>
      <sz val="9"/>
      <color rgb="FF000000"/>
      <name val="굴림"/>
      <family val="3"/>
      <charset val="129"/>
    </font>
    <font>
      <sz val="9"/>
      <color rgb="FF000000"/>
      <name val="바탕"/>
      <family val="1"/>
      <charset val="129"/>
    </font>
    <font>
      <b/>
      <sz val="9"/>
      <color rgb="FF000000"/>
      <name val="바탕"/>
      <family val="1"/>
      <charset val="129"/>
    </font>
    <font>
      <sz val="9"/>
      <color indexed="81"/>
      <name val="돋움"/>
      <family val="3"/>
      <charset val="129"/>
    </font>
  </fonts>
  <fills count="21">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rgb="FFFFC000"/>
        <bgColor indexed="64"/>
      </patternFill>
    </fill>
    <fill>
      <patternFill patternType="solid">
        <fgColor theme="1" tint="0.249977111117893"/>
        <bgColor indexed="64"/>
      </patternFill>
    </fill>
    <fill>
      <patternFill patternType="solid">
        <fgColor rgb="FFFFC000"/>
        <bgColor rgb="FF000000"/>
      </patternFill>
    </fill>
    <fill>
      <patternFill patternType="solid">
        <fgColor theme="6" tint="0.79998168889431442"/>
        <bgColor rgb="FF000000"/>
      </patternFill>
    </fill>
    <fill>
      <patternFill patternType="solid">
        <fgColor theme="2" tint="-9.9978637043366805E-2"/>
        <bgColor indexed="64"/>
      </patternFill>
    </fill>
    <fill>
      <patternFill patternType="solid">
        <fgColor theme="0"/>
        <bgColor indexed="64"/>
      </patternFill>
    </fill>
    <fill>
      <patternFill patternType="solid">
        <fgColor theme="9" tint="0.79998168889431442"/>
        <bgColor rgb="FF000000"/>
      </patternFill>
    </fill>
    <fill>
      <patternFill patternType="solid">
        <fgColor theme="5" tint="0.39997558519241921"/>
        <bgColor indexed="64"/>
      </patternFill>
    </fill>
    <fill>
      <patternFill patternType="solid">
        <fgColor rgb="FFC00000"/>
        <bgColor indexed="64"/>
      </patternFill>
    </fill>
    <fill>
      <patternFill patternType="solid">
        <fgColor theme="0" tint="-0.14999847407452621"/>
        <bgColor indexed="64"/>
      </patternFill>
    </fill>
    <fill>
      <patternFill patternType="solid">
        <fgColor rgb="FFDCDCDC"/>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thin">
        <color rgb="FF000000"/>
      </left>
      <right style="thin">
        <color rgb="FF808080"/>
      </right>
      <top style="thin">
        <color rgb="FF000000"/>
      </top>
      <bottom/>
      <diagonal/>
    </border>
    <border>
      <left style="thin">
        <color rgb="FF808080"/>
      </left>
      <right/>
      <top style="thin">
        <color rgb="FF000000"/>
      </top>
      <bottom style="thin">
        <color rgb="FF808080"/>
      </bottom>
      <diagonal/>
    </border>
    <border>
      <left/>
      <right style="thin">
        <color rgb="FF808080"/>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000000"/>
      </left>
      <right style="thin">
        <color rgb="FF808080"/>
      </right>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s>
  <cellStyleXfs count="8">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6" fillId="0" borderId="0"/>
    <xf numFmtId="0" fontId="7" fillId="0" borderId="0" applyNumberFormat="0" applyFont="0" applyFill="0" applyBorder="0" applyAlignment="0" applyProtection="0"/>
    <xf numFmtId="0" fontId="6" fillId="0" borderId="0"/>
    <xf numFmtId="183" fontId="15" fillId="0" borderId="0" applyFont="0" applyFill="0" applyBorder="0" applyAlignment="0" applyProtection="0">
      <alignment vertical="center"/>
    </xf>
    <xf numFmtId="0" fontId="37" fillId="0" borderId="0" applyNumberFormat="0" applyFill="0" applyBorder="0" applyAlignment="0" applyProtection="0">
      <alignment vertical="center"/>
    </xf>
  </cellStyleXfs>
  <cellXfs count="274">
    <xf numFmtId="0" fontId="0" fillId="0" borderId="0" xfId="0">
      <alignment vertical="center"/>
    </xf>
    <xf numFmtId="0" fontId="2" fillId="2" borderId="0" xfId="0" applyFont="1" applyFill="1" applyAlignment="1"/>
    <xf numFmtId="0" fontId="9" fillId="0" borderId="0" xfId="0" applyFont="1" applyAlignment="1"/>
    <xf numFmtId="0" fontId="10" fillId="0" borderId="0" xfId="0" applyFont="1">
      <alignment vertical="center"/>
    </xf>
    <xf numFmtId="0" fontId="9" fillId="0" borderId="0" xfId="0" applyFont="1" applyAlignment="1">
      <alignment vertical="center"/>
    </xf>
    <xf numFmtId="0" fontId="9" fillId="0" borderId="0" xfId="0" applyFont="1" applyAlignment="1">
      <alignment horizontal="left"/>
    </xf>
    <xf numFmtId="14" fontId="9" fillId="0" borderId="0" xfId="3" applyNumberFormat="1" applyFont="1" applyAlignment="1">
      <alignment horizontal="center" vertical="center"/>
    </xf>
    <xf numFmtId="0" fontId="12" fillId="0" borderId="0" xfId="0" applyFont="1" applyAlignment="1">
      <alignment horizontal="center" vertical="center"/>
    </xf>
    <xf numFmtId="0" fontId="9" fillId="0" borderId="0" xfId="4" quotePrefix="1" applyFont="1" applyAlignment="1">
      <alignment horizontal="left"/>
    </xf>
    <xf numFmtId="0" fontId="9" fillId="0" borderId="0" xfId="4" applyFont="1" applyAlignment="1">
      <alignment horizontal="left"/>
    </xf>
    <xf numFmtId="0" fontId="13" fillId="0" borderId="0" xfId="4" quotePrefix="1" applyFont="1" applyAlignment="1">
      <alignment horizontal="left"/>
    </xf>
    <xf numFmtId="0" fontId="14" fillId="3" borderId="1" xfId="0" applyFont="1" applyFill="1" applyBorder="1" applyAlignment="1">
      <alignment horizontal="center"/>
    </xf>
    <xf numFmtId="0" fontId="9" fillId="0" borderId="1" xfId="0" applyFont="1" applyBorder="1" applyAlignment="1">
      <alignment horizontal="center" vertical="center"/>
    </xf>
    <xf numFmtId="176" fontId="9" fillId="0" borderId="1" xfId="0" applyNumberFormat="1" applyFont="1" applyBorder="1" applyAlignment="1">
      <alignment horizontal="center" vertical="center"/>
    </xf>
    <xf numFmtId="177" fontId="10" fillId="0" borderId="1" xfId="0" applyNumberFormat="1" applyFont="1" applyBorder="1" applyAlignment="1">
      <alignment horizontal="center" vertical="center"/>
    </xf>
    <xf numFmtId="177" fontId="9" fillId="0" borderId="1" xfId="1" applyNumberFormat="1" applyFont="1" applyBorder="1" applyAlignment="1">
      <alignment horizontal="center" vertical="center"/>
    </xf>
    <xf numFmtId="0" fontId="13" fillId="0" borderId="0" xfId="0" applyFont="1" applyAlignment="1">
      <alignment horizontal="left"/>
    </xf>
    <xf numFmtId="14" fontId="9" fillId="0" borderId="1" xfId="0" applyNumberFormat="1" applyFont="1" applyBorder="1" applyAlignment="1">
      <alignment horizontal="center" vertical="center" wrapText="1"/>
    </xf>
    <xf numFmtId="41" fontId="9" fillId="0" borderId="1" xfId="1" applyFont="1" applyFill="1" applyBorder="1" applyAlignment="1">
      <alignment horizontal="left" vertical="center"/>
    </xf>
    <xf numFmtId="178" fontId="9" fillId="0" borderId="1" xfId="1" applyNumberFormat="1" applyFont="1" applyFill="1" applyBorder="1" applyAlignment="1">
      <alignment horizontal="left" vertical="center"/>
    </xf>
    <xf numFmtId="41" fontId="9" fillId="0" borderId="1" xfId="1" applyFont="1" applyFill="1" applyBorder="1" applyAlignment="1">
      <alignment horizontal="center" vertical="center"/>
    </xf>
    <xf numFmtId="41" fontId="14" fillId="4" borderId="1" xfId="1" applyFont="1" applyFill="1" applyBorder="1" applyAlignment="1">
      <alignment horizontal="center" vertical="center"/>
    </xf>
    <xf numFmtId="178" fontId="14" fillId="4" borderId="1" xfId="1" applyNumberFormat="1" applyFont="1" applyFill="1" applyBorder="1" applyAlignment="1">
      <alignment horizontal="center" vertical="center"/>
    </xf>
    <xf numFmtId="41" fontId="9" fillId="0" borderId="0" xfId="1" applyFont="1" applyFill="1" applyBorder="1" applyAlignment="1">
      <alignment vertical="center"/>
    </xf>
    <xf numFmtId="0" fontId="9" fillId="0" borderId="0" xfId="0" applyFont="1" applyAlignment="1">
      <alignment horizontal="right"/>
    </xf>
    <xf numFmtId="0" fontId="13" fillId="0" borderId="0" xfId="0" applyFont="1" applyAlignment="1">
      <alignment horizontal="right"/>
    </xf>
    <xf numFmtId="14" fontId="9" fillId="0" borderId="1" xfId="3" applyNumberFormat="1" applyFont="1" applyBorder="1" applyAlignment="1">
      <alignment horizontal="center" vertical="center"/>
    </xf>
    <xf numFmtId="0" fontId="9" fillId="0" borderId="1" xfId="5" applyFont="1" applyBorder="1" applyAlignment="1">
      <alignment horizontal="center" vertical="center"/>
    </xf>
    <xf numFmtId="41" fontId="9" fillId="0" borderId="1" xfId="1" applyFont="1" applyFill="1" applyBorder="1" applyAlignment="1">
      <alignment vertical="center"/>
    </xf>
    <xf numFmtId="26" fontId="9" fillId="0" borderId="1" xfId="0" applyNumberFormat="1" applyFont="1" applyBorder="1" applyAlignment="1">
      <alignment horizontal="center" vertical="center"/>
    </xf>
    <xf numFmtId="24" fontId="9" fillId="0" borderId="1" xfId="0" applyNumberFormat="1" applyFont="1" applyBorder="1" applyAlignment="1">
      <alignment horizontal="center" vertical="center"/>
    </xf>
    <xf numFmtId="10" fontId="9" fillId="0" borderId="1" xfId="2" applyNumberFormat="1" applyFont="1" applyBorder="1" applyAlignment="1"/>
    <xf numFmtId="10" fontId="14" fillId="4" borderId="1" xfId="2" applyNumberFormat="1" applyFont="1" applyFill="1" applyBorder="1" applyAlignment="1">
      <alignment horizontal="center" vertical="center"/>
    </xf>
    <xf numFmtId="0" fontId="11" fillId="0" borderId="0" xfId="0" applyFont="1" applyAlignment="1">
      <alignment horizontal="left" vertical="center" wrapText="1"/>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4" xfId="0" applyFont="1" applyFill="1" applyBorder="1" applyAlignment="1">
      <alignment horizontal="center" vertical="center"/>
    </xf>
    <xf numFmtId="41" fontId="0" fillId="0" borderId="0" xfId="1" applyFont="1">
      <alignment vertical="center"/>
    </xf>
    <xf numFmtId="181" fontId="0" fillId="0" borderId="0" xfId="1" applyNumberFormat="1" applyFont="1">
      <alignment vertical="center"/>
    </xf>
    <xf numFmtId="0" fontId="19" fillId="5" borderId="2" xfId="0" applyFont="1" applyFill="1" applyBorder="1">
      <alignment vertical="center"/>
    </xf>
    <xf numFmtId="0" fontId="19" fillId="5" borderId="3" xfId="0" applyFont="1" applyFill="1" applyBorder="1">
      <alignment vertical="center"/>
    </xf>
    <xf numFmtId="0" fontId="0" fillId="5" borderId="3" xfId="0" applyFont="1" applyFill="1" applyBorder="1">
      <alignment vertical="center"/>
    </xf>
    <xf numFmtId="0" fontId="20" fillId="5" borderId="3" xfId="0" applyFont="1" applyFill="1" applyBorder="1">
      <alignment vertical="center"/>
    </xf>
    <xf numFmtId="14" fontId="21" fillId="6" borderId="1" xfId="0" applyNumberFormat="1" applyFont="1" applyFill="1" applyBorder="1" applyAlignment="1">
      <alignment horizontal="center" vertical="center"/>
    </xf>
    <xf numFmtId="0" fontId="0" fillId="0" borderId="0" xfId="0" applyFont="1">
      <alignment vertical="center"/>
    </xf>
    <xf numFmtId="0" fontId="22" fillId="0" borderId="0" xfId="0" applyFont="1">
      <alignment vertical="center"/>
    </xf>
    <xf numFmtId="0" fontId="20" fillId="0" borderId="0" xfId="0" applyFont="1" applyAlignment="1">
      <alignment horizontal="right" vertical="center"/>
    </xf>
    <xf numFmtId="0" fontId="20" fillId="0" borderId="0" xfId="0" applyFont="1">
      <alignment vertical="center"/>
    </xf>
    <xf numFmtId="0" fontId="19" fillId="7" borderId="5" xfId="0" applyFont="1" applyFill="1" applyBorder="1" applyAlignment="1">
      <alignment horizontal="center" vertical="center"/>
    </xf>
    <xf numFmtId="14" fontId="23" fillId="7" borderId="5" xfId="0" applyNumberFormat="1" applyFont="1" applyFill="1" applyBorder="1" applyAlignment="1">
      <alignment horizontal="center" vertical="center"/>
    </xf>
    <xf numFmtId="0" fontId="24" fillId="6" borderId="5" xfId="0" applyFont="1" applyFill="1" applyBorder="1">
      <alignment vertical="center"/>
    </xf>
    <xf numFmtId="0" fontId="25" fillId="6" borderId="5" xfId="0" applyFont="1" applyFill="1" applyBorder="1">
      <alignment vertical="center"/>
    </xf>
    <xf numFmtId="0" fontId="26" fillId="6" borderId="5" xfId="0" applyFont="1" applyFill="1" applyBorder="1">
      <alignment vertical="center"/>
    </xf>
    <xf numFmtId="179" fontId="27" fillId="6" borderId="5" xfId="0" applyNumberFormat="1" applyFont="1" applyFill="1" applyBorder="1" applyAlignment="1">
      <alignment horizontal="right" vertical="center"/>
    </xf>
    <xf numFmtId="0" fontId="24" fillId="3" borderId="6" xfId="0" applyFont="1" applyFill="1" applyBorder="1">
      <alignment vertical="center"/>
    </xf>
    <xf numFmtId="0" fontId="25" fillId="3" borderId="6" xfId="0" applyFont="1" applyFill="1" applyBorder="1">
      <alignment vertical="center"/>
    </xf>
    <xf numFmtId="180" fontId="26" fillId="3" borderId="6" xfId="0" applyNumberFormat="1" applyFont="1" applyFill="1" applyBorder="1">
      <alignment vertical="center"/>
    </xf>
    <xf numFmtId="179" fontId="27" fillId="3" borderId="6" xfId="0" applyNumberFormat="1" applyFont="1" applyFill="1" applyBorder="1" applyAlignment="1">
      <alignment horizontal="right" vertical="center"/>
    </xf>
    <xf numFmtId="0" fontId="24" fillId="0" borderId="6" xfId="0" applyFont="1" applyBorder="1" applyAlignment="1">
      <alignment horizontal="left" vertical="center" indent="1"/>
    </xf>
    <xf numFmtId="0" fontId="25" fillId="0" borderId="6" xfId="0" applyFont="1" applyBorder="1" applyAlignment="1">
      <alignment horizontal="left" vertical="center" indent="1"/>
    </xf>
    <xf numFmtId="180" fontId="26" fillId="0" borderId="6" xfId="0" applyNumberFormat="1" applyFont="1" applyBorder="1" applyAlignment="1">
      <alignment horizontal="left" vertical="center" indent="1"/>
    </xf>
    <xf numFmtId="179" fontId="27" fillId="0" borderId="6" xfId="0" applyNumberFormat="1" applyFont="1" applyBorder="1" applyAlignment="1">
      <alignment horizontal="right" vertical="center"/>
    </xf>
    <xf numFmtId="0" fontId="24" fillId="6" borderId="6" xfId="0" applyFont="1" applyFill="1" applyBorder="1">
      <alignment vertical="center"/>
    </xf>
    <xf numFmtId="0" fontId="25" fillId="8" borderId="6" xfId="0" applyFont="1" applyFill="1" applyBorder="1">
      <alignment vertical="center"/>
    </xf>
    <xf numFmtId="180" fontId="26" fillId="8" borderId="6" xfId="0" applyNumberFormat="1" applyFont="1" applyFill="1" applyBorder="1">
      <alignment vertical="center"/>
    </xf>
    <xf numFmtId="179" fontId="27" fillId="8" borderId="6" xfId="0" applyNumberFormat="1" applyFont="1" applyFill="1" applyBorder="1" applyAlignment="1">
      <alignment horizontal="right" vertical="center"/>
    </xf>
    <xf numFmtId="0" fontId="25" fillId="6" borderId="6" xfId="0" applyFont="1" applyFill="1" applyBorder="1">
      <alignment vertical="center"/>
    </xf>
    <xf numFmtId="180" fontId="26" fillId="6" borderId="6" xfId="0" applyNumberFormat="1" applyFont="1" applyFill="1" applyBorder="1">
      <alignment vertical="center"/>
    </xf>
    <xf numFmtId="179" fontId="27" fillId="6" borderId="6" xfId="0" applyNumberFormat="1" applyFont="1" applyFill="1" applyBorder="1" applyAlignment="1">
      <alignment horizontal="right" vertical="center"/>
    </xf>
    <xf numFmtId="0" fontId="24" fillId="3" borderId="7" xfId="0" applyFont="1" applyFill="1" applyBorder="1">
      <alignment vertical="center"/>
    </xf>
    <xf numFmtId="0" fontId="25" fillId="3" borderId="7" xfId="0" applyFont="1" applyFill="1" applyBorder="1">
      <alignment vertical="center"/>
    </xf>
    <xf numFmtId="180" fontId="26" fillId="3" borderId="7" xfId="0" applyNumberFormat="1" applyFont="1" applyFill="1" applyBorder="1">
      <alignment vertical="center"/>
    </xf>
    <xf numFmtId="179" fontId="27" fillId="3" borderId="7" xfId="0" applyNumberFormat="1" applyFont="1" applyFill="1" applyBorder="1" applyAlignment="1">
      <alignment horizontal="right" vertical="center"/>
    </xf>
    <xf numFmtId="41" fontId="20" fillId="0" borderId="0" xfId="1" applyFont="1" applyProtection="1">
      <alignment vertical="center"/>
    </xf>
    <xf numFmtId="0" fontId="24" fillId="0" borderId="6" xfId="0" applyFont="1" applyBorder="1">
      <alignment vertical="center"/>
    </xf>
    <xf numFmtId="0" fontId="25" fillId="0" borderId="6" xfId="0" applyFont="1" applyBorder="1">
      <alignment vertical="center"/>
    </xf>
    <xf numFmtId="180" fontId="26" fillId="0" borderId="6" xfId="0" applyNumberFormat="1" applyFont="1" applyBorder="1">
      <alignment vertical="center"/>
    </xf>
    <xf numFmtId="180" fontId="28" fillId="0" borderId="6" xfId="0" applyNumberFormat="1" applyFont="1" applyBorder="1" applyAlignment="1">
      <alignment horizontal="left" vertical="center" indent="1"/>
    </xf>
    <xf numFmtId="0" fontId="30" fillId="4" borderId="1" xfId="0" applyFont="1" applyFill="1" applyBorder="1">
      <alignment vertical="center"/>
    </xf>
    <xf numFmtId="0" fontId="31" fillId="4" borderId="1" xfId="0" applyFont="1" applyFill="1" applyBorder="1">
      <alignment vertical="center"/>
    </xf>
    <xf numFmtId="180" fontId="32" fillId="9" borderId="1" xfId="0" applyNumberFormat="1" applyFont="1" applyFill="1" applyBorder="1">
      <alignment vertical="center"/>
    </xf>
    <xf numFmtId="179" fontId="33" fillId="9" borderId="1" xfId="0" applyNumberFormat="1" applyFont="1" applyFill="1" applyBorder="1" applyAlignment="1">
      <alignment horizontal="right" vertical="center"/>
    </xf>
    <xf numFmtId="0" fontId="24" fillId="0" borderId="7" xfId="0" applyFont="1" applyBorder="1" applyAlignment="1">
      <alignment horizontal="left" vertical="center" indent="1"/>
    </xf>
    <xf numFmtId="180" fontId="28" fillId="0" borderId="7" xfId="0" applyNumberFormat="1" applyFont="1" applyBorder="1" applyAlignment="1">
      <alignment horizontal="left" vertical="center" indent="1"/>
    </xf>
    <xf numFmtId="0" fontId="19" fillId="6" borderId="1" xfId="0" applyFont="1" applyFill="1" applyBorder="1">
      <alignment vertical="center"/>
    </xf>
    <xf numFmtId="0" fontId="34" fillId="6" borderId="1" xfId="0" applyFont="1" applyFill="1" applyBorder="1">
      <alignment vertical="center"/>
    </xf>
    <xf numFmtId="179" fontId="35" fillId="8" borderId="1" xfId="0" applyNumberFormat="1" applyFont="1" applyFill="1" applyBorder="1" applyAlignment="1">
      <alignment horizontal="right" vertical="center"/>
    </xf>
    <xf numFmtId="41" fontId="21" fillId="0" borderId="0" xfId="1" applyFont="1">
      <alignment vertical="center"/>
    </xf>
    <xf numFmtId="0" fontId="21" fillId="0" borderId="0" xfId="0" applyFont="1">
      <alignment vertical="center"/>
    </xf>
    <xf numFmtId="0" fontId="0" fillId="0" borderId="0" xfId="0" applyFont="1" applyAlignment="1">
      <alignment horizontal="left" vertical="center"/>
    </xf>
    <xf numFmtId="0" fontId="19" fillId="7" borderId="8" xfId="0" applyFont="1" applyFill="1" applyBorder="1" applyAlignment="1">
      <alignment horizontal="center" vertical="center"/>
    </xf>
    <xf numFmtId="0" fontId="19" fillId="7" borderId="6" xfId="0" applyFont="1" applyFill="1" applyBorder="1" applyAlignment="1">
      <alignment horizontal="center" vertical="center"/>
    </xf>
    <xf numFmtId="14" fontId="23" fillId="7" borderId="6" xfId="0" applyNumberFormat="1" applyFont="1" applyFill="1" applyBorder="1" applyAlignment="1">
      <alignment horizontal="center" vertical="center"/>
    </xf>
    <xf numFmtId="0" fontId="24" fillId="6" borderId="1" xfId="0" applyFont="1" applyFill="1" applyBorder="1">
      <alignment vertical="center"/>
    </xf>
    <xf numFmtId="0" fontId="25" fillId="6" borderId="1" xfId="0" applyFont="1" applyFill="1" applyBorder="1">
      <alignment vertical="center"/>
    </xf>
    <xf numFmtId="0" fontId="26" fillId="6" borderId="1" xfId="0" applyFont="1" applyFill="1" applyBorder="1">
      <alignment vertical="center"/>
    </xf>
    <xf numFmtId="26" fontId="27" fillId="6" borderId="2" xfId="0" applyNumberFormat="1" applyFont="1" applyFill="1" applyBorder="1" applyAlignment="1">
      <alignment horizontal="right" vertical="center"/>
    </xf>
    <xf numFmtId="40" fontId="0" fillId="0" borderId="0" xfId="0" applyNumberFormat="1" applyFont="1">
      <alignment vertical="center"/>
    </xf>
    <xf numFmtId="0" fontId="24" fillId="10" borderId="1" xfId="0" applyFont="1" applyFill="1" applyBorder="1">
      <alignment vertical="center"/>
    </xf>
    <xf numFmtId="0" fontId="25" fillId="10" borderId="1" xfId="0" applyFont="1" applyFill="1" applyBorder="1">
      <alignment vertical="center"/>
    </xf>
    <xf numFmtId="180" fontId="26" fillId="10" borderId="1" xfId="0" applyNumberFormat="1" applyFont="1" applyFill="1" applyBorder="1">
      <alignment vertical="center"/>
    </xf>
    <xf numFmtId="26" fontId="27" fillId="10" borderId="2" xfId="0" applyNumberFormat="1" applyFont="1" applyFill="1" applyBorder="1" applyAlignment="1">
      <alignment horizontal="right" vertical="center"/>
    </xf>
    <xf numFmtId="0" fontId="24" fillId="3" borderId="1" xfId="0" applyFont="1" applyFill="1" applyBorder="1">
      <alignment vertical="center"/>
    </xf>
    <xf numFmtId="0" fontId="25" fillId="3" borderId="1" xfId="0" applyFont="1" applyFill="1" applyBorder="1">
      <alignment vertical="center"/>
    </xf>
    <xf numFmtId="180" fontId="26" fillId="3" borderId="1" xfId="0" applyNumberFormat="1" applyFont="1" applyFill="1" applyBorder="1">
      <alignment vertical="center"/>
    </xf>
    <xf numFmtId="26" fontId="27" fillId="3" borderId="2" xfId="0" applyNumberFormat="1" applyFont="1" applyFill="1" applyBorder="1" applyAlignment="1">
      <alignment horizontal="right" vertical="center"/>
    </xf>
    <xf numFmtId="0" fontId="24" fillId="0" borderId="5" xfId="0" applyFont="1" applyBorder="1" applyAlignment="1">
      <alignment horizontal="left" vertical="center" indent="1"/>
    </xf>
    <xf numFmtId="0" fontId="25" fillId="0" borderId="5" xfId="0" applyFont="1" applyBorder="1" applyAlignment="1">
      <alignment horizontal="left" vertical="center" indent="1"/>
    </xf>
    <xf numFmtId="180" fontId="26" fillId="0" borderId="5" xfId="0" applyNumberFormat="1" applyFont="1" applyBorder="1" applyAlignment="1">
      <alignment horizontal="left" vertical="center" indent="1"/>
    </xf>
    <xf numFmtId="26" fontId="27" fillId="0" borderId="5" xfId="0" applyNumberFormat="1" applyFont="1" applyBorder="1" applyAlignment="1">
      <alignment horizontal="right" vertical="center"/>
    </xf>
    <xf numFmtId="26" fontId="27" fillId="0" borderId="9" xfId="0" applyNumberFormat="1" applyFont="1" applyBorder="1" applyAlignment="1">
      <alignment horizontal="right" vertical="center"/>
    </xf>
    <xf numFmtId="26" fontId="27" fillId="0" borderId="6" xfId="0" applyNumberFormat="1" applyFont="1" applyBorder="1" applyAlignment="1">
      <alignment horizontal="right" vertical="center"/>
    </xf>
    <xf numFmtId="26" fontId="27" fillId="0" borderId="10" xfId="0" applyNumberFormat="1" applyFont="1" applyBorder="1" applyAlignment="1">
      <alignment horizontal="right" vertical="center"/>
    </xf>
    <xf numFmtId="0" fontId="26" fillId="0" borderId="6" xfId="0" applyFont="1" applyBorder="1" applyAlignment="1">
      <alignment horizontal="left" vertical="center" indent="1"/>
    </xf>
    <xf numFmtId="0" fontId="24" fillId="11" borderId="6" xfId="0" applyFont="1" applyFill="1" applyBorder="1" applyAlignment="1">
      <alignment horizontal="left" vertical="center" indent="1"/>
    </xf>
    <xf numFmtId="0" fontId="25" fillId="11" borderId="6" xfId="0" applyFont="1" applyFill="1" applyBorder="1" applyAlignment="1">
      <alignment horizontal="left" vertical="center" indent="1"/>
    </xf>
    <xf numFmtId="0" fontId="26" fillId="11" borderId="6" xfId="0" applyFont="1" applyFill="1" applyBorder="1" applyAlignment="1">
      <alignment horizontal="left" vertical="center" indent="1"/>
    </xf>
    <xf numFmtId="180" fontId="26" fillId="11" borderId="6" xfId="0" applyNumberFormat="1" applyFont="1" applyFill="1" applyBorder="1" applyAlignment="1">
      <alignment horizontal="left" vertical="center" indent="1"/>
    </xf>
    <xf numFmtId="26" fontId="27" fillId="11" borderId="6" xfId="0" applyNumberFormat="1" applyFont="1" applyFill="1" applyBorder="1" applyAlignment="1">
      <alignment horizontal="right" vertical="center"/>
    </xf>
    <xf numFmtId="26" fontId="27" fillId="11" borderId="10" xfId="0" applyNumberFormat="1" applyFont="1" applyFill="1" applyBorder="1" applyAlignment="1">
      <alignment horizontal="right" vertical="center"/>
    </xf>
    <xf numFmtId="0" fontId="25" fillId="12" borderId="1" xfId="0" applyFont="1" applyFill="1" applyBorder="1">
      <alignment vertical="center"/>
    </xf>
    <xf numFmtId="180" fontId="26" fillId="12" borderId="1" xfId="0" applyNumberFormat="1" applyFont="1" applyFill="1" applyBorder="1">
      <alignment vertical="center"/>
    </xf>
    <xf numFmtId="26" fontId="27" fillId="12" borderId="2" xfId="0" applyNumberFormat="1" applyFont="1" applyFill="1" applyBorder="1" applyAlignment="1">
      <alignment horizontal="right" vertical="center"/>
    </xf>
    <xf numFmtId="0" fontId="24" fillId="3" borderId="5" xfId="0" applyFont="1" applyFill="1" applyBorder="1">
      <alignment vertical="center"/>
    </xf>
    <xf numFmtId="0" fontId="25" fillId="12" borderId="5" xfId="0" applyFont="1" applyFill="1" applyBorder="1">
      <alignment vertical="center"/>
    </xf>
    <xf numFmtId="180" fontId="26" fillId="12" borderId="5" xfId="0" applyNumberFormat="1" applyFont="1" applyFill="1" applyBorder="1">
      <alignment vertical="center"/>
    </xf>
    <xf numFmtId="26" fontId="27" fillId="12" borderId="5" xfId="0" applyNumberFormat="1" applyFont="1" applyFill="1" applyBorder="1" applyAlignment="1">
      <alignment horizontal="right" vertical="center"/>
    </xf>
    <xf numFmtId="26" fontId="27" fillId="12" borderId="9" xfId="0" applyNumberFormat="1" applyFont="1" applyFill="1" applyBorder="1" applyAlignment="1">
      <alignment horizontal="right" vertical="center"/>
    </xf>
    <xf numFmtId="0" fontId="19" fillId="7" borderId="11" xfId="0" applyFont="1" applyFill="1" applyBorder="1" applyAlignment="1">
      <alignment horizontal="center" vertical="center"/>
    </xf>
    <xf numFmtId="14" fontId="19" fillId="7" borderId="6" xfId="0" applyNumberFormat="1" applyFont="1" applyFill="1" applyBorder="1" applyAlignment="1">
      <alignment horizontal="center" vertical="center"/>
    </xf>
    <xf numFmtId="0" fontId="20" fillId="6" borderId="1" xfId="0" applyFont="1" applyFill="1" applyBorder="1">
      <alignment vertical="center"/>
    </xf>
    <xf numFmtId="0" fontId="36" fillId="6" borderId="1" xfId="0" applyFont="1" applyFill="1" applyBorder="1">
      <alignment vertical="center"/>
    </xf>
    <xf numFmtId="26" fontId="20" fillId="6" borderId="1" xfId="0" applyNumberFormat="1" applyFont="1" applyFill="1" applyBorder="1" applyAlignment="1">
      <alignment horizontal="right" vertical="center"/>
    </xf>
    <xf numFmtId="0" fontId="20" fillId="0" borderId="6" xfId="0" applyFont="1" applyBorder="1" applyAlignment="1">
      <alignment horizontal="left" vertical="center" indent="1"/>
    </xf>
    <xf numFmtId="0" fontId="36" fillId="0" borderId="6" xfId="0" applyFont="1" applyBorder="1" applyAlignment="1">
      <alignment horizontal="left" vertical="center" indent="1"/>
    </xf>
    <xf numFmtId="26" fontId="20" fillId="0" borderId="6" xfId="0" applyNumberFormat="1" applyFont="1" applyBorder="1" applyAlignment="1">
      <alignment horizontal="right" vertical="center"/>
    </xf>
    <xf numFmtId="0" fontId="20" fillId="3" borderId="6" xfId="0" applyFont="1" applyFill="1" applyBorder="1" applyAlignment="1">
      <alignment horizontal="left" vertical="center" indent="1"/>
    </xf>
    <xf numFmtId="0" fontId="36" fillId="3" borderId="6" xfId="0" applyFont="1" applyFill="1" applyBorder="1" applyAlignment="1">
      <alignment horizontal="left" vertical="center" indent="1"/>
    </xf>
    <xf numFmtId="26" fontId="20" fillId="3" borderId="6" xfId="0" applyNumberFormat="1" applyFont="1" applyFill="1" applyBorder="1" applyAlignment="1">
      <alignment horizontal="right" vertical="center"/>
    </xf>
    <xf numFmtId="26" fontId="21" fillId="0" borderId="0" xfId="0" applyNumberFormat="1" applyFont="1">
      <alignment vertical="center"/>
    </xf>
    <xf numFmtId="182" fontId="27" fillId="0" borderId="0" xfId="0" applyNumberFormat="1" applyFont="1" applyAlignment="1">
      <alignment horizontal="right" vertical="center"/>
    </xf>
    <xf numFmtId="26" fontId="27" fillId="0" borderId="6" xfId="6" applyNumberFormat="1" applyFont="1" applyBorder="1" applyAlignment="1">
      <alignment vertical="center"/>
    </xf>
    <xf numFmtId="0" fontId="22" fillId="3" borderId="7" xfId="0" applyFont="1" applyFill="1" applyBorder="1" applyAlignment="1">
      <alignment horizontal="left" vertical="center"/>
    </xf>
    <xf numFmtId="26" fontId="27" fillId="3" borderId="7" xfId="6" applyNumberFormat="1" applyFont="1" applyFill="1" applyBorder="1" applyAlignment="1">
      <alignment vertical="center"/>
    </xf>
    <xf numFmtId="179" fontId="0" fillId="0" borderId="0" xfId="0" applyNumberFormat="1" applyFont="1">
      <alignment vertical="center"/>
    </xf>
    <xf numFmtId="179" fontId="14" fillId="0" borderId="0" xfId="0" applyNumberFormat="1" applyFont="1">
      <alignment vertical="center"/>
    </xf>
    <xf numFmtId="0" fontId="0" fillId="13" borderId="0" xfId="0" applyFont="1" applyFill="1">
      <alignment vertical="center"/>
    </xf>
    <xf numFmtId="179" fontId="14" fillId="13" borderId="0" xfId="0" applyNumberFormat="1" applyFont="1" applyFill="1">
      <alignment vertical="center"/>
    </xf>
    <xf numFmtId="179" fontId="0" fillId="13" borderId="0" xfId="0" applyNumberFormat="1" applyFont="1" applyFill="1">
      <alignment vertical="center"/>
    </xf>
    <xf numFmtId="0" fontId="0" fillId="0" borderId="0" xfId="0" applyFont="1" applyAlignment="1">
      <alignment horizontal="left" vertical="center" indent="2"/>
    </xf>
    <xf numFmtId="0" fontId="0" fillId="0" borderId="0" xfId="0" applyFont="1" applyAlignment="1">
      <alignment horizontal="left" vertical="center" indent="1"/>
    </xf>
    <xf numFmtId="0" fontId="14" fillId="13" borderId="0" xfId="0" applyFont="1" applyFill="1" applyAlignment="1">
      <alignment horizontal="center" vertical="center"/>
    </xf>
    <xf numFmtId="0" fontId="14" fillId="0" borderId="0" xfId="0" applyFont="1" applyAlignment="1">
      <alignment horizontal="left" vertical="center" indent="1"/>
    </xf>
    <xf numFmtId="0" fontId="0" fillId="13" borderId="0" xfId="0" applyFont="1" applyFill="1" applyAlignment="1">
      <alignment horizontal="left" vertical="center"/>
    </xf>
    <xf numFmtId="0" fontId="38" fillId="5" borderId="0" xfId="0" applyFont="1" applyFill="1">
      <alignment vertical="center"/>
    </xf>
    <xf numFmtId="0" fontId="20" fillId="5" borderId="0" xfId="0" applyFont="1" applyFill="1">
      <alignment vertical="center"/>
    </xf>
    <xf numFmtId="14" fontId="40" fillId="6" borderId="1" xfId="0" applyNumberFormat="1" applyFont="1" applyFill="1" applyBorder="1" applyAlignment="1">
      <alignment horizontal="center" vertical="center"/>
    </xf>
    <xf numFmtId="0" fontId="23" fillId="14" borderId="2" xfId="0" applyFont="1" applyFill="1" applyBorder="1">
      <alignment vertical="center"/>
    </xf>
    <xf numFmtId="0" fontId="38" fillId="14" borderId="4" xfId="0" applyFont="1" applyFill="1" applyBorder="1">
      <alignment vertical="center"/>
    </xf>
    <xf numFmtId="0" fontId="23" fillId="7" borderId="1" xfId="0" applyFont="1" applyFill="1" applyBorder="1" applyAlignment="1">
      <alignment horizontal="center" vertical="center"/>
    </xf>
    <xf numFmtId="0" fontId="20" fillId="15" borderId="1" xfId="0" applyFont="1" applyFill="1" applyBorder="1">
      <alignment vertical="center"/>
    </xf>
    <xf numFmtId="184" fontId="20" fillId="0" borderId="1" xfId="0" applyNumberFormat="1" applyFont="1" applyBorder="1" applyAlignment="1">
      <alignment horizontal="left" vertical="center"/>
    </xf>
    <xf numFmtId="184" fontId="20" fillId="0" borderId="1" xfId="0" applyNumberFormat="1" applyFont="1" applyBorder="1" applyAlignment="1">
      <alignment horizontal="left" vertical="center" wrapText="1"/>
    </xf>
    <xf numFmtId="184" fontId="20" fillId="11" borderId="1" xfId="0" applyNumberFormat="1" applyFont="1" applyFill="1" applyBorder="1" applyAlignment="1">
      <alignment horizontal="left" vertical="center"/>
    </xf>
    <xf numFmtId="14" fontId="20" fillId="0" borderId="1" xfId="0" applyNumberFormat="1" applyFont="1" applyBorder="1" applyAlignment="1">
      <alignment horizontal="left" vertical="center" wrapText="1"/>
    </xf>
    <xf numFmtId="14" fontId="20" fillId="0" borderId="1" xfId="0" applyNumberFormat="1" applyFont="1" applyBorder="1" applyAlignment="1">
      <alignment horizontal="left" vertical="center"/>
    </xf>
    <xf numFmtId="14" fontId="20" fillId="11" borderId="1" xfId="0" applyNumberFormat="1" applyFont="1" applyFill="1" applyBorder="1" applyAlignment="1">
      <alignment horizontal="left" vertical="center"/>
    </xf>
    <xf numFmtId="185" fontId="20" fillId="0" borderId="1" xfId="0" applyNumberFormat="1" applyFont="1" applyBorder="1" applyAlignment="1">
      <alignment horizontal="left" vertical="center" wrapText="1"/>
    </xf>
    <xf numFmtId="186" fontId="20" fillId="0" borderId="1" xfId="0" applyNumberFormat="1" applyFont="1" applyBorder="1" applyAlignment="1">
      <alignment horizontal="left" vertical="center"/>
    </xf>
    <xf numFmtId="186" fontId="20" fillId="11" borderId="1" xfId="0" applyNumberFormat="1" applyFont="1" applyFill="1" applyBorder="1" applyAlignment="1">
      <alignment horizontal="left" vertical="center"/>
    </xf>
    <xf numFmtId="184" fontId="20" fillId="0" borderId="1" xfId="0" quotePrefix="1" applyNumberFormat="1" applyFont="1" applyBorder="1" applyAlignment="1">
      <alignment horizontal="left" vertical="center"/>
    </xf>
    <xf numFmtId="187" fontId="20" fillId="0" borderId="1" xfId="0" applyNumberFormat="1" applyFont="1" applyBorder="1" applyAlignment="1">
      <alignment horizontal="left" vertical="center"/>
    </xf>
    <xf numFmtId="188" fontId="20" fillId="0" borderId="1" xfId="0" applyNumberFormat="1" applyFont="1" applyBorder="1" applyAlignment="1">
      <alignment horizontal="left" vertical="center" wrapText="1"/>
    </xf>
    <xf numFmtId="189" fontId="41" fillId="0" borderId="1" xfId="0" applyNumberFormat="1" applyFont="1" applyBorder="1" applyAlignment="1">
      <alignment horizontal="left" vertical="center" wrapText="1"/>
    </xf>
    <xf numFmtId="186" fontId="20" fillId="11" borderId="1" xfId="0" applyNumberFormat="1" applyFont="1" applyFill="1" applyBorder="1" applyAlignment="1">
      <alignment horizontal="left" vertical="center" wrapText="1"/>
    </xf>
    <xf numFmtId="190" fontId="20" fillId="0" borderId="1" xfId="0" applyNumberFormat="1" applyFont="1" applyBorder="1" applyAlignment="1">
      <alignment horizontal="left" vertical="center" wrapText="1"/>
    </xf>
    <xf numFmtId="186" fontId="20" fillId="0" borderId="1" xfId="0" applyNumberFormat="1" applyFont="1" applyBorder="1" applyAlignment="1">
      <alignment horizontal="left" vertical="center" wrapText="1"/>
    </xf>
    <xf numFmtId="184" fontId="20" fillId="11" borderId="1" xfId="0" applyNumberFormat="1" applyFont="1" applyFill="1" applyBorder="1" applyAlignment="1">
      <alignment horizontal="left" vertical="center" wrapText="1"/>
    </xf>
    <xf numFmtId="0" fontId="20" fillId="11" borderId="0" xfId="0" applyFont="1" applyFill="1" applyAlignment="1">
      <alignment horizontal="justify" vertical="center"/>
    </xf>
    <xf numFmtId="184" fontId="20" fillId="11" borderId="1" xfId="0" quotePrefix="1" applyNumberFormat="1" applyFont="1" applyFill="1" applyBorder="1" applyAlignment="1">
      <alignment horizontal="left" vertical="center"/>
    </xf>
    <xf numFmtId="184" fontId="20" fillId="11" borderId="1" xfId="0" quotePrefix="1" applyNumberFormat="1" applyFont="1" applyFill="1" applyBorder="1" applyAlignment="1">
      <alignment horizontal="left" vertical="center" wrapText="1"/>
    </xf>
    <xf numFmtId="184" fontId="20" fillId="0" borderId="1" xfId="0" quotePrefix="1" applyNumberFormat="1" applyFont="1" applyBorder="1" applyAlignment="1">
      <alignment horizontal="left" vertical="center" wrapText="1"/>
    </xf>
    <xf numFmtId="184" fontId="42" fillId="0" borderId="1" xfId="7" applyNumberFormat="1" applyFont="1" applyFill="1" applyBorder="1" applyAlignment="1">
      <alignment horizontal="left" vertical="center" wrapText="1"/>
    </xf>
    <xf numFmtId="184" fontId="42" fillId="0" borderId="1" xfId="7" applyNumberFormat="1" applyFont="1" applyFill="1" applyBorder="1" applyAlignment="1">
      <alignment horizontal="left" vertical="center"/>
    </xf>
    <xf numFmtId="184" fontId="42" fillId="0" borderId="1" xfId="7" quotePrefix="1" applyNumberFormat="1" applyFont="1" applyFill="1" applyBorder="1" applyAlignment="1">
      <alignment horizontal="left" vertical="center"/>
    </xf>
    <xf numFmtId="0" fontId="20" fillId="0" borderId="1" xfId="0" applyFont="1" applyBorder="1" applyAlignment="1">
      <alignment horizontal="left" vertical="center"/>
    </xf>
    <xf numFmtId="0" fontId="20" fillId="11" borderId="1" xfId="0" applyFont="1" applyFill="1" applyBorder="1" applyAlignment="1">
      <alignment horizontal="left" vertical="center"/>
    </xf>
    <xf numFmtId="0" fontId="20" fillId="11" borderId="1" xfId="0" quotePrefix="1" applyFont="1" applyFill="1" applyBorder="1" applyAlignment="1">
      <alignment horizontal="left" vertical="center"/>
    </xf>
    <xf numFmtId="191" fontId="20" fillId="6" borderId="1" xfId="0" applyNumberFormat="1" applyFont="1" applyFill="1" applyBorder="1" applyAlignment="1">
      <alignment horizontal="left" vertical="center"/>
    </xf>
    <xf numFmtId="0" fontId="23" fillId="7" borderId="2" xfId="0" applyFont="1" applyFill="1" applyBorder="1">
      <alignment vertical="center"/>
    </xf>
    <xf numFmtId="0" fontId="23" fillId="7" borderId="4" xfId="0" applyFont="1" applyFill="1" applyBorder="1">
      <alignment vertical="center"/>
    </xf>
    <xf numFmtId="0" fontId="20" fillId="0" borderId="2" xfId="0" applyFont="1" applyBorder="1">
      <alignment vertical="center"/>
    </xf>
    <xf numFmtId="0" fontId="20" fillId="0" borderId="4" xfId="0" applyFont="1" applyBorder="1">
      <alignment vertical="center"/>
    </xf>
    <xf numFmtId="0" fontId="20" fillId="0" borderId="1" xfId="0" applyFont="1" applyBorder="1" applyAlignment="1">
      <alignment horizontal="center" vertical="center"/>
    </xf>
    <xf numFmtId="183" fontId="20" fillId="0" borderId="1" xfId="6" applyFont="1" applyBorder="1" applyAlignment="1">
      <alignment vertical="center"/>
    </xf>
    <xf numFmtId="10" fontId="20" fillId="0" borderId="1" xfId="2" applyNumberFormat="1" applyFont="1" applyBorder="1" applyAlignment="1">
      <alignment vertical="center"/>
    </xf>
    <xf numFmtId="10" fontId="20" fillId="0" borderId="1" xfId="2" applyNumberFormat="1" applyFont="1" applyBorder="1" applyAlignment="1">
      <alignment horizontal="right" vertical="center"/>
    </xf>
    <xf numFmtId="10" fontId="20" fillId="0" borderId="0" xfId="2" applyNumberFormat="1" applyFont="1" applyBorder="1" applyAlignment="1">
      <alignment vertical="center"/>
    </xf>
    <xf numFmtId="0" fontId="20" fillId="0" borderId="5" xfId="0" applyFont="1" applyBorder="1" applyAlignment="1">
      <alignment horizontal="left" vertical="center"/>
    </xf>
    <xf numFmtId="10" fontId="20" fillId="0" borderId="5" xfId="2" applyNumberFormat="1" applyFont="1" applyBorder="1" applyAlignment="1">
      <alignment horizontal="right" vertical="center"/>
    </xf>
    <xf numFmtId="0" fontId="20" fillId="0" borderId="7" xfId="0" applyFont="1" applyBorder="1" applyAlignment="1">
      <alignment horizontal="left" vertical="center"/>
    </xf>
    <xf numFmtId="10" fontId="20" fillId="0" borderId="7" xfId="2" applyNumberFormat="1" applyFont="1" applyBorder="1" applyAlignment="1">
      <alignment horizontal="right" vertical="center"/>
    </xf>
    <xf numFmtId="0" fontId="20" fillId="0" borderId="1" xfId="0" applyFont="1" applyBorder="1" applyAlignment="1">
      <alignment horizontal="left" vertical="center" wrapText="1"/>
    </xf>
    <xf numFmtId="10" fontId="20" fillId="0" borderId="6" xfId="2" applyNumberFormat="1" applyFont="1" applyBorder="1" applyAlignment="1">
      <alignment horizontal="right" vertical="center"/>
    </xf>
    <xf numFmtId="0" fontId="20" fillId="0" borderId="5" xfId="0" applyFont="1" applyBorder="1" applyAlignment="1">
      <alignment horizontal="left"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6" xfId="0" applyFont="1" applyBorder="1" applyAlignment="1">
      <alignment horizontal="left" vertical="center"/>
    </xf>
    <xf numFmtId="0" fontId="41" fillId="6" borderId="2" xfId="0" applyFont="1" applyFill="1" applyBorder="1">
      <alignment vertical="center"/>
    </xf>
    <xf numFmtId="0" fontId="41" fillId="6" borderId="4" xfId="0" applyFont="1" applyFill="1" applyBorder="1">
      <alignment vertical="center"/>
    </xf>
    <xf numFmtId="0" fontId="41" fillId="6" borderId="1" xfId="0" applyFont="1" applyFill="1" applyBorder="1" applyAlignment="1">
      <alignment horizontal="center" vertical="center"/>
    </xf>
    <xf numFmtId="183" fontId="41" fillId="6" borderId="1" xfId="6" applyFont="1" applyFill="1" applyBorder="1" applyAlignment="1">
      <alignment vertical="center"/>
    </xf>
    <xf numFmtId="10" fontId="41" fillId="6" borderId="1" xfId="2" applyNumberFormat="1" applyFont="1" applyFill="1" applyBorder="1" applyAlignment="1">
      <alignment vertical="center"/>
    </xf>
    <xf numFmtId="0" fontId="41" fillId="11" borderId="2" xfId="0" applyFont="1" applyFill="1" applyBorder="1">
      <alignment vertical="center"/>
    </xf>
    <xf numFmtId="0" fontId="41" fillId="11" borderId="3" xfId="0" applyFont="1" applyFill="1" applyBorder="1">
      <alignment vertical="center"/>
    </xf>
    <xf numFmtId="0" fontId="41" fillId="11" borderId="12" xfId="0" applyFont="1" applyFill="1" applyBorder="1" applyAlignment="1">
      <alignment horizontal="center" vertical="center"/>
    </xf>
    <xf numFmtId="183" fontId="41" fillId="11" borderId="0" xfId="6" applyFont="1" applyFill="1" applyBorder="1" applyAlignment="1">
      <alignment vertical="center"/>
    </xf>
    <xf numFmtId="10" fontId="41" fillId="11" borderId="0" xfId="2" applyNumberFormat="1" applyFont="1" applyFill="1" applyBorder="1" applyAlignment="1">
      <alignment vertical="center"/>
    </xf>
    <xf numFmtId="0" fontId="20" fillId="11" borderId="0" xfId="0" applyFont="1" applyFill="1">
      <alignment vertical="center"/>
    </xf>
    <xf numFmtId="0" fontId="23" fillId="7" borderId="2" xfId="0" applyFont="1" applyFill="1" applyBorder="1" applyAlignment="1">
      <alignment horizontal="center" vertical="center"/>
    </xf>
    <xf numFmtId="0" fontId="23" fillId="7" borderId="3" xfId="0" applyFont="1" applyFill="1" applyBorder="1" applyAlignment="1">
      <alignment horizontal="center" vertical="center"/>
    </xf>
    <xf numFmtId="0" fontId="23" fillId="7" borderId="4" xfId="0" applyFont="1" applyFill="1" applyBorder="1" applyAlignment="1">
      <alignment horizontal="center" vertical="center"/>
    </xf>
    <xf numFmtId="0" fontId="41" fillId="11" borderId="1" xfId="0" applyFont="1" applyFill="1" applyBorder="1" applyAlignment="1">
      <alignment horizontal="left" vertical="center"/>
    </xf>
    <xf numFmtId="0" fontId="41" fillId="11" borderId="1" xfId="0" applyFont="1" applyFill="1" applyBorder="1" applyAlignment="1">
      <alignment horizontal="left" vertical="center" wrapText="1"/>
    </xf>
    <xf numFmtId="14" fontId="41" fillId="11" borderId="1" xfId="0" applyNumberFormat="1" applyFont="1" applyFill="1" applyBorder="1" applyAlignment="1">
      <alignment horizontal="center" vertical="center"/>
    </xf>
    <xf numFmtId="0" fontId="41" fillId="11" borderId="2" xfId="0" applyFont="1" applyFill="1" applyBorder="1" applyAlignment="1">
      <alignment horizontal="left" vertical="center" wrapText="1"/>
    </xf>
    <xf numFmtId="0" fontId="41" fillId="11" borderId="3" xfId="0" applyFont="1" applyFill="1" applyBorder="1" applyAlignment="1">
      <alignment horizontal="left" vertical="center"/>
    </xf>
    <xf numFmtId="0" fontId="41" fillId="11" borderId="4" xfId="0" applyFont="1" applyFill="1" applyBorder="1" applyAlignment="1">
      <alignment horizontal="left" vertical="center"/>
    </xf>
    <xf numFmtId="0" fontId="41" fillId="11" borderId="2" xfId="0" applyFont="1" applyFill="1" applyBorder="1" applyAlignment="1">
      <alignment horizontal="left" vertical="center"/>
    </xf>
    <xf numFmtId="0" fontId="41" fillId="11" borderId="3" xfId="0" applyFont="1" applyFill="1" applyBorder="1" applyAlignment="1">
      <alignment horizontal="left" vertical="center" wrapText="1"/>
    </xf>
    <xf numFmtId="0" fontId="41" fillId="11" borderId="4" xfId="0" applyFont="1" applyFill="1" applyBorder="1" applyAlignment="1">
      <alignment horizontal="left" vertical="center" wrapText="1"/>
    </xf>
    <xf numFmtId="0" fontId="41" fillId="0" borderId="1" xfId="0" applyFont="1" applyBorder="1" applyAlignment="1">
      <alignment horizontal="left" vertical="center"/>
    </xf>
    <xf numFmtId="0" fontId="41" fillId="11" borderId="2" xfId="0" applyFont="1" applyFill="1" applyBorder="1" applyAlignment="1">
      <alignment vertical="center" wrapText="1"/>
    </xf>
    <xf numFmtId="0" fontId="41" fillId="11" borderId="3" xfId="0" applyFont="1" applyFill="1" applyBorder="1">
      <alignment vertical="center"/>
    </xf>
    <xf numFmtId="0" fontId="41" fillId="11" borderId="4" xfId="0" applyFont="1" applyFill="1" applyBorder="1">
      <alignmen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center" vertical="center"/>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4" xfId="0" applyFont="1" applyBorder="1" applyAlignment="1">
      <alignment horizontal="left" vertical="center" wrapText="1"/>
    </xf>
    <xf numFmtId="0" fontId="41" fillId="0" borderId="0" xfId="0" applyFont="1" applyAlignment="1">
      <alignment horizontal="left" vertical="center" wrapText="1"/>
    </xf>
    <xf numFmtId="0" fontId="43" fillId="0" borderId="0" xfId="0" applyFont="1">
      <alignment vertical="center"/>
    </xf>
    <xf numFmtId="192" fontId="0" fillId="13" borderId="0" xfId="0" applyNumberFormat="1" applyFont="1" applyFill="1">
      <alignment vertical="center"/>
    </xf>
    <xf numFmtId="0" fontId="44" fillId="0" borderId="0" xfId="0" applyFont="1" applyAlignment="1">
      <alignment vertical="center"/>
    </xf>
    <xf numFmtId="0" fontId="0" fillId="0" borderId="0" xfId="0" applyFont="1" applyAlignment="1">
      <alignment vertical="center"/>
    </xf>
    <xf numFmtId="0" fontId="45" fillId="0" borderId="0" xfId="0" applyFont="1" applyAlignment="1">
      <alignment vertical="top"/>
    </xf>
    <xf numFmtId="0" fontId="46" fillId="0" borderId="0" xfId="0" applyFont="1" applyAlignment="1">
      <alignment vertical="center"/>
    </xf>
    <xf numFmtId="0" fontId="47" fillId="0" borderId="0" xfId="0" applyFont="1" applyAlignment="1">
      <alignment vertical="center"/>
    </xf>
    <xf numFmtId="0" fontId="45" fillId="16" borderId="14" xfId="0" applyFont="1" applyFill="1" applyBorder="1" applyAlignment="1">
      <alignment vertical="center"/>
    </xf>
    <xf numFmtId="0" fontId="45" fillId="16" borderId="15" xfId="0" applyFont="1" applyFill="1" applyBorder="1" applyAlignment="1">
      <alignment vertical="center"/>
    </xf>
    <xf numFmtId="0" fontId="45" fillId="16" borderId="16" xfId="0" applyFont="1" applyFill="1" applyBorder="1" applyAlignment="1">
      <alignment vertical="center"/>
    </xf>
    <xf numFmtId="0" fontId="45" fillId="16" borderId="17" xfId="0" applyFont="1" applyFill="1" applyBorder="1" applyAlignment="1">
      <alignment vertical="center"/>
    </xf>
    <xf numFmtId="0" fontId="45" fillId="16" borderId="18" xfId="0" applyFont="1" applyFill="1" applyBorder="1" applyAlignment="1">
      <alignment vertical="center"/>
    </xf>
    <xf numFmtId="0" fontId="45" fillId="16" borderId="13" xfId="0" applyFont="1" applyFill="1" applyBorder="1" applyAlignment="1">
      <alignment vertical="center"/>
    </xf>
    <xf numFmtId="0" fontId="45" fillId="16" borderId="19" xfId="0" applyFont="1" applyFill="1" applyBorder="1" applyAlignment="1">
      <alignment vertical="center"/>
    </xf>
    <xf numFmtId="0" fontId="45" fillId="0" borderId="20" xfId="0" applyFont="1" applyBorder="1" applyAlignment="1">
      <alignment vertical="center"/>
    </xf>
    <xf numFmtId="3" fontId="45" fillId="0" borderId="21" xfId="0" applyNumberFormat="1" applyFont="1" applyBorder="1" applyAlignment="1">
      <alignment vertical="center"/>
    </xf>
    <xf numFmtId="10" fontId="45" fillId="0" borderId="21" xfId="0" applyNumberFormat="1" applyFont="1" applyBorder="1" applyAlignment="1">
      <alignment vertical="center"/>
    </xf>
    <xf numFmtId="10" fontId="45" fillId="0" borderId="22" xfId="0" applyNumberFormat="1" applyFont="1" applyBorder="1" applyAlignment="1">
      <alignment vertical="center"/>
    </xf>
    <xf numFmtId="179" fontId="0" fillId="17" borderId="0" xfId="0" applyNumberFormat="1" applyFont="1" applyFill="1">
      <alignment vertical="center"/>
    </xf>
    <xf numFmtId="0" fontId="13" fillId="17" borderId="0" xfId="0" applyFont="1" applyFill="1">
      <alignment vertical="center"/>
    </xf>
    <xf numFmtId="26" fontId="13" fillId="17" borderId="0" xfId="0" applyNumberFormat="1" applyFont="1" applyFill="1">
      <alignment vertical="center"/>
    </xf>
    <xf numFmtId="3" fontId="45" fillId="18" borderId="21" xfId="0" applyNumberFormat="1" applyFont="1" applyFill="1" applyBorder="1" applyAlignment="1">
      <alignment vertical="center"/>
    </xf>
    <xf numFmtId="41" fontId="0" fillId="18" borderId="0" xfId="1" applyFont="1" applyFill="1">
      <alignment vertical="center"/>
    </xf>
    <xf numFmtId="199" fontId="0" fillId="18" borderId="0" xfId="1" applyNumberFormat="1" applyFont="1" applyFill="1">
      <alignment vertical="center"/>
    </xf>
    <xf numFmtId="42" fontId="0" fillId="0" borderId="0" xfId="1" applyNumberFormat="1" applyFont="1" applyFill="1">
      <alignment vertical="center"/>
    </xf>
    <xf numFmtId="0" fontId="14" fillId="20" borderId="0" xfId="0" applyFont="1" applyFill="1">
      <alignment vertical="center"/>
    </xf>
    <xf numFmtId="26" fontId="14" fillId="20" borderId="0" xfId="0" applyNumberFormat="1" applyFont="1" applyFill="1">
      <alignment vertical="center"/>
    </xf>
    <xf numFmtId="0" fontId="14" fillId="0" borderId="0" xfId="0" applyFont="1" applyAlignment="1">
      <alignment horizontal="center" vertical="center"/>
    </xf>
    <xf numFmtId="0" fontId="14" fillId="0" borderId="1" xfId="0" applyFont="1" applyBorder="1" applyAlignment="1">
      <alignment horizontal="center" vertical="center"/>
    </xf>
    <xf numFmtId="0" fontId="0" fillId="0" borderId="1" xfId="0" applyFont="1" applyBorder="1">
      <alignment vertical="center"/>
    </xf>
    <xf numFmtId="198" fontId="0" fillId="0" borderId="1" xfId="1" applyNumberFormat="1" applyFont="1" applyBorder="1">
      <alignment vertical="center"/>
    </xf>
    <xf numFmtId="0" fontId="14" fillId="19" borderId="1" xfId="0" applyFont="1" applyFill="1" applyBorder="1">
      <alignment vertical="center"/>
    </xf>
    <xf numFmtId="198" fontId="14" fillId="19" borderId="1" xfId="0" applyNumberFormat="1" applyFont="1" applyFill="1" applyBorder="1">
      <alignment vertical="center"/>
    </xf>
  </cellXfs>
  <cellStyles count="8">
    <cellStyle name="백분율" xfId="2" builtinId="5"/>
    <cellStyle name="쉼표 [0]" xfId="1" builtinId="6"/>
    <cellStyle name="쉼표 [0] 19" xfId="6"/>
    <cellStyle name="표준" xfId="0" builtinId="0"/>
    <cellStyle name="표준 3" xfId="4"/>
    <cellStyle name="표준_투자관리(041231)-확정-수정중" xfId="3"/>
    <cellStyle name="표준_투자실적 양식(0011)" xfId="5"/>
    <cellStyle name="하이퍼링크" xfId="7" builtinId="8"/>
  </cellStyles>
  <dxfs count="26">
    <dxf>
      <fill>
        <patternFill>
          <bgColor rgb="FFFFC000"/>
        </patternFill>
      </fill>
    </dxf>
    <dxf>
      <fill>
        <patternFill>
          <bgColor theme="9" tint="0.79998168889431442"/>
        </patternFill>
      </fill>
    </dxf>
    <dxf>
      <fill>
        <patternFill>
          <bgColor theme="9" tint="0.79998168889431442"/>
        </patternFill>
      </fill>
    </dxf>
    <dxf>
      <fill>
        <patternFill>
          <bgColor rgb="FF00B0F0"/>
        </patternFill>
      </fill>
    </dxf>
    <dxf>
      <fill>
        <patternFill>
          <bgColor rgb="FF00B0F0"/>
        </patternFill>
      </fill>
    </dxf>
    <dxf>
      <fill>
        <patternFill>
          <bgColor rgb="FF00B0F0"/>
        </patternFill>
      </fill>
    </dxf>
    <dxf>
      <font>
        <strike val="0"/>
        <outline val="0"/>
        <shadow val="0"/>
        <u val="none"/>
        <vertAlign val="baseline"/>
        <sz val="9"/>
      </font>
    </dxf>
    <dxf>
      <font>
        <b/>
        <i val="0"/>
        <strike val="0"/>
        <condense val="0"/>
        <extend val="0"/>
        <outline val="0"/>
        <shadow val="0"/>
        <u val="none"/>
        <vertAlign val="baseline"/>
        <sz val="9"/>
        <color theme="0"/>
        <name val="맑은 고딕"/>
        <scheme val="minor"/>
      </font>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9"/>
      </font>
      <alignment horizontal="left" vertical="center" textRotation="0" wrapText="0" indent="0" justifyLastLine="0" shrinkToFit="0" readingOrder="0"/>
    </dxf>
    <dxf>
      <font>
        <strike val="0"/>
        <outline val="0"/>
        <shadow val="0"/>
        <u val="none"/>
        <vertAlign val="baseline"/>
        <sz val="9"/>
        <name val="Arial"/>
        <scheme val="none"/>
      </font>
      <numFmt numFmtId="39" formatCode="\$#,##0.00_);[Red]\(\$#,##0.00\)"/>
    </dxf>
    <dxf>
      <font>
        <strike val="0"/>
        <outline val="0"/>
        <shadow val="0"/>
        <u val="none"/>
        <vertAlign val="baseline"/>
        <sz val="9"/>
        <name val="Arial"/>
        <scheme val="none"/>
      </font>
      <numFmt numFmtId="39" formatCode="\$#,##0.00_);[Red]\(\$#,##0.00\)"/>
      <border outline="0">
        <left style="thin">
          <color indexed="64"/>
        </left>
      </border>
    </dxf>
    <dxf>
      <font>
        <strike val="0"/>
        <outline val="0"/>
        <shadow val="0"/>
        <u val="none"/>
        <vertAlign val="baseline"/>
        <sz val="9"/>
        <color theme="1"/>
        <name val="Microsoft YaHei"/>
        <scheme val="none"/>
      </font>
      <numFmt numFmtId="0" formatCode="General"/>
      <border outline="0">
        <right style="thin">
          <color indexed="64"/>
        </right>
      </border>
    </dxf>
    <dxf>
      <font>
        <strike val="0"/>
        <outline val="0"/>
        <shadow val="0"/>
        <u val="none"/>
        <vertAlign val="baseline"/>
        <sz val="9"/>
      </font>
      <numFmt numFmtId="0" formatCode="General"/>
      <border outline="0">
        <right style="thin">
          <color indexed="64"/>
        </right>
      </border>
    </dxf>
    <dxf>
      <font>
        <strike val="0"/>
        <outline val="0"/>
        <shadow val="0"/>
        <u val="none"/>
        <vertAlign val="baseline"/>
        <sz val="9"/>
      </font>
      <numFmt numFmtId="0" formatCode="General"/>
    </dxf>
    <dxf>
      <font>
        <strike val="0"/>
        <outline val="0"/>
        <shadow val="0"/>
        <u val="none"/>
        <vertAlign val="baseline"/>
        <sz val="9"/>
      </font>
      <numFmt numFmtId="0" formatCode="General"/>
    </dxf>
    <dxf>
      <font>
        <strike val="0"/>
        <outline val="0"/>
        <shadow val="0"/>
        <u val="none"/>
        <vertAlign val="baseline"/>
        <sz val="9"/>
      </font>
    </dxf>
    <dxf>
      <font>
        <b/>
        <i val="0"/>
        <strike val="0"/>
        <condense val="0"/>
        <extend val="0"/>
        <outline val="0"/>
        <shadow val="0"/>
        <u val="none"/>
        <vertAlign val="baseline"/>
        <sz val="9"/>
        <color theme="0"/>
        <name val="맑은 고딕"/>
        <scheme val="minor"/>
      </font>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numFmt numFmtId="39" formatCode="\$#,##0.00_);[Red]\(\$#,##0.0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9"/>
        <color rgb="FF000000"/>
        <name val="Arial"/>
        <scheme val="none"/>
      </font>
      <numFmt numFmtId="39" formatCode="\$#,##0.00_);[Red]\(\$#,##0.0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9"/>
        <color rgb="FF000000"/>
        <name val="Arial"/>
        <scheme val="none"/>
      </font>
      <numFmt numFmtId="39" formatCode="\$#,##0.00_);[Red]\(\$#,##0.00\)"/>
      <alignment horizontal="righ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Microsoft YaHei"/>
        <scheme val="none"/>
      </font>
      <numFmt numFmtId="0" formatCode="General"/>
      <alignment horizontal="left" vertical="center" textRotation="0" wrapText="0" indent="1"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rgb="FF000000"/>
        <name val="맑은 고딕"/>
        <scheme val="none"/>
      </font>
      <numFmt numFmtId="0" formatCode="General"/>
      <alignment horizontal="left" vertical="center" textRotation="0" wrapText="0" indent="1"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theme="1"/>
        <name val="맑은 고딕"/>
        <scheme val="minor"/>
      </font>
      <numFmt numFmtId="0" formatCode="General"/>
      <alignment horizontal="left" vertical="center" textRotation="0" wrapText="0" indent="1"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theme="1"/>
        <name val="맑은 고딕"/>
        <scheme val="minor"/>
      </font>
      <numFmt numFmtId="0" formatCode="General"/>
      <alignment horizontal="left" vertical="center" textRotation="0" wrapText="0" indent="1" justifyLastLine="0" shrinkToFit="0" readingOrder="0"/>
      <border diagonalUp="0" diagonalDown="0" outline="0">
        <left style="thin">
          <color indexed="64"/>
        </left>
        <right style="thin">
          <color indexed="64"/>
        </right>
        <top/>
        <bottom style="thin">
          <color indexed="64"/>
        </bottom>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17</xdr:col>
      <xdr:colOff>533400</xdr:colOff>
      <xdr:row>31</xdr:row>
      <xdr:rowOff>38100</xdr:rowOff>
    </xdr:from>
    <xdr:to>
      <xdr:col>28</xdr:col>
      <xdr:colOff>115294</xdr:colOff>
      <xdr:row>60</xdr:row>
      <xdr:rowOff>124531</xdr:rowOff>
    </xdr:to>
    <xdr:pic>
      <xdr:nvPicPr>
        <xdr:cNvPr id="4" name="그림 3"/>
        <xdr:cNvPicPr>
          <a:picLocks noChangeAspect="1"/>
        </xdr:cNvPicPr>
      </xdr:nvPicPr>
      <xdr:blipFill>
        <a:blip xmlns:r="http://schemas.openxmlformats.org/officeDocument/2006/relationships" r:embed="rId1"/>
        <a:stretch>
          <a:fillRect/>
        </a:stretch>
      </xdr:blipFill>
      <xdr:spPr>
        <a:xfrm>
          <a:off x="21755100" y="5353050"/>
          <a:ext cx="7125694" cy="5058481"/>
        </a:xfrm>
        <a:prstGeom prst="rect">
          <a:avLst/>
        </a:prstGeom>
        <a:ln>
          <a:solidFill>
            <a:schemeClr val="accent1"/>
          </a:solidFill>
        </a:ln>
      </xdr:spPr>
    </xdr:pic>
    <xdr:clientData/>
  </xdr:twoCellAnchor>
  <xdr:twoCellAnchor editAs="oneCell">
    <xdr:from>
      <xdr:col>8</xdr:col>
      <xdr:colOff>305548</xdr:colOff>
      <xdr:row>65</xdr:row>
      <xdr:rowOff>48266</xdr:rowOff>
    </xdr:from>
    <xdr:to>
      <xdr:col>14</xdr:col>
      <xdr:colOff>213985</xdr:colOff>
      <xdr:row>72</xdr:row>
      <xdr:rowOff>83969</xdr:rowOff>
    </xdr:to>
    <xdr:pic>
      <xdr:nvPicPr>
        <xdr:cNvPr id="2" name="그림 1">
          <a:extLst>
            <a:ext uri="{FF2B5EF4-FFF2-40B4-BE49-F238E27FC236}">
              <a16:creationId xmlns:a16="http://schemas.microsoft.com/office/drawing/2014/main" id="{BDB95D9B-AF25-4C3F-BC3C-842F692A8C92}"/>
            </a:ext>
          </a:extLst>
        </xdr:cNvPr>
        <xdr:cNvPicPr>
          <a:picLocks noChangeAspect="1"/>
        </xdr:cNvPicPr>
      </xdr:nvPicPr>
      <xdr:blipFill>
        <a:blip xmlns:r="http://schemas.openxmlformats.org/officeDocument/2006/relationships" r:embed="rId2"/>
        <a:stretch>
          <a:fillRect/>
        </a:stretch>
      </xdr:blipFill>
      <xdr:spPr>
        <a:xfrm>
          <a:off x="11659348" y="11192516"/>
          <a:ext cx="6975987" cy="1235853"/>
        </a:xfrm>
        <a:prstGeom prst="rect">
          <a:avLst/>
        </a:prstGeom>
        <a:ln>
          <a:solidFill>
            <a:sysClr val="windowText" lastClr="000000"/>
          </a:solidFill>
        </a:ln>
      </xdr:spPr>
    </xdr:pic>
    <xdr:clientData/>
  </xdr:twoCellAnchor>
  <xdr:twoCellAnchor editAs="oneCell">
    <xdr:from>
      <xdr:col>21</xdr:col>
      <xdr:colOff>590550</xdr:colOff>
      <xdr:row>14</xdr:row>
      <xdr:rowOff>76200</xdr:rowOff>
    </xdr:from>
    <xdr:to>
      <xdr:col>31</xdr:col>
      <xdr:colOff>581981</xdr:colOff>
      <xdr:row>30</xdr:row>
      <xdr:rowOff>9899</xdr:rowOff>
    </xdr:to>
    <xdr:pic>
      <xdr:nvPicPr>
        <xdr:cNvPr id="3" name="그림 2"/>
        <xdr:cNvPicPr>
          <a:picLocks noChangeAspect="1"/>
        </xdr:cNvPicPr>
      </xdr:nvPicPr>
      <xdr:blipFill>
        <a:blip xmlns:r="http://schemas.openxmlformats.org/officeDocument/2006/relationships" r:embed="rId3"/>
        <a:stretch>
          <a:fillRect/>
        </a:stretch>
      </xdr:blipFill>
      <xdr:spPr>
        <a:xfrm>
          <a:off x="24031575" y="2476500"/>
          <a:ext cx="6849431" cy="2676899"/>
        </a:xfrm>
        <a:prstGeom prst="rect">
          <a:avLst/>
        </a:prstGeom>
        <a:ln>
          <a:solidFill>
            <a:schemeClr val="accent1"/>
          </a:solidFill>
        </a:ln>
      </xdr:spPr>
    </xdr:pic>
    <xdr:clientData/>
  </xdr:twoCellAnchor>
  <xdr:twoCellAnchor>
    <xdr:from>
      <xdr:col>9</xdr:col>
      <xdr:colOff>638175</xdr:colOff>
      <xdr:row>33</xdr:row>
      <xdr:rowOff>9525</xdr:rowOff>
    </xdr:from>
    <xdr:to>
      <xdr:col>16</xdr:col>
      <xdr:colOff>219075</xdr:colOff>
      <xdr:row>53</xdr:row>
      <xdr:rowOff>57150</xdr:rowOff>
    </xdr:to>
    <xdr:pic>
      <xdr:nvPicPr>
        <xdr:cNvPr id="5" name="그림 4" descr="image00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92150" y="5667375"/>
          <a:ext cx="6838950" cy="34766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113740</xdr:colOff>
      <xdr:row>82</xdr:row>
      <xdr:rowOff>124706</xdr:rowOff>
    </xdr:from>
    <xdr:to>
      <xdr:col>9</xdr:col>
      <xdr:colOff>697072</xdr:colOff>
      <xdr:row>117</xdr:row>
      <xdr:rowOff>142220</xdr:rowOff>
    </xdr:to>
    <xdr:pic>
      <xdr:nvPicPr>
        <xdr:cNvPr id="2" name="그림 1">
          <a:extLst>
            <a:ext uri="{FF2B5EF4-FFF2-40B4-BE49-F238E27FC236}">
              <a16:creationId xmlns:a16="http://schemas.microsoft.com/office/drawing/2014/main" id="{9151A1C4-3F72-95B7-3156-83E9A55F967B}"/>
            </a:ext>
          </a:extLst>
        </xdr:cNvPr>
        <xdr:cNvPicPr>
          <a:picLocks noChangeAspect="1"/>
        </xdr:cNvPicPr>
      </xdr:nvPicPr>
      <xdr:blipFill>
        <a:blip xmlns:r="http://schemas.openxmlformats.org/officeDocument/2006/relationships" r:embed="rId1"/>
        <a:stretch>
          <a:fillRect/>
        </a:stretch>
      </xdr:blipFill>
      <xdr:spPr>
        <a:xfrm>
          <a:off x="1685365" y="14183606"/>
          <a:ext cx="13156332" cy="60182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24</xdr:row>
      <xdr:rowOff>47625</xdr:rowOff>
    </xdr:from>
    <xdr:to>
      <xdr:col>11</xdr:col>
      <xdr:colOff>858736</xdr:colOff>
      <xdr:row>61</xdr:row>
      <xdr:rowOff>38984</xdr:rowOff>
    </xdr:to>
    <xdr:pic>
      <xdr:nvPicPr>
        <xdr:cNvPr id="2" name="그림 1"/>
        <xdr:cNvPicPr>
          <a:picLocks noChangeAspect="1"/>
        </xdr:cNvPicPr>
      </xdr:nvPicPr>
      <xdr:blipFill>
        <a:blip xmlns:r="http://schemas.openxmlformats.org/officeDocument/2006/relationships" r:embed="rId1"/>
        <a:stretch>
          <a:fillRect/>
        </a:stretch>
      </xdr:blipFill>
      <xdr:spPr>
        <a:xfrm>
          <a:off x="600075" y="4162425"/>
          <a:ext cx="10650436" cy="6335009"/>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AI&#48376;&#48512;/2024&#45380;%2011&#50900;/&#9733;&#50500;&#51060;&#50656;&#50656;&#51064;&#48288;&#49828;&#53944;&#47676;&#53944;/&#54168;&#53944;&#46972;8&#54840;,%20&#54168;&#53944;&#46972;9&#54840;(&#48149;&#49345;&#54788;&#47588;&#45768;&#51200;)_NPS/@&#48155;&#51008;&#51088;&#47308;/&#46356;&#49828;&#53944;&#47533;&#53944;&#53076;&#47532;&#50500;%20&#48143;%20&#54848;&#46377;&#49828;/240930_dstrict%20Monthly%20IR%20Report_F_I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_FS"/>
      <sheetName val="SUMMARY"/>
      <sheetName val="Governance"/>
      <sheetName val="Shares Change"/>
      <sheetName val="B2B Order"/>
      <sheetName val="B2C Status"/>
      <sheetName val="BD Status"/>
      <sheetName val="Financial Statements"/>
      <sheetName val="Cash"/>
      <sheetName val="Loan"/>
      <sheetName val="Fixed Asset"/>
      <sheetName val="HeadCount"/>
      <sheetName val="수주관리"/>
      <sheetName val="BackData&gt;&gt;"/>
      <sheetName val="Report"/>
      <sheetName val="ARTE JJ"/>
      <sheetName val="ARTE YS"/>
      <sheetName val="ARTE GN"/>
      <sheetName val="ARTE HK"/>
      <sheetName val="ARTE CD"/>
      <sheetName val="ARTE LV"/>
      <sheetName val="ARTE DB"/>
      <sheetName val="ARTE KIDS"/>
      <sheetName val="ARTE BS"/>
      <sheetName val="DSKR"/>
      <sheetName val="DSJJ"/>
      <sheetName val="ASST"/>
      <sheetName val="AMKR"/>
      <sheetName val="DSJV"/>
      <sheetName val="AMHK"/>
      <sheetName val="DSAS"/>
      <sheetName val="DSSZ"/>
      <sheetName val="AMCD"/>
      <sheetName val="AMSZ"/>
      <sheetName val="DSHD"/>
      <sheetName val="AMLV"/>
      <sheetName val="AMLA"/>
      <sheetName val="AMNY"/>
      <sheetName val="CONSOL RANGE"/>
      <sheetName val="AMDB"/>
      <sheetName val="FX RATE"/>
      <sheetName val="HC"/>
      <sheetName val="COA_GLOBAL"/>
      <sheetName val="COA_DB_BS"/>
      <sheetName val="COA_DB_IS"/>
    </sheetNames>
    <sheetDataSet>
      <sheetData sheetId="0"/>
      <sheetData sheetId="1">
        <row r="1">
          <cell r="H1">
            <v>45565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4">
          <cell r="C4" t="str">
            <v>KOR(DISCLOSURE)</v>
          </cell>
          <cell r="D4" t="str">
            <v>ENG(DISCLOSURE)</v>
          </cell>
          <cell r="E4" t="str">
            <v>CHN(DISCLOSURE)</v>
          </cell>
        </row>
        <row r="5">
          <cell r="B5" t="str">
            <v>BS100</v>
          </cell>
          <cell r="C5" t="str">
            <v>자산</v>
          </cell>
          <cell r="D5" t="str">
            <v>Assets</v>
          </cell>
          <cell r="E5" t="str">
            <v>资产</v>
          </cell>
        </row>
        <row r="6">
          <cell r="B6" t="str">
            <v>BS110</v>
          </cell>
          <cell r="C6" t="str">
            <v>Ⅰ.유동자산</v>
          </cell>
          <cell r="D6" t="str">
            <v>Ⅰ.Current Assets</v>
          </cell>
          <cell r="E6" t="str">
            <v>Ⅰ. 流动资产</v>
          </cell>
        </row>
        <row r="7">
          <cell r="B7" t="str">
            <v>BS111</v>
          </cell>
          <cell r="C7" t="str">
            <v>(1)당좌자산</v>
          </cell>
          <cell r="D7" t="str">
            <v>(1)Quick Assets</v>
          </cell>
          <cell r="E7" t="str">
            <v>(1)速动资产</v>
          </cell>
        </row>
        <row r="8">
          <cell r="B8" t="str">
            <v>BS111-010</v>
          </cell>
          <cell r="C8" t="str">
            <v>현금및현금성자산</v>
          </cell>
          <cell r="D8" t="str">
            <v>Cash and Cash Equivalents</v>
          </cell>
          <cell r="E8" t="str">
            <v>现金及现金等价物</v>
          </cell>
        </row>
        <row r="9">
          <cell r="B9" t="str">
            <v>BS111-020</v>
          </cell>
          <cell r="C9" t="str">
            <v>현금및현금성자산(정부보조금)</v>
          </cell>
          <cell r="D9" t="str">
            <v>Cash and Cash Equivalents (Government Grants)</v>
          </cell>
          <cell r="E9" t="str">
            <v>政府补助(现金)</v>
          </cell>
        </row>
        <row r="10">
          <cell r="B10" t="str">
            <v>BS111-030</v>
          </cell>
          <cell r="C10" t="str">
            <v>단기금융상품</v>
          </cell>
          <cell r="D10" t="str">
            <v>Short-Term Financial Instruments</v>
          </cell>
          <cell r="E10" t="str">
            <v>短期金融工具</v>
          </cell>
        </row>
        <row r="11">
          <cell r="B11" t="str">
            <v>BS111-040</v>
          </cell>
          <cell r="C11" t="str">
            <v>금융기관예치금_유동</v>
          </cell>
          <cell r="D11" t="str">
            <v>Current Bank Deposits</v>
          </cell>
          <cell r="E11" t="str">
            <v>定期存款_流动</v>
          </cell>
        </row>
        <row r="12">
          <cell r="B12" t="str">
            <v>BS111-050</v>
          </cell>
          <cell r="C12" t="str">
            <v>매도가능금융자산_유동</v>
          </cell>
          <cell r="D12" t="str">
            <v>Available for Sale Securities - Current</v>
          </cell>
          <cell r="E12" t="str">
            <v>可出售金融资产</v>
          </cell>
        </row>
        <row r="13">
          <cell r="B13" t="str">
            <v>BS111-060</v>
          </cell>
          <cell r="C13" t="str">
            <v>매출채권</v>
          </cell>
          <cell r="D13" t="str">
            <v>Accounts Receivables - Trade</v>
          </cell>
          <cell r="E13" t="str">
            <v>应收账款</v>
          </cell>
        </row>
        <row r="14">
          <cell r="B14" t="str">
            <v>BS111-061</v>
          </cell>
          <cell r="C14" t="str">
            <v>매출채권 (I/C)</v>
          </cell>
          <cell r="D14" t="str">
            <v>Accounts Receivables - Trade (I/C)</v>
          </cell>
          <cell r="E14" t="str">
            <v>应收账款 (I/C)</v>
          </cell>
        </row>
        <row r="15">
          <cell r="B15" t="str">
            <v>BS111-070</v>
          </cell>
          <cell r="C15" t="str">
            <v>매출채권-대손충당금</v>
          </cell>
          <cell r="D15" t="str">
            <v>Allowance for doubtful accounts - Accounts Receivables - Trade</v>
          </cell>
          <cell r="E15" t="str">
            <v>应收账款_坏帐准备</v>
          </cell>
        </row>
        <row r="16">
          <cell r="B16" t="str">
            <v>BS111-071</v>
          </cell>
          <cell r="C16" t="str">
            <v>매출채권-대손충당금 (I/C)</v>
          </cell>
          <cell r="D16" t="str">
            <v>Allowance for doubtful accounts - Accounts Receivables - Trade (I/C)</v>
          </cell>
          <cell r="E16" t="str">
            <v>应收账款_坏帐准备 (I/C)</v>
          </cell>
        </row>
        <row r="17">
          <cell r="B17" t="str">
            <v>BS111-080</v>
          </cell>
          <cell r="C17" t="str">
            <v>미청구수익</v>
          </cell>
          <cell r="D17" t="str">
            <v>Accounts Receivables - Unbilled Revenue</v>
          </cell>
          <cell r="E17" t="str">
            <v>应收账款_未开票收入</v>
          </cell>
        </row>
        <row r="18">
          <cell r="B18" t="str">
            <v>BS111-081</v>
          </cell>
          <cell r="C18" t="str">
            <v>미청구수익 (I/C)</v>
          </cell>
          <cell r="D18" t="str">
            <v>Accounts Receivables - Unbilled Revenue (I/C)</v>
          </cell>
          <cell r="E18" t="str">
            <v>应收账款_未开票收入 (I/C)</v>
          </cell>
        </row>
        <row r="19">
          <cell r="B19" t="str">
            <v>BS111-090</v>
          </cell>
          <cell r="C19" t="str">
            <v>미청구수익-대손충당금</v>
          </cell>
          <cell r="D19" t="str">
            <v>Allowance for doubtful accounts - Accounts Receivables - Unbilled Revenue</v>
          </cell>
          <cell r="E19" t="str">
            <v>应收账款_未开票收入_坏帐准备</v>
          </cell>
        </row>
        <row r="20">
          <cell r="B20" t="str">
            <v>BS111-100</v>
          </cell>
          <cell r="C20" t="str">
            <v>단기대여금</v>
          </cell>
          <cell r="D20" t="str">
            <v>Short-Term Loans</v>
          </cell>
          <cell r="E20" t="str">
            <v>短期非金融放款</v>
          </cell>
        </row>
        <row r="21">
          <cell r="B21" t="str">
            <v>BS111-101</v>
          </cell>
          <cell r="C21" t="str">
            <v>단기대여금 (I/C)</v>
          </cell>
          <cell r="D21" t="str">
            <v>Short-Term Loans (I/C)</v>
          </cell>
          <cell r="E21" t="str">
            <v>短期非金融放款 (I/C)</v>
          </cell>
        </row>
        <row r="22">
          <cell r="B22" t="str">
            <v>BS111-110</v>
          </cell>
          <cell r="C22" t="str">
            <v>단기대여금-대손충당금</v>
          </cell>
          <cell r="D22" t="str">
            <v>Allowance for doubtful accounts - Short-Term Loans</v>
          </cell>
          <cell r="E22" t="str">
            <v>短期非金融放款_坏帐准备</v>
          </cell>
        </row>
        <row r="23">
          <cell r="B23" t="str">
            <v>BS111-120</v>
          </cell>
          <cell r="C23" t="str">
            <v>미수금</v>
          </cell>
          <cell r="D23" t="str">
            <v>Other Receivables</v>
          </cell>
          <cell r="E23" t="str">
            <v>其它应收</v>
          </cell>
        </row>
        <row r="24">
          <cell r="B24" t="str">
            <v>BS111-121</v>
          </cell>
          <cell r="C24" t="str">
            <v>미수금 (I/C)</v>
          </cell>
          <cell r="D24" t="str">
            <v>Other Receivables (I/C)</v>
          </cell>
          <cell r="E24" t="str">
            <v>其它应收 (I/C)</v>
          </cell>
        </row>
        <row r="25">
          <cell r="B25" t="str">
            <v>BS111-130</v>
          </cell>
          <cell r="C25" t="str">
            <v>미수금-대손충당금</v>
          </cell>
          <cell r="D25" t="str">
            <v>Allowance for doubtful accounts - Other Receivables</v>
          </cell>
          <cell r="E25" t="str">
            <v>其它应收_坏帐准备</v>
          </cell>
        </row>
        <row r="26">
          <cell r="B26" t="str">
            <v>BS111-131</v>
          </cell>
          <cell r="C26" t="str">
            <v>미수금-대손충당금 (I/C)</v>
          </cell>
          <cell r="D26" t="str">
            <v>Allowance for doubtful accounts - Other Receivables (I/C)</v>
          </cell>
          <cell r="E26" t="str">
            <v>其它应收_坏帐准备 (I/C)</v>
          </cell>
        </row>
        <row r="27">
          <cell r="B27" t="str">
            <v>BS111-140</v>
          </cell>
          <cell r="C27" t="str">
            <v>미수수익</v>
          </cell>
          <cell r="D27" t="str">
            <v>Accrued Income</v>
          </cell>
          <cell r="E27" t="str">
            <v>应计收入</v>
          </cell>
        </row>
        <row r="28">
          <cell r="B28" t="str">
            <v>BS111-141</v>
          </cell>
          <cell r="C28" t="str">
            <v>미수수익 (I/C)</v>
          </cell>
          <cell r="D28" t="str">
            <v>Accrued Income (I/C)</v>
          </cell>
          <cell r="E28" t="str">
            <v>应计收入 (I/C)</v>
          </cell>
        </row>
        <row r="29">
          <cell r="B29" t="str">
            <v>BS111-150</v>
          </cell>
          <cell r="C29" t="str">
            <v>미수수익-대손충당금</v>
          </cell>
          <cell r="D29" t="str">
            <v>Allowance for doubtful accounts - Accrued Income</v>
          </cell>
          <cell r="E29" t="str">
            <v>应计收入_坏帐准备</v>
          </cell>
        </row>
        <row r="30">
          <cell r="B30" t="str">
            <v>BS111-160</v>
          </cell>
          <cell r="C30" t="str">
            <v>리스채권</v>
          </cell>
          <cell r="D30" t="str">
            <v>Lease Receivables</v>
          </cell>
          <cell r="E30" t="str">
            <v>租赁应收</v>
          </cell>
        </row>
        <row r="31">
          <cell r="B31" t="str">
            <v>BS111-161</v>
          </cell>
          <cell r="C31" t="str">
            <v>리스채권 (I/C)</v>
          </cell>
          <cell r="D31" t="str">
            <v>Lease Receivables (I/C)</v>
          </cell>
          <cell r="E31" t="str">
            <v>租赁应收 (I/C)</v>
          </cell>
        </row>
        <row r="32">
          <cell r="B32" t="str">
            <v>BS111-170</v>
          </cell>
          <cell r="C32" t="str">
            <v>현재가치할인차금-리스채권</v>
          </cell>
          <cell r="D32" t="str">
            <v>Lease Receivables - Present Value Discounts</v>
          </cell>
          <cell r="E32" t="str">
            <v>折现差额-租赁应收</v>
          </cell>
        </row>
        <row r="33">
          <cell r="B33" t="str">
            <v>BS111-171</v>
          </cell>
          <cell r="C33" t="str">
            <v>현재가치할인차금-리스채권 (I/C)</v>
          </cell>
          <cell r="D33" t="str">
            <v>Lease Receivables - Present Value Discounts (I/C)</v>
          </cell>
          <cell r="E33" t="str">
            <v>折现差额-租赁应收 (I/C)</v>
          </cell>
        </row>
        <row r="34">
          <cell r="B34" t="str">
            <v>BS111-180</v>
          </cell>
          <cell r="C34" t="str">
            <v>선급금</v>
          </cell>
          <cell r="D34" t="str">
            <v>Advanced Payments</v>
          </cell>
          <cell r="E34" t="str">
            <v>预付账款</v>
          </cell>
        </row>
        <row r="35">
          <cell r="B35" t="str">
            <v>BS111-181</v>
          </cell>
          <cell r="C35" t="str">
            <v>선급금 (I/C)</v>
          </cell>
          <cell r="D35" t="str">
            <v>Advanced Payments (I/C)</v>
          </cell>
          <cell r="E35" t="str">
            <v>预付账款 (I/C)</v>
          </cell>
        </row>
        <row r="36">
          <cell r="B36" t="str">
            <v>BS111-190</v>
          </cell>
          <cell r="C36" t="str">
            <v>선급비용</v>
          </cell>
          <cell r="D36" t="str">
            <v>Prepaid Expense</v>
          </cell>
          <cell r="E36" t="str">
            <v>待摊费用</v>
          </cell>
        </row>
        <row r="37">
          <cell r="B37" t="str">
            <v>BS111-191</v>
          </cell>
          <cell r="C37" t="str">
            <v>선급비용 (I/C)</v>
          </cell>
          <cell r="D37" t="str">
            <v>Prepaid Expense (I/C)</v>
          </cell>
          <cell r="E37" t="str">
            <v>待摊费用 (I/C)</v>
          </cell>
        </row>
        <row r="38">
          <cell r="B38" t="str">
            <v>BS111-200</v>
          </cell>
          <cell r="C38" t="str">
            <v>부가가치세대급금</v>
          </cell>
          <cell r="D38" t="str">
            <v>VAT Receivables</v>
          </cell>
          <cell r="E38" t="str">
            <v>可退增值税款</v>
          </cell>
        </row>
        <row r="39">
          <cell r="B39" t="str">
            <v>BS111-201</v>
          </cell>
          <cell r="C39" t="str">
            <v>상각후원가측정금융자산</v>
          </cell>
          <cell r="D39" t="str">
            <v>Financial Asset at Amortised Cost</v>
          </cell>
          <cell r="E39" t="str">
            <v>按摊余成本计算的金融资产</v>
          </cell>
        </row>
        <row r="40">
          <cell r="B40" t="str">
            <v>BS111-202</v>
          </cell>
          <cell r="C40" t="str">
            <v>상각후원가측정금융자산 (I/C)</v>
          </cell>
          <cell r="D40" t="str">
            <v>Financial Assets at Amortised Cost (I/C)</v>
          </cell>
          <cell r="E40" t="str">
            <v>按摊余成本计算的金融资产 (I/C)</v>
          </cell>
        </row>
        <row r="41">
          <cell r="B41" t="str">
            <v>BS111-210</v>
          </cell>
          <cell r="C41" t="str">
            <v>당기손익인식지정금융자산</v>
          </cell>
          <cell r="D41" t="str">
            <v>Financial Asset designated at fair value through profit or loss</v>
          </cell>
          <cell r="E41" t="str">
            <v>金融资产—计入损益性公允价值</v>
          </cell>
        </row>
        <row r="42">
          <cell r="B42" t="str">
            <v>BS111-211</v>
          </cell>
          <cell r="C42" t="str">
            <v>당기손익인식지정금융자산 (I/C)</v>
          </cell>
          <cell r="D42" t="str">
            <v>Financial Asset designated at fair value through profit or loss (I/C)</v>
          </cell>
          <cell r="E42" t="str">
            <v>金融资产—计入损益性公允价值 (I/C)</v>
          </cell>
        </row>
        <row r="43">
          <cell r="B43" t="str">
            <v>BS111-220</v>
          </cell>
          <cell r="C43" t="str">
            <v>유동성임차보증금</v>
          </cell>
          <cell r="D43" t="str">
            <v>Current Leasehold Deposits</v>
          </cell>
          <cell r="E43" t="str">
            <v>租赁保证金</v>
          </cell>
        </row>
        <row r="44">
          <cell r="B44" t="str">
            <v>BS111-230</v>
          </cell>
          <cell r="C44" t="str">
            <v>현재가치할인차금-유동성임차보증금</v>
          </cell>
          <cell r="D44" t="str">
            <v>Current Leasehold Deposits - Present Value Discounts</v>
          </cell>
          <cell r="E44" t="str">
            <v>折现差额-租赁保证金</v>
          </cell>
        </row>
        <row r="45">
          <cell r="B45" t="str">
            <v>BS111-240</v>
          </cell>
          <cell r="C45" t="str">
            <v>유동성기타보증금</v>
          </cell>
          <cell r="D45" t="str">
            <v>Other Current Deposits</v>
          </cell>
          <cell r="E45" t="str">
            <v>其他保证金</v>
          </cell>
        </row>
        <row r="46">
          <cell r="B46" t="str">
            <v>BS111-250</v>
          </cell>
          <cell r="C46" t="str">
            <v>현재가치할인차금-유동성기타보증금</v>
          </cell>
          <cell r="D46" t="str">
            <v>Other Current Deposits - Present Value Discounts</v>
          </cell>
          <cell r="E46" t="str">
            <v>折现差额-其他保证金</v>
          </cell>
        </row>
        <row r="47">
          <cell r="B47" t="str">
            <v>BS111-260</v>
          </cell>
          <cell r="C47" t="str">
            <v>당기법인세자산</v>
          </cell>
          <cell r="D47" t="str">
            <v>Current Tax Assets</v>
          </cell>
          <cell r="E47" t="str">
            <v>本期所得税资产</v>
          </cell>
        </row>
        <row r="48">
          <cell r="B48" t="str">
            <v>BS112</v>
          </cell>
          <cell r="C48" t="str">
            <v>(2)재고자산</v>
          </cell>
          <cell r="D48" t="str">
            <v>(2)Inventory Assets</v>
          </cell>
          <cell r="E48" t="str">
            <v>(2)库存资产</v>
          </cell>
        </row>
        <row r="49">
          <cell r="B49" t="str">
            <v>BS112-010</v>
          </cell>
          <cell r="C49" t="str">
            <v>상품</v>
          </cell>
          <cell r="D49" t="str">
            <v>Merchandise</v>
          </cell>
          <cell r="E49" t="str">
            <v>库存商品</v>
          </cell>
        </row>
        <row r="50">
          <cell r="B50" t="str">
            <v>BS112-020</v>
          </cell>
          <cell r="C50" t="str">
            <v>원재료</v>
          </cell>
          <cell r="D50" t="str">
            <v>Raw materials</v>
          </cell>
          <cell r="E50" t="str">
            <v>原材料</v>
          </cell>
        </row>
        <row r="51">
          <cell r="B51" t="str">
            <v>BS112-030</v>
          </cell>
          <cell r="C51" t="str">
            <v>저장품</v>
          </cell>
          <cell r="D51" t="str">
            <v>Supplies</v>
          </cell>
          <cell r="E51" t="str">
            <v>低值易耗品</v>
          </cell>
        </row>
        <row r="52">
          <cell r="B52" t="str">
            <v>BS112-040</v>
          </cell>
          <cell r="C52" t="str">
            <v>재공품</v>
          </cell>
          <cell r="D52" t="str">
            <v>Works In Process</v>
          </cell>
          <cell r="E52" t="str">
            <v>在产品</v>
          </cell>
        </row>
        <row r="53">
          <cell r="B53" t="str">
            <v>BS112-050</v>
          </cell>
          <cell r="C53" t="str">
            <v>미착품</v>
          </cell>
          <cell r="D53" t="str">
            <v>Goods in transit</v>
          </cell>
          <cell r="E53" t="str">
            <v>在途物资</v>
          </cell>
        </row>
        <row r="54">
          <cell r="B54" t="str">
            <v>BS120</v>
          </cell>
          <cell r="C54" t="str">
            <v>Ⅱ.매각예정비유동자산</v>
          </cell>
          <cell r="D54" t="str">
            <v>Ⅱ.Non-Current Assets as held for Sale</v>
          </cell>
          <cell r="E54" t="str">
            <v>拟出售非流动资产</v>
          </cell>
        </row>
        <row r="55">
          <cell r="B55" t="str">
            <v>BS120-010</v>
          </cell>
          <cell r="C55" t="str">
            <v>매각예정비유동자산</v>
          </cell>
          <cell r="D55" t="str">
            <v>Non-Current Assets as held for sale</v>
          </cell>
          <cell r="E55" t="str">
            <v>拟出售非流动资产</v>
          </cell>
        </row>
        <row r="56">
          <cell r="B56" t="str">
            <v>BS120-020</v>
          </cell>
          <cell r="C56" t="str">
            <v>매각예정비유동자산손상누계액</v>
          </cell>
          <cell r="D56" t="str">
            <v>Accumulated Impairment Losses - Non-Current Assets as held for Sale</v>
          </cell>
          <cell r="E56" t="str">
            <v>拟出售非流动资产-累计减值损失额</v>
          </cell>
        </row>
        <row r="57">
          <cell r="B57" t="str">
            <v>BS130</v>
          </cell>
          <cell r="C57" t="str">
            <v>Ⅲ.비유동자산</v>
          </cell>
          <cell r="D57" t="str">
            <v>Ⅲ.Non-Current Assets</v>
          </cell>
          <cell r="E57" t="str">
            <v>非流动资产</v>
          </cell>
        </row>
        <row r="58">
          <cell r="B58" t="str">
            <v>BS131</v>
          </cell>
          <cell r="C58" t="str">
            <v>(1)투자자산</v>
          </cell>
          <cell r="D58" t="str">
            <v>(1)Investment Assets</v>
          </cell>
          <cell r="E58" t="str">
            <v>(1)投资资产</v>
          </cell>
        </row>
        <row r="59">
          <cell r="B59" t="str">
            <v>BS131-010</v>
          </cell>
          <cell r="C59" t="str">
            <v>종속기업투자주식</v>
          </cell>
          <cell r="D59" t="str">
            <v>Investment in Subsidiaries - Consolidation</v>
          </cell>
          <cell r="E59" t="str">
            <v>下属公司投资股权</v>
          </cell>
        </row>
        <row r="60">
          <cell r="B60" t="str">
            <v>BS131-020</v>
          </cell>
          <cell r="C60" t="str">
            <v>지분법적용투자주식</v>
          </cell>
          <cell r="D60" t="str">
            <v>Investment in Subsidiaries - Equity Method</v>
          </cell>
          <cell r="E60" t="str">
            <v>子公司投资-股权法适用</v>
          </cell>
        </row>
        <row r="61">
          <cell r="B61" t="str">
            <v>BS131-030</v>
          </cell>
          <cell r="C61" t="str">
            <v>금융기관예치금_비유동</v>
          </cell>
          <cell r="D61" t="str">
            <v>Non-Current Bank Deposits</v>
          </cell>
          <cell r="E61" t="str">
            <v>长期存款</v>
          </cell>
        </row>
        <row r="62">
          <cell r="B62" t="str">
            <v>BS131-040</v>
          </cell>
          <cell r="C62" t="str">
            <v>만기보유금융자산_비유동</v>
          </cell>
          <cell r="D62" t="str">
            <v>Held-to-Maturity Securities - Non Current</v>
          </cell>
          <cell r="E62" t="str">
            <v>持有至到期投资-非流动</v>
          </cell>
        </row>
        <row r="63">
          <cell r="B63" t="str">
            <v>BS131-050</v>
          </cell>
          <cell r="C63" t="str">
            <v>매도가능금융자산_비유동</v>
          </cell>
          <cell r="D63" t="str">
            <v>Available for Sale Securities - Non Current</v>
          </cell>
          <cell r="E63" t="str">
            <v>可出售金融资产-非流动</v>
          </cell>
        </row>
        <row r="64">
          <cell r="B64" t="str">
            <v>BS131-060</v>
          </cell>
          <cell r="C64" t="str">
            <v>매도가능금융자산-손상차손누계액</v>
          </cell>
          <cell r="D64" t="str">
            <v>Accumulated Impairment Losses - Available for Sale Securities - Non Current</v>
          </cell>
          <cell r="E64" t="str">
            <v>可供出售金融资产-累计减值损失额</v>
          </cell>
        </row>
        <row r="65">
          <cell r="B65" t="str">
            <v>BS131-070</v>
          </cell>
          <cell r="C65" t="str">
            <v>장기대여금</v>
          </cell>
          <cell r="D65" t="str">
            <v>Long-Term Loans</v>
          </cell>
          <cell r="E65" t="str">
            <v>长期放款</v>
          </cell>
        </row>
        <row r="66">
          <cell r="B66" t="str">
            <v>BS131-080</v>
          </cell>
          <cell r="C66" t="str">
            <v>장기대여금-대손충당금</v>
          </cell>
          <cell r="D66" t="str">
            <v>Allowance for doubtful accounts - Long-Term Loans</v>
          </cell>
          <cell r="E66" t="str">
            <v>长期放款_坏帐准备</v>
          </cell>
        </row>
        <row r="67">
          <cell r="B67" t="str">
            <v>BS131-090</v>
          </cell>
          <cell r="C67" t="str">
            <v>장기미수금</v>
          </cell>
          <cell r="D67" t="str">
            <v>Long-Term Other Receivables</v>
          </cell>
          <cell r="E67" t="str">
            <v>长期应收款</v>
          </cell>
        </row>
        <row r="68">
          <cell r="B68" t="str">
            <v>BS131-100</v>
          </cell>
          <cell r="C68" t="str">
            <v>장기미수금-대손충당금</v>
          </cell>
          <cell r="D68" t="str">
            <v>Allowance for doubtful accounts - Long-Term Other Receivables</v>
          </cell>
          <cell r="E68" t="str">
            <v>长期应收款_坏帐准备</v>
          </cell>
        </row>
        <row r="69">
          <cell r="B69" t="str">
            <v>BS131-110</v>
          </cell>
          <cell r="C69" t="str">
            <v>투자부동산</v>
          </cell>
          <cell r="D69" t="str">
            <v>Investment Property</v>
          </cell>
          <cell r="E69" t="str">
            <v>投资性房地产</v>
          </cell>
        </row>
        <row r="70">
          <cell r="B70" t="str">
            <v>BS131-120</v>
          </cell>
          <cell r="C70" t="str">
            <v>투자부동산-감가상각누계액</v>
          </cell>
          <cell r="D70" t="str">
            <v>Accumulated Depreciation - Investment Property</v>
          </cell>
          <cell r="E70" t="str">
            <v>投资性房地产-累计折旧摊销额</v>
          </cell>
        </row>
        <row r="71">
          <cell r="B71" t="str">
            <v>BS131-130</v>
          </cell>
          <cell r="C71" t="str">
            <v>투자부동산-손상차손누계액</v>
          </cell>
          <cell r="D71" t="str">
            <v>Accumulated Impairment Losses - Investment Property</v>
          </cell>
          <cell r="E71" t="str">
            <v>投资性房地产-累计减值损失额</v>
          </cell>
        </row>
        <row r="72">
          <cell r="B72" t="str">
            <v>BS131-131</v>
          </cell>
          <cell r="C72" t="str">
            <v>비유동상각후원가측정금융자산</v>
          </cell>
          <cell r="D72" t="str">
            <v>Non Current Financial Assets at Amortised Cost</v>
          </cell>
          <cell r="E72" t="str">
            <v>长期按摊余成本计算的金融资产</v>
          </cell>
        </row>
        <row r="73">
          <cell r="B73" t="str">
            <v>BS131-132</v>
          </cell>
          <cell r="C73" t="str">
            <v>비유동상각후원가측정금융자산 (I/C)</v>
          </cell>
          <cell r="D73" t="str">
            <v>Non Current Financial Assets at Amortised Cost (I/C)</v>
          </cell>
          <cell r="E73" t="str">
            <v>长期按摊余成本计算的金融资产 (I/C)</v>
          </cell>
        </row>
        <row r="74">
          <cell r="B74" t="str">
            <v>BS131-140</v>
          </cell>
          <cell r="C74" t="str">
            <v>비유동당기손익인식지정금융자산</v>
          </cell>
          <cell r="D74" t="str">
            <v>Non-Current Financial Asset designated at fair value through profit or loss</v>
          </cell>
          <cell r="E74" t="str">
            <v>长期金融资产—计入损益性公允价值</v>
          </cell>
        </row>
        <row r="75">
          <cell r="B75" t="str">
            <v>BS131-141</v>
          </cell>
          <cell r="C75" t="str">
            <v>비유동당기손익인식지정금융자산 (I/C)</v>
          </cell>
          <cell r="D75" t="str">
            <v>Non-Current Financial Asset designated at fair value through profit or loss (I/C)</v>
          </cell>
          <cell r="E75" t="str">
            <v>长期金融资产—计入损益性公允价值 (I/C)</v>
          </cell>
        </row>
        <row r="76">
          <cell r="B76" t="str">
            <v>BS132</v>
          </cell>
          <cell r="C76" t="str">
            <v>(2)유형자산</v>
          </cell>
          <cell r="D76" t="str">
            <v>(2)Tangible Assets</v>
          </cell>
          <cell r="E76" t="str">
            <v>(2)固定资产</v>
          </cell>
        </row>
        <row r="77">
          <cell r="B77" t="str">
            <v>BS132-010</v>
          </cell>
          <cell r="C77" t="str">
            <v>건물</v>
          </cell>
          <cell r="D77" t="str">
            <v>Buildings</v>
          </cell>
          <cell r="E77" t="str">
            <v>建筑</v>
          </cell>
        </row>
        <row r="78">
          <cell r="B78" t="str">
            <v>BS132-020</v>
          </cell>
          <cell r="C78" t="str">
            <v>건물-감가상각누계액</v>
          </cell>
          <cell r="D78" t="str">
            <v>Accumulated Depreciation - Buildings</v>
          </cell>
          <cell r="E78" t="str">
            <v>累计折旧-建筑</v>
          </cell>
        </row>
        <row r="79">
          <cell r="B79" t="str">
            <v>BS132-030</v>
          </cell>
          <cell r="C79" t="str">
            <v>건물-손상차손누계액</v>
          </cell>
          <cell r="D79" t="str">
            <v>Accumulated Impairment Losses - Buildings</v>
          </cell>
          <cell r="E79" t="str">
            <v>减值准备-建筑</v>
          </cell>
        </row>
        <row r="80">
          <cell r="B80" t="str">
            <v>BS132-040</v>
          </cell>
          <cell r="C80" t="str">
            <v>기계장치</v>
          </cell>
          <cell r="D80" t="str">
            <v>Machinery</v>
          </cell>
          <cell r="E80" t="str">
            <v>机械设备</v>
          </cell>
        </row>
        <row r="81">
          <cell r="B81" t="str">
            <v>BS132-050</v>
          </cell>
          <cell r="C81" t="str">
            <v>기계장치-감가상각누계액</v>
          </cell>
          <cell r="D81" t="str">
            <v>Accumulated Depreciation - Machinery</v>
          </cell>
          <cell r="E81" t="str">
            <v>累计折旧-机械设备</v>
          </cell>
        </row>
        <row r="82">
          <cell r="B82" t="str">
            <v>BS132-060</v>
          </cell>
          <cell r="C82" t="str">
            <v>기계장치-손상차손누계액</v>
          </cell>
          <cell r="D82" t="str">
            <v>Accumulated Impairment Losses - Machinery</v>
          </cell>
          <cell r="E82" t="str">
            <v>减值准备-机械设备</v>
          </cell>
        </row>
        <row r="83">
          <cell r="B83" t="str">
            <v>BS132-070</v>
          </cell>
          <cell r="C83" t="str">
            <v>차량운반구</v>
          </cell>
          <cell r="D83" t="str">
            <v>Vehicles</v>
          </cell>
          <cell r="E83" t="str">
            <v>车辆</v>
          </cell>
        </row>
        <row r="84">
          <cell r="B84" t="str">
            <v>BS132-080</v>
          </cell>
          <cell r="C84" t="str">
            <v>차량운반구-감가상각누계액</v>
          </cell>
          <cell r="D84" t="str">
            <v>Accumulated Depreciation - Vehicles</v>
          </cell>
          <cell r="E84" t="str">
            <v>累计折旧-车辆</v>
          </cell>
        </row>
        <row r="85">
          <cell r="B85" t="str">
            <v>BS132-090</v>
          </cell>
          <cell r="C85" t="str">
            <v>비품</v>
          </cell>
          <cell r="D85" t="str">
            <v>Equipment &amp; Furniture</v>
          </cell>
          <cell r="E85" t="str">
            <v>办公设备</v>
          </cell>
        </row>
        <row r="86">
          <cell r="B86" t="str">
            <v>BS132-100</v>
          </cell>
          <cell r="C86" t="str">
            <v>비품-감가상각누계액</v>
          </cell>
          <cell r="D86" t="str">
            <v>Accumulated Depreciation - Equipment &amp; Furniture</v>
          </cell>
          <cell r="E86" t="str">
            <v>累计折旧-办公设备</v>
          </cell>
        </row>
        <row r="87">
          <cell r="B87" t="str">
            <v>BS132-110</v>
          </cell>
          <cell r="C87" t="str">
            <v>비품-손상차손누계액</v>
          </cell>
          <cell r="D87" t="str">
            <v>Accumulated Impairment Losses - Equipment &amp; Furniture</v>
          </cell>
          <cell r="E87" t="str">
            <v>减值准备-办公设备</v>
          </cell>
        </row>
        <row r="88">
          <cell r="B88" t="str">
            <v>BS132-120</v>
          </cell>
          <cell r="C88" t="str">
            <v>비품-정부보조금</v>
          </cell>
          <cell r="D88" t="str">
            <v>Equipment &amp; Furniture - Government Grants</v>
          </cell>
          <cell r="E88" t="str">
            <v>政府补助(办公设备)</v>
          </cell>
        </row>
        <row r="89">
          <cell r="B89" t="str">
            <v>BS132-130</v>
          </cell>
          <cell r="C89" t="str">
            <v>시설장치</v>
          </cell>
          <cell r="D89" t="str">
            <v>Facilities Equipment</v>
          </cell>
          <cell r="E89" t="str">
            <v>设施设备</v>
          </cell>
        </row>
        <row r="90">
          <cell r="B90" t="str">
            <v>BS132-140</v>
          </cell>
          <cell r="C90" t="str">
            <v>시설장치-감가상각누계액</v>
          </cell>
          <cell r="D90" t="str">
            <v>Accumulated Depreciation - Facilities Equipment</v>
          </cell>
          <cell r="E90" t="str">
            <v>累计折旧-设施设备</v>
          </cell>
        </row>
        <row r="91">
          <cell r="B91" t="str">
            <v>BS132-150</v>
          </cell>
          <cell r="C91" t="str">
            <v>시설장치-손상차손누계액</v>
          </cell>
          <cell r="D91" t="str">
            <v>Accumulated Impairment Losses - Facilities Equipment</v>
          </cell>
          <cell r="E91" t="str">
            <v>减值准备-设施设备</v>
          </cell>
        </row>
        <row r="92">
          <cell r="B92" t="str">
            <v>BS132-160</v>
          </cell>
          <cell r="C92" t="str">
            <v>시설장치-정부보조금</v>
          </cell>
          <cell r="D92" t="str">
            <v>Facilities Equipment - Government Grants</v>
          </cell>
          <cell r="E92" t="str">
            <v>政府补助(设施设备)</v>
          </cell>
        </row>
        <row r="93">
          <cell r="B93" t="str">
            <v>BS132-170</v>
          </cell>
          <cell r="C93" t="str">
            <v>전시자산</v>
          </cell>
          <cell r="D93" t="str">
            <v>Exhibition Assets</v>
          </cell>
          <cell r="E93" t="str">
            <v>展示资产</v>
          </cell>
        </row>
        <row r="94">
          <cell r="B94" t="str">
            <v>BS132-180</v>
          </cell>
          <cell r="C94" t="str">
            <v>전시자산-감가상각누계액</v>
          </cell>
          <cell r="D94" t="str">
            <v>Accumulated Depreciation - Exhibition Assets</v>
          </cell>
          <cell r="E94" t="str">
            <v>累计折旧-展示资产</v>
          </cell>
        </row>
        <row r="95">
          <cell r="B95" t="str">
            <v>BS132-190</v>
          </cell>
          <cell r="C95" t="str">
            <v>전시품</v>
          </cell>
          <cell r="D95" t="str">
            <v>Exhibition</v>
          </cell>
          <cell r="E95" t="str">
            <v>展示品</v>
          </cell>
        </row>
        <row r="96">
          <cell r="B96" t="str">
            <v>BS132-200</v>
          </cell>
          <cell r="C96" t="str">
            <v>전시품-감가상각누계액</v>
          </cell>
          <cell r="D96" t="str">
            <v>Accumulated Depreciation - Exhibition</v>
          </cell>
          <cell r="E96" t="str">
            <v>累计折旧-展示品</v>
          </cell>
        </row>
        <row r="97">
          <cell r="B97" t="str">
            <v>BS132-210</v>
          </cell>
          <cell r="C97" t="str">
            <v>전시품-손상차손누계액</v>
          </cell>
          <cell r="D97" t="str">
            <v>Accumulated Impairment Losses - Exhibition</v>
          </cell>
          <cell r="E97" t="str">
            <v>固定资产减值准备_展示品</v>
          </cell>
        </row>
        <row r="98">
          <cell r="B98" t="str">
            <v>BS132-220</v>
          </cell>
          <cell r="C98" t="str">
            <v>건설중인자산</v>
          </cell>
          <cell r="D98" t="str">
            <v>Construction in Process</v>
          </cell>
          <cell r="E98" t="str">
            <v>在建工程</v>
          </cell>
        </row>
        <row r="99">
          <cell r="B99" t="str">
            <v>BS133</v>
          </cell>
          <cell r="C99" t="str">
            <v>(3)사용권자산</v>
          </cell>
          <cell r="D99" t="str">
            <v>(3)Right of Use Assets</v>
          </cell>
          <cell r="E99" t="str">
            <v>(3)使用权资产</v>
          </cell>
        </row>
        <row r="100">
          <cell r="B100" t="str">
            <v>BS133-010</v>
          </cell>
          <cell r="C100" t="str">
            <v>사용권자산</v>
          </cell>
          <cell r="D100" t="str">
            <v>Right of Use Assets</v>
          </cell>
          <cell r="E100" t="str">
            <v>使用权资产</v>
          </cell>
        </row>
        <row r="101">
          <cell r="B101" t="str">
            <v>BS133-011</v>
          </cell>
          <cell r="C101" t="str">
            <v>사용권자산 (I/C)</v>
          </cell>
          <cell r="D101" t="str">
            <v>Right of Use Assets (I/C)</v>
          </cell>
          <cell r="E101" t="str">
            <v>使用权资产 (I/C)</v>
          </cell>
        </row>
        <row r="102">
          <cell r="B102" t="str">
            <v>BS133-020</v>
          </cell>
          <cell r="C102" t="str">
            <v>사용권자산-감가상각누계액</v>
          </cell>
          <cell r="D102" t="str">
            <v>Accumulated Depreciation - Right of Use Assets</v>
          </cell>
          <cell r="E102" t="str">
            <v>累计折旧-使用权资产</v>
          </cell>
        </row>
        <row r="103">
          <cell r="B103" t="str">
            <v>BS133-021</v>
          </cell>
          <cell r="C103" t="str">
            <v>사용권자산-감가상각누계액 (I/C)</v>
          </cell>
          <cell r="D103" t="str">
            <v>Accumulated Depreciation - Right of Use Assets (I/C)</v>
          </cell>
          <cell r="E103" t="str">
            <v>累计折旧-使用权资产 (I/C)</v>
          </cell>
        </row>
        <row r="104">
          <cell r="B104" t="str">
            <v>BS134</v>
          </cell>
          <cell r="C104" t="str">
            <v>(4)무형자산</v>
          </cell>
          <cell r="D104" t="str">
            <v>(4)Intangible Assets</v>
          </cell>
          <cell r="E104" t="str">
            <v>(4)无形资产</v>
          </cell>
        </row>
        <row r="105">
          <cell r="B105" t="str">
            <v>BS134-010</v>
          </cell>
          <cell r="C105" t="str">
            <v>산업재산권</v>
          </cell>
          <cell r="D105" t="str">
            <v>Industrial Property Rights</v>
          </cell>
          <cell r="E105" t="str">
            <v>产业财产权</v>
          </cell>
        </row>
        <row r="106">
          <cell r="B106" t="str">
            <v>BS134-020</v>
          </cell>
          <cell r="C106" t="str">
            <v>소프트웨어</v>
          </cell>
          <cell r="D106" t="str">
            <v>Software</v>
          </cell>
          <cell r="E106" t="str">
            <v>软件</v>
          </cell>
        </row>
        <row r="107">
          <cell r="B107" t="str">
            <v>BS134-030</v>
          </cell>
          <cell r="C107" t="str">
            <v>소프트웨어-정부보조금</v>
          </cell>
          <cell r="D107" t="str">
            <v>Software - Government Grants</v>
          </cell>
          <cell r="E107" t="str">
            <v>软件(政府补助)</v>
          </cell>
        </row>
        <row r="108">
          <cell r="B108" t="str">
            <v>BS134-040</v>
          </cell>
          <cell r="C108" t="str">
            <v>사용수익기부자산</v>
          </cell>
          <cell r="D108" t="str">
            <v>Contribution Property of Use Earnings</v>
          </cell>
          <cell r="E108" t="str">
            <v>使用收益寄附資産</v>
          </cell>
        </row>
        <row r="109">
          <cell r="B109" t="str">
            <v>BS134-050</v>
          </cell>
          <cell r="C109" t="str">
            <v>영상권</v>
          </cell>
          <cell r="D109" t="str">
            <v>Film Rights</v>
          </cell>
          <cell r="E109" t="str">
            <v>影像权</v>
          </cell>
        </row>
        <row r="110">
          <cell r="B110" t="str">
            <v>BS134-060</v>
          </cell>
          <cell r="C110" t="str">
            <v>개발비</v>
          </cell>
          <cell r="D110" t="str">
            <v>Development Costs</v>
          </cell>
          <cell r="E110" t="str">
            <v>开发费</v>
          </cell>
        </row>
        <row r="111">
          <cell r="B111" t="str">
            <v>BS134-070</v>
          </cell>
          <cell r="C111" t="str">
            <v>개발비-정부보조금</v>
          </cell>
          <cell r="D111" t="str">
            <v>Development Costs - Government Grants</v>
          </cell>
          <cell r="E111" t="str">
            <v>政府支援资金(政府补助)</v>
          </cell>
        </row>
        <row r="112">
          <cell r="B112" t="str">
            <v>BS134-080</v>
          </cell>
          <cell r="C112" t="str">
            <v>기타의무형자산</v>
          </cell>
          <cell r="D112" t="str">
            <v>Other Intangible Assets</v>
          </cell>
          <cell r="E112" t="str">
            <v>其他无形资产</v>
          </cell>
        </row>
        <row r="113">
          <cell r="B113" t="str">
            <v>BS134-090</v>
          </cell>
          <cell r="C113" t="str">
            <v>영업권</v>
          </cell>
          <cell r="D113" t="str">
            <v>Goodwill</v>
          </cell>
          <cell r="E113" t="str">
            <v>商誉</v>
          </cell>
        </row>
        <row r="114">
          <cell r="B114" t="str">
            <v>BS134-100</v>
          </cell>
          <cell r="C114" t="str">
            <v>영업권-감가상각누계액</v>
          </cell>
          <cell r="D114" t="str">
            <v>Accumulated Depreciation - Goodwill</v>
          </cell>
          <cell r="E114" t="str">
            <v>商誉_累计折旧摊销额</v>
          </cell>
        </row>
        <row r="115">
          <cell r="B115" t="str">
            <v>BS134-110</v>
          </cell>
          <cell r="C115" t="str">
            <v>개발중인무형자산</v>
          </cell>
          <cell r="D115" t="str">
            <v>Construction in Process - Intangible Assets</v>
          </cell>
          <cell r="E115" t="str">
            <v>在开发无形资产</v>
          </cell>
        </row>
        <row r="116">
          <cell r="B116" t="str">
            <v>BS135</v>
          </cell>
          <cell r="C116" t="str">
            <v>(5)기타비유동자산</v>
          </cell>
          <cell r="D116" t="str">
            <v>(5)Other Non-Current Assets</v>
          </cell>
          <cell r="E116" t="str">
            <v>(5)其他非流动资产</v>
          </cell>
        </row>
        <row r="117">
          <cell r="B117" t="str">
            <v>BS135-010</v>
          </cell>
          <cell r="C117" t="str">
            <v>임차보증금</v>
          </cell>
          <cell r="D117" t="str">
            <v>Leasehold Deposits</v>
          </cell>
          <cell r="E117" t="str">
            <v>租赁保证金</v>
          </cell>
        </row>
        <row r="118">
          <cell r="B118" t="str">
            <v>BS135-020</v>
          </cell>
          <cell r="C118" t="str">
            <v>현재가치할인차금-임차보증금</v>
          </cell>
          <cell r="D118" t="str">
            <v>Leasehold Deposits - Present Value Discounts</v>
          </cell>
          <cell r="E118" t="str">
            <v>折现差额-租赁保证金</v>
          </cell>
        </row>
        <row r="119">
          <cell r="B119" t="str">
            <v>BS135-030</v>
          </cell>
          <cell r="C119" t="str">
            <v>기타보증금</v>
          </cell>
          <cell r="D119" t="str">
            <v>Other Deposits</v>
          </cell>
          <cell r="E119" t="str">
            <v>其他保证金</v>
          </cell>
        </row>
        <row r="120">
          <cell r="B120" t="str">
            <v>BS135-040</v>
          </cell>
          <cell r="C120" t="str">
            <v>현재가치할인차금-기타보증금</v>
          </cell>
          <cell r="D120" t="str">
            <v>Other Deposits - Present Value Discounts</v>
          </cell>
          <cell r="E120" t="str">
            <v>折现差额-其他保证金</v>
          </cell>
        </row>
        <row r="121">
          <cell r="B121" t="str">
            <v>BS135-050</v>
          </cell>
          <cell r="C121" t="str">
            <v>장기선급비용</v>
          </cell>
          <cell r="D121" t="str">
            <v>Long-Term Prepaid Expenses</v>
          </cell>
          <cell r="E121" t="str">
            <v>长期待摊费用</v>
          </cell>
        </row>
        <row r="122">
          <cell r="B122" t="str">
            <v>BS135-060</v>
          </cell>
          <cell r="C122" t="str">
            <v>장기리스채권</v>
          </cell>
          <cell r="D122" t="str">
            <v>Long-Term Lease Receivables</v>
          </cell>
          <cell r="E122" t="str">
            <v>长期租赁应收</v>
          </cell>
        </row>
        <row r="123">
          <cell r="B123" t="str">
            <v>BS135-061</v>
          </cell>
          <cell r="C123" t="str">
            <v>장기리스채권 (I/C)</v>
          </cell>
          <cell r="D123" t="str">
            <v>Long-Term Lease Receivables (I/C)</v>
          </cell>
          <cell r="E123" t="str">
            <v>长期租赁应收 (I/C)</v>
          </cell>
        </row>
        <row r="124">
          <cell r="B124" t="str">
            <v>BS135-070</v>
          </cell>
          <cell r="C124" t="str">
            <v>현재가치할인차금-장기리스채권</v>
          </cell>
          <cell r="D124" t="str">
            <v>Long-Term Lease Receivables - Present Value Discounts</v>
          </cell>
          <cell r="E124" t="str">
            <v>折现差额-长期租赁应收</v>
          </cell>
        </row>
        <row r="125">
          <cell r="B125" t="str">
            <v>BS135-071</v>
          </cell>
          <cell r="C125" t="str">
            <v>현재가치할인차금-장기리스채권 (I/C)</v>
          </cell>
          <cell r="D125" t="str">
            <v>Long-Term Lease Receivables - Present Value Discounts (I/C)</v>
          </cell>
          <cell r="E125" t="str">
            <v>折现差额-长期租赁应收 (I/C)</v>
          </cell>
        </row>
        <row r="126">
          <cell r="B126" t="str">
            <v>BS135-080</v>
          </cell>
          <cell r="C126" t="str">
            <v>이연법인세자산</v>
          </cell>
          <cell r="D126" t="str">
            <v>Deferred Tax Assets</v>
          </cell>
          <cell r="E126" t="str">
            <v>递延所得税资产</v>
          </cell>
        </row>
        <row r="127">
          <cell r="B127" t="str">
            <v>BS200</v>
          </cell>
          <cell r="C127" t="str">
            <v>부채</v>
          </cell>
          <cell r="D127" t="str">
            <v>Liabilities</v>
          </cell>
          <cell r="E127" t="str">
            <v>负债</v>
          </cell>
        </row>
        <row r="128">
          <cell r="B128" t="str">
            <v>BS210</v>
          </cell>
          <cell r="C128" t="str">
            <v>Ⅰ.유동부채</v>
          </cell>
          <cell r="D128" t="str">
            <v>Ⅰ.Current Liabilities</v>
          </cell>
          <cell r="E128" t="str">
            <v>Ⅰ.流动负债</v>
          </cell>
        </row>
        <row r="129">
          <cell r="B129" t="str">
            <v>BS210-010</v>
          </cell>
          <cell r="C129" t="str">
            <v>매입채무</v>
          </cell>
          <cell r="D129" t="str">
            <v>Accounts Payables - Trade</v>
          </cell>
          <cell r="E129" t="str">
            <v>应付账款</v>
          </cell>
        </row>
        <row r="130">
          <cell r="B130" t="str">
            <v>BS210-011</v>
          </cell>
          <cell r="C130" t="str">
            <v>매입채무 (I/C)</v>
          </cell>
          <cell r="D130" t="str">
            <v>Accounts Payables - Trade (I/C)</v>
          </cell>
          <cell r="E130" t="str">
            <v>应付账款 (I/C)</v>
          </cell>
        </row>
        <row r="131">
          <cell r="B131" t="str">
            <v>BS210-020</v>
          </cell>
          <cell r="C131" t="str">
            <v>미지급금</v>
          </cell>
          <cell r="D131" t="str">
            <v>Other Payables</v>
          </cell>
          <cell r="E131" t="str">
            <v>其他应付款</v>
          </cell>
        </row>
        <row r="132">
          <cell r="B132" t="str">
            <v>BS210-021</v>
          </cell>
          <cell r="C132" t="str">
            <v>미지급금 (I/C)</v>
          </cell>
          <cell r="D132" t="str">
            <v>Other Payables  (I/C)</v>
          </cell>
          <cell r="E132" t="str">
            <v>其他应付款 (I/C)</v>
          </cell>
        </row>
        <row r="133">
          <cell r="B133" t="str">
            <v>BS210-030</v>
          </cell>
          <cell r="C133" t="str">
            <v>현재가치할인차금-미지급금</v>
          </cell>
          <cell r="D133" t="str">
            <v>Other Payables - Present Value Discounts</v>
          </cell>
          <cell r="E133" t="str">
            <v>折现差额-其他应付款</v>
          </cell>
        </row>
        <row r="134">
          <cell r="B134" t="str">
            <v>BS210-040</v>
          </cell>
          <cell r="C134" t="str">
            <v>미지급비용</v>
          </cell>
          <cell r="D134" t="str">
            <v>Accrued Expenses</v>
          </cell>
          <cell r="E134" t="str">
            <v>预提费用</v>
          </cell>
        </row>
        <row r="135">
          <cell r="B135" t="str">
            <v>BS210-041</v>
          </cell>
          <cell r="C135" t="str">
            <v>미지급비용 (I/C)</v>
          </cell>
          <cell r="D135" t="str">
            <v>Accrued Expenses (I/C)</v>
          </cell>
          <cell r="E135" t="str">
            <v>预提费用 (I/C)</v>
          </cell>
        </row>
        <row r="136">
          <cell r="B136" t="str">
            <v>BS210-050</v>
          </cell>
          <cell r="C136" t="str">
            <v>미지급세금</v>
          </cell>
          <cell r="D136" t="str">
            <v>Income Tax Payable</v>
          </cell>
          <cell r="E136" t="str">
            <v>预提费用</v>
          </cell>
        </row>
        <row r="137">
          <cell r="B137" t="str">
            <v>BS210-060</v>
          </cell>
          <cell r="C137" t="str">
            <v>예수금</v>
          </cell>
          <cell r="D137" t="str">
            <v>Withholdings</v>
          </cell>
          <cell r="E137" t="str">
            <v>其他预收款</v>
          </cell>
        </row>
        <row r="138">
          <cell r="B138" t="str">
            <v>BS210-070</v>
          </cell>
          <cell r="C138" t="str">
            <v>부가가치세예수금</v>
          </cell>
          <cell r="D138" t="str">
            <v>VAT Payable</v>
          </cell>
          <cell r="E138" t="str">
            <v>预收增值税</v>
          </cell>
        </row>
        <row r="139">
          <cell r="B139" t="str">
            <v>BS210-080</v>
          </cell>
          <cell r="C139" t="str">
            <v>단기차입금</v>
          </cell>
          <cell r="D139" t="str">
            <v>Short-Term Borrowings</v>
          </cell>
          <cell r="E139" t="str">
            <v>短期借款</v>
          </cell>
        </row>
        <row r="140">
          <cell r="B140" t="str">
            <v>BS210-081</v>
          </cell>
          <cell r="C140" t="str">
            <v>단기차입금 (I/C)</v>
          </cell>
          <cell r="D140" t="str">
            <v>Short-Term Borrowings (I/C)</v>
          </cell>
          <cell r="E140" t="str">
            <v>短期借款 (I/C)</v>
          </cell>
        </row>
        <row r="141">
          <cell r="B141" t="str">
            <v>BS210-090</v>
          </cell>
          <cell r="C141" t="str">
            <v>유동성장기차입금</v>
          </cell>
          <cell r="D141" t="str">
            <v>Long-Term Borrowings - Current</v>
          </cell>
          <cell r="E141" t="str">
            <v>流动性长期借款</v>
          </cell>
        </row>
        <row r="142">
          <cell r="B142" t="str">
            <v>BS210-100</v>
          </cell>
          <cell r="C142" t="str">
            <v>현재가치할인차금-유동성장기차입금</v>
          </cell>
          <cell r="D142" t="str">
            <v>Long-Term Borrowings - Current - Present Value Discounts</v>
          </cell>
          <cell r="E142" t="str">
            <v>折现差额-流动性长期借款</v>
          </cell>
        </row>
        <row r="143">
          <cell r="B143" t="str">
            <v>BS210-110</v>
          </cell>
          <cell r="C143" t="str">
            <v>선수수익</v>
          </cell>
          <cell r="D143" t="str">
            <v>Deferred Revenue</v>
          </cell>
          <cell r="E143" t="str">
            <v>预收收益</v>
          </cell>
        </row>
        <row r="144">
          <cell r="B144" t="str">
            <v>BS210-120</v>
          </cell>
          <cell r="C144" t="str">
            <v>선수금</v>
          </cell>
          <cell r="D144" t="str">
            <v>Advances Received</v>
          </cell>
          <cell r="E144" t="str">
            <v>预收账款</v>
          </cell>
        </row>
        <row r="145">
          <cell r="B145" t="str">
            <v>BS210-121</v>
          </cell>
          <cell r="C145" t="str">
            <v>선수금 (I/C)</v>
          </cell>
          <cell r="D145" t="str">
            <v>Advances Received (I/C)</v>
          </cell>
          <cell r="E145" t="str">
            <v>预收账款 (I/C)</v>
          </cell>
        </row>
        <row r="146">
          <cell r="B146" t="str">
            <v>BS210-130</v>
          </cell>
          <cell r="C146" t="str">
            <v>초과청구수익</v>
          </cell>
          <cell r="D146" t="str">
            <v>Billings in Excess of Costs</v>
          </cell>
          <cell r="E146" t="str">
            <v>服务预收账款</v>
          </cell>
        </row>
        <row r="147">
          <cell r="B147" t="str">
            <v>BS210-131</v>
          </cell>
          <cell r="C147" t="str">
            <v>초과청구수익 (I/C)</v>
          </cell>
          <cell r="D147" t="str">
            <v>Billings in Excess of Costs (I/C)</v>
          </cell>
          <cell r="E147" t="str">
            <v>服务预收账款 (I/C)</v>
          </cell>
        </row>
        <row r="148">
          <cell r="B148" t="str">
            <v>BS210-140</v>
          </cell>
          <cell r="C148" t="str">
            <v>임대보증금_유동</v>
          </cell>
          <cell r="D148" t="str">
            <v>Leasehold Deposits Received - Current</v>
          </cell>
          <cell r="E148" t="str">
            <v>租赁保证金-流动</v>
          </cell>
        </row>
        <row r="149">
          <cell r="B149" t="str">
            <v>BS210-150</v>
          </cell>
          <cell r="C149" t="str">
            <v>기타보증금_유동</v>
          </cell>
          <cell r="D149" t="str">
            <v>Other Deposits Received - Current</v>
          </cell>
          <cell r="E149" t="str">
            <v>其他保证金-流动</v>
          </cell>
        </row>
        <row r="150">
          <cell r="B150" t="str">
            <v>BS210-160</v>
          </cell>
          <cell r="C150" t="str">
            <v>파생상품부채</v>
          </cell>
          <cell r="D150" t="str">
            <v>Derivatives Liabilities</v>
          </cell>
          <cell r="E150" t="str">
            <v>衍生产品负债</v>
          </cell>
        </row>
        <row r="151">
          <cell r="B151" t="str">
            <v>BS210-170</v>
          </cell>
          <cell r="C151" t="str">
            <v>당기법인세부채</v>
          </cell>
          <cell r="D151" t="str">
            <v>Current Tax Liabilities</v>
          </cell>
          <cell r="E151" t="str">
            <v>本期所得税负债</v>
          </cell>
        </row>
        <row r="152">
          <cell r="B152" t="str">
            <v>BS210-180</v>
          </cell>
          <cell r="C152" t="str">
            <v>유동성전환사채</v>
          </cell>
          <cell r="D152" t="str">
            <v>Convertible Bond - Current</v>
          </cell>
          <cell r="E152" t="str">
            <v>可转债</v>
          </cell>
        </row>
        <row r="153">
          <cell r="B153" t="str">
            <v>BS210-190</v>
          </cell>
          <cell r="C153" t="str">
            <v>유동성상환할증금</v>
          </cell>
          <cell r="D153" t="str">
            <v>Redemption Premiums - Current</v>
          </cell>
          <cell r="E153" t="str">
            <v>偿还溢价(可转债)</v>
          </cell>
        </row>
        <row r="154">
          <cell r="B154" t="str">
            <v>BS210-200</v>
          </cell>
          <cell r="C154" t="str">
            <v>유동성전환권조정</v>
          </cell>
          <cell r="D154" t="str">
            <v>Conversion Rights Adjustment - Current</v>
          </cell>
          <cell r="E154" t="str">
            <v>转换权调整</v>
          </cell>
        </row>
        <row r="155">
          <cell r="B155" t="str">
            <v>BS210-210</v>
          </cell>
          <cell r="C155" t="str">
            <v>운용리스부채</v>
          </cell>
          <cell r="D155" t="str">
            <v>Operating Lease Liabilities</v>
          </cell>
          <cell r="E155" t="str">
            <v>经营租赁负债</v>
          </cell>
        </row>
        <row r="156">
          <cell r="B156" t="str">
            <v>BS210-211</v>
          </cell>
          <cell r="C156" t="str">
            <v>운용리스부채 (I/C)</v>
          </cell>
          <cell r="D156" t="str">
            <v>Operating Lease Liabilities (I/C)</v>
          </cell>
          <cell r="E156" t="str">
            <v>经营租赁负债 (I/C)</v>
          </cell>
        </row>
        <row r="157">
          <cell r="B157" t="str">
            <v>BS210-220</v>
          </cell>
          <cell r="C157" t="str">
            <v>현재가치할인차금-운용리스부채</v>
          </cell>
          <cell r="D157" t="str">
            <v>Operating Lease Liabilities - Present Value Discounts</v>
          </cell>
          <cell r="E157" t="str">
            <v>折现差额-经营租赁负债</v>
          </cell>
        </row>
        <row r="158">
          <cell r="B158" t="str">
            <v>BS210-221</v>
          </cell>
          <cell r="C158" t="str">
            <v>현재가치할인차금-운용리스부채 (I/C)</v>
          </cell>
          <cell r="D158" t="str">
            <v>Operating Lease Liabilities - Present Value Discounts (I/C)</v>
          </cell>
          <cell r="E158" t="str">
            <v>折现差额-经营租赁负债 (I/C)</v>
          </cell>
        </row>
        <row r="159">
          <cell r="B159" t="str">
            <v>BS210-230</v>
          </cell>
          <cell r="C159" t="str">
            <v>금융리스부채</v>
          </cell>
          <cell r="D159" t="str">
            <v>Finance Lease Liabilities</v>
          </cell>
          <cell r="E159" t="str">
            <v>融资租赁负债</v>
          </cell>
        </row>
        <row r="160">
          <cell r="B160" t="str">
            <v>BS210-231</v>
          </cell>
          <cell r="C160" t="str">
            <v>금융리스부채 (I/C)</v>
          </cell>
          <cell r="D160" t="str">
            <v>Finance Lease Liabilities (I/C)</v>
          </cell>
          <cell r="E160" t="str">
            <v>融资租赁负债 (I/C)</v>
          </cell>
        </row>
        <row r="161">
          <cell r="B161" t="str">
            <v>BS210-240</v>
          </cell>
          <cell r="C161" t="str">
            <v>현재가치할인차금-금융리스부채</v>
          </cell>
          <cell r="D161" t="str">
            <v>Finance Lease Liabilities - Present Value Discounts</v>
          </cell>
          <cell r="E161" t="str">
            <v>折现差额-融资租赁负债</v>
          </cell>
        </row>
        <row r="162">
          <cell r="B162" t="str">
            <v>BS210-241</v>
          </cell>
          <cell r="C162" t="str">
            <v>현재가치할인차금-금융리스부채 (I/C)</v>
          </cell>
          <cell r="D162" t="str">
            <v>Finance Lease Liabilities - Present Value Discounts (I/C)</v>
          </cell>
          <cell r="E162" t="str">
            <v>折现差额-融资租赁负债 (I/C)</v>
          </cell>
        </row>
        <row r="163">
          <cell r="B163" t="str">
            <v>BS210-250</v>
          </cell>
          <cell r="C163" t="str">
            <v>충당부채_유동</v>
          </cell>
          <cell r="D163" t="str">
            <v>Provisions - Current</v>
          </cell>
          <cell r="E163" t="str">
            <v>预计负债-流动</v>
          </cell>
        </row>
        <row r="164">
          <cell r="B164" t="str">
            <v>BS210-251</v>
          </cell>
          <cell r="C164" t="str">
            <v>충당부채_유동 (I/C)</v>
          </cell>
          <cell r="D164" t="str">
            <v>Provisions - Current (I/C)</v>
          </cell>
          <cell r="E164" t="str">
            <v>预计负债-流动 (I/C)</v>
          </cell>
        </row>
        <row r="165">
          <cell r="B165" t="str">
            <v>BS210-260</v>
          </cell>
          <cell r="C165" t="str">
            <v>상각후원가측정금융부채</v>
          </cell>
          <cell r="D165" t="str">
            <v>Financial Liabilities at Amortised Cost</v>
          </cell>
          <cell r="E165" t="str">
            <v>投资预收款项</v>
          </cell>
        </row>
        <row r="166">
          <cell r="B166" t="str">
            <v>BS210-261</v>
          </cell>
          <cell r="C166" t="str">
            <v>상각후원가측정금융부채 (I/C)</v>
          </cell>
          <cell r="D166" t="str">
            <v>Financial Liabilities at Amortised Cost (I/C)</v>
          </cell>
          <cell r="E166" t="str">
            <v>投资预收款项 (I/C)</v>
          </cell>
        </row>
        <row r="167">
          <cell r="B167" t="str">
            <v>BS210-270</v>
          </cell>
          <cell r="C167" t="str">
            <v>현재가치할인차금-상각후원가측정금융부채</v>
          </cell>
          <cell r="D167" t="str">
            <v>Financial Liabilities at Amortised Cost - Present Value Discounts</v>
          </cell>
          <cell r="E167" t="str">
            <v>折现差额-投资预收款项</v>
          </cell>
        </row>
        <row r="168">
          <cell r="B168" t="str">
            <v>BS210-271</v>
          </cell>
          <cell r="C168" t="str">
            <v>현재가치할인차금-상각후원가측정금융부채 (I/C)</v>
          </cell>
          <cell r="D168" t="str">
            <v>Financial Liabilities at Amortised Cost - Present Value Discounts (I/C)</v>
          </cell>
          <cell r="E168" t="str">
            <v>折现差额-投资预收款项 (I/C)</v>
          </cell>
        </row>
        <row r="169">
          <cell r="B169" t="str">
            <v>BS210-280</v>
          </cell>
          <cell r="C169" t="str">
            <v>당기손익인식지정금융부채</v>
          </cell>
          <cell r="D169" t="str">
            <v>Financial Liabilities designated at fair value through profit or loss</v>
          </cell>
          <cell r="E169" t="str">
            <v>金融资产—计入损益性公允负债</v>
          </cell>
        </row>
        <row r="170">
          <cell r="B170" t="str">
            <v>BS210-281</v>
          </cell>
          <cell r="C170" t="str">
            <v>당기손익인식지정금융부채 (I/C)</v>
          </cell>
          <cell r="D170" t="str">
            <v>Financial Liabilities designated at fair value through profit or loss (I/C)</v>
          </cell>
          <cell r="E170" t="str">
            <v>金融资产—计入损益性公允负债 (I/C)</v>
          </cell>
        </row>
        <row r="171">
          <cell r="B171" t="str">
            <v>BS210-290</v>
          </cell>
          <cell r="C171" t="str">
            <v>현재가치할인차금-당기손익인식지정금융부채</v>
          </cell>
          <cell r="D171" t="str">
            <v>Financial Liabilities designated at fair value through profit or loss - Present Value Discounts</v>
          </cell>
          <cell r="E171" t="str">
            <v>折现差额-金融资产—计入损益性公允负债</v>
          </cell>
        </row>
        <row r="172">
          <cell r="B172" t="str">
            <v>BS210-291</v>
          </cell>
          <cell r="C172" t="str">
            <v>현재가치할인차금-당기손익인식지정금융부채 (I/C)</v>
          </cell>
          <cell r="D172" t="str">
            <v>Financial Liabilities designated at fair value through profit or loss - Present Value Discounts (I/C)</v>
          </cell>
          <cell r="E172" t="str">
            <v>折现差额-金融资产—计入损益性公允负债 (I/C)</v>
          </cell>
        </row>
        <row r="173">
          <cell r="B173" t="str">
            <v>BS210-300</v>
          </cell>
          <cell r="C173" t="str">
            <v>상환우선주부채_유동</v>
          </cell>
          <cell r="D173" t="str">
            <v>Redeemable Preferred Stock Debt - Current</v>
          </cell>
          <cell r="E173" t="str">
            <v>可赎回优先股_流动</v>
          </cell>
        </row>
        <row r="174">
          <cell r="B174" t="str">
            <v>BS210-310</v>
          </cell>
          <cell r="C174" t="str">
            <v>현재가치할인차금-상환우선주부채_유동</v>
          </cell>
          <cell r="D174" t="str">
            <v>Redeemable Preferred Stock Debt - Current - Present Value Discounts</v>
          </cell>
          <cell r="E174" t="str">
            <v>折现差额-可赎回优先股-流动</v>
          </cell>
        </row>
        <row r="175">
          <cell r="B175" t="str">
            <v>BS220</v>
          </cell>
          <cell r="C175" t="str">
            <v>Ⅱ.비유동부채</v>
          </cell>
          <cell r="D175" t="str">
            <v>Ⅱ.Non-Current Liabilities</v>
          </cell>
          <cell r="E175" t="str">
            <v>Ⅱ.非流动负债</v>
          </cell>
        </row>
        <row r="176">
          <cell r="B176" t="str">
            <v>BS220-010</v>
          </cell>
          <cell r="C176" t="str">
            <v>장기미지급금</v>
          </cell>
          <cell r="D176" t="str">
            <v>Long-Term Other Payables</v>
          </cell>
          <cell r="E176" t="str">
            <v>长期应付款</v>
          </cell>
        </row>
        <row r="177">
          <cell r="B177" t="str">
            <v>BS220-020</v>
          </cell>
          <cell r="C177" t="str">
            <v>현재가치할인차금-장기미지급금</v>
          </cell>
          <cell r="D177" t="str">
            <v>Long-Term Other Payables - Present Value Discounts</v>
          </cell>
          <cell r="E177" t="str">
            <v>折现差额-非流动</v>
          </cell>
        </row>
        <row r="178">
          <cell r="B178" t="str">
            <v>BS220-030</v>
          </cell>
          <cell r="C178" t="str">
            <v>장기차입금</v>
          </cell>
          <cell r="D178" t="str">
            <v>Long-Term Borrowings</v>
          </cell>
          <cell r="E178" t="str">
            <v>长期借款</v>
          </cell>
        </row>
        <row r="179">
          <cell r="B179" t="str">
            <v>BS220-040</v>
          </cell>
          <cell r="C179" t="str">
            <v>현재가치할인차금-장기차입금</v>
          </cell>
          <cell r="D179" t="str">
            <v>Long-Term Borrowings - Present Value Discounts</v>
          </cell>
          <cell r="E179" t="str">
            <v>折现差额-长期借款</v>
          </cell>
        </row>
        <row r="180">
          <cell r="B180" t="str">
            <v>BS220-050</v>
          </cell>
          <cell r="C180" t="str">
            <v>장기선수수익</v>
          </cell>
          <cell r="D180" t="str">
            <v>Long-Term Deferred Revenue</v>
          </cell>
          <cell r="E180" t="str">
            <v>长期递延收入</v>
          </cell>
        </row>
        <row r="181">
          <cell r="B181" t="str">
            <v>BS220-060</v>
          </cell>
          <cell r="C181" t="str">
            <v>장기선수금</v>
          </cell>
          <cell r="D181" t="str">
            <v>Long-Term Advances Received</v>
          </cell>
          <cell r="E181" t="str">
            <v>长期预收账款</v>
          </cell>
        </row>
        <row r="182">
          <cell r="B182" t="str">
            <v>BS220-070</v>
          </cell>
          <cell r="C182" t="str">
            <v>퇴직급여충당부채</v>
          </cell>
          <cell r="D182" t="str">
            <v>Provisions Retirement Benefits Obligation</v>
          </cell>
          <cell r="E182" t="str">
            <v>退休准备金</v>
          </cell>
        </row>
        <row r="183">
          <cell r="B183" t="str">
            <v>BS220-080</v>
          </cell>
          <cell r="C183" t="str">
            <v>전환사채</v>
          </cell>
          <cell r="D183" t="str">
            <v>Convertible Bond - Non-Current</v>
          </cell>
          <cell r="E183" t="str">
            <v>可转债</v>
          </cell>
        </row>
        <row r="184">
          <cell r="B184" t="str">
            <v>BS220-090</v>
          </cell>
          <cell r="C184" t="str">
            <v>상환할증금</v>
          </cell>
          <cell r="D184" t="str">
            <v>Redemption Premiums - Non-Current</v>
          </cell>
          <cell r="E184" t="str">
            <v>偿还溢价(可转债)</v>
          </cell>
        </row>
        <row r="185">
          <cell r="B185" t="str">
            <v>BS220-100</v>
          </cell>
          <cell r="C185" t="str">
            <v>전환권조정</v>
          </cell>
          <cell r="D185" t="str">
            <v>Conversion Rights Adjustment - Non-Current</v>
          </cell>
          <cell r="E185" t="str">
            <v>转换权调整</v>
          </cell>
        </row>
        <row r="186">
          <cell r="B186" t="str">
            <v>BS220-110</v>
          </cell>
          <cell r="C186" t="str">
            <v>장기운용리스부채</v>
          </cell>
          <cell r="D186" t="str">
            <v>Long-Term Operating Lease Liabilities</v>
          </cell>
          <cell r="E186" t="str">
            <v>长期经营租赁负债</v>
          </cell>
        </row>
        <row r="187">
          <cell r="B187" t="str">
            <v>BS220-111</v>
          </cell>
          <cell r="C187" t="str">
            <v>장기운용리스부채 (I/C)</v>
          </cell>
          <cell r="D187" t="str">
            <v>Long-Term Operating Lease Liabilities (I/C)</v>
          </cell>
          <cell r="E187" t="str">
            <v>长期经营租赁负债 (I/C)</v>
          </cell>
        </row>
        <row r="188">
          <cell r="B188" t="str">
            <v>BS220-120</v>
          </cell>
          <cell r="C188" t="str">
            <v>현재가치할인차금-장기운용리스부채</v>
          </cell>
          <cell r="D188" t="str">
            <v>Long-Term Operating Lease Liabilities - Present Value Discounts</v>
          </cell>
          <cell r="E188" t="str">
            <v>折现差额-长期经营租赁负债</v>
          </cell>
        </row>
        <row r="189">
          <cell r="B189" t="str">
            <v>BS220-121</v>
          </cell>
          <cell r="C189" t="str">
            <v>현재가치할인차금-장기운용리스부채 (I/C)</v>
          </cell>
          <cell r="D189" t="str">
            <v>Long-Term Operating Lease Liabilities - Present Value Discounts (I/C)</v>
          </cell>
          <cell r="E189" t="str">
            <v>折现差额-长期经营租赁负债 (I/C)</v>
          </cell>
        </row>
        <row r="190">
          <cell r="B190" t="str">
            <v>BS220-130</v>
          </cell>
          <cell r="C190" t="str">
            <v>장기금융리스부채</v>
          </cell>
          <cell r="D190" t="str">
            <v>Long-Term Finance Lease Liabilities</v>
          </cell>
          <cell r="E190" t="str">
            <v>长期融资租赁负债</v>
          </cell>
        </row>
        <row r="191">
          <cell r="B191" t="str">
            <v>BS220-131</v>
          </cell>
          <cell r="C191" t="str">
            <v>장기금융리스부채 (I/C)</v>
          </cell>
          <cell r="D191" t="str">
            <v>Long-Term Finance Lease Liabilities (I/C)</v>
          </cell>
          <cell r="E191" t="str">
            <v>长期融资租赁负债 (I/C)</v>
          </cell>
        </row>
        <row r="192">
          <cell r="B192" t="str">
            <v>BS220-140</v>
          </cell>
          <cell r="C192" t="str">
            <v>현재가치할인차금-장기금융리스부채</v>
          </cell>
          <cell r="D192" t="str">
            <v>Long-Term Finance Lease Liabilities - Present Value Discounts</v>
          </cell>
          <cell r="E192" t="str">
            <v>折现差额-长期融资租赁负债</v>
          </cell>
        </row>
        <row r="193">
          <cell r="B193" t="str">
            <v>BS220-141</v>
          </cell>
          <cell r="C193" t="str">
            <v>현재가치할인차금-장기금융리스부채 (I/C)</v>
          </cell>
          <cell r="D193" t="str">
            <v>Long-Term Finance Lease Liabilities - Present Value Discounts (I/C)</v>
          </cell>
          <cell r="E193" t="str">
            <v>折现差额-长期融资租赁负债 (I/C)</v>
          </cell>
        </row>
        <row r="194">
          <cell r="B194" t="str">
            <v>BS220-150</v>
          </cell>
          <cell r="C194" t="str">
            <v>충당부채_비유동</v>
          </cell>
          <cell r="D194" t="str">
            <v>Provision - Non-Current</v>
          </cell>
          <cell r="E194" t="str">
            <v>预计负债-非流动</v>
          </cell>
        </row>
        <row r="195">
          <cell r="B195" t="str">
            <v>BS220-151</v>
          </cell>
          <cell r="C195" t="str">
            <v>충당부채_비유동 (I/C)</v>
          </cell>
          <cell r="D195" t="str">
            <v>Provision - Non-Current (I/C)</v>
          </cell>
          <cell r="E195" t="str">
            <v>预计负债-非流动 (I/C)</v>
          </cell>
        </row>
        <row r="196">
          <cell r="B196" t="str">
            <v>BS220-160</v>
          </cell>
          <cell r="C196" t="str">
            <v>비유동상각후원가측정금융부채</v>
          </cell>
          <cell r="D196" t="str">
            <v>Non Current Financial Liabilities at Amortised Cost</v>
          </cell>
          <cell r="E196" t="str">
            <v>长期投资预收款项</v>
          </cell>
        </row>
        <row r="197">
          <cell r="B197" t="str">
            <v>BS220-161</v>
          </cell>
          <cell r="C197" t="str">
            <v>비유동상각후원가측정금융부채 (I/C)</v>
          </cell>
          <cell r="D197" t="str">
            <v>Non Current Financial Liabilities at Amortised Cost (I/C)</v>
          </cell>
          <cell r="E197" t="str">
            <v>长期投资预收款项 (I/C)</v>
          </cell>
        </row>
        <row r="198">
          <cell r="B198" t="str">
            <v>BS220-170</v>
          </cell>
          <cell r="C198" t="str">
            <v>현재가치할인차금-비유동상각후원가측정금융부채</v>
          </cell>
          <cell r="D198" t="str">
            <v>Non Current Financial Liabilities at Amortised Cost - Present Value Discounts</v>
          </cell>
          <cell r="E198" t="str">
            <v>折现差额-长期投资预收款项</v>
          </cell>
        </row>
        <row r="199">
          <cell r="B199" t="str">
            <v>BS220-171</v>
          </cell>
          <cell r="C199" t="str">
            <v>현재가치할인차금-비유동상각후원가측정금융부채 (I/C)</v>
          </cell>
          <cell r="D199" t="str">
            <v>Non Current Financial Liabilities at Amortised Cost - Present Value Discounts (I/C)</v>
          </cell>
          <cell r="E199" t="str">
            <v>折现差额-长期投资预收款项 (I/C)</v>
          </cell>
        </row>
        <row r="200">
          <cell r="B200" t="str">
            <v>BS220-180</v>
          </cell>
          <cell r="C200" t="str">
            <v>비유동당기손익인식지정금융부채</v>
          </cell>
          <cell r="D200" t="str">
            <v>Non Current Financial Liabilities designated at fair value through profit or loss</v>
          </cell>
          <cell r="E200" t="str">
            <v>长期金融资产—计入损益性公允负债</v>
          </cell>
        </row>
        <row r="201">
          <cell r="B201" t="str">
            <v>BS220-181</v>
          </cell>
          <cell r="C201" t="str">
            <v>비유동당기손익인식지정금융부채 (I/C)</v>
          </cell>
          <cell r="D201" t="str">
            <v>Non Current Financial Liabilities designated at fair value through profit or loss (I/C)</v>
          </cell>
          <cell r="E201" t="str">
            <v>长期金融资产—计入损益性公允负债 (I/C)</v>
          </cell>
        </row>
        <row r="202">
          <cell r="B202" t="str">
            <v>BS220-190</v>
          </cell>
          <cell r="C202" t="str">
            <v>현재가치할인차금-비유동당기손익인식지정금융부채</v>
          </cell>
          <cell r="D202" t="str">
            <v>Non Current Financial Liabilities designated at fair value through profit or loss - Present Value Discounts</v>
          </cell>
          <cell r="E202" t="str">
            <v>折现差额-长期金融资产—计入损益性公允负债</v>
          </cell>
        </row>
        <row r="203">
          <cell r="B203" t="str">
            <v>BS220-191</v>
          </cell>
          <cell r="C203" t="str">
            <v>현재가치할인차금-비유동당기손익인식지정금융부채 (I/C)</v>
          </cell>
          <cell r="D203" t="str">
            <v>Non Current Financial Liabilities designated at fair value through profit or loss - Present Value Discounts (I/C)</v>
          </cell>
          <cell r="E203" t="str">
            <v>折现差额-长期金融资产—计入损益性公允负债 (I/C)</v>
          </cell>
        </row>
        <row r="204">
          <cell r="B204" t="str">
            <v>BS220-200</v>
          </cell>
          <cell r="C204" t="str">
            <v>상환우선주부채_비유동</v>
          </cell>
          <cell r="D204" t="str">
            <v>Redeemable Preferred Stock Debt - Non-Current</v>
          </cell>
          <cell r="E204" t="str">
            <v>可赎回优先股_非流动</v>
          </cell>
        </row>
        <row r="205">
          <cell r="B205" t="str">
            <v>BS220-210</v>
          </cell>
          <cell r="C205" t="str">
            <v>현재가치할인차금-상환우선주부채_비유동</v>
          </cell>
          <cell r="D205" t="str">
            <v>Redeemable Preferred Stock Debt - Non-Current - Present Value Discounts</v>
          </cell>
          <cell r="E205" t="str">
            <v>折现差额-可赎回优先股-非流动</v>
          </cell>
        </row>
        <row r="206">
          <cell r="B206" t="str">
            <v>BS220-999</v>
          </cell>
          <cell r="C206" t="str">
            <v>이연법인세부채</v>
          </cell>
          <cell r="D206" t="str">
            <v>Deferred Tax Liabilities</v>
          </cell>
          <cell r="E206" t="str">
            <v>递延所得税负债</v>
          </cell>
        </row>
        <row r="207">
          <cell r="B207" t="str">
            <v>BS250</v>
          </cell>
          <cell r="C207" t="str">
            <v>약정 및 우발상황</v>
          </cell>
          <cell r="D207" t="str">
            <v>Commitment and Contingencies</v>
          </cell>
          <cell r="E207" t="str">
            <v>承付款项与或有负债</v>
          </cell>
        </row>
        <row r="208">
          <cell r="B208" t="str">
            <v>BS250-010</v>
          </cell>
          <cell r="C208" t="str">
            <v>보통주자본금(Class A)</v>
          </cell>
          <cell r="D208" t="str">
            <v>Class A Common Stock - Shares subject to Possible Redemption</v>
          </cell>
          <cell r="E208" t="str">
            <v>A类普通股-可赎回股份</v>
          </cell>
        </row>
        <row r="209">
          <cell r="B209" t="str">
            <v>BS250-020</v>
          </cell>
          <cell r="C209" t="str">
            <v>우선주자본금(Class C)</v>
          </cell>
          <cell r="D209" t="str">
            <v>Class C Preferred Stock - Shares subject to Possible Redemption</v>
          </cell>
          <cell r="E209" t="str">
            <v>C类优先股-可赎回股份</v>
          </cell>
        </row>
        <row r="210">
          <cell r="B210" t="str">
            <v>BS300</v>
          </cell>
          <cell r="C210" t="str">
            <v>자본</v>
          </cell>
          <cell r="D210" t="str">
            <v>Shareholder's Equity</v>
          </cell>
          <cell r="E210" t="str">
            <v>所有者权益</v>
          </cell>
        </row>
        <row r="211">
          <cell r="B211" t="str">
            <v>BS310</v>
          </cell>
          <cell r="C211" t="str">
            <v>지배지분</v>
          </cell>
          <cell r="D211" t="str">
            <v>Controlling Shares</v>
          </cell>
          <cell r="E211" t="str">
            <v>控制股权</v>
          </cell>
        </row>
        <row r="212">
          <cell r="B212" t="str">
            <v>BS320</v>
          </cell>
          <cell r="C212" t="str">
            <v>Ⅰ.자본금</v>
          </cell>
          <cell r="D212" t="str">
            <v>Ⅰ.Capital</v>
          </cell>
          <cell r="E212" t="str">
            <v>Ⅰ.资本金</v>
          </cell>
        </row>
        <row r="213">
          <cell r="B213" t="str">
            <v>BS320-010</v>
          </cell>
          <cell r="C213" t="str">
            <v>보통주자본금</v>
          </cell>
          <cell r="D213" t="str">
            <v>Common Stock (Class A, Class B)</v>
          </cell>
          <cell r="E213" t="str">
            <v>普通股(A类，B类)</v>
          </cell>
        </row>
        <row r="214">
          <cell r="B214" t="str">
            <v>BS320-020</v>
          </cell>
          <cell r="C214" t="str">
            <v>우선주자본금</v>
          </cell>
          <cell r="D214" t="str">
            <v xml:space="preserve">Preferred Stock </v>
          </cell>
          <cell r="E214" t="str">
            <v>优先股资本金</v>
          </cell>
        </row>
        <row r="215">
          <cell r="B215" t="str">
            <v>BS330</v>
          </cell>
          <cell r="C215" t="str">
            <v>Ⅱ.자본잉여금</v>
          </cell>
          <cell r="D215" t="str">
            <v>Ⅱ.Additional Paid-in-Capital</v>
          </cell>
          <cell r="E215" t="str">
            <v>Ⅱ.资本盈余</v>
          </cell>
        </row>
        <row r="216">
          <cell r="B216" t="str">
            <v>BS330-010</v>
          </cell>
          <cell r="C216" t="str">
            <v>주식발행초과금</v>
          </cell>
          <cell r="D216" t="str">
            <v>Additional Paid-in-Capital (Excess of Par Value)</v>
          </cell>
          <cell r="E216" t="str">
            <v>股票溢价</v>
          </cell>
        </row>
        <row r="217">
          <cell r="B217" t="str">
            <v>BS330-020</v>
          </cell>
          <cell r="C217" t="str">
            <v>감자차익</v>
          </cell>
          <cell r="D217" t="str">
            <v>Additional Paid-in-Capital (Gains on Capital reduction)</v>
          </cell>
          <cell r="E217" t="str">
            <v>減資差益</v>
          </cell>
        </row>
        <row r="218">
          <cell r="B218" t="str">
            <v>BS330-030</v>
          </cell>
          <cell r="C218" t="str">
            <v>전환권대가</v>
          </cell>
          <cell r="D218" t="str">
            <v>Additional Paid-in-Capital (Conversion Rights)</v>
          </cell>
          <cell r="E218" t="str">
            <v>转换权代价</v>
          </cell>
        </row>
        <row r="219">
          <cell r="B219" t="str">
            <v>BS330-040</v>
          </cell>
          <cell r="C219" t="str">
            <v>기타자본잉여금</v>
          </cell>
          <cell r="D219" t="str">
            <v>Additional Paid-in-Capital (Other)</v>
          </cell>
          <cell r="E219" t="str">
            <v>其他资本盈余</v>
          </cell>
        </row>
        <row r="220">
          <cell r="B220" t="str">
            <v>BS340</v>
          </cell>
          <cell r="C220" t="str">
            <v>Ⅲ.자본조정</v>
          </cell>
          <cell r="D220" t="str">
            <v>Ⅲ.Other Components of Equity</v>
          </cell>
          <cell r="E220" t="str">
            <v>Ⅲ.资本调整</v>
          </cell>
        </row>
        <row r="221">
          <cell r="B221" t="str">
            <v>BS340-010</v>
          </cell>
          <cell r="C221" t="str">
            <v>지분법자본변동</v>
          </cell>
          <cell r="D221" t="str">
            <v>Capital Adjustment for Equity Method Securities</v>
          </cell>
          <cell r="E221" t="str">
            <v>权益法资本变动</v>
          </cell>
        </row>
        <row r="222">
          <cell r="B222" t="str">
            <v>BS340-020</v>
          </cell>
          <cell r="C222" t="str">
            <v>주식할인발행차금</v>
          </cell>
          <cell r="D222" t="str">
            <v>Discount on Shares</v>
          </cell>
          <cell r="E222" t="str">
            <v>股票发行折价差额</v>
          </cell>
        </row>
        <row r="223">
          <cell r="B223" t="str">
            <v>BS340-030</v>
          </cell>
          <cell r="C223" t="str">
            <v>주식선택권</v>
          </cell>
          <cell r="D223" t="str">
            <v>Stock options</v>
          </cell>
          <cell r="E223" t="str">
            <v>股票選擇權</v>
          </cell>
        </row>
        <row r="224">
          <cell r="B224" t="str">
            <v>BS340-040</v>
          </cell>
          <cell r="C224" t="str">
            <v>기타자본조정</v>
          </cell>
          <cell r="D224" t="str">
            <v>Other Capital Adjustments</v>
          </cell>
          <cell r="E224" t="str">
            <v>其他资本调整</v>
          </cell>
        </row>
        <row r="225">
          <cell r="B225" t="str">
            <v>BS350</v>
          </cell>
          <cell r="C225" t="str">
            <v>Ⅳ.기타포괄손익누계액</v>
          </cell>
          <cell r="D225" t="str">
            <v>Ⅳ.Accumulated Other Comprehensive Income</v>
          </cell>
          <cell r="E225" t="str">
            <v>Ⅳ.其他综合累计损益</v>
          </cell>
        </row>
        <row r="226">
          <cell r="B226" t="str">
            <v>BS350-010</v>
          </cell>
          <cell r="C226" t="str">
            <v>매도가능금융자산평가이익(자본)</v>
          </cell>
          <cell r="D226" t="str">
            <v>Gains on Valuation of Available for Sale Securities(Capital)</v>
          </cell>
          <cell r="E226" t="str">
            <v>可供出售证券评估收益(资本)</v>
          </cell>
        </row>
        <row r="227">
          <cell r="B227" t="str">
            <v>BS350-020</v>
          </cell>
          <cell r="C227" t="str">
            <v>해외사업환산손익</v>
          </cell>
          <cell r="D227" t="str">
            <v>Cumulative Effect Foreign Currency Translation</v>
          </cell>
          <cell r="E227" t="str">
            <v>境外事业折算损益</v>
          </cell>
        </row>
        <row r="228">
          <cell r="B228" t="str">
            <v>BS360</v>
          </cell>
          <cell r="C228" t="str">
            <v>Ⅴ.이익잉여금</v>
          </cell>
          <cell r="D228" t="str">
            <v>Ⅴ.Retained Earnings</v>
          </cell>
          <cell r="E228" t="str">
            <v>Ⅴ.利润盈余</v>
          </cell>
        </row>
        <row r="229">
          <cell r="B229" t="str">
            <v>BS360-010</v>
          </cell>
          <cell r="C229" t="str">
            <v>이익준비금</v>
          </cell>
          <cell r="D229" t="str">
            <v>Legal Reserve</v>
          </cell>
          <cell r="E229" t="str">
            <v>法定盈余公积金</v>
          </cell>
        </row>
        <row r="230">
          <cell r="B230" t="str">
            <v>BS360-020</v>
          </cell>
          <cell r="C230" t="str">
            <v>미처분이익잉여금(미처리결손금)</v>
          </cell>
          <cell r="D230" t="str">
            <v>Retained Earnings After Appropriation</v>
          </cell>
          <cell r="E230" t="str">
            <v>未分配利润</v>
          </cell>
        </row>
        <row r="231">
          <cell r="B231" t="str">
            <v>BS370</v>
          </cell>
          <cell r="C231" t="str">
            <v>비지배지분</v>
          </cell>
          <cell r="D231" t="str">
            <v>Minority Shares</v>
          </cell>
          <cell r="E231" t="str">
            <v>非控制股权</v>
          </cell>
        </row>
        <row r="234">
          <cell r="C234" t="str">
            <v>KOR(DISCLOSURE)</v>
          </cell>
          <cell r="D234" t="str">
            <v>ENG(DISCLOSURE)</v>
          </cell>
          <cell r="E234" t="str">
            <v>CHN(DISCLOSURE)</v>
          </cell>
        </row>
        <row r="235">
          <cell r="B235" t="str">
            <v>IS400</v>
          </cell>
          <cell r="C235" t="str">
            <v>Ⅰ.매출액</v>
          </cell>
          <cell r="D235" t="str">
            <v>Ⅰ.Revenues</v>
          </cell>
          <cell r="E235" t="str">
            <v>Ⅰ.销售额</v>
          </cell>
        </row>
        <row r="236">
          <cell r="B236" t="str">
            <v>IS400-010</v>
          </cell>
          <cell r="C236" t="str">
            <v>제품매출액</v>
          </cell>
          <cell r="D236" t="str">
            <v>Revenue from Product Sales</v>
          </cell>
          <cell r="E236" t="str">
            <v>商品销售额</v>
          </cell>
        </row>
        <row r="237">
          <cell r="B237" t="str">
            <v>IS400-011</v>
          </cell>
          <cell r="C237" t="str">
            <v>제품매출액 (I/C)</v>
          </cell>
          <cell r="D237" t="str">
            <v>Revenue from Product Sales (I/C)</v>
          </cell>
          <cell r="E237" t="str">
            <v>商品销售额 (I/C)</v>
          </cell>
        </row>
        <row r="238">
          <cell r="B238" t="str">
            <v>IS400-020</v>
          </cell>
          <cell r="C238" t="str">
            <v>용역매출액</v>
          </cell>
          <cell r="D238" t="str">
            <v>Revenue from Services</v>
          </cell>
          <cell r="E238" t="str">
            <v>服务销售额</v>
          </cell>
        </row>
        <row r="239">
          <cell r="B239" t="str">
            <v>IS400-021</v>
          </cell>
          <cell r="C239" t="str">
            <v>용역매출액 (I/C)</v>
          </cell>
          <cell r="D239" t="str">
            <v>Revenue from Services (I/C)</v>
          </cell>
          <cell r="E239" t="str">
            <v>服务销售额 (I/C)</v>
          </cell>
        </row>
        <row r="240">
          <cell r="B240" t="str">
            <v>IS400-030</v>
          </cell>
          <cell r="C240" t="str">
            <v>라이선스매출액</v>
          </cell>
          <cell r="D240" t="str">
            <v>Revenue from License</v>
          </cell>
          <cell r="E240" t="str">
            <v>授权销售额</v>
          </cell>
        </row>
        <row r="241">
          <cell r="B241" t="str">
            <v>IS400-031</v>
          </cell>
          <cell r="C241" t="str">
            <v>라이선스매출액 (I/C)</v>
          </cell>
          <cell r="D241" t="str">
            <v>Revenue from License (I/C)</v>
          </cell>
          <cell r="E241" t="str">
            <v>授权销售额 (I/C)</v>
          </cell>
        </row>
        <row r="242">
          <cell r="B242" t="str">
            <v>IS400-040</v>
          </cell>
          <cell r="C242" t="str">
            <v>임대매출액</v>
          </cell>
          <cell r="D242" t="str">
            <v>Revenue from Rent</v>
          </cell>
          <cell r="E242" t="str">
            <v>租赁销售额</v>
          </cell>
        </row>
        <row r="243">
          <cell r="B243" t="str">
            <v>IS400-041</v>
          </cell>
          <cell r="C243" t="str">
            <v>임대매출액 (I/C)</v>
          </cell>
          <cell r="D243" t="str">
            <v>Revenue from Rent (I/C)</v>
          </cell>
          <cell r="E243" t="str">
            <v>租赁销售额 (I/C)</v>
          </cell>
        </row>
        <row r="244">
          <cell r="B244" t="str">
            <v>IS400-050</v>
          </cell>
          <cell r="C244" t="str">
            <v>티켓매출액</v>
          </cell>
          <cell r="D244" t="str">
            <v>Revenue from Ticket Sales</v>
          </cell>
          <cell r="E244" t="str">
            <v>门票销售额</v>
          </cell>
        </row>
        <row r="245">
          <cell r="B245" t="str">
            <v>IS400-051</v>
          </cell>
          <cell r="C245" t="str">
            <v>티켓매출액 (I/C)</v>
          </cell>
          <cell r="D245" t="str">
            <v>Revenue from Ticket Sales (I/C)</v>
          </cell>
          <cell r="E245" t="str">
            <v>门票销售额 (I/C)</v>
          </cell>
        </row>
        <row r="246">
          <cell r="B246" t="str">
            <v>IS400-060</v>
          </cell>
          <cell r="C246" t="str">
            <v>상품매출액</v>
          </cell>
          <cell r="D246" t="str">
            <v>Revenue from MD Sales</v>
          </cell>
          <cell r="E246" t="str">
            <v>产品销售额</v>
          </cell>
        </row>
        <row r="247">
          <cell r="B247" t="str">
            <v>IS400-061</v>
          </cell>
          <cell r="C247" t="str">
            <v>상품매출액 (I/C)</v>
          </cell>
          <cell r="D247" t="str">
            <v>Revenue from MD Sales (I/C)</v>
          </cell>
          <cell r="E247" t="str">
            <v>产品销售额 (I/C)</v>
          </cell>
        </row>
        <row r="248">
          <cell r="B248" t="str">
            <v>IS400-070</v>
          </cell>
          <cell r="C248" t="str">
            <v>게임매출액</v>
          </cell>
          <cell r="D248" t="str">
            <v>Revenue from Game Services</v>
          </cell>
          <cell r="E248" t="str">
            <v>游戏销售额</v>
          </cell>
        </row>
        <row r="249">
          <cell r="B249" t="str">
            <v>IS400-071</v>
          </cell>
          <cell r="C249" t="str">
            <v>게임매출액 (I/C)</v>
          </cell>
          <cell r="D249" t="str">
            <v>Revenue from Game Services (I/C)</v>
          </cell>
          <cell r="E249" t="str">
            <v>游戏销售额 (I/C)</v>
          </cell>
        </row>
        <row r="250">
          <cell r="B250" t="str">
            <v>IS400-080</v>
          </cell>
          <cell r="C250" t="str">
            <v>식음매출액</v>
          </cell>
          <cell r="D250" t="str">
            <v>Revenue from F&amp;B</v>
          </cell>
          <cell r="E250" t="str">
            <v>食飮销售额</v>
          </cell>
        </row>
        <row r="251">
          <cell r="B251" t="str">
            <v>IS400-081</v>
          </cell>
          <cell r="C251" t="str">
            <v>식음매출액 (I/C)</v>
          </cell>
          <cell r="D251" t="str">
            <v>Revenue from F&amp;B (I/C)</v>
          </cell>
          <cell r="E251" t="str">
            <v>食飮销售额 (I/C)</v>
          </cell>
        </row>
        <row r="252">
          <cell r="B252" t="str">
            <v>IS400-090</v>
          </cell>
          <cell r="C252" t="str">
            <v>기타매출액</v>
          </cell>
          <cell r="D252" t="str">
            <v>Revenue from Others</v>
          </cell>
          <cell r="E252" t="str">
            <v>其他销售额</v>
          </cell>
        </row>
        <row r="253">
          <cell r="B253" t="str">
            <v>IS400-091</v>
          </cell>
          <cell r="C253" t="str">
            <v>기타매출액 (I/C)</v>
          </cell>
          <cell r="D253" t="str">
            <v>Revenue from Others (I/C)</v>
          </cell>
          <cell r="E253" t="str">
            <v>其他销售额 (I/C)</v>
          </cell>
        </row>
        <row r="254">
          <cell r="B254" t="str">
            <v>IS500</v>
          </cell>
          <cell r="C254" t="str">
            <v>Ⅱ.매출원가</v>
          </cell>
          <cell r="D254" t="str">
            <v>Ⅱ.COST OF GOODS</v>
          </cell>
          <cell r="E254" t="str">
            <v>Ⅱ.销售成本</v>
          </cell>
        </row>
        <row r="255">
          <cell r="B255" t="str">
            <v>IS500-010</v>
          </cell>
          <cell r="C255" t="str">
            <v>매출원가_상품매출원가</v>
          </cell>
          <cell r="D255" t="str">
            <v>Cost of Goods Sold</v>
          </cell>
          <cell r="E255" t="str">
            <v>产品销售_销售成本</v>
          </cell>
        </row>
        <row r="256">
          <cell r="B256" t="str">
            <v>IS500-011</v>
          </cell>
          <cell r="C256" t="str">
            <v>매출원가_상품매출원가 (I/C)</v>
          </cell>
          <cell r="D256" t="str">
            <v>Cost of Goods Sold (I/C)</v>
          </cell>
          <cell r="E256" t="str">
            <v>产品销售_销售成本 (I/C)</v>
          </cell>
        </row>
        <row r="257">
          <cell r="B257" t="str">
            <v>IS500-016</v>
          </cell>
          <cell r="C257" t="str">
            <v>매출원가_제품매출원가</v>
          </cell>
          <cell r="D257" t="str">
            <v>Cost of Finished Goods Sold</v>
          </cell>
          <cell r="E257" t="str">
            <v>製成品销售_销售成本</v>
          </cell>
        </row>
        <row r="258">
          <cell r="B258" t="str">
            <v>IS500-020</v>
          </cell>
          <cell r="C258" t="str">
            <v>매출원가_급여</v>
          </cell>
          <cell r="D258" t="str">
            <v>Salaries_COGS</v>
          </cell>
          <cell r="E258" t="str">
            <v>工资_销售成本</v>
          </cell>
        </row>
        <row r="259">
          <cell r="B259" t="str">
            <v>IS500-030</v>
          </cell>
          <cell r="C259" t="str">
            <v>매출원가_상여금</v>
          </cell>
          <cell r="D259" t="str">
            <v>Bonus_COGS</v>
          </cell>
          <cell r="E259" t="str">
            <v>奖金_销售成本</v>
          </cell>
        </row>
        <row r="260">
          <cell r="B260" t="str">
            <v>IS500-040</v>
          </cell>
          <cell r="C260" t="str">
            <v>매출원가_성과급</v>
          </cell>
          <cell r="D260" t="str">
            <v>Incentives_COGS</v>
          </cell>
          <cell r="E260" t="str">
            <v>绩效奖金_销售成本</v>
          </cell>
        </row>
        <row r="261">
          <cell r="B261" t="str">
            <v>IS500-050</v>
          </cell>
          <cell r="C261" t="str">
            <v>매출원가_잡급</v>
          </cell>
          <cell r="D261" t="str">
            <v>Wages_COGS</v>
          </cell>
          <cell r="E261" t="str">
            <v>临时工费用_销售成本</v>
          </cell>
        </row>
        <row r="262">
          <cell r="B262" t="str">
            <v>IS500-060</v>
          </cell>
          <cell r="C262" t="str">
            <v>매출원가_퇴직급여</v>
          </cell>
          <cell r="D262" t="str">
            <v>Severence Benefits_COGS</v>
          </cell>
          <cell r="E262" t="str">
            <v>离职补偿金_销售成本</v>
          </cell>
        </row>
        <row r="263">
          <cell r="B263" t="str">
            <v>IS500-070</v>
          </cell>
          <cell r="C263" t="str">
            <v>매출원가_복리후생비</v>
          </cell>
          <cell r="D263" t="str">
            <v>Employee Benefits_COGS</v>
          </cell>
          <cell r="E263" t="str">
            <v>员工福利_销售成本</v>
          </cell>
        </row>
        <row r="264">
          <cell r="B264" t="str">
            <v>IS500-080</v>
          </cell>
          <cell r="C264" t="str">
            <v>매출원가_여비교통비</v>
          </cell>
          <cell r="D264" t="str">
            <v>Travel Expenses_COGS</v>
          </cell>
          <cell r="E264" t="str">
            <v>差旅费_销售成本</v>
          </cell>
        </row>
        <row r="265">
          <cell r="B265" t="str">
            <v>IS500-090</v>
          </cell>
          <cell r="C265" t="str">
            <v>매출원가_접대비</v>
          </cell>
          <cell r="D265" t="str">
            <v>Meals and Entertainment_COGS</v>
          </cell>
          <cell r="E265" t="str">
            <v>业务招待费_销售成本</v>
          </cell>
        </row>
        <row r="266">
          <cell r="B266" t="str">
            <v>IS500-100</v>
          </cell>
          <cell r="C266" t="str">
            <v>매출원가_통신비</v>
          </cell>
          <cell r="D266" t="str">
            <v>Communication Expenses_COGS</v>
          </cell>
          <cell r="E266" t="str">
            <v>通讯费_销售成本</v>
          </cell>
        </row>
        <row r="267">
          <cell r="B267" t="str">
            <v>IS500-110</v>
          </cell>
          <cell r="C267" t="str">
            <v>매출원가_수도광열비</v>
          </cell>
          <cell r="D267" t="str">
            <v>Utility Expenses_COGS</v>
          </cell>
          <cell r="E267" t="str">
            <v>水电费_销售成本</v>
          </cell>
        </row>
        <row r="268">
          <cell r="B268" t="str">
            <v>IS500-120</v>
          </cell>
          <cell r="C268" t="str">
            <v>매출원가_건물관리비</v>
          </cell>
          <cell r="D268" t="str">
            <v>Buliding Management Expense_COGS</v>
          </cell>
          <cell r="E268" t="str">
            <v>物业管理费_销售成本</v>
          </cell>
        </row>
        <row r="269">
          <cell r="B269" t="str">
            <v>IS500-130</v>
          </cell>
          <cell r="C269" t="str">
            <v>매출원가_세금과공과금</v>
          </cell>
          <cell r="D269" t="str">
            <v>Taxes and Dues_COGS</v>
          </cell>
          <cell r="E269" t="str">
            <v>税费_销售成本</v>
          </cell>
        </row>
        <row r="270">
          <cell r="B270" t="str">
            <v>IS500-140</v>
          </cell>
          <cell r="C270" t="str">
            <v>매출원가_차량유지비</v>
          </cell>
          <cell r="D270" t="str">
            <v>Vehicle Maintenance Expenses_COGS</v>
          </cell>
          <cell r="E270" t="str">
            <v>车辆维修费_销售成本</v>
          </cell>
        </row>
        <row r="271">
          <cell r="B271" t="str">
            <v>IS500-150</v>
          </cell>
          <cell r="C271" t="str">
            <v>매출원가_지급임차료</v>
          </cell>
          <cell r="D271" t="str">
            <v>Rent Expenses_COGS</v>
          </cell>
          <cell r="E271" t="str">
            <v>租赁_销售成本</v>
          </cell>
        </row>
        <row r="272">
          <cell r="B272" t="str">
            <v>IS500-151</v>
          </cell>
          <cell r="C272" t="str">
            <v>매출원가_지급임차료 (I/C)</v>
          </cell>
          <cell r="D272" t="str">
            <v>Rent Expenses_COGS (I/C)</v>
          </cell>
          <cell r="E272" t="str">
            <v>租赁_销售成本 (I/C)</v>
          </cell>
        </row>
        <row r="273">
          <cell r="B273" t="str">
            <v>IS500-160</v>
          </cell>
          <cell r="C273" t="str">
            <v>매출원가_수선비</v>
          </cell>
          <cell r="D273" t="str">
            <v>Repairs Expenses_COGS</v>
          </cell>
          <cell r="E273" t="str">
            <v>维修费用_销售成本</v>
          </cell>
        </row>
        <row r="274">
          <cell r="B274" t="str">
            <v>IS500-170</v>
          </cell>
          <cell r="C274" t="str">
            <v>매출원가_보험료</v>
          </cell>
          <cell r="D274" t="str">
            <v>Insurance Expenses_COGS</v>
          </cell>
          <cell r="E274" t="str">
            <v>保险_销售成本</v>
          </cell>
        </row>
        <row r="275">
          <cell r="B275" t="str">
            <v>IS500-180</v>
          </cell>
          <cell r="C275" t="str">
            <v>매출원가_운반비</v>
          </cell>
          <cell r="D275" t="str">
            <v>Transportation Expenses_COGS</v>
          </cell>
          <cell r="E275" t="str">
            <v>运费_销售成本</v>
          </cell>
        </row>
        <row r="276">
          <cell r="B276" t="str">
            <v>IS500-190</v>
          </cell>
          <cell r="C276" t="str">
            <v>매출원가_교육훈련비</v>
          </cell>
          <cell r="D276" t="str">
            <v>Training Expenses_COGS</v>
          </cell>
          <cell r="E276" t="str">
            <v>培训费_销售成本</v>
          </cell>
        </row>
        <row r="277">
          <cell r="B277" t="str">
            <v>IS500-200</v>
          </cell>
          <cell r="C277" t="str">
            <v>매출원가_도서인쇄비</v>
          </cell>
          <cell r="D277" t="str">
            <v>Books and Printing Expenses_COGS</v>
          </cell>
          <cell r="E277" t="str">
            <v>图书印刷费_销售成本</v>
          </cell>
        </row>
        <row r="278">
          <cell r="B278" t="str">
            <v>IS500-210</v>
          </cell>
          <cell r="C278" t="str">
            <v>매출원가_소모품비</v>
          </cell>
          <cell r="D278" t="str">
            <v>Supplies_COGS</v>
          </cell>
          <cell r="E278" t="str">
            <v>消耗品_销售成本</v>
          </cell>
        </row>
        <row r="279">
          <cell r="B279" t="str">
            <v>IS500-220</v>
          </cell>
          <cell r="C279" t="str">
            <v>매출원가_사무용품비</v>
          </cell>
          <cell r="D279" t="str">
            <v>Office Supplies_COGS</v>
          </cell>
          <cell r="E279" t="str">
            <v>办公用品_销售成本</v>
          </cell>
        </row>
        <row r="280">
          <cell r="B280" t="str">
            <v>IS500-230</v>
          </cell>
          <cell r="C280" t="str">
            <v>매출원가_지급수수료</v>
          </cell>
          <cell r="D280" t="str">
            <v>Fees and Commission_COGS</v>
          </cell>
          <cell r="E280" t="str">
            <v>服务手续费_销售成本</v>
          </cell>
        </row>
        <row r="281">
          <cell r="B281" t="str">
            <v>IS500-231</v>
          </cell>
          <cell r="C281" t="str">
            <v>매출원가_지급수수료 (I/C)</v>
          </cell>
          <cell r="D281" t="str">
            <v>Fees and Commission_COGS (I/C)</v>
          </cell>
          <cell r="E281" t="str">
            <v>服务手续费_销售成本 (I/C)</v>
          </cell>
        </row>
        <row r="282">
          <cell r="B282" t="str">
            <v>IS500-240</v>
          </cell>
          <cell r="C282" t="str">
            <v>매출원가_판매수수료</v>
          </cell>
          <cell r="D282" t="str">
            <v>Sales Commission_COGS</v>
          </cell>
          <cell r="E282" t="str">
            <v>销售佣金_销售成本</v>
          </cell>
        </row>
        <row r="283">
          <cell r="B283" t="str">
            <v>IS500-250</v>
          </cell>
          <cell r="C283" t="str">
            <v>매출원가_광고선전비</v>
          </cell>
          <cell r="D283" t="str">
            <v>Marketing Expenses_COGS</v>
          </cell>
          <cell r="E283" t="str">
            <v>广告宣传费_销售成本</v>
          </cell>
        </row>
        <row r="284">
          <cell r="B284" t="str">
            <v>IS500-260</v>
          </cell>
          <cell r="C284" t="str">
            <v>매출원가_대손상각비</v>
          </cell>
          <cell r="D284" t="str">
            <v>Bad Debt Expenses_COGS</v>
          </cell>
          <cell r="E284" t="str">
            <v>坏账费用_销售成本</v>
          </cell>
        </row>
        <row r="285">
          <cell r="B285" t="str">
            <v>IS500-270</v>
          </cell>
          <cell r="C285" t="str">
            <v>매출원가_제작용품비</v>
          </cell>
          <cell r="D285" t="str">
            <v>Production Supplies_COGS</v>
          </cell>
          <cell r="E285" t="str">
            <v>制作用品费_销售成本</v>
          </cell>
        </row>
        <row r="286">
          <cell r="B286" t="str">
            <v>IS500-280</v>
          </cell>
          <cell r="C286" t="str">
            <v>매출원가_외주비</v>
          </cell>
          <cell r="D286" t="str">
            <v>Outsourcing_COGS</v>
          </cell>
          <cell r="E286" t="str">
            <v>外包费_销售成本</v>
          </cell>
        </row>
        <row r="287">
          <cell r="B287" t="str">
            <v>IS500-290</v>
          </cell>
          <cell r="C287" t="str">
            <v>매출원가_감가상각비</v>
          </cell>
          <cell r="D287" t="str">
            <v>Depreciation Expense_COGS</v>
          </cell>
          <cell r="E287" t="str">
            <v>折旧费_销售成本</v>
          </cell>
        </row>
        <row r="288">
          <cell r="B288" t="str">
            <v>IS500-300</v>
          </cell>
          <cell r="C288" t="str">
            <v>매출원가_무형자산상각비</v>
          </cell>
          <cell r="D288" t="str">
            <v>Amortization Expense_COGS</v>
          </cell>
          <cell r="E288" t="str">
            <v>摊销_销售成本</v>
          </cell>
        </row>
        <row r="289">
          <cell r="B289" t="str">
            <v>IS500-310</v>
          </cell>
          <cell r="C289" t="str">
            <v>매출원가_경상연구개발비</v>
          </cell>
          <cell r="D289" t="str">
            <v>Research and Development Expenses_COGS</v>
          </cell>
          <cell r="E289" t="str">
            <v>研发费_销售成本</v>
          </cell>
        </row>
        <row r="290">
          <cell r="B290" t="str">
            <v>IS500-320</v>
          </cell>
          <cell r="C290" t="str">
            <v>매출원가_지급리스료</v>
          </cell>
          <cell r="D290" t="str">
            <v>Lease Expense_COGS</v>
          </cell>
          <cell r="E290" t="str">
            <v>租赁费_销售成本</v>
          </cell>
        </row>
        <row r="291">
          <cell r="B291" t="str">
            <v>IS500-999</v>
          </cell>
          <cell r="C291" t="str">
            <v>매출원가_잡비</v>
          </cell>
          <cell r="D291" t="str">
            <v>Miscellaneous Expenses_COGS</v>
          </cell>
          <cell r="E291" t="str">
            <v>杂项费用_销售成本</v>
          </cell>
        </row>
        <row r="292">
          <cell r="B292" t="str">
            <v>IS510</v>
          </cell>
          <cell r="C292" t="str">
            <v>Ⅲ.매출총이익</v>
          </cell>
          <cell r="D292" t="str">
            <v>Ⅲ.Gross Profit</v>
          </cell>
          <cell r="E292" t="str">
            <v>Ⅲ.总毛利</v>
          </cell>
        </row>
        <row r="293">
          <cell r="B293" t="str">
            <v>IS600</v>
          </cell>
          <cell r="C293" t="str">
            <v>Ⅳ.판매비와관리비</v>
          </cell>
          <cell r="D293" t="str">
            <v>Ⅳ.Selling and Administrative Expenses(SG&amp;A)</v>
          </cell>
          <cell r="E293" t="str">
            <v>Ⅳ.营业费用及管理费用</v>
          </cell>
        </row>
        <row r="294">
          <cell r="B294" t="str">
            <v>IS600-010</v>
          </cell>
          <cell r="C294" t="str">
            <v>판매비와관리비_급여</v>
          </cell>
          <cell r="D294" t="str">
            <v>Salaries_SG&amp;A</v>
          </cell>
          <cell r="E294" t="str">
            <v>工资_营业费用及管理费用</v>
          </cell>
        </row>
        <row r="295">
          <cell r="B295" t="str">
            <v>IS600-020</v>
          </cell>
          <cell r="C295" t="str">
            <v>판매비와관리비_상여금</v>
          </cell>
          <cell r="D295" t="str">
            <v>Bonus_SG&amp;A</v>
          </cell>
          <cell r="E295" t="str">
            <v>奖金_营业费用及管理费用</v>
          </cell>
        </row>
        <row r="296">
          <cell r="B296" t="str">
            <v>IS600-030</v>
          </cell>
          <cell r="C296" t="str">
            <v>판매비와관리비_성과급</v>
          </cell>
          <cell r="D296" t="str">
            <v>Incentives_SG&amp;A</v>
          </cell>
          <cell r="E296" t="str">
            <v>绩效奖金_营业费用及管理费用</v>
          </cell>
        </row>
        <row r="297">
          <cell r="B297" t="str">
            <v>IS600-040</v>
          </cell>
          <cell r="C297" t="str">
            <v>판매비와관리비_잡급</v>
          </cell>
          <cell r="D297" t="str">
            <v>Wages_SG&amp;A</v>
          </cell>
          <cell r="E297" t="str">
            <v>杂费_营业费用及管理费用</v>
          </cell>
        </row>
        <row r="298">
          <cell r="B298" t="str">
            <v>IS600-050</v>
          </cell>
          <cell r="C298" t="str">
            <v>판매비와관리비_퇴직급여</v>
          </cell>
          <cell r="D298" t="str">
            <v>Severence Benefits_SG&amp;A</v>
          </cell>
          <cell r="E298" t="str">
            <v>离职补偿金_营业费用及管理费用</v>
          </cell>
        </row>
        <row r="299">
          <cell r="B299" t="str">
            <v>IS600-060</v>
          </cell>
          <cell r="C299" t="str">
            <v>판매비와관리비_복리후생비</v>
          </cell>
          <cell r="D299" t="str">
            <v>Employee Benefits_SG&amp;A</v>
          </cell>
          <cell r="E299" t="str">
            <v>员工福利_营业费用及管理费用</v>
          </cell>
        </row>
        <row r="300">
          <cell r="B300" t="str">
            <v>IS600-070</v>
          </cell>
          <cell r="C300" t="str">
            <v>판매비와관리비_여비교통비</v>
          </cell>
          <cell r="D300" t="str">
            <v>Travel Expenses_SG&amp;A</v>
          </cell>
          <cell r="E300" t="str">
            <v>差旅费_营业费用及管理费用</v>
          </cell>
        </row>
        <row r="301">
          <cell r="B301" t="str">
            <v>IS600-080</v>
          </cell>
          <cell r="C301" t="str">
            <v>판매비와관리비_접대비</v>
          </cell>
          <cell r="D301" t="str">
            <v>Meals and Entertainment_SG&amp;A</v>
          </cell>
          <cell r="E301" t="str">
            <v>业务招待费_营业费用及管理费用</v>
          </cell>
        </row>
        <row r="302">
          <cell r="B302" t="str">
            <v>IS600-090</v>
          </cell>
          <cell r="C302" t="str">
            <v>판매비와관리비_통신비</v>
          </cell>
          <cell r="D302" t="str">
            <v>Communication Expenses_SG&amp;A</v>
          </cell>
          <cell r="E302" t="str">
            <v>通讯费_营业费用及管理费用</v>
          </cell>
        </row>
        <row r="303">
          <cell r="B303" t="str">
            <v>IS600-100</v>
          </cell>
          <cell r="C303" t="str">
            <v>판매비와관리비_수도광열비</v>
          </cell>
          <cell r="D303" t="str">
            <v>Utility Expenses_SG&amp;A</v>
          </cell>
          <cell r="E303" t="str">
            <v>水电费_营业费用及管理费用</v>
          </cell>
        </row>
        <row r="304">
          <cell r="B304" t="str">
            <v>IS600-110</v>
          </cell>
          <cell r="C304" t="str">
            <v>판매비와관리비_건물관리비</v>
          </cell>
          <cell r="D304" t="str">
            <v>Buliding Management expense_SG&amp;A</v>
          </cell>
          <cell r="E304" t="str">
            <v>物业管理费_营业费用及管理费用</v>
          </cell>
        </row>
        <row r="305">
          <cell r="B305" t="str">
            <v>IS600-120</v>
          </cell>
          <cell r="C305" t="str">
            <v>판매비와관리비_세금과공과금</v>
          </cell>
          <cell r="D305" t="str">
            <v>Taxes and Dues_SG&amp;A</v>
          </cell>
          <cell r="E305" t="str">
            <v>税费_营业费用及管理费用</v>
          </cell>
        </row>
        <row r="306">
          <cell r="B306" t="str">
            <v>IS600-130</v>
          </cell>
          <cell r="C306" t="str">
            <v>판매비와관리비_차량유지비</v>
          </cell>
          <cell r="D306" t="str">
            <v>Vehicle Maintenance Expenses_SG&amp;A</v>
          </cell>
          <cell r="E306" t="str">
            <v>车辆维修费_营业费用及管理费用</v>
          </cell>
        </row>
        <row r="307">
          <cell r="B307" t="str">
            <v>IS600-140</v>
          </cell>
          <cell r="C307" t="str">
            <v>판매비와관리비_지급임차료</v>
          </cell>
          <cell r="D307" t="str">
            <v>Rent Expenses_SG&amp;A</v>
          </cell>
          <cell r="E307" t="str">
            <v>建筑物租赁费_营业费用及管理费用</v>
          </cell>
        </row>
        <row r="308">
          <cell r="B308" t="str">
            <v>IS600-141</v>
          </cell>
          <cell r="C308" t="str">
            <v>판매비와관리비_지급임차료 (I/C)</v>
          </cell>
          <cell r="D308" t="str">
            <v>Rent Expenses_SG&amp;A (I/C)</v>
          </cell>
          <cell r="E308" t="str">
            <v>建筑物租赁费_营业费用及管理费用 (I/C)</v>
          </cell>
        </row>
        <row r="309">
          <cell r="B309" t="str">
            <v>IS600-150</v>
          </cell>
          <cell r="C309" t="str">
            <v>판매비와관리비_수선비</v>
          </cell>
          <cell r="D309" t="str">
            <v>Repairs Expenses_SG&amp;A</v>
          </cell>
          <cell r="E309" t="str">
            <v>维修_营业费用及管理费用</v>
          </cell>
        </row>
        <row r="310">
          <cell r="B310" t="str">
            <v>IS600-160</v>
          </cell>
          <cell r="C310" t="str">
            <v>판매비와관리비_보험료</v>
          </cell>
          <cell r="D310" t="str">
            <v>Insurance Expenses_SG&amp;A</v>
          </cell>
          <cell r="E310" t="str">
            <v>保险_营业费用及管理费用</v>
          </cell>
        </row>
        <row r="311">
          <cell r="B311" t="str">
            <v>IS600-170</v>
          </cell>
          <cell r="C311" t="str">
            <v>판매비와관리비_운반비</v>
          </cell>
          <cell r="D311" t="str">
            <v>Transportation Expenses_SG&amp;A</v>
          </cell>
          <cell r="E311" t="str">
            <v>运费_营业费用及管理费用</v>
          </cell>
        </row>
        <row r="312">
          <cell r="B312" t="str">
            <v>IS600-180</v>
          </cell>
          <cell r="C312" t="str">
            <v>판매비와관리비_교육훈련비</v>
          </cell>
          <cell r="D312" t="str">
            <v>Training Expenses_SG&amp;A</v>
          </cell>
          <cell r="E312" t="str">
            <v>培训费_营业费用及管理费用</v>
          </cell>
        </row>
        <row r="313">
          <cell r="B313" t="str">
            <v>IS600-190</v>
          </cell>
          <cell r="C313" t="str">
            <v>판매비와관리비_도서인쇄비</v>
          </cell>
          <cell r="D313" t="str">
            <v>Books and Printing Expenses_SG&amp;A</v>
          </cell>
          <cell r="E313" t="str">
            <v>图书印刷费_营业费用及管理费用</v>
          </cell>
        </row>
        <row r="314">
          <cell r="B314" t="str">
            <v>IS600-200</v>
          </cell>
          <cell r="C314" t="str">
            <v>판매비와관리비_소모품비</v>
          </cell>
          <cell r="D314" t="str">
            <v>Supplies_SG&amp;A</v>
          </cell>
          <cell r="E314" t="str">
            <v>消耗品_营业费用及管理费用</v>
          </cell>
        </row>
        <row r="315">
          <cell r="B315" t="str">
            <v>IS600-210</v>
          </cell>
          <cell r="C315" t="str">
            <v>판매비와관리비_사무용품비</v>
          </cell>
          <cell r="D315" t="str">
            <v>Office Supplies_SG&amp;A</v>
          </cell>
          <cell r="E315" t="str">
            <v>办公用品营业费用及管理费用</v>
          </cell>
        </row>
        <row r="316">
          <cell r="B316" t="str">
            <v>IS600-220</v>
          </cell>
          <cell r="C316" t="str">
            <v>판매비와관리비_지급수수료</v>
          </cell>
          <cell r="D316" t="str">
            <v>Fees and Commission_SG&amp;A</v>
          </cell>
          <cell r="E316" t="str">
            <v>服务手续费_营业费用及管理费用</v>
          </cell>
        </row>
        <row r="317">
          <cell r="B317" t="str">
            <v>IS600-221</v>
          </cell>
          <cell r="C317" t="str">
            <v>판매비와관리비_지급수수료 (I/C)</v>
          </cell>
          <cell r="D317" t="str">
            <v>Fees and Commission_SG&amp;A (I/C)</v>
          </cell>
          <cell r="E317" t="str">
            <v>服务手续费_营业费用及管理费用 (I/C)</v>
          </cell>
        </row>
        <row r="318">
          <cell r="B318" t="str">
            <v>IS600-230</v>
          </cell>
          <cell r="C318" t="str">
            <v>판매비와관리비_판매수수료</v>
          </cell>
          <cell r="D318" t="str">
            <v>Sales Commission_SG&amp;A</v>
          </cell>
          <cell r="E318" t="str">
            <v>销售佣金_营业费用及管理费用</v>
          </cell>
        </row>
        <row r="319">
          <cell r="B319" t="str">
            <v>IS600-240</v>
          </cell>
          <cell r="C319" t="str">
            <v>판매비와관리비_광고선전비</v>
          </cell>
          <cell r="D319" t="str">
            <v>Marketing Expenses_SG&amp;A</v>
          </cell>
          <cell r="E319" t="str">
            <v>广告宣传费_营业费用及管理费用</v>
          </cell>
        </row>
        <row r="320">
          <cell r="B320" t="str">
            <v>IS600-250</v>
          </cell>
          <cell r="C320" t="str">
            <v>판매비와관리비_대손상각비</v>
          </cell>
          <cell r="D320" t="str">
            <v>Bad Debt Expenses_SG&amp;A</v>
          </cell>
          <cell r="E320" t="str">
            <v>坏账费用_营业费用及管理费用</v>
          </cell>
        </row>
        <row r="321">
          <cell r="B321" t="str">
            <v>IS600-260</v>
          </cell>
          <cell r="C321" t="str">
            <v>판매비와관리비_제작용품비</v>
          </cell>
          <cell r="D321" t="str">
            <v>Production Supplies_SG&amp;A</v>
          </cell>
          <cell r="E321" t="str">
            <v>制作用品费_营业费用及管理费用</v>
          </cell>
        </row>
        <row r="322">
          <cell r="B322" t="str">
            <v>IS600-270</v>
          </cell>
          <cell r="C322" t="str">
            <v>판매비와관리비_외주비</v>
          </cell>
          <cell r="D322" t="str">
            <v>Outsourcing_SG&amp;A</v>
          </cell>
          <cell r="E322" t="str">
            <v>外包费_营业费用及管理费用</v>
          </cell>
        </row>
        <row r="323">
          <cell r="B323" t="str">
            <v>IS600-280</v>
          </cell>
          <cell r="C323" t="str">
            <v>판매비와관리비_감가상각비</v>
          </cell>
          <cell r="D323" t="str">
            <v>Depreciation Expense_SG&amp;A</v>
          </cell>
          <cell r="E323" t="str">
            <v>折旧费_营业费用及管理费用</v>
          </cell>
        </row>
        <row r="324">
          <cell r="B324" t="str">
            <v>IS600-290</v>
          </cell>
          <cell r="C324" t="str">
            <v>판매비와관리비_무형자산상각비</v>
          </cell>
          <cell r="D324" t="str">
            <v>Amortization Expense_SG&amp;A</v>
          </cell>
          <cell r="E324" t="str">
            <v>摊销_营业费用及管理费用</v>
          </cell>
        </row>
        <row r="325">
          <cell r="B325" t="str">
            <v>IS600-300</v>
          </cell>
          <cell r="C325" t="str">
            <v>판매비와관리비_경상연구개발비</v>
          </cell>
          <cell r="D325" t="str">
            <v>Research and Development Expenses_SG&amp;A</v>
          </cell>
          <cell r="E325" t="str">
            <v>研发费_营业费用及管理费用</v>
          </cell>
        </row>
        <row r="326">
          <cell r="B326" t="str">
            <v>IS600-310</v>
          </cell>
          <cell r="C326" t="str">
            <v>판매비와관리비_지급리스료</v>
          </cell>
          <cell r="D326" t="str">
            <v>Lease Expense_SG&amp;A</v>
          </cell>
          <cell r="E326" t="str">
            <v>租赁费_营业费用及管理费用</v>
          </cell>
        </row>
        <row r="327">
          <cell r="B327" t="str">
            <v>IS600-320</v>
          </cell>
          <cell r="C327" t="str">
            <v>판매비와관리비_주식보상비용</v>
          </cell>
          <cell r="D327" t="str">
            <v>Stock Compensation Expense_SG&amp;A</v>
          </cell>
          <cell r="E327" t="str">
            <v>股权補償成本_营业费用及管理费用</v>
          </cell>
        </row>
        <row r="328">
          <cell r="B328" t="str">
            <v>IS600-330</v>
          </cell>
          <cell r="C328" t="str">
            <v>판매비와관리비_복구충당비용</v>
          </cell>
          <cell r="D328" t="str">
            <v>Accretion Expense_SG&amp;A</v>
          </cell>
          <cell r="E328" t="str">
            <v>恢复条款_营业费用及管理费用</v>
          </cell>
        </row>
        <row r="329">
          <cell r="B329" t="str">
            <v>IS600-999</v>
          </cell>
          <cell r="C329" t="str">
            <v>판매비와관리비_잡비</v>
          </cell>
          <cell r="D329" t="str">
            <v>Miscalleneous Expenses_SG&amp;A</v>
          </cell>
          <cell r="E329" t="str">
            <v>杂项费用_营业费用及管理费用</v>
          </cell>
        </row>
        <row r="330">
          <cell r="B330" t="str">
            <v>IS610</v>
          </cell>
          <cell r="C330" t="str">
            <v>Ⅴ.영업이익</v>
          </cell>
          <cell r="D330" t="str">
            <v>Ⅴ.Operating Income</v>
          </cell>
          <cell r="E330" t="str">
            <v>Ⅴ.营业利润</v>
          </cell>
        </row>
        <row r="331">
          <cell r="B331" t="str">
            <v>IS700</v>
          </cell>
          <cell r="C331" t="str">
            <v>Ⅵ.영업외수익</v>
          </cell>
          <cell r="D331" t="str">
            <v>Ⅵ.Non-Operating Profit</v>
          </cell>
          <cell r="E331" t="str">
            <v>Ⅵ.营业外收入</v>
          </cell>
        </row>
        <row r="332">
          <cell r="B332" t="str">
            <v>IS700-010</v>
          </cell>
          <cell r="C332" t="str">
            <v>이자수익</v>
          </cell>
          <cell r="D332" t="str">
            <v>Interest Income</v>
          </cell>
          <cell r="E332" t="str">
            <v>利息收益</v>
          </cell>
        </row>
        <row r="333">
          <cell r="B333" t="str">
            <v>IS700-011</v>
          </cell>
          <cell r="C333" t="str">
            <v>이자수익 (I/C)</v>
          </cell>
          <cell r="D333" t="str">
            <v>Interest Income (I/C)</v>
          </cell>
          <cell r="E333" t="str">
            <v>利息收益 (I/C)</v>
          </cell>
        </row>
        <row r="334">
          <cell r="B334" t="str">
            <v>IS700-020</v>
          </cell>
          <cell r="C334" t="str">
            <v>외환차익</v>
          </cell>
          <cell r="D334" t="str">
            <v>Foreign Exchange Gain</v>
          </cell>
          <cell r="E334" t="str">
            <v>汇率收入</v>
          </cell>
        </row>
        <row r="335">
          <cell r="B335" t="str">
            <v>IS700-030</v>
          </cell>
          <cell r="C335" t="str">
            <v>외화환산이익</v>
          </cell>
          <cell r="D335" t="str">
            <v>Foreign Currency Translation Gain</v>
          </cell>
          <cell r="E335" t="str">
            <v>外汇折算收益</v>
          </cell>
        </row>
        <row r="336">
          <cell r="B336" t="str">
            <v>IS700-040</v>
          </cell>
          <cell r="C336" t="str">
            <v>임대료수익</v>
          </cell>
          <cell r="D336" t="str">
            <v>Rental Income</v>
          </cell>
          <cell r="E336" t="str">
            <v>租赁收入</v>
          </cell>
        </row>
        <row r="337">
          <cell r="B337" t="str">
            <v>IS700-050</v>
          </cell>
          <cell r="C337" t="str">
            <v>대손충당금환입</v>
          </cell>
          <cell r="D337" t="str">
            <v>Reversal of Bad Debt Provision</v>
          </cell>
          <cell r="E337" t="str">
            <v>坏账准备金冲销</v>
          </cell>
        </row>
        <row r="338">
          <cell r="B338" t="str">
            <v>IS700-060</v>
          </cell>
          <cell r="C338" t="str">
            <v>사채상환이익</v>
          </cell>
          <cell r="D338" t="str">
            <v>Gain on Redemption of Debentures</v>
          </cell>
          <cell r="E338" t="str">
            <v>公司债偿还收益</v>
          </cell>
        </row>
        <row r="339">
          <cell r="B339" t="str">
            <v>IS700-070</v>
          </cell>
          <cell r="C339" t="str">
            <v>채무면제이익</v>
          </cell>
          <cell r="D339" t="str">
            <v>Gain on Debt Forgiveness</v>
          </cell>
          <cell r="E339" t="str">
            <v>豁免债务收入</v>
          </cell>
        </row>
        <row r="340">
          <cell r="B340" t="str">
            <v>IS700-071</v>
          </cell>
          <cell r="C340" t="str">
            <v>채무조정이익</v>
          </cell>
          <cell r="D340" t="str">
            <v>Gain on Debt Modification</v>
          </cell>
          <cell r="E340" t="str">
            <v>调整债务收入</v>
          </cell>
        </row>
        <row r="341">
          <cell r="B341" t="str">
            <v>IS700-080</v>
          </cell>
          <cell r="C341" t="str">
            <v>리스해지이익</v>
          </cell>
          <cell r="D341" t="str">
            <v>Gain on Lease Termination</v>
          </cell>
          <cell r="E341" t="str">
            <v>租赁终止收入</v>
          </cell>
        </row>
        <row r="342">
          <cell r="B342" t="str">
            <v>IS700-081</v>
          </cell>
          <cell r="C342" t="str">
            <v>리스부채조정이익</v>
          </cell>
          <cell r="D342" t="str">
            <v>Gain on Adjustment of Lease Liability</v>
          </cell>
          <cell r="E342" t="str">
            <v>租赁负债调整收入</v>
          </cell>
        </row>
        <row r="343">
          <cell r="B343" t="str">
            <v>IS700-090</v>
          </cell>
          <cell r="C343" t="str">
            <v>지분법이익</v>
          </cell>
          <cell r="D343" t="str">
            <v>Gain on Equity Method Securities</v>
          </cell>
          <cell r="E343" t="str">
            <v>股权法收入</v>
          </cell>
        </row>
        <row r="344">
          <cell r="B344" t="str">
            <v>IS700-100</v>
          </cell>
          <cell r="C344" t="str">
            <v>유형자산처분이익</v>
          </cell>
          <cell r="D344" t="str">
            <v>Gain on Disposal of Tangible Assets</v>
          </cell>
          <cell r="E344" t="str">
            <v>有形资产处置收入</v>
          </cell>
        </row>
        <row r="345">
          <cell r="B345" t="str">
            <v>IS700-110</v>
          </cell>
          <cell r="C345" t="str">
            <v>무형자산처분이익</v>
          </cell>
          <cell r="D345" t="str">
            <v>Gain on Disposal of Intangible assets</v>
          </cell>
          <cell r="E345" t="str">
            <v>无形资产处置收入</v>
          </cell>
        </row>
        <row r="346">
          <cell r="B346" t="str">
            <v>IS700-120</v>
          </cell>
          <cell r="C346" t="str">
            <v>투자주식처분이익</v>
          </cell>
          <cell r="D346" t="str">
            <v>Gain on Disposal of Investment Securities</v>
          </cell>
          <cell r="E346" t="str">
            <v>投资股权清理收入</v>
          </cell>
        </row>
        <row r="347">
          <cell r="B347" t="str">
            <v>IS700-130</v>
          </cell>
          <cell r="C347" t="str">
            <v>금융부채평가이익</v>
          </cell>
          <cell r="D347" t="str">
            <v>Gain on Valuation of Financial Liabilities</v>
          </cell>
          <cell r="E347" t="str">
            <v>金融负债评估收入</v>
          </cell>
        </row>
        <row r="348">
          <cell r="B348" t="str">
            <v>IS700-140</v>
          </cell>
          <cell r="C348" t="str">
            <v>상품처분이익</v>
          </cell>
          <cell r="D348" t="str">
            <v>Gain on Disposal of Merchandises</v>
          </cell>
          <cell r="E348" t="str">
            <v>产品清理收入</v>
          </cell>
        </row>
        <row r="349">
          <cell r="B349" t="str">
            <v>IS700-150</v>
          </cell>
          <cell r="C349" t="str">
            <v>지분법적용투자주식처분이익</v>
          </cell>
          <cell r="D349" t="str">
            <v>Gain on Disposal of Investment in Subsidiaries - Equity Method</v>
          </cell>
          <cell r="E349" t="str">
            <v>股权法适用投资证券清理收入</v>
          </cell>
        </row>
        <row r="350">
          <cell r="B350" t="str">
            <v>IS700-160</v>
          </cell>
          <cell r="C350" t="str">
            <v>종속기업투자주식처분이익</v>
          </cell>
          <cell r="D350" t="str">
            <v>Gain on Disposal of Investment in Subsidiaries - Consolidation</v>
          </cell>
          <cell r="E350" t="str">
            <v>下属公司投资股权清理收入</v>
          </cell>
        </row>
        <row r="351">
          <cell r="B351" t="str">
            <v>IS700-170</v>
          </cell>
          <cell r="C351" t="str">
            <v>매도가능금융자산처분이익</v>
          </cell>
          <cell r="D351" t="str">
            <v>Gain on Disposal of Available for Sale Securities</v>
          </cell>
          <cell r="E351" t="str">
            <v>可出售金融资产清理收入</v>
          </cell>
        </row>
        <row r="352">
          <cell r="B352" t="str">
            <v>IS700-180</v>
          </cell>
          <cell r="C352" t="str">
            <v>매도가능금융자산평가이익</v>
          </cell>
          <cell r="D352" t="str">
            <v>Gain on Valuation of Available for Sale Securities</v>
          </cell>
          <cell r="E352" t="str">
            <v>可供出售证券评估收益</v>
          </cell>
        </row>
        <row r="353">
          <cell r="B353" t="str">
            <v>IS700-190</v>
          </cell>
          <cell r="C353" t="str">
            <v>매각예정비유동자산처분이익</v>
          </cell>
          <cell r="D353" t="str">
            <v>Gain on Disposition of Non-Current Assets held for Sale</v>
          </cell>
          <cell r="E353" t="str">
            <v>拟出售非流动资产清理收入</v>
          </cell>
        </row>
        <row r="354">
          <cell r="B354" t="str">
            <v>IS700-999</v>
          </cell>
          <cell r="C354" t="str">
            <v>잡이익</v>
          </cell>
          <cell r="D354" t="str">
            <v>Miscellaneous Income</v>
          </cell>
          <cell r="E354" t="str">
            <v>杂项收入</v>
          </cell>
        </row>
        <row r="355">
          <cell r="B355" t="str">
            <v>IS800</v>
          </cell>
          <cell r="C355" t="str">
            <v>Ⅶ.영업외비용</v>
          </cell>
          <cell r="D355" t="str">
            <v>Ⅶ.Non-Operating Loss</v>
          </cell>
          <cell r="E355" t="str">
            <v>Ⅶ.营业外费用</v>
          </cell>
        </row>
        <row r="356">
          <cell r="B356" t="str">
            <v>IS800-010</v>
          </cell>
          <cell r="C356" t="str">
            <v>이자비용</v>
          </cell>
          <cell r="D356" t="str">
            <v>Interest Expenses</v>
          </cell>
          <cell r="E356" t="str">
            <v>利息费用</v>
          </cell>
        </row>
        <row r="357">
          <cell r="B357" t="str">
            <v>IS800-011</v>
          </cell>
          <cell r="C357" t="str">
            <v>이자비용 (I/C)</v>
          </cell>
          <cell r="D357" t="str">
            <v>Interest Expenses (I/C)</v>
          </cell>
          <cell r="E357" t="str">
            <v>利息费用 (I/C)</v>
          </cell>
        </row>
        <row r="358">
          <cell r="B358" t="str">
            <v>IS800-020</v>
          </cell>
          <cell r="C358" t="str">
            <v>외환차손</v>
          </cell>
          <cell r="D358" t="str">
            <v>Foreign Exchange Losses</v>
          </cell>
          <cell r="E358" t="str">
            <v>汇率损失</v>
          </cell>
        </row>
        <row r="359">
          <cell r="B359" t="str">
            <v>IS800-030</v>
          </cell>
          <cell r="C359" t="str">
            <v>기타의대손상각비</v>
          </cell>
          <cell r="D359" t="str">
            <v>Other Bad Debt Expenses</v>
          </cell>
          <cell r="E359" t="str">
            <v>其他坏账费用</v>
          </cell>
        </row>
        <row r="360">
          <cell r="B360" t="str">
            <v>IS800-040</v>
          </cell>
          <cell r="C360" t="str">
            <v>외화환산손실</v>
          </cell>
          <cell r="D360" t="str">
            <v>Foreign Currency Translation Losses</v>
          </cell>
          <cell r="E360" t="str">
            <v>外汇折算损失</v>
          </cell>
        </row>
        <row r="361">
          <cell r="B361" t="str">
            <v>IS800-050</v>
          </cell>
          <cell r="C361" t="str">
            <v>기부금</v>
          </cell>
          <cell r="D361" t="str">
            <v>Donation</v>
          </cell>
          <cell r="E361" t="str">
            <v>捐赠</v>
          </cell>
        </row>
        <row r="362">
          <cell r="B362" t="str">
            <v>IS800-060</v>
          </cell>
          <cell r="C362" t="str">
            <v>지분법손실</v>
          </cell>
          <cell r="D362" t="str">
            <v>Loss on Equity Method Securities</v>
          </cell>
          <cell r="E362" t="str">
            <v>股权法损失</v>
          </cell>
        </row>
        <row r="363">
          <cell r="B363" t="str">
            <v>IS800-070</v>
          </cell>
          <cell r="C363" t="str">
            <v>매출채권처분손실</v>
          </cell>
          <cell r="D363" t="str">
            <v>Loss on Disposal of Accounts Receivables - Trade</v>
          </cell>
          <cell r="E363" t="str">
            <v>应收账款清理损失</v>
          </cell>
        </row>
        <row r="364">
          <cell r="B364" t="str">
            <v>IS800-080</v>
          </cell>
          <cell r="C364" t="str">
            <v>재고자산처분손실</v>
          </cell>
          <cell r="D364" t="str">
            <v>Loss on Disposal of Inventories</v>
          </cell>
          <cell r="E364" t="str">
            <v>存货资产清理损失</v>
          </cell>
        </row>
        <row r="365">
          <cell r="B365" t="str">
            <v>IS800-090</v>
          </cell>
          <cell r="C365" t="str">
            <v>투자주식처분손실</v>
          </cell>
          <cell r="D365" t="str">
            <v>Loss on Disposal of Investment Securities</v>
          </cell>
          <cell r="E365" t="str">
            <v>投资股权清理损失</v>
          </cell>
        </row>
        <row r="366">
          <cell r="B366" t="str">
            <v>IS800-100</v>
          </cell>
          <cell r="C366" t="str">
            <v>파생상품평가손실</v>
          </cell>
          <cell r="D366" t="str">
            <v>Loss on Valuation of Derivatives</v>
          </cell>
          <cell r="E366" t="str">
            <v>衍生产品评估损失</v>
          </cell>
        </row>
        <row r="367">
          <cell r="B367" t="str">
            <v>IS800-110</v>
          </cell>
          <cell r="C367" t="str">
            <v>투자예수금평가손실</v>
          </cell>
          <cell r="D367" t="str">
            <v>Loss on Valuation of Deposits for Investment</v>
          </cell>
          <cell r="E367" t="str">
            <v>投资预收款项评估损失</v>
          </cell>
        </row>
        <row r="368">
          <cell r="B368" t="str">
            <v>IS800-120</v>
          </cell>
          <cell r="C368" t="str">
            <v>매도가능금융자산처분손실</v>
          </cell>
          <cell r="D368" t="str">
            <v>Loss on Disposal of Available for Sale Securities</v>
          </cell>
          <cell r="E368" t="str">
            <v>可出售金融资产清理损失</v>
          </cell>
        </row>
        <row r="369">
          <cell r="B369" t="str">
            <v>IS800-130</v>
          </cell>
          <cell r="C369" t="str">
            <v>지분법적용투자주식처분손실</v>
          </cell>
          <cell r="D369" t="str">
            <v>Loss on Disposal of Equity Method Securities</v>
          </cell>
          <cell r="E369" t="str">
            <v>股权法适用投资证券处置损失</v>
          </cell>
        </row>
        <row r="370">
          <cell r="B370" t="str">
            <v>IS800-131</v>
          </cell>
          <cell r="C370" t="str">
            <v>채무조정손실</v>
          </cell>
          <cell r="D370" t="str">
            <v>Loss on Adjustment of Debts</v>
          </cell>
          <cell r="E370" t="str">
            <v>调整债务损失</v>
          </cell>
        </row>
        <row r="371">
          <cell r="B371" t="str">
            <v>IS800-140</v>
          </cell>
          <cell r="C371" t="str">
            <v>리스부채조정손실</v>
          </cell>
          <cell r="D371" t="str">
            <v>Loss on Adjustment of Lease Liabilities</v>
          </cell>
          <cell r="E371" t="str">
            <v>租赁负债调整损失</v>
          </cell>
        </row>
        <row r="372">
          <cell r="B372" t="str">
            <v>IS800-150</v>
          </cell>
          <cell r="C372" t="str">
            <v>유형자산처분손실</v>
          </cell>
          <cell r="D372" t="str">
            <v>Loss on Disposal of Tangible Assets</v>
          </cell>
          <cell r="E372" t="str">
            <v>有形资产处置损失</v>
          </cell>
        </row>
        <row r="373">
          <cell r="B373" t="str">
            <v>IS800-160</v>
          </cell>
          <cell r="C373" t="str">
            <v>무형자산처분손실</v>
          </cell>
          <cell r="D373" t="str">
            <v>Loss on Disposal of Intangible Assets</v>
          </cell>
          <cell r="E373" t="str">
            <v>无形资产处置损失</v>
          </cell>
        </row>
        <row r="374">
          <cell r="B374" t="str">
            <v>IS800-170</v>
          </cell>
          <cell r="C374" t="str">
            <v>재고자산감모손실</v>
          </cell>
          <cell r="D374" t="str">
            <v>Loss on Inventory Obsolescence</v>
          </cell>
          <cell r="E374" t="str">
            <v>存货资产存货损耗</v>
          </cell>
        </row>
        <row r="375">
          <cell r="B375" t="str">
            <v>IS800-180</v>
          </cell>
          <cell r="C375" t="str">
            <v>재고자산평가손실</v>
          </cell>
          <cell r="D375" t="str">
            <v>Loss on Valuation of Inventories</v>
          </cell>
          <cell r="E375" t="str">
            <v>存货资产评估损失</v>
          </cell>
        </row>
        <row r="376">
          <cell r="B376" t="str">
            <v>IS800-190</v>
          </cell>
          <cell r="C376" t="str">
            <v>개발비손상차손</v>
          </cell>
          <cell r="D376" t="str">
            <v>Impairment Losses on Development Costs</v>
          </cell>
          <cell r="E376" t="str">
            <v>开发费减值损失</v>
          </cell>
        </row>
        <row r="377">
          <cell r="B377" t="str">
            <v>IS800-200</v>
          </cell>
          <cell r="C377" t="str">
            <v>유형자산손상차손</v>
          </cell>
          <cell r="D377" t="str">
            <v>Impairment Losses on Tangible Assets</v>
          </cell>
          <cell r="E377" t="str">
            <v>有形资产减值损失</v>
          </cell>
        </row>
        <row r="378">
          <cell r="B378" t="str">
            <v>IS800-210</v>
          </cell>
          <cell r="C378" t="str">
            <v>무형자산손상차손</v>
          </cell>
          <cell r="D378" t="str">
            <v>Impairment Losses on Intangible Assets</v>
          </cell>
          <cell r="E378" t="str">
            <v>无形资产减值损失</v>
          </cell>
        </row>
        <row r="379">
          <cell r="B379" t="str">
            <v>IS800-220</v>
          </cell>
          <cell r="C379" t="str">
            <v>종속기업투자주식손상차손</v>
          </cell>
          <cell r="D379" t="str">
            <v>Impairment Losses on Investment in Subsidiaries - Consolidation</v>
          </cell>
          <cell r="E379" t="str">
            <v>下属公司投资股权产清理损失</v>
          </cell>
        </row>
        <row r="380">
          <cell r="B380" t="str">
            <v>IS800-230</v>
          </cell>
          <cell r="C380" t="str">
            <v>매도가능금융자산평가손실</v>
          </cell>
          <cell r="D380" t="str">
            <v>Loss on Valuation of Available for Sale Securities</v>
          </cell>
          <cell r="E380" t="str">
            <v>可供出售证券评估损失</v>
          </cell>
        </row>
        <row r="381">
          <cell r="B381" t="str">
            <v>IS800-240</v>
          </cell>
          <cell r="C381" t="str">
            <v>매도가능금융자산손상차손</v>
          </cell>
          <cell r="D381" t="str">
            <v>Impairment Losses on Available for Sale Securities</v>
          </cell>
          <cell r="E381" t="str">
            <v>可出售金融资产清理损失</v>
          </cell>
        </row>
        <row r="382">
          <cell r="B382" t="str">
            <v>IS800-250</v>
          </cell>
          <cell r="C382" t="str">
            <v>금융부채평가손실</v>
          </cell>
          <cell r="D382" t="str">
            <v>Loss on Valuation of Financial Liabilities</v>
          </cell>
          <cell r="E382" t="str">
            <v>金融负债评估损失</v>
          </cell>
        </row>
        <row r="383">
          <cell r="B383" t="str">
            <v>IS800-999</v>
          </cell>
          <cell r="C383" t="str">
            <v>잡손실</v>
          </cell>
          <cell r="D383" t="str">
            <v>Miscellaneous Loss</v>
          </cell>
          <cell r="E383" t="str">
            <v>杂项损失</v>
          </cell>
        </row>
        <row r="384">
          <cell r="B384" t="str">
            <v>IS810</v>
          </cell>
          <cell r="C384" t="str">
            <v>Ⅷ.법인세차감전이익</v>
          </cell>
          <cell r="D384" t="str">
            <v>Ⅷ.Income Before Income Tax</v>
          </cell>
          <cell r="E384" t="str">
            <v>Ⅷ.所得税前利润</v>
          </cell>
        </row>
        <row r="385">
          <cell r="B385" t="str">
            <v>IS900</v>
          </cell>
          <cell r="C385" t="str">
            <v>Ⅸ.법인세등</v>
          </cell>
          <cell r="D385" t="str">
            <v>Ⅸ.Income Taxes Expenses</v>
          </cell>
          <cell r="E385" t="str">
            <v>Ⅸ.所得税费用</v>
          </cell>
        </row>
        <row r="386">
          <cell r="B386" t="str">
            <v>IS900-010</v>
          </cell>
          <cell r="C386" t="str">
            <v>법인세비용</v>
          </cell>
          <cell r="D386" t="str">
            <v>Income Taxes Expenses</v>
          </cell>
          <cell r="E386" t="str">
            <v>所得税费用</v>
          </cell>
        </row>
        <row r="387">
          <cell r="B387" t="str">
            <v>IS910</v>
          </cell>
          <cell r="C387" t="str">
            <v>Ⅹ.계속사업이익</v>
          </cell>
          <cell r="D387" t="str">
            <v>Ⅹ.Income from Continuing Operations</v>
          </cell>
          <cell r="E387" t="str">
            <v>Ⅹ.持续经营利润</v>
          </cell>
        </row>
        <row r="388">
          <cell r="B388" t="str">
            <v>IS920</v>
          </cell>
          <cell r="C388" t="str">
            <v>XI.중단사업이익</v>
          </cell>
          <cell r="D388" t="str">
            <v>XI.Income from Discontinued Operation</v>
          </cell>
          <cell r="E388" t="str">
            <v>XI.终止经营利润</v>
          </cell>
        </row>
        <row r="389">
          <cell r="B389" t="str">
            <v>IS920-010</v>
          </cell>
          <cell r="C389" t="str">
            <v>중단손익</v>
          </cell>
          <cell r="D389" t="str">
            <v>Profit &amp; loss on Discontinous Business</v>
          </cell>
          <cell r="E389" t="str">
            <v>终止经营損益</v>
          </cell>
        </row>
        <row r="390">
          <cell r="B390" t="str">
            <v>IS930</v>
          </cell>
          <cell r="C390" t="str">
            <v>XII.당기순이익</v>
          </cell>
          <cell r="D390" t="str">
            <v>XII.Net Income</v>
          </cell>
          <cell r="E390" t="str">
            <v>XII.本期净利润</v>
          </cell>
        </row>
        <row r="391">
          <cell r="B391" t="str">
            <v>IS930-010</v>
          </cell>
          <cell r="C391" t="str">
            <v>지배지분순이익</v>
          </cell>
          <cell r="D391" t="str">
            <v>NI of Controlling Shares</v>
          </cell>
          <cell r="E391" t="str">
            <v>控制股权净利润</v>
          </cell>
        </row>
        <row r="392">
          <cell r="B392" t="str">
            <v>IS930-020</v>
          </cell>
          <cell r="C392" t="str">
            <v>비지배지분순이익</v>
          </cell>
          <cell r="D392" t="str">
            <v>NI of Minority Shares</v>
          </cell>
          <cell r="E392" t="str">
            <v>非控制股权净利润</v>
          </cell>
        </row>
      </sheetData>
      <sheetData sheetId="43"/>
      <sheetData sheetId="44"/>
    </sheetDataSet>
  </externalBook>
</externalLink>
</file>

<file path=xl/tables/table1.xml><?xml version="1.0" encoding="utf-8"?>
<table xmlns="http://schemas.openxmlformats.org/spreadsheetml/2006/main" id="1" name="SUMMARYCONSOL_BS" displayName="SUMMARYCONSOL_BS" ref="B53:H280" totalsRowShown="0" headerRowDxfId="16" dataDxfId="15" tableBorderDxfId="25">
  <autoFilter ref="B53:H280"/>
  <tableColumns count="7">
    <tableColumn id="1" name="CODE" dataDxfId="23">
      <calculatedColumnFormula>[1]COA_GLOBAL!B5</calculatedColumnFormula>
    </tableColumn>
    <tableColumn id="2" name="KOR" dataDxfId="22">
      <calculatedColumnFormula>[1]COA_GLOBAL!C5</calculatedColumnFormula>
    </tableColumn>
    <tableColumn id="3" name="ENG" dataDxfId="21">
      <calculatedColumnFormula>[1]COA_GLOBAL!D5</calculatedColumnFormula>
    </tableColumn>
    <tableColumn id="4" name="CHN" dataDxfId="20">
      <calculatedColumnFormula>[1]COA_GLOBAL!E5</calculatedColumnFormula>
    </tableColumn>
    <tableColumn id="14" name="2022-12-31" dataDxfId="19"/>
    <tableColumn id="15" name="2023-12-31" dataDxfId="18"/>
    <tableColumn id="5" name="2024-08-31" dataDxfId="17"/>
  </tableColumns>
  <tableStyleInfo showFirstColumn="0" showLastColumn="0" showRowStripes="1" showColumnStripes="0"/>
</table>
</file>

<file path=xl/tables/table2.xml><?xml version="1.0" encoding="utf-8"?>
<table xmlns="http://schemas.openxmlformats.org/spreadsheetml/2006/main" id="2" name="SUMMARYCONSOL_IS" displayName="SUMMARYCONSOL_IS" ref="B283:H441" totalsRowShown="0" headerRowDxfId="7" dataDxfId="6" tableBorderDxfId="24">
  <tableColumns count="7">
    <tableColumn id="1" name="CODE" dataDxfId="14">
      <calculatedColumnFormula>[1]COA_GLOBAL!B235</calculatedColumnFormula>
    </tableColumn>
    <tableColumn id="2" name="KOR" dataDxfId="13">
      <calculatedColumnFormula>[1]COA_GLOBAL!C235</calculatedColumnFormula>
    </tableColumn>
    <tableColumn id="3" name="ENG" dataDxfId="12">
      <calculatedColumnFormula>[1]COA_GLOBAL!D235</calculatedColumnFormula>
    </tableColumn>
    <tableColumn id="4" name="CHN" dataDxfId="11">
      <calculatedColumnFormula>[1]COA_GLOBAL!E235</calculatedColumnFormula>
    </tableColumn>
    <tableColumn id="14" name="2022-12-31" dataDxfId="10"/>
    <tableColumn id="15" name="2023-12-31" dataDxfId="9"/>
    <tableColumn id="5" name="2024-08-31" dataDxfId="8"/>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hyperlink" Target="http://www.dstrict.com/" TargetMode="External"/><Relationship Id="rId3" Type="http://schemas.openxmlformats.org/officeDocument/2006/relationships/hyperlink" Target="http://www.dstrict.com/" TargetMode="External"/><Relationship Id="rId7" Type="http://schemas.openxmlformats.org/officeDocument/2006/relationships/hyperlink" Target="https://artemuseum.com/" TargetMode="External"/><Relationship Id="rId2" Type="http://schemas.openxmlformats.org/officeDocument/2006/relationships/hyperlink" Target="https://artem-hk-en.artemuseum.com/" TargetMode="External"/><Relationship Id="rId1" Type="http://schemas.openxmlformats.org/officeDocument/2006/relationships/hyperlink" Target="https://artemuseum.com/" TargetMode="External"/><Relationship Id="rId6" Type="http://schemas.openxmlformats.org/officeDocument/2006/relationships/hyperlink" Target="https://artemuseum.com/" TargetMode="External"/><Relationship Id="rId5" Type="http://schemas.openxmlformats.org/officeDocument/2006/relationships/hyperlink" Target="https://artemuseum.com/" TargetMode="External"/><Relationship Id="rId10" Type="http://schemas.openxmlformats.org/officeDocument/2006/relationships/drawing" Target="../drawings/drawing2.xml"/><Relationship Id="rId4" Type="http://schemas.openxmlformats.org/officeDocument/2006/relationships/hyperlink" Target="https://artemuseum.com/" TargetMode="External"/><Relationship Id="rId9" Type="http://schemas.openxmlformats.org/officeDocument/2006/relationships/hyperlink" Target="https://dubai.artemuseum.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S451"/>
  <sheetViews>
    <sheetView showGridLines="0" tabSelected="1" topLeftCell="C7" workbookViewId="0">
      <selection activeCell="J24" sqref="J24"/>
    </sheetView>
  </sheetViews>
  <sheetFormatPr defaultColWidth="10.28515625" defaultRowHeight="13.5" customHeight="1" outlineLevelRow="1" outlineLevelCol="1"/>
  <cols>
    <col min="1" max="1" width="3" style="44" customWidth="1"/>
    <col min="2" max="2" width="17.85546875" style="44" hidden="1" customWidth="1" outlineLevel="1"/>
    <col min="3" max="3" width="35" style="44" customWidth="1" collapsed="1"/>
    <col min="4" max="4" width="61.42578125" style="44" customWidth="1"/>
    <col min="5" max="5" width="35" style="44" hidden="1" customWidth="1" outlineLevel="1"/>
    <col min="6" max="6" width="23.42578125" style="47" customWidth="1" collapsed="1"/>
    <col min="7" max="7" width="23.7109375" style="47" customWidth="1"/>
    <col min="8" max="8" width="23.7109375" style="89" customWidth="1"/>
    <col min="9" max="9" width="21" style="44" customWidth="1"/>
    <col min="10" max="10" width="13.28515625" style="44" bestFit="1" customWidth="1"/>
    <col min="11" max="11" width="24.5703125" style="44" bestFit="1" customWidth="1"/>
    <col min="12" max="12" width="22.5703125" style="44" bestFit="1" customWidth="1"/>
    <col min="13" max="13" width="14.28515625" style="44" bestFit="1" customWidth="1"/>
    <col min="14" max="14" width="10.28515625" style="44"/>
    <col min="15" max="15" width="21.42578125" style="44" customWidth="1"/>
    <col min="16" max="16384" width="10.28515625" style="44"/>
  </cols>
  <sheetData>
    <row r="1" spans="1:19" ht="13.5" customHeight="1">
      <c r="A1" s="39" t="s">
        <v>48</v>
      </c>
      <c r="B1" s="40"/>
      <c r="C1" s="40"/>
      <c r="D1" s="40"/>
      <c r="E1" s="41"/>
      <c r="F1" s="42"/>
      <c r="G1" s="42"/>
      <c r="H1" s="43">
        <v>45535</v>
      </c>
    </row>
    <row r="3" spans="1:19" ht="13.5" customHeight="1">
      <c r="B3" s="45"/>
      <c r="C3" s="45" t="s">
        <v>49</v>
      </c>
      <c r="F3" s="46"/>
      <c r="H3" s="46" t="s">
        <v>50</v>
      </c>
      <c r="O3" s="243" t="s">
        <v>433</v>
      </c>
      <c r="P3" s="244"/>
      <c r="Q3" s="244"/>
      <c r="R3" s="244"/>
      <c r="S3" s="244"/>
    </row>
    <row r="4" spans="1:19" ht="13.5" customHeight="1">
      <c r="B4" s="48" t="s">
        <v>51</v>
      </c>
      <c r="C4" s="48" t="s">
        <v>52</v>
      </c>
      <c r="D4" s="48" t="s">
        <v>53</v>
      </c>
      <c r="E4" s="48" t="s">
        <v>54</v>
      </c>
      <c r="F4" s="49">
        <v>44926</v>
      </c>
      <c r="G4" s="49">
        <v>45291</v>
      </c>
      <c r="H4" s="49">
        <v>45535</v>
      </c>
      <c r="J4" s="151" t="s">
        <v>192</v>
      </c>
      <c r="O4" s="245" t="s">
        <v>434</v>
      </c>
      <c r="P4" s="244"/>
      <c r="Q4" s="244"/>
      <c r="R4" s="244"/>
      <c r="S4" s="244"/>
    </row>
    <row r="5" spans="1:19" ht="13.5" customHeight="1">
      <c r="B5" s="50" t="s">
        <v>55</v>
      </c>
      <c r="C5" s="50" t="s">
        <v>56</v>
      </c>
      <c r="D5" s="51" t="str">
        <f>VLOOKUP($C5,[1]COA_GLOBAL!$C:$E,2,FALSE)</f>
        <v>Assets</v>
      </c>
      <c r="E5" s="52" t="str">
        <f>VLOOKUP($C5,[1]COA_GLOBAL!$C:$E,3,FALSE)</f>
        <v>资产</v>
      </c>
      <c r="F5" s="53">
        <f t="shared" ref="F5:H7" si="0">F54</f>
        <v>33288133.537231572</v>
      </c>
      <c r="G5" s="53">
        <f t="shared" si="0"/>
        <v>119294915.70841658</v>
      </c>
      <c r="H5" s="53">
        <f t="shared" si="0"/>
        <v>156761079.13841659</v>
      </c>
      <c r="I5" s="146" t="s">
        <v>199</v>
      </c>
      <c r="J5" s="147">
        <f>SUM(J6,J9,J10)</f>
        <v>370828830.76961094</v>
      </c>
      <c r="O5" s="245" t="s">
        <v>435</v>
      </c>
      <c r="P5" s="244"/>
      <c r="Q5" s="244"/>
      <c r="R5" s="244"/>
      <c r="S5" s="244"/>
    </row>
    <row r="6" spans="1:19" ht="13.5" customHeight="1">
      <c r="B6" s="54" t="s">
        <v>57</v>
      </c>
      <c r="C6" s="54" t="s">
        <v>58</v>
      </c>
      <c r="D6" s="55" t="str">
        <f>VLOOKUP($C6,[1]COA_GLOBAL!$C:$E,2,FALSE)</f>
        <v>Ⅰ.Current Assets</v>
      </c>
      <c r="E6" s="56" t="str">
        <f>VLOOKUP($C6,[1]COA_GLOBAL!$C:$E,3,FALSE)</f>
        <v>Ⅰ. 流动资产</v>
      </c>
      <c r="F6" s="57">
        <f t="shared" si="0"/>
        <v>11587164.626648387</v>
      </c>
      <c r="G6" s="57">
        <f t="shared" si="0"/>
        <v>17695937.080000006</v>
      </c>
      <c r="H6" s="57">
        <f t="shared" si="0"/>
        <v>30565237.559999999</v>
      </c>
      <c r="I6" s="152" t="str">
        <f>C6</f>
        <v>Ⅰ.유동자산</v>
      </c>
      <c r="J6" s="145">
        <f>SUM(J7:J8)</f>
        <v>30565237.559999999</v>
      </c>
      <c r="O6" s="245"/>
      <c r="P6" s="244"/>
      <c r="Q6" s="244"/>
      <c r="R6" s="244"/>
      <c r="S6" s="244"/>
    </row>
    <row r="7" spans="1:19" ht="13.5" customHeight="1">
      <c r="B7" s="58" t="s">
        <v>59</v>
      </c>
      <c r="C7" s="58" t="s">
        <v>60</v>
      </c>
      <c r="D7" s="59" t="str">
        <f>VLOOKUP($C7,[1]COA_GLOBAL!$C:$E,2,FALSE)</f>
        <v>(1)Quick Assets</v>
      </c>
      <c r="E7" s="60" t="str">
        <f>VLOOKUP($C7,[1]COA_GLOBAL!$C:$E,3,FALSE)</f>
        <v>(1)速动资产</v>
      </c>
      <c r="F7" s="61">
        <f t="shared" si="0"/>
        <v>11080267.716648387</v>
      </c>
      <c r="G7" s="61">
        <f t="shared" si="0"/>
        <v>16129887.570000004</v>
      </c>
      <c r="H7" s="61">
        <f t="shared" si="0"/>
        <v>29139194.489999998</v>
      </c>
      <c r="I7" s="149" t="str">
        <f t="shared" ref="I7:I8" si="1">C7</f>
        <v>(1)당좌자산</v>
      </c>
      <c r="J7" s="144">
        <f>H7</f>
        <v>29139194.489999998</v>
      </c>
      <c r="O7" s="245" t="s">
        <v>436</v>
      </c>
      <c r="P7" s="244"/>
      <c r="Q7" s="244"/>
      <c r="R7" s="244"/>
      <c r="S7" s="244"/>
    </row>
    <row r="8" spans="1:19" ht="13.5" customHeight="1">
      <c r="B8" s="58" t="s">
        <v>61</v>
      </c>
      <c r="C8" s="58" t="s">
        <v>62</v>
      </c>
      <c r="D8" s="59" t="str">
        <f>VLOOKUP($C8,[1]COA_GLOBAL!$C:$E,2,FALSE)</f>
        <v>(2)Inventory Assets</v>
      </c>
      <c r="E8" s="60" t="str">
        <f>VLOOKUP($C8,[1]COA_GLOBAL!$C:$E,3,FALSE)</f>
        <v>(2)库存资产</v>
      </c>
      <c r="F8" s="61">
        <f>F97</f>
        <v>506896.91000000003</v>
      </c>
      <c r="G8" s="61">
        <f>G97</f>
        <v>1566049.51</v>
      </c>
      <c r="H8" s="61">
        <f>H97</f>
        <v>1426043.0699999998</v>
      </c>
      <c r="I8" s="149" t="str">
        <f t="shared" si="1"/>
        <v>(2)재고자산</v>
      </c>
      <c r="J8" s="144">
        <f>H8</f>
        <v>1426043.0699999998</v>
      </c>
      <c r="O8" s="244"/>
      <c r="P8" s="244"/>
      <c r="Q8" s="244"/>
      <c r="R8" s="244"/>
      <c r="S8" s="244"/>
    </row>
    <row r="9" spans="1:19" ht="13.5" customHeight="1">
      <c r="B9" s="54" t="s">
        <v>63</v>
      </c>
      <c r="C9" s="54" t="s">
        <v>64</v>
      </c>
      <c r="D9" s="55" t="str">
        <f>VLOOKUP($C9,[1]COA_GLOBAL!$C:$E,2,FALSE)</f>
        <v>Ⅱ.Non-Current Assets as held for Sale</v>
      </c>
      <c r="E9" s="56" t="str">
        <f>VLOOKUP($C9,[1]COA_GLOBAL!$C:$E,3,FALSE)</f>
        <v>拟出售非流动资产</v>
      </c>
      <c r="F9" s="57">
        <f>F103</f>
        <v>0</v>
      </c>
      <c r="G9" s="57">
        <f>G103</f>
        <v>0</v>
      </c>
      <c r="H9" s="57">
        <f>H103</f>
        <v>0</v>
      </c>
      <c r="I9" s="152" t="str">
        <f>C9</f>
        <v>Ⅱ.매각예정비유동자산</v>
      </c>
      <c r="J9" s="145">
        <f>H9</f>
        <v>0</v>
      </c>
      <c r="O9" s="246" t="s">
        <v>437</v>
      </c>
      <c r="P9" s="244"/>
      <c r="Q9" s="244"/>
      <c r="R9" s="244"/>
      <c r="S9" s="244"/>
    </row>
    <row r="10" spans="1:19" ht="13.5" customHeight="1">
      <c r="B10" s="54" t="s">
        <v>65</v>
      </c>
      <c r="C10" s="54" t="s">
        <v>66</v>
      </c>
      <c r="D10" s="55" t="str">
        <f>VLOOKUP($C10,[1]COA_GLOBAL!$C:$E,2,FALSE)</f>
        <v>Ⅲ.Non-Current Assets</v>
      </c>
      <c r="E10" s="56" t="str">
        <f>VLOOKUP($C10,[1]COA_GLOBAL!$C:$E,3,FALSE)</f>
        <v>非流动资产</v>
      </c>
      <c r="F10" s="57">
        <f t="shared" ref="F10:H11" si="2">F106</f>
        <v>21700968.910583183</v>
      </c>
      <c r="G10" s="57">
        <f t="shared" si="2"/>
        <v>101598978.62841657</v>
      </c>
      <c r="H10" s="57">
        <f t="shared" si="2"/>
        <v>126195841.57841659</v>
      </c>
      <c r="I10" s="152" t="str">
        <f>C10</f>
        <v>Ⅲ.비유동자산</v>
      </c>
      <c r="J10" s="145">
        <f>SUM(J11:J15)</f>
        <v>340263593.20961094</v>
      </c>
      <c r="O10" s="246" t="s">
        <v>438</v>
      </c>
      <c r="P10" s="244"/>
      <c r="Q10" s="244"/>
      <c r="R10" s="244"/>
      <c r="S10" s="244"/>
    </row>
    <row r="11" spans="1:19" ht="13.5" customHeight="1">
      <c r="B11" s="58" t="s">
        <v>67</v>
      </c>
      <c r="C11" s="58" t="s">
        <v>68</v>
      </c>
      <c r="D11" s="59" t="str">
        <f>VLOOKUP($C11,[1]COA_GLOBAL!$C:$E,2,FALSE)</f>
        <v>(1)Investment Assets</v>
      </c>
      <c r="E11" s="60" t="str">
        <f>VLOOKUP($C11,[1]COA_GLOBAL!$C:$E,3,FALSE)</f>
        <v>(1)投资资产</v>
      </c>
      <c r="F11" s="61">
        <f t="shared" si="2"/>
        <v>0</v>
      </c>
      <c r="G11" s="61">
        <f t="shared" si="2"/>
        <v>0</v>
      </c>
      <c r="H11" s="61">
        <f t="shared" si="2"/>
        <v>5169.3099999995902</v>
      </c>
      <c r="I11" s="149" t="str">
        <f>C11</f>
        <v>(1)투자자산</v>
      </c>
      <c r="J11" s="259">
        <f>M31</f>
        <v>214072920.94119433</v>
      </c>
      <c r="P11" s="244"/>
      <c r="Q11" s="244"/>
      <c r="R11" s="244"/>
      <c r="S11" s="244"/>
    </row>
    <row r="12" spans="1:19" ht="13.5" customHeight="1">
      <c r="B12" s="58" t="s">
        <v>69</v>
      </c>
      <c r="C12" s="58" t="s">
        <v>70</v>
      </c>
      <c r="D12" s="59" t="str">
        <f>VLOOKUP($C12,[1]COA_GLOBAL!$C:$E,2,FALSE)</f>
        <v>(2)Tangible Assets</v>
      </c>
      <c r="E12" s="60" t="str">
        <f>VLOOKUP($C12,[1]COA_GLOBAL!$C:$E,3,FALSE)</f>
        <v>(2)固定资产</v>
      </c>
      <c r="F12" s="61">
        <f>F125</f>
        <v>6764370.1600000001</v>
      </c>
      <c r="G12" s="61">
        <f>G125</f>
        <v>47542006.100000001</v>
      </c>
      <c r="H12" s="61">
        <f>H125</f>
        <v>53023894.520000003</v>
      </c>
      <c r="I12" s="149" t="str">
        <f t="shared" ref="I12:I18" si="3">C12</f>
        <v>(2)유형자산</v>
      </c>
      <c r="J12" s="144">
        <f>H12</f>
        <v>53023894.520000003</v>
      </c>
      <c r="O12" s="244"/>
      <c r="P12" s="244"/>
      <c r="Q12" s="244"/>
      <c r="R12" s="244"/>
      <c r="S12" s="244"/>
    </row>
    <row r="13" spans="1:19" ht="13.5" customHeight="1">
      <c r="B13" s="58" t="s">
        <v>71</v>
      </c>
      <c r="C13" s="58" t="s">
        <v>72</v>
      </c>
      <c r="D13" s="59" t="str">
        <f>VLOOKUP($C13,[1]COA_GLOBAL!$C:$E,2,FALSE)</f>
        <v>(3)Right of Use Assets</v>
      </c>
      <c r="E13" s="60" t="str">
        <f>VLOOKUP($C13,[1]COA_GLOBAL!$C:$E,3,FALSE)</f>
        <v>(3)使用权资产</v>
      </c>
      <c r="F13" s="61">
        <f>F148</f>
        <v>8335625.5629965551</v>
      </c>
      <c r="G13" s="61">
        <f>G148</f>
        <v>35818075.75</v>
      </c>
      <c r="H13" s="61">
        <f>H148</f>
        <v>45818876.939999998</v>
      </c>
      <c r="I13" s="149" t="str">
        <f t="shared" si="3"/>
        <v>(3)사용권자산</v>
      </c>
      <c r="J13" s="144">
        <f t="shared" ref="J13:J15" si="4">H13</f>
        <v>45818876.939999998</v>
      </c>
      <c r="O13" s="247" t="s">
        <v>439</v>
      </c>
      <c r="P13" s="244"/>
      <c r="Q13" s="244"/>
      <c r="R13" s="244"/>
      <c r="S13" s="244"/>
    </row>
    <row r="14" spans="1:19" ht="13.5" customHeight="1">
      <c r="B14" s="58" t="s">
        <v>73</v>
      </c>
      <c r="C14" s="58" t="s">
        <v>74</v>
      </c>
      <c r="D14" s="59" t="str">
        <f>VLOOKUP($C14,[1]COA_GLOBAL!$C:$E,2,FALSE)</f>
        <v>(4)Intangible Assets</v>
      </c>
      <c r="E14" s="60" t="str">
        <f>VLOOKUP($C14,[1]COA_GLOBAL!$C:$E,3,FALSE)</f>
        <v>(4)无形资产</v>
      </c>
      <c r="F14" s="61">
        <f>F153</f>
        <v>147463.49</v>
      </c>
      <c r="G14" s="61">
        <f>G153</f>
        <v>531501.53</v>
      </c>
      <c r="H14" s="61">
        <f>H153</f>
        <v>620171.69000000006</v>
      </c>
      <c r="I14" s="149" t="str">
        <f t="shared" si="3"/>
        <v>(4)무형자산</v>
      </c>
      <c r="J14" s="144">
        <f t="shared" si="4"/>
        <v>620171.69000000006</v>
      </c>
      <c r="O14" s="246" t="s">
        <v>440</v>
      </c>
      <c r="P14" s="244"/>
      <c r="Q14" s="244"/>
      <c r="R14" s="244"/>
      <c r="S14" s="244"/>
    </row>
    <row r="15" spans="1:19" ht="13.5" customHeight="1">
      <c r="B15" s="58" t="s">
        <v>75</v>
      </c>
      <c r="C15" s="58" t="s">
        <v>76</v>
      </c>
      <c r="D15" s="59" t="str">
        <f>VLOOKUP($C15,[1]COA_GLOBAL!$C:$E,2,FALSE)</f>
        <v>(5)Other Non-Current Assets</v>
      </c>
      <c r="E15" s="60" t="str">
        <f>VLOOKUP($C15,[1]COA_GLOBAL!$C:$E,3,FALSE)</f>
        <v>(5)其他非流动资产</v>
      </c>
      <c r="F15" s="61">
        <f>F165</f>
        <v>6453509.6975866295</v>
      </c>
      <c r="G15" s="61">
        <f>G165</f>
        <v>17707395.248416577</v>
      </c>
      <c r="H15" s="61">
        <f>H165</f>
        <v>26727729.118416578</v>
      </c>
      <c r="I15" s="149" t="str">
        <f t="shared" si="3"/>
        <v>(5)기타비유동자산</v>
      </c>
      <c r="J15" s="144">
        <f t="shared" si="4"/>
        <v>26727729.118416578</v>
      </c>
      <c r="O15" s="246" t="s">
        <v>441</v>
      </c>
      <c r="P15" s="244"/>
      <c r="Q15" s="244"/>
      <c r="R15" s="244"/>
      <c r="S15" s="244"/>
    </row>
    <row r="16" spans="1:19" ht="13.5" customHeight="1">
      <c r="B16" s="62" t="s">
        <v>77</v>
      </c>
      <c r="C16" s="62" t="s">
        <v>78</v>
      </c>
      <c r="D16" s="63" t="str">
        <f>VLOOKUP($C16,[1]COA_GLOBAL!$C:$E,2,FALSE)</f>
        <v>Liabilities</v>
      </c>
      <c r="E16" s="64" t="str">
        <f>VLOOKUP($C16,[1]COA_GLOBAL!$C:$E,3,FALSE)</f>
        <v>负债</v>
      </c>
      <c r="F16" s="65">
        <f t="shared" ref="F16:H17" si="5">F176</f>
        <v>28038296.363070529</v>
      </c>
      <c r="G16" s="65">
        <f t="shared" si="5"/>
        <v>121612101.70999999</v>
      </c>
      <c r="H16" s="65">
        <f t="shared" si="5"/>
        <v>174569670.59999999</v>
      </c>
      <c r="I16" s="146" t="str">
        <f t="shared" si="3"/>
        <v>부채</v>
      </c>
      <c r="J16" s="147">
        <f>SUM(J17:J18)</f>
        <v>174569670.59999999</v>
      </c>
      <c r="P16" s="244"/>
      <c r="Q16" s="244"/>
      <c r="R16" s="244"/>
      <c r="S16" s="244"/>
    </row>
    <row r="17" spans="2:19" ht="13.5" customHeight="1">
      <c r="B17" s="58" t="s">
        <v>79</v>
      </c>
      <c r="C17" s="54" t="s">
        <v>80</v>
      </c>
      <c r="D17" s="55" t="str">
        <f>VLOOKUP($C17,[1]COA_GLOBAL!$C:$E,2,FALSE)</f>
        <v>Ⅰ.Current Liabilities</v>
      </c>
      <c r="E17" s="56" t="str">
        <f>VLOOKUP($C17,[1]COA_GLOBAL!$C:$E,3,FALSE)</f>
        <v>Ⅰ.流动负债</v>
      </c>
      <c r="F17" s="57">
        <f t="shared" si="5"/>
        <v>20801633.076974507</v>
      </c>
      <c r="G17" s="57">
        <f t="shared" si="5"/>
        <v>29122212.289999992</v>
      </c>
      <c r="H17" s="57">
        <f t="shared" si="5"/>
        <v>45819358.859999992</v>
      </c>
      <c r="I17" s="150" t="str">
        <f t="shared" si="3"/>
        <v>Ⅰ.유동부채</v>
      </c>
      <c r="J17" s="144">
        <f t="shared" ref="J17:J18" si="6">H17</f>
        <v>45819358.859999992</v>
      </c>
      <c r="O17" s="248" t="s">
        <v>442</v>
      </c>
      <c r="P17" s="249" t="s">
        <v>443</v>
      </c>
      <c r="Q17" s="250"/>
      <c r="R17" s="249" t="s">
        <v>444</v>
      </c>
      <c r="S17" s="251"/>
    </row>
    <row r="18" spans="2:19" ht="13.5" customHeight="1">
      <c r="B18" s="58" t="s">
        <v>81</v>
      </c>
      <c r="C18" s="54" t="s">
        <v>82</v>
      </c>
      <c r="D18" s="55" t="str">
        <f>VLOOKUP($C18,[1]COA_GLOBAL!$C:$E,2,FALSE)</f>
        <v>Ⅱ.Non-Current Liabilities</v>
      </c>
      <c r="E18" s="56" t="str">
        <f>VLOOKUP($C18,[1]COA_GLOBAL!$C:$E,3,FALSE)</f>
        <v>Ⅱ.非流动负债</v>
      </c>
      <c r="F18" s="57">
        <f>F224</f>
        <v>7236663.2860960215</v>
      </c>
      <c r="G18" s="57">
        <f>G224</f>
        <v>92489889.420000002</v>
      </c>
      <c r="H18" s="57">
        <f>H224</f>
        <v>128750311.74000001</v>
      </c>
      <c r="I18" s="150" t="str">
        <f t="shared" si="3"/>
        <v>Ⅱ.비유동부채</v>
      </c>
      <c r="J18" s="144">
        <f t="shared" si="6"/>
        <v>128750311.74000001</v>
      </c>
      <c r="L18" s="268" t="s">
        <v>451</v>
      </c>
      <c r="O18" s="252"/>
      <c r="P18" s="253" t="s">
        <v>445</v>
      </c>
      <c r="Q18" s="253" t="s">
        <v>446</v>
      </c>
      <c r="R18" s="253" t="s">
        <v>445</v>
      </c>
      <c r="S18" s="254" t="s">
        <v>446</v>
      </c>
    </row>
    <row r="19" spans="2:19" ht="13.5" customHeight="1">
      <c r="B19" s="54" t="s">
        <v>83</v>
      </c>
      <c r="C19" s="62" t="s">
        <v>84</v>
      </c>
      <c r="D19" s="66" t="str">
        <f>VLOOKUP($C19,[1]COA_GLOBAL!$C:$E,2,FALSE)</f>
        <v>Commitment and Contingencies</v>
      </c>
      <c r="E19" s="67" t="str">
        <f>VLOOKUP($C19,[1]COA_GLOBAL!$C:$E,3,FALSE)</f>
        <v>承付款项与或有负债</v>
      </c>
      <c r="F19" s="68">
        <f>F256</f>
        <v>0</v>
      </c>
      <c r="G19" s="68">
        <f>G256</f>
        <v>20000000</v>
      </c>
      <c r="H19" s="68">
        <f>H256</f>
        <v>20000000</v>
      </c>
      <c r="I19" s="153" t="str">
        <f t="shared" ref="I19" si="7">C19</f>
        <v>약정 및 우발상황</v>
      </c>
      <c r="J19" s="148">
        <f t="shared" ref="J19" si="8">H19</f>
        <v>20000000</v>
      </c>
      <c r="L19" s="263">
        <v>25494</v>
      </c>
      <c r="O19" s="255" t="s">
        <v>447</v>
      </c>
      <c r="P19" s="262">
        <v>11080671</v>
      </c>
      <c r="Q19" s="257">
        <v>1</v>
      </c>
      <c r="R19" s="256">
        <v>11080671</v>
      </c>
      <c r="S19" s="258">
        <v>1</v>
      </c>
    </row>
    <row r="20" spans="2:19" ht="13.5" customHeight="1">
      <c r="B20" s="62" t="s">
        <v>85</v>
      </c>
      <c r="C20" s="62" t="s">
        <v>86</v>
      </c>
      <c r="D20" s="63" t="str">
        <f>VLOOKUP($C20,[1]COA_GLOBAL!$C:$E,2,FALSE)</f>
        <v>Shareholder's Equity</v>
      </c>
      <c r="E20" s="64" t="str">
        <f>VLOOKUP($C20,[1]COA_GLOBAL!$C:$E,3,FALSE)</f>
        <v>所有者权益</v>
      </c>
      <c r="F20" s="65">
        <f t="shared" ref="F20:H22" si="9">F259</f>
        <v>5249837.1782622132</v>
      </c>
      <c r="G20" s="65">
        <f t="shared" si="9"/>
        <v>-22317185.966005914</v>
      </c>
      <c r="H20" s="65">
        <f t="shared" si="9"/>
        <v>-37808591.455020808</v>
      </c>
      <c r="I20" s="146" t="str">
        <f t="shared" ref="I20" si="10">C20</f>
        <v>자본</v>
      </c>
      <c r="J20" s="148">
        <f>J5-J16-J19</f>
        <v>176259160.16961095</v>
      </c>
      <c r="L20" s="265">
        <f>L19*P19</f>
        <v>282490626474</v>
      </c>
      <c r="O20" s="244"/>
      <c r="P20" s="244"/>
      <c r="Q20" s="244"/>
      <c r="R20" s="244"/>
      <c r="S20" s="244"/>
    </row>
    <row r="21" spans="2:19" ht="13.5" customHeight="1">
      <c r="B21" s="54" t="s">
        <v>87</v>
      </c>
      <c r="C21" s="54" t="s">
        <v>88</v>
      </c>
      <c r="D21" s="55" t="str">
        <f>VLOOKUP($C21,[1]COA_GLOBAL!$C:$E,2,FALSE)</f>
        <v>Controlling Shares</v>
      </c>
      <c r="E21" s="56" t="str">
        <f>VLOOKUP($C21,[1]COA_GLOBAL!$C:$E,3,FALSE)</f>
        <v>控制股权</v>
      </c>
      <c r="F21" s="57">
        <f t="shared" si="9"/>
        <v>5249837.1782622132</v>
      </c>
      <c r="G21" s="57">
        <f t="shared" si="9"/>
        <v>-22317185.966005914</v>
      </c>
      <c r="H21" s="57">
        <f t="shared" si="9"/>
        <v>-38011023.106829755</v>
      </c>
      <c r="L21" s="264">
        <v>1319.6</v>
      </c>
      <c r="M21" s="44" t="s">
        <v>449</v>
      </c>
    </row>
    <row r="22" spans="2:19" ht="13.5" customHeight="1">
      <c r="B22" s="58" t="s">
        <v>89</v>
      </c>
      <c r="C22" s="58" t="s">
        <v>90</v>
      </c>
      <c r="D22" s="59" t="str">
        <f>VLOOKUP($C22,[1]COA_GLOBAL!$C:$E,2,FALSE)</f>
        <v>Ⅰ.Capital</v>
      </c>
      <c r="E22" s="60" t="str">
        <f>VLOOKUP($C22,[1]COA_GLOBAL!$C:$E,3,FALSE)</f>
        <v>Ⅰ.资本金</v>
      </c>
      <c r="F22" s="61">
        <f t="shared" si="9"/>
        <v>344.3209535330534</v>
      </c>
      <c r="G22" s="61">
        <f t="shared" si="9"/>
        <v>430.42215353301464</v>
      </c>
      <c r="H22" s="61">
        <f t="shared" si="9"/>
        <v>430.42</v>
      </c>
    </row>
    <row r="23" spans="2:19" ht="13.5" customHeight="1">
      <c r="B23" s="58" t="s">
        <v>91</v>
      </c>
      <c r="C23" s="58" t="s">
        <v>92</v>
      </c>
      <c r="D23" s="59" t="str">
        <f>VLOOKUP($C23,[1]COA_GLOBAL!$C:$E,2,FALSE)</f>
        <v>Ⅱ.Additional Paid-in-Capital</v>
      </c>
      <c r="E23" s="60" t="str">
        <f>VLOOKUP($C23,[1]COA_GLOBAL!$C:$E,3,FALSE)</f>
        <v>Ⅱ.资本盈余</v>
      </c>
      <c r="F23" s="61">
        <f>F264</f>
        <v>3441572.9258410796</v>
      </c>
      <c r="G23" s="61">
        <f>G264</f>
        <v>4303667.5796999997</v>
      </c>
      <c r="H23" s="61">
        <f>H264</f>
        <v>0</v>
      </c>
    </row>
    <row r="24" spans="2:19" ht="13.5" customHeight="1">
      <c r="B24" s="58" t="s">
        <v>93</v>
      </c>
      <c r="C24" s="58" t="s">
        <v>94</v>
      </c>
      <c r="D24" s="59" t="str">
        <f>VLOOKUP($C24,[1]COA_GLOBAL!$C:$E,2,FALSE)</f>
        <v>Ⅲ.Other Components of Equity</v>
      </c>
      <c r="E24" s="60" t="str">
        <f>VLOOKUP($C24,[1]COA_GLOBAL!$C:$E,3,FALSE)</f>
        <v>Ⅲ.资本调整</v>
      </c>
      <c r="F24" s="61">
        <f>F269</f>
        <v>11472586.6359518</v>
      </c>
      <c r="G24" s="61">
        <f>G269</f>
        <v>-3214522.3649481977</v>
      </c>
      <c r="H24" s="61">
        <f>H269</f>
        <v>1089145.2200000007</v>
      </c>
      <c r="L24" s="269" t="s">
        <v>458</v>
      </c>
      <c r="M24" s="269" t="s">
        <v>459</v>
      </c>
    </row>
    <row r="25" spans="2:19" ht="13.5" customHeight="1">
      <c r="B25" s="58" t="s">
        <v>95</v>
      </c>
      <c r="C25" s="58" t="s">
        <v>96</v>
      </c>
      <c r="D25" s="59" t="str">
        <f>VLOOKUP($C25,[1]COA_GLOBAL!$C:$E,2,FALSE)</f>
        <v>Ⅳ.Accumulated Other Comprehensive Income</v>
      </c>
      <c r="E25" s="60" t="str">
        <f>VLOOKUP($C25,[1]COA_GLOBAL!$C:$E,3,FALSE)</f>
        <v>Ⅳ.其他综合累计损益</v>
      </c>
      <c r="F25" s="61">
        <f>F274</f>
        <v>1025326.57348278</v>
      </c>
      <c r="G25" s="61">
        <f>G274</f>
        <v>879286.54106981657</v>
      </c>
      <c r="H25" s="61">
        <f>H274</f>
        <v>270827.15000000002</v>
      </c>
      <c r="L25" s="270" t="s">
        <v>452</v>
      </c>
      <c r="M25" s="271">
        <f>L20/L21</f>
        <v>214072920.94119433</v>
      </c>
    </row>
    <row r="26" spans="2:19" ht="13.5" customHeight="1">
      <c r="B26" s="58" t="s">
        <v>97</v>
      </c>
      <c r="C26" s="58" t="s">
        <v>98</v>
      </c>
      <c r="D26" s="59" t="s">
        <v>99</v>
      </c>
      <c r="E26" s="60" t="s">
        <v>100</v>
      </c>
      <c r="F26" s="61">
        <f>F277</f>
        <v>-10689993.27796698</v>
      </c>
      <c r="G26" s="61">
        <f>G277</f>
        <v>-24286048.143981066</v>
      </c>
      <c r="H26" s="61">
        <f>H277</f>
        <v>-39371425.896829754</v>
      </c>
      <c r="L26" s="270" t="s">
        <v>453</v>
      </c>
      <c r="M26" s="271"/>
    </row>
    <row r="27" spans="2:19" ht="13.5" customHeight="1">
      <c r="B27" s="69" t="s">
        <v>101</v>
      </c>
      <c r="C27" s="69" t="s">
        <v>102</v>
      </c>
      <c r="D27" s="70" t="str">
        <f>VLOOKUP($C27,[1]COA_GLOBAL!$C:$E,2,FALSE)</f>
        <v>Minority Shares</v>
      </c>
      <c r="E27" s="71" t="str">
        <f>VLOOKUP($C27,[1]COA_GLOBAL!$C:$E,3,FALSE)</f>
        <v>非控制股权</v>
      </c>
      <c r="F27" s="72">
        <f>F280</f>
        <v>0</v>
      </c>
      <c r="G27" s="72">
        <f>G280</f>
        <v>0</v>
      </c>
      <c r="H27" s="72">
        <f>H280</f>
        <v>202431.65180895047</v>
      </c>
      <c r="L27" s="270" t="s">
        <v>454</v>
      </c>
      <c r="M27" s="271"/>
      <c r="P27" s="44" t="s">
        <v>466</v>
      </c>
    </row>
    <row r="28" spans="2:19" ht="13.5" customHeight="1">
      <c r="F28" s="73">
        <f>ROUND(+F5-F16-F20-F19,0)</f>
        <v>0</v>
      </c>
      <c r="G28" s="73">
        <f>ROUND(+G5-G16-G20-G19,0)</f>
        <v>0</v>
      </c>
      <c r="H28" s="73">
        <f>ROUND(+H5-H16-H20-H19,0)</f>
        <v>0</v>
      </c>
      <c r="I28" s="146" t="s">
        <v>432</v>
      </c>
      <c r="J28" s="242">
        <f>기업개요!E54</f>
        <v>4721286</v>
      </c>
      <c r="L28" s="270" t="s">
        <v>455</v>
      </c>
      <c r="M28" s="271"/>
      <c r="N28" s="44" t="s">
        <v>461</v>
      </c>
      <c r="O28" s="44" t="s">
        <v>464</v>
      </c>
      <c r="P28" s="44" t="s">
        <v>465</v>
      </c>
    </row>
    <row r="29" spans="2:19" ht="13.5" customHeight="1">
      <c r="B29" s="45"/>
      <c r="C29" s="45" t="s">
        <v>103</v>
      </c>
      <c r="F29" s="46"/>
      <c r="G29" s="46"/>
      <c r="H29" s="46" t="s">
        <v>50</v>
      </c>
      <c r="I29" s="260" t="s">
        <v>448</v>
      </c>
      <c r="J29" s="261">
        <f>J20/J28</f>
        <v>37.332870783428696</v>
      </c>
      <c r="L29" s="270" t="s">
        <v>456</v>
      </c>
      <c r="M29" s="271"/>
      <c r="N29" s="44" t="s">
        <v>462</v>
      </c>
    </row>
    <row r="30" spans="2:19" ht="13.5" customHeight="1">
      <c r="B30" s="48" t="s">
        <v>104</v>
      </c>
      <c r="C30" s="48" t="s">
        <v>52</v>
      </c>
      <c r="D30" s="48" t="s">
        <v>105</v>
      </c>
      <c r="E30" s="48" t="s">
        <v>106</v>
      </c>
      <c r="F30" s="49">
        <v>44926</v>
      </c>
      <c r="G30" s="49">
        <v>45291</v>
      </c>
      <c r="H30" s="49">
        <v>45535</v>
      </c>
      <c r="L30" s="270" t="s">
        <v>457</v>
      </c>
      <c r="M30" s="271"/>
      <c r="N30" s="44" t="s">
        <v>463</v>
      </c>
    </row>
    <row r="31" spans="2:19" ht="13.5" customHeight="1">
      <c r="B31" s="50"/>
      <c r="C31" s="50" t="s">
        <v>107</v>
      </c>
      <c r="D31" s="51" t="s">
        <v>108</v>
      </c>
      <c r="E31" s="52" t="s">
        <v>109</v>
      </c>
      <c r="F31" s="53">
        <f>F284</f>
        <v>32517029.08810132</v>
      </c>
      <c r="G31" s="53">
        <f>G284</f>
        <v>27187222.840000007</v>
      </c>
      <c r="H31" s="53">
        <f>H284</f>
        <v>34672579.469999999</v>
      </c>
      <c r="I31" s="266" t="s">
        <v>450</v>
      </c>
      <c r="J31" s="267">
        <f>개요!K22</f>
        <v>47.94</v>
      </c>
      <c r="L31" s="272" t="s">
        <v>460</v>
      </c>
      <c r="M31" s="273">
        <f>SUM(M25:M30)</f>
        <v>214072920.94119433</v>
      </c>
    </row>
    <row r="32" spans="2:19" ht="13.5" customHeight="1">
      <c r="B32" s="74"/>
      <c r="C32" s="74" t="s">
        <v>110</v>
      </c>
      <c r="D32" s="75" t="s">
        <v>111</v>
      </c>
      <c r="E32" s="76" t="s">
        <v>112</v>
      </c>
      <c r="F32" s="61">
        <f>(F303+F342)</f>
        <v>24704966.402688488</v>
      </c>
      <c r="G32" s="61">
        <f>(G303+G342)</f>
        <v>39483338.019999996</v>
      </c>
      <c r="H32" s="61">
        <f>(H303+H342)</f>
        <v>46639115.289999992</v>
      </c>
    </row>
    <row r="33" spans="2:11" ht="13.5" customHeight="1">
      <c r="B33" s="62"/>
      <c r="C33" s="62" t="s">
        <v>113</v>
      </c>
      <c r="D33" s="66" t="s">
        <v>114</v>
      </c>
      <c r="E33" s="67" t="s">
        <v>115</v>
      </c>
      <c r="F33" s="68">
        <f>F31-F32</f>
        <v>7812062.6854128316</v>
      </c>
      <c r="G33" s="68">
        <f>G31-G32</f>
        <v>-12296115.179999989</v>
      </c>
      <c r="H33" s="68">
        <f>H31-H32</f>
        <v>-11966535.819999993</v>
      </c>
    </row>
    <row r="34" spans="2:11" ht="13.5" customHeight="1">
      <c r="B34" s="58"/>
      <c r="C34" s="58" t="s">
        <v>116</v>
      </c>
      <c r="D34" s="59" t="s">
        <v>117</v>
      </c>
      <c r="E34" s="77" t="s">
        <v>193</v>
      </c>
      <c r="F34" s="61">
        <f>F380-F36</f>
        <v>677732.57</v>
      </c>
      <c r="G34" s="61">
        <f>G380-G36</f>
        <v>1672708.28</v>
      </c>
      <c r="H34" s="61">
        <f>H380-H36</f>
        <v>1817103.13</v>
      </c>
    </row>
    <row r="35" spans="2:11" ht="13.5" customHeight="1">
      <c r="B35" s="58"/>
      <c r="C35" s="58" t="s">
        <v>118</v>
      </c>
      <c r="D35" s="59" t="s">
        <v>119</v>
      </c>
      <c r="E35" s="77" t="s">
        <v>194</v>
      </c>
      <c r="F35" s="61">
        <f>F404-F37</f>
        <v>476426.83668176015</v>
      </c>
      <c r="G35" s="61">
        <f>G404-G37</f>
        <v>1071042.2199999997</v>
      </c>
      <c r="H35" s="61">
        <f>H404-H37</f>
        <v>882617.67000000179</v>
      </c>
    </row>
    <row r="36" spans="2:11" ht="13.5" customHeight="1">
      <c r="B36" s="58"/>
      <c r="C36" s="58" t="s">
        <v>120</v>
      </c>
      <c r="D36" s="59" t="s">
        <v>121</v>
      </c>
      <c r="E36" s="77" t="s">
        <v>195</v>
      </c>
      <c r="F36" s="61">
        <f>F381+F396+F398+F399+F400+F401</f>
        <v>39546.17</v>
      </c>
      <c r="G36" s="61">
        <f>G381+G382+G396+G400+G401</f>
        <v>421381.68999999994</v>
      </c>
      <c r="H36" s="61">
        <f>H381+H382+H396+H400+H401</f>
        <v>297620.62</v>
      </c>
    </row>
    <row r="37" spans="2:11" ht="13.5" customHeight="1">
      <c r="B37" s="58"/>
      <c r="C37" s="58" t="s">
        <v>122</v>
      </c>
      <c r="D37" s="59" t="s">
        <v>123</v>
      </c>
      <c r="E37" s="77" t="s">
        <v>196</v>
      </c>
      <c r="F37" s="61">
        <f>F405+F430+F431+F416+F417+F418+F428+F429</f>
        <v>587457.06707254867</v>
      </c>
      <c r="G37" s="61">
        <f>G405+G430+G431+G416+G417+G418+G428+G429</f>
        <v>4246772.5999999996</v>
      </c>
      <c r="H37" s="61">
        <f>H405+H430+H431+H416+H417+H418+H428+H429</f>
        <v>4398198.1399999997</v>
      </c>
    </row>
    <row r="38" spans="2:11" ht="13.5" customHeight="1">
      <c r="B38" s="62"/>
      <c r="C38" s="62" t="s">
        <v>197</v>
      </c>
      <c r="D38" s="63" t="s">
        <v>124</v>
      </c>
      <c r="E38" s="64" t="s">
        <v>125</v>
      </c>
      <c r="F38" s="65">
        <f t="shared" ref="F38:H39" si="11">F436</f>
        <v>8817576.6888860278</v>
      </c>
      <c r="G38" s="65">
        <f t="shared" si="11"/>
        <v>-13597971.831583414</v>
      </c>
      <c r="H38" s="65">
        <f t="shared" si="11"/>
        <v>-15148061.529999999</v>
      </c>
    </row>
    <row r="39" spans="2:11" ht="13.5" customHeight="1">
      <c r="B39" s="62"/>
      <c r="C39" s="62" t="s">
        <v>198</v>
      </c>
      <c r="D39" s="63" t="s">
        <v>126</v>
      </c>
      <c r="E39" s="64" t="s">
        <v>127</v>
      </c>
      <c r="F39" s="65">
        <f t="shared" si="11"/>
        <v>-176832.99</v>
      </c>
      <c r="G39" s="65">
        <f t="shared" si="11"/>
        <v>0</v>
      </c>
      <c r="H39" s="65">
        <f t="shared" si="11"/>
        <v>0</v>
      </c>
    </row>
    <row r="40" spans="2:11" ht="13.5" customHeight="1">
      <c r="B40" s="62"/>
      <c r="C40" s="62" t="s">
        <v>128</v>
      </c>
      <c r="D40" s="63" t="s">
        <v>129</v>
      </c>
      <c r="E40" s="64" t="s">
        <v>130</v>
      </c>
      <c r="F40" s="65">
        <f>F439</f>
        <v>8640743.6988860276</v>
      </c>
      <c r="G40" s="65">
        <f>G439</f>
        <v>-13597971.831583414</v>
      </c>
      <c r="H40" s="65">
        <f>H439</f>
        <v>-15148061.529999999</v>
      </c>
    </row>
    <row r="41" spans="2:11" ht="13.5" customHeight="1">
      <c r="B41" s="78"/>
      <c r="C41" s="79" t="s">
        <v>131</v>
      </c>
      <c r="D41" s="79"/>
      <c r="E41" s="80"/>
      <c r="F41" s="81">
        <f>SUM(F42:F45)</f>
        <v>2358984.5570075307</v>
      </c>
      <c r="G41" s="81">
        <f>SUM(G42:G45)</f>
        <v>14332382.18</v>
      </c>
      <c r="H41" s="81">
        <f>SUM(H42:H45)</f>
        <v>13317143.85</v>
      </c>
      <c r="K41" s="37"/>
    </row>
    <row r="42" spans="2:11" ht="13.5" customHeight="1">
      <c r="B42" s="58"/>
      <c r="C42" s="58" t="s">
        <v>132</v>
      </c>
      <c r="D42" s="58" t="s">
        <v>133</v>
      </c>
      <c r="E42" s="77" t="s">
        <v>134</v>
      </c>
      <c r="F42" s="61">
        <f>IF(F435&lt;0,0,F435)</f>
        <v>0</v>
      </c>
      <c r="G42" s="61">
        <f>IF(G435&lt;0,0,G435)</f>
        <v>0</v>
      </c>
      <c r="H42" s="61">
        <f>IF(H435&lt;0,0,H435)</f>
        <v>15433.65</v>
      </c>
    </row>
    <row r="43" spans="2:11" ht="13.5" customHeight="1">
      <c r="B43" s="58"/>
      <c r="C43" s="58" t="s">
        <v>135</v>
      </c>
      <c r="D43" s="58" t="s">
        <v>136</v>
      </c>
      <c r="E43" s="77" t="s">
        <v>137</v>
      </c>
      <c r="F43" s="61">
        <f>F405</f>
        <v>389889.64707254863</v>
      </c>
      <c r="G43" s="61">
        <f>G405</f>
        <v>4229335.91</v>
      </c>
      <c r="H43" s="61">
        <f>H405</f>
        <v>4398198.1399999997</v>
      </c>
    </row>
    <row r="44" spans="2:11" ht="13.5" customHeight="1">
      <c r="B44" s="58"/>
      <c r="C44" s="58" t="s">
        <v>138</v>
      </c>
      <c r="D44" s="58" t="s">
        <v>139</v>
      </c>
      <c r="E44" s="77" t="s">
        <v>140</v>
      </c>
      <c r="F44" s="61">
        <f>(F336+F337+F373+F372)</f>
        <v>1265139.9340531756</v>
      </c>
      <c r="G44" s="61">
        <f>(G336+G337+G373+G372)</f>
        <v>4416019.33</v>
      </c>
      <c r="H44" s="61">
        <f>(H336+H337+H373+H372)</f>
        <v>6378590.1299999999</v>
      </c>
    </row>
    <row r="45" spans="2:11" ht="13.5" customHeight="1">
      <c r="B45" s="82"/>
      <c r="C45" s="82" t="s">
        <v>141</v>
      </c>
      <c r="D45" s="82" t="s">
        <v>142</v>
      </c>
      <c r="E45" s="77" t="s">
        <v>143</v>
      </c>
      <c r="F45" s="61">
        <f>F451</f>
        <v>703954.97588180657</v>
      </c>
      <c r="G45" s="61">
        <f>G451</f>
        <v>5687026.9400000004</v>
      </c>
      <c r="H45" s="61">
        <f>H451</f>
        <v>2524921.9300000002</v>
      </c>
    </row>
    <row r="46" spans="2:11" ht="13.5" customHeight="1">
      <c r="B46" s="79"/>
      <c r="C46" s="79" t="s">
        <v>144</v>
      </c>
      <c r="D46" s="79"/>
      <c r="E46" s="80"/>
      <c r="F46" s="81">
        <f>SUM(F47:F49)</f>
        <v>1409996.0172275077</v>
      </c>
      <c r="G46" s="81">
        <f>SUM(G47:G49)</f>
        <v>3038793.2484165747</v>
      </c>
      <c r="H46" s="81">
        <f>SUM(H47:H49)</f>
        <v>1977388.0900000003</v>
      </c>
    </row>
    <row r="47" spans="2:11" ht="13.5" customHeight="1">
      <c r="B47" s="58"/>
      <c r="C47" s="58" t="s">
        <v>145</v>
      </c>
      <c r="D47" s="58" t="s">
        <v>146</v>
      </c>
      <c r="E47" s="77" t="s">
        <v>147</v>
      </c>
      <c r="F47" s="61">
        <f>SUM(F381:F382)</f>
        <v>34417.49</v>
      </c>
      <c r="G47" s="61">
        <f>SUM(G381:G382)</f>
        <v>421381.68999999994</v>
      </c>
      <c r="H47" s="61">
        <f>SUM(H381:H382)</f>
        <v>297620.62</v>
      </c>
    </row>
    <row r="48" spans="2:11" ht="13.5" customHeight="1">
      <c r="B48" s="58"/>
      <c r="C48" s="58" t="s">
        <v>148</v>
      </c>
      <c r="D48" s="58" t="s">
        <v>149</v>
      </c>
      <c r="E48" s="77" t="s">
        <v>150</v>
      </c>
      <c r="F48" s="61">
        <f>F384</f>
        <v>23459.360000000001</v>
      </c>
      <c r="G48" s="61">
        <f>G384</f>
        <v>695543.36</v>
      </c>
      <c r="H48" s="61">
        <f>H384</f>
        <v>1679767.4700000002</v>
      </c>
    </row>
    <row r="49" spans="2:11" ht="13.5" customHeight="1">
      <c r="B49" s="82"/>
      <c r="C49" s="82" t="s">
        <v>151</v>
      </c>
      <c r="D49" s="82" t="s">
        <v>152</v>
      </c>
      <c r="E49" s="83" t="s">
        <v>153</v>
      </c>
      <c r="F49" s="61">
        <f>IF(F434&lt;0,-F434,0)</f>
        <v>1352119.1672275076</v>
      </c>
      <c r="G49" s="61">
        <f>IF(G434&lt;0,-G434,0)</f>
        <v>1921868.1984165749</v>
      </c>
      <c r="H49" s="61">
        <f>IF(H434&lt;0,-H434,0)</f>
        <v>0</v>
      </c>
    </row>
    <row r="50" spans="2:11" ht="13.5" customHeight="1">
      <c r="B50" s="84"/>
      <c r="C50" s="84" t="s">
        <v>154</v>
      </c>
      <c r="D50" s="85"/>
      <c r="E50" s="85"/>
      <c r="F50" s="86">
        <f>F40+F41-F46</f>
        <v>9589732.2386660501</v>
      </c>
      <c r="G50" s="86">
        <f>G40+G41-G46</f>
        <v>-2304382.8999999892</v>
      </c>
      <c r="H50" s="86">
        <f>H40+H41-H46</f>
        <v>-3808305.77</v>
      </c>
    </row>
    <row r="51" spans="2:11" ht="13.5" customHeight="1">
      <c r="F51" s="87">
        <f>ROUND(F54-F176-F256-F259,-2)</f>
        <v>0</v>
      </c>
      <c r="G51" s="87">
        <f>ROUND(G54-G176-G256-G259,-2)</f>
        <v>0</v>
      </c>
      <c r="H51" s="87">
        <f>ROUND(H54-H176-H256-H259,-2)</f>
        <v>0</v>
      </c>
    </row>
    <row r="52" spans="2:11" ht="13.5" customHeight="1" outlineLevel="1">
      <c r="B52" s="45"/>
      <c r="C52" s="45" t="s">
        <v>155</v>
      </c>
      <c r="F52" s="88"/>
      <c r="G52" s="88"/>
    </row>
    <row r="53" spans="2:11" ht="13.5" customHeight="1" outlineLevel="1">
      <c r="B53" s="90" t="s">
        <v>156</v>
      </c>
      <c r="C53" s="91" t="s">
        <v>157</v>
      </c>
      <c r="D53" s="91" t="s">
        <v>105</v>
      </c>
      <c r="E53" s="91" t="s">
        <v>106</v>
      </c>
      <c r="F53" s="92" t="s">
        <v>158</v>
      </c>
      <c r="G53" s="49" t="s">
        <v>159</v>
      </c>
      <c r="H53" s="49" t="s">
        <v>160</v>
      </c>
    </row>
    <row r="54" spans="2:11" ht="13.5" customHeight="1" outlineLevel="1">
      <c r="B54" s="93" t="str">
        <f>[1]COA_GLOBAL!B5</f>
        <v>BS100</v>
      </c>
      <c r="C54" s="93" t="str">
        <f>[1]COA_GLOBAL!C5</f>
        <v>자산</v>
      </c>
      <c r="D54" s="94" t="str">
        <f>[1]COA_GLOBAL!D5</f>
        <v>Assets</v>
      </c>
      <c r="E54" s="95" t="str">
        <f>[1]COA_GLOBAL!E5</f>
        <v>资产</v>
      </c>
      <c r="F54" s="96">
        <f>SUM(F55,F103,F106)</f>
        <v>33288133.537231572</v>
      </c>
      <c r="G54" s="96">
        <f>SUM(G55,G103,G106)</f>
        <v>119294915.70841658</v>
      </c>
      <c r="H54" s="96">
        <f>SUM(H55,H103,H106)</f>
        <v>156761079.13841659</v>
      </c>
      <c r="I54" s="97"/>
      <c r="J54" s="97"/>
      <c r="K54" s="97"/>
    </row>
    <row r="55" spans="2:11" ht="13.5" customHeight="1" outlineLevel="1">
      <c r="B55" s="98" t="str">
        <f>[1]COA_GLOBAL!B6</f>
        <v>BS110</v>
      </c>
      <c r="C55" s="98" t="str">
        <f>[1]COA_GLOBAL!C6</f>
        <v>Ⅰ.유동자산</v>
      </c>
      <c r="D55" s="99" t="str">
        <f>[1]COA_GLOBAL!D6</f>
        <v>Ⅰ.Current Assets</v>
      </c>
      <c r="E55" s="100" t="str">
        <f>[1]COA_GLOBAL!E6</f>
        <v>Ⅰ. 流动资产</v>
      </c>
      <c r="F55" s="101">
        <f>SUM(F56,F97)</f>
        <v>11587164.626648387</v>
      </c>
      <c r="G55" s="101">
        <f>SUM(G56,G97)</f>
        <v>17695937.080000006</v>
      </c>
      <c r="H55" s="101">
        <f>SUM(H56,H97)</f>
        <v>30565237.559999999</v>
      </c>
      <c r="I55" s="97"/>
      <c r="J55" s="97"/>
      <c r="K55" s="97"/>
    </row>
    <row r="56" spans="2:11" ht="13.5" customHeight="1" outlineLevel="1">
      <c r="B56" s="102" t="str">
        <f>[1]COA_GLOBAL!B7</f>
        <v>BS111</v>
      </c>
      <c r="C56" s="102" t="str">
        <f>[1]COA_GLOBAL!C7</f>
        <v>(1)당좌자산</v>
      </c>
      <c r="D56" s="103" t="str">
        <f>[1]COA_GLOBAL!D7</f>
        <v>(1)Quick Assets</v>
      </c>
      <c r="E56" s="104" t="str">
        <f>[1]COA_GLOBAL!E7</f>
        <v>(1)速动资产</v>
      </c>
      <c r="F56" s="105">
        <f>SUM(F57:F96)</f>
        <v>11080267.716648387</v>
      </c>
      <c r="G56" s="105">
        <f>SUM(G57:G96)</f>
        <v>16129887.570000004</v>
      </c>
      <c r="H56" s="105">
        <f>SUM(H57:H96)</f>
        <v>29139194.489999998</v>
      </c>
      <c r="I56" s="97"/>
      <c r="J56" s="97"/>
      <c r="K56" s="97"/>
    </row>
    <row r="57" spans="2:11" ht="13.5" customHeight="1" outlineLevel="1">
      <c r="B57" s="106" t="str">
        <f>[1]COA_GLOBAL!B8</f>
        <v>BS111-010</v>
      </c>
      <c r="C57" s="106" t="str">
        <f>[1]COA_GLOBAL!C8</f>
        <v>현금및현금성자산</v>
      </c>
      <c r="D57" s="107" t="str">
        <f>[1]COA_GLOBAL!D8</f>
        <v>Cash and Cash Equivalents</v>
      </c>
      <c r="E57" s="108" t="str">
        <f>[1]COA_GLOBAL!E8</f>
        <v>现金及现金等价物</v>
      </c>
      <c r="F57" s="109">
        <v>1949236.1399741971</v>
      </c>
      <c r="G57" s="110">
        <v>2206265.88</v>
      </c>
      <c r="H57" s="110">
        <v>2698802.92</v>
      </c>
      <c r="I57" s="97"/>
      <c r="J57" s="97"/>
      <c r="K57" s="97"/>
    </row>
    <row r="58" spans="2:11" ht="13.5" customHeight="1" outlineLevel="1">
      <c r="B58" s="58" t="str">
        <f>[1]COA_GLOBAL!B9</f>
        <v>BS111-020</v>
      </c>
      <c r="C58" s="58" t="str">
        <f>[1]COA_GLOBAL!C9</f>
        <v>현금및현금성자산(정부보조금)</v>
      </c>
      <c r="D58" s="59" t="str">
        <f>[1]COA_GLOBAL!D9</f>
        <v>Cash and Cash Equivalents (Government Grants)</v>
      </c>
      <c r="E58" s="60" t="str">
        <f>[1]COA_GLOBAL!E9</f>
        <v>政府补助(现金)</v>
      </c>
      <c r="F58" s="111">
        <v>0</v>
      </c>
      <c r="G58" s="112">
        <v>0</v>
      </c>
      <c r="H58" s="112">
        <v>0</v>
      </c>
      <c r="I58" s="97"/>
      <c r="J58" s="97"/>
      <c r="K58" s="97"/>
    </row>
    <row r="59" spans="2:11" ht="13.5" customHeight="1" outlineLevel="1">
      <c r="B59" s="58" t="str">
        <f>[1]COA_GLOBAL!B10</f>
        <v>BS111-030</v>
      </c>
      <c r="C59" s="58" t="str">
        <f>[1]COA_GLOBAL!C10</f>
        <v>단기금융상품</v>
      </c>
      <c r="D59" s="59" t="str">
        <f>[1]COA_GLOBAL!D10</f>
        <v>Short-Term Financial Instruments</v>
      </c>
      <c r="E59" s="60" t="str">
        <f>[1]COA_GLOBAL!E10</f>
        <v>短期金融工具</v>
      </c>
      <c r="F59" s="111">
        <v>0</v>
      </c>
      <c r="G59" s="112">
        <v>390635.62</v>
      </c>
      <c r="H59" s="112">
        <v>4251822.7</v>
      </c>
      <c r="I59" s="97"/>
      <c r="J59" s="97"/>
      <c r="K59" s="97"/>
    </row>
    <row r="60" spans="2:11" ht="13.5" customHeight="1" outlineLevel="1">
      <c r="B60" s="58" t="str">
        <f>[1]COA_GLOBAL!B11</f>
        <v>BS111-040</v>
      </c>
      <c r="C60" s="58" t="str">
        <f>[1]COA_GLOBAL!C11</f>
        <v>금융기관예치금_유동</v>
      </c>
      <c r="D60" s="59" t="str">
        <f>[1]COA_GLOBAL!D11</f>
        <v>Current Bank Deposits</v>
      </c>
      <c r="E60" s="60" t="str">
        <f>[1]COA_GLOBAL!E11</f>
        <v>定期存款_流动</v>
      </c>
      <c r="F60" s="111">
        <v>0</v>
      </c>
      <c r="G60" s="112">
        <v>4200000</v>
      </c>
      <c r="H60" s="112">
        <v>14200000</v>
      </c>
      <c r="I60" s="97"/>
      <c r="J60" s="97"/>
      <c r="K60" s="97"/>
    </row>
    <row r="61" spans="2:11" ht="13.5" customHeight="1" outlineLevel="1">
      <c r="B61" s="58" t="str">
        <f>[1]COA_GLOBAL!B12</f>
        <v>BS111-050</v>
      </c>
      <c r="C61" s="58" t="str">
        <f>[1]COA_GLOBAL!C12</f>
        <v>매도가능금융자산_유동</v>
      </c>
      <c r="D61" s="59" t="str">
        <f>[1]COA_GLOBAL!D12</f>
        <v>Available for Sale Securities - Current</v>
      </c>
      <c r="E61" s="60" t="str">
        <f>[1]COA_GLOBAL!E12</f>
        <v>可出售金融资产</v>
      </c>
      <c r="F61" s="111">
        <v>0</v>
      </c>
      <c r="G61" s="112">
        <v>0</v>
      </c>
      <c r="H61" s="112">
        <v>0</v>
      </c>
      <c r="I61" s="97"/>
      <c r="J61" s="97"/>
      <c r="K61" s="97"/>
    </row>
    <row r="62" spans="2:11" ht="13.5" customHeight="1" outlineLevel="1">
      <c r="B62" s="58" t="str">
        <f>[1]COA_GLOBAL!B13</f>
        <v>BS111-060</v>
      </c>
      <c r="C62" s="58" t="str">
        <f>[1]COA_GLOBAL!C13</f>
        <v>매출채권</v>
      </c>
      <c r="D62" s="59" t="str">
        <f>[1]COA_GLOBAL!D13</f>
        <v>Accounts Receivables - Trade</v>
      </c>
      <c r="E62" s="60" t="str">
        <f>[1]COA_GLOBAL!E13</f>
        <v>应收账款</v>
      </c>
      <c r="F62" s="111">
        <v>3473402.9</v>
      </c>
      <c r="G62" s="112">
        <v>1629795.9800000023</v>
      </c>
      <c r="H62" s="112">
        <v>1247828.8199999998</v>
      </c>
      <c r="I62" s="97"/>
      <c r="J62" s="97"/>
      <c r="K62" s="97"/>
    </row>
    <row r="63" spans="2:11" ht="13.5" customHeight="1" outlineLevel="1">
      <c r="B63" s="58" t="str">
        <f>[1]COA_GLOBAL!B14</f>
        <v>BS111-061</v>
      </c>
      <c r="C63" s="58" t="str">
        <f>[1]COA_GLOBAL!C14</f>
        <v>매출채권 (I/C)</v>
      </c>
      <c r="D63" s="59" t="str">
        <f>[1]COA_GLOBAL!D14</f>
        <v>Accounts Receivables - Trade (I/C)</v>
      </c>
      <c r="E63" s="113" t="str">
        <f>[1]COA_GLOBAL!E14</f>
        <v>应收账款 (I/C)</v>
      </c>
      <c r="F63" s="111">
        <v>0</v>
      </c>
      <c r="G63" s="112">
        <v>0</v>
      </c>
      <c r="H63" s="112">
        <v>0</v>
      </c>
      <c r="I63" s="97"/>
      <c r="J63" s="97"/>
      <c r="K63" s="97"/>
    </row>
    <row r="64" spans="2:11" ht="13.5" customHeight="1" outlineLevel="1">
      <c r="B64" s="58" t="str">
        <f>[1]COA_GLOBAL!B15</f>
        <v>BS111-070</v>
      </c>
      <c r="C64" s="58" t="str">
        <f>[1]COA_GLOBAL!C15</f>
        <v>매출채권-대손충당금</v>
      </c>
      <c r="D64" s="59" t="str">
        <f>[1]COA_GLOBAL!D15</f>
        <v>Allowance for doubtful accounts - Accounts Receivables - Trade</v>
      </c>
      <c r="E64" s="113" t="str">
        <f>[1]COA_GLOBAL!E15</f>
        <v>应收账款_坏帐准备</v>
      </c>
      <c r="F64" s="111">
        <v>-199969.27</v>
      </c>
      <c r="G64" s="112">
        <v>-283501.33</v>
      </c>
      <c r="H64" s="112">
        <v>-272386.42</v>
      </c>
      <c r="I64" s="97"/>
      <c r="J64" s="97"/>
      <c r="K64" s="97"/>
    </row>
    <row r="65" spans="2:11" ht="13.5" customHeight="1" outlineLevel="1">
      <c r="B65" s="58" t="str">
        <f>[1]COA_GLOBAL!B16</f>
        <v>BS111-071</v>
      </c>
      <c r="C65" s="58" t="str">
        <f>[1]COA_GLOBAL!C16</f>
        <v>매출채권-대손충당금 (I/C)</v>
      </c>
      <c r="D65" s="59" t="str">
        <f>[1]COA_GLOBAL!D16</f>
        <v>Allowance for doubtful accounts - Accounts Receivables - Trade (I/C)</v>
      </c>
      <c r="E65" s="113" t="str">
        <f>[1]COA_GLOBAL!E16</f>
        <v>应收账款_坏帐准备 (I/C)</v>
      </c>
      <c r="F65" s="111">
        <v>0</v>
      </c>
      <c r="G65" s="112">
        <v>0</v>
      </c>
      <c r="H65" s="112">
        <v>0</v>
      </c>
      <c r="I65" s="97"/>
      <c r="J65" s="97"/>
      <c r="K65" s="97"/>
    </row>
    <row r="66" spans="2:11" ht="13.5" customHeight="1" outlineLevel="1">
      <c r="B66" s="58" t="str">
        <f>[1]COA_GLOBAL!B17</f>
        <v>BS111-080</v>
      </c>
      <c r="C66" s="58" t="str">
        <f>[1]COA_GLOBAL!C17</f>
        <v>미청구수익</v>
      </c>
      <c r="D66" s="59" t="str">
        <f>[1]COA_GLOBAL!D17</f>
        <v>Accounts Receivables - Unbilled Revenue</v>
      </c>
      <c r="E66" s="113" t="str">
        <f>[1]COA_GLOBAL!E17</f>
        <v>应收账款_未开票收入</v>
      </c>
      <c r="F66" s="111">
        <v>876614.06</v>
      </c>
      <c r="G66" s="112">
        <v>800622.64000000013</v>
      </c>
      <c r="H66" s="112">
        <v>711647.72</v>
      </c>
      <c r="I66" s="97"/>
      <c r="J66" s="97"/>
      <c r="K66" s="97"/>
    </row>
    <row r="67" spans="2:11" ht="13.5" customHeight="1" outlineLevel="1">
      <c r="B67" s="58" t="str">
        <f>[1]COA_GLOBAL!B18</f>
        <v>BS111-081</v>
      </c>
      <c r="C67" s="58" t="str">
        <f>[1]COA_GLOBAL!C18</f>
        <v>미청구수익 (I/C)</v>
      </c>
      <c r="D67" s="59" t="str">
        <f>[1]COA_GLOBAL!D18</f>
        <v>Accounts Receivables - Unbilled Revenue (I/C)</v>
      </c>
      <c r="E67" s="113" t="str">
        <f>[1]COA_GLOBAL!E18</f>
        <v>应收账款_未开票收入 (I/C)</v>
      </c>
      <c r="F67" s="111">
        <v>0</v>
      </c>
      <c r="G67" s="112">
        <v>0</v>
      </c>
      <c r="H67" s="112">
        <v>0</v>
      </c>
      <c r="I67" s="97"/>
      <c r="J67" s="97"/>
      <c r="K67" s="97"/>
    </row>
    <row r="68" spans="2:11" ht="13.5" customHeight="1" outlineLevel="1">
      <c r="B68" s="58" t="str">
        <f>[1]COA_GLOBAL!B19</f>
        <v>BS111-090</v>
      </c>
      <c r="C68" s="58" t="str">
        <f>[1]COA_GLOBAL!C19</f>
        <v>미청구수익-대손충당금</v>
      </c>
      <c r="D68" s="59" t="str">
        <f>[1]COA_GLOBAL!D19</f>
        <v>Allowance for doubtful accounts - Accounts Receivables - Unbilled Revenue</v>
      </c>
      <c r="E68" s="113" t="str">
        <f>[1]COA_GLOBAL!E19</f>
        <v>应收账款_未开票收入_坏帐准备</v>
      </c>
      <c r="F68" s="111">
        <v>-876614.06</v>
      </c>
      <c r="G68" s="112">
        <v>-734654.26</v>
      </c>
      <c r="H68" s="112">
        <v>-709401.03</v>
      </c>
      <c r="I68" s="97"/>
      <c r="J68" s="97"/>
      <c r="K68" s="97"/>
    </row>
    <row r="69" spans="2:11" ht="13.5" customHeight="1" outlineLevel="1">
      <c r="B69" s="58" t="str">
        <f>[1]COA_GLOBAL!B20</f>
        <v>BS111-100</v>
      </c>
      <c r="C69" s="58" t="str">
        <f>[1]COA_GLOBAL!C20</f>
        <v>단기대여금</v>
      </c>
      <c r="D69" s="59" t="str">
        <f>[1]COA_GLOBAL!D20</f>
        <v>Short-Term Loans</v>
      </c>
      <c r="E69" s="113" t="str">
        <f>[1]COA_GLOBAL!E20</f>
        <v>短期非金融放款</v>
      </c>
      <c r="F69" s="111">
        <v>501096.83</v>
      </c>
      <c r="G69" s="112">
        <v>2763729.6000000015</v>
      </c>
      <c r="H69" s="112">
        <v>1192138.1000000001</v>
      </c>
      <c r="I69" s="97"/>
      <c r="J69" s="97"/>
      <c r="K69" s="97"/>
    </row>
    <row r="70" spans="2:11" ht="13.5" customHeight="1" outlineLevel="1">
      <c r="B70" s="58" t="str">
        <f>[1]COA_GLOBAL!B21</f>
        <v>BS111-101</v>
      </c>
      <c r="C70" s="58" t="str">
        <f>[1]COA_GLOBAL!C21</f>
        <v>단기대여금 (I/C)</v>
      </c>
      <c r="D70" s="59" t="str">
        <f>[1]COA_GLOBAL!D21</f>
        <v>Short-Term Loans (I/C)</v>
      </c>
      <c r="E70" s="113" t="str">
        <f>[1]COA_GLOBAL!E21</f>
        <v>短期非金融放款 (I/C)</v>
      </c>
      <c r="F70" s="111">
        <v>0</v>
      </c>
      <c r="G70" s="112">
        <v>0</v>
      </c>
      <c r="H70" s="112">
        <v>0</v>
      </c>
      <c r="I70" s="97"/>
      <c r="J70" s="97"/>
      <c r="K70" s="97"/>
    </row>
    <row r="71" spans="2:11" ht="13.5" customHeight="1" outlineLevel="1">
      <c r="B71" s="58" t="str">
        <f>[1]COA_GLOBAL!B22</f>
        <v>BS111-110</v>
      </c>
      <c r="C71" s="58" t="str">
        <f>[1]COA_GLOBAL!C22</f>
        <v>단기대여금-대손충당금</v>
      </c>
      <c r="D71" s="59" t="str">
        <f>[1]COA_GLOBAL!D22</f>
        <v>Allowance for doubtful accounts - Short-Term Loans</v>
      </c>
      <c r="E71" s="113" t="str">
        <f>[1]COA_GLOBAL!E22</f>
        <v>短期非金融放款_坏帐准备</v>
      </c>
      <c r="F71" s="111">
        <v>0</v>
      </c>
      <c r="G71" s="112">
        <v>0</v>
      </c>
      <c r="H71" s="112">
        <v>0</v>
      </c>
      <c r="I71" s="97"/>
      <c r="J71" s="97"/>
      <c r="K71" s="97"/>
    </row>
    <row r="72" spans="2:11" ht="13.5" customHeight="1" outlineLevel="1">
      <c r="B72" s="58" t="str">
        <f>[1]COA_GLOBAL!B23</f>
        <v>BS111-120</v>
      </c>
      <c r="C72" s="58" t="str">
        <f>[1]COA_GLOBAL!C23</f>
        <v>미수금</v>
      </c>
      <c r="D72" s="59" t="str">
        <f>[1]COA_GLOBAL!D23</f>
        <v>Other Receivables</v>
      </c>
      <c r="E72" s="113" t="str">
        <f>[1]COA_GLOBAL!E23</f>
        <v>其它应收</v>
      </c>
      <c r="F72" s="111">
        <v>3889053.2166741891</v>
      </c>
      <c r="G72" s="112">
        <v>3758880.3900000011</v>
      </c>
      <c r="H72" s="112">
        <v>3788907.2299999995</v>
      </c>
      <c r="I72" s="97"/>
      <c r="J72" s="97"/>
      <c r="K72" s="97"/>
    </row>
    <row r="73" spans="2:11" ht="13.5" customHeight="1" outlineLevel="1">
      <c r="B73" s="58" t="str">
        <f>[1]COA_GLOBAL!B24</f>
        <v>BS111-121</v>
      </c>
      <c r="C73" s="58" t="str">
        <f>[1]COA_GLOBAL!C24</f>
        <v>미수금 (I/C)</v>
      </c>
      <c r="D73" s="59" t="str">
        <f>[1]COA_GLOBAL!D24</f>
        <v>Other Receivables (I/C)</v>
      </c>
      <c r="E73" s="113" t="str">
        <f>[1]COA_GLOBAL!E24</f>
        <v>其它应收 (I/C)</v>
      </c>
      <c r="F73" s="111">
        <v>0</v>
      </c>
      <c r="G73" s="112">
        <v>0</v>
      </c>
      <c r="H73" s="112">
        <v>0</v>
      </c>
      <c r="I73" s="97"/>
      <c r="J73" s="97"/>
      <c r="K73" s="97"/>
    </row>
    <row r="74" spans="2:11" ht="13.5" customHeight="1" outlineLevel="1">
      <c r="B74" s="58" t="str">
        <f>[1]COA_GLOBAL!B25</f>
        <v>BS111-130</v>
      </c>
      <c r="C74" s="58" t="str">
        <f>[1]COA_GLOBAL!C25</f>
        <v>미수금-대손충당금</v>
      </c>
      <c r="D74" s="59" t="str">
        <f>[1]COA_GLOBAL!D25</f>
        <v>Allowance for doubtful accounts - Other Receivables</v>
      </c>
      <c r="E74" s="113" t="str">
        <f>[1]COA_GLOBAL!E25</f>
        <v>其它应收_坏帐准备</v>
      </c>
      <c r="F74" s="111">
        <v>-990380.88</v>
      </c>
      <c r="G74" s="112">
        <v>-973405.99</v>
      </c>
      <c r="H74" s="112">
        <v>-939945.84</v>
      </c>
      <c r="I74" s="97"/>
      <c r="J74" s="97"/>
      <c r="K74" s="97"/>
    </row>
    <row r="75" spans="2:11" ht="13.5" customHeight="1" outlineLevel="1">
      <c r="B75" s="58" t="str">
        <f>[1]COA_GLOBAL!B26</f>
        <v>BS111-131</v>
      </c>
      <c r="C75" s="58" t="str">
        <f>[1]COA_GLOBAL!C26</f>
        <v>미수금-대손충당금 (I/C)</v>
      </c>
      <c r="D75" s="59" t="str">
        <f>[1]COA_GLOBAL!D26</f>
        <v>Allowance for doubtful accounts - Other Receivables (I/C)</v>
      </c>
      <c r="E75" s="113" t="str">
        <f>[1]COA_GLOBAL!E26</f>
        <v>其它应收_坏帐准备 (I/C)</v>
      </c>
      <c r="F75" s="111">
        <v>0</v>
      </c>
      <c r="G75" s="112">
        <v>0</v>
      </c>
      <c r="H75" s="112">
        <v>0</v>
      </c>
      <c r="I75" s="97"/>
      <c r="J75" s="97"/>
      <c r="K75" s="97"/>
    </row>
    <row r="76" spans="2:11" ht="13.5" customHeight="1" outlineLevel="1">
      <c r="B76" s="58" t="str">
        <f>[1]COA_GLOBAL!B27</f>
        <v>BS111-140</v>
      </c>
      <c r="C76" s="58" t="str">
        <f>[1]COA_GLOBAL!C27</f>
        <v>미수수익</v>
      </c>
      <c r="D76" s="59" t="str">
        <f>[1]COA_GLOBAL!D27</f>
        <v>Accrued Income</v>
      </c>
      <c r="E76" s="113" t="str">
        <f>[1]COA_GLOBAL!E27</f>
        <v>应计收入</v>
      </c>
      <c r="F76" s="111">
        <v>31505.24</v>
      </c>
      <c r="G76" s="112">
        <v>228094.5199999999</v>
      </c>
      <c r="H76" s="112">
        <v>225774.09000000003</v>
      </c>
      <c r="I76" s="97"/>
      <c r="J76" s="97"/>
      <c r="K76" s="97"/>
    </row>
    <row r="77" spans="2:11" ht="13.5" customHeight="1" outlineLevel="1">
      <c r="B77" s="58" t="str">
        <f>[1]COA_GLOBAL!B28</f>
        <v>BS111-141</v>
      </c>
      <c r="C77" s="58" t="str">
        <f>[1]COA_GLOBAL!C28</f>
        <v>미수수익 (I/C)</v>
      </c>
      <c r="D77" s="59" t="str">
        <f>[1]COA_GLOBAL!D28</f>
        <v>Accrued Income (I/C)</v>
      </c>
      <c r="E77" s="113" t="str">
        <f>[1]COA_GLOBAL!E28</f>
        <v>应计收入 (I/C)</v>
      </c>
      <c r="F77" s="111">
        <v>0</v>
      </c>
      <c r="G77" s="112">
        <v>0</v>
      </c>
      <c r="H77" s="112">
        <v>0</v>
      </c>
      <c r="I77" s="97"/>
      <c r="J77" s="97"/>
      <c r="K77" s="97"/>
    </row>
    <row r="78" spans="2:11" ht="13.5" customHeight="1" outlineLevel="1">
      <c r="B78" s="58" t="str">
        <f>[1]COA_GLOBAL!B29</f>
        <v>BS111-150</v>
      </c>
      <c r="C78" s="58" t="str">
        <f>[1]COA_GLOBAL!C29</f>
        <v>미수수익-대손충당금</v>
      </c>
      <c r="D78" s="59" t="str">
        <f>[1]COA_GLOBAL!D29</f>
        <v>Allowance for doubtful accounts - Accrued Income</v>
      </c>
      <c r="E78" s="113" t="str">
        <f>[1]COA_GLOBAL!E29</f>
        <v>应计收入_坏帐准备</v>
      </c>
      <c r="F78" s="111">
        <v>0</v>
      </c>
      <c r="G78" s="112">
        <v>0</v>
      </c>
      <c r="H78" s="112">
        <v>0</v>
      </c>
      <c r="I78" s="97"/>
      <c r="J78" s="97"/>
      <c r="K78" s="97"/>
    </row>
    <row r="79" spans="2:11" ht="13.5" customHeight="1" outlineLevel="1">
      <c r="B79" s="58" t="str">
        <f>[1]COA_GLOBAL!B30</f>
        <v>BS111-160</v>
      </c>
      <c r="C79" s="58" t="str">
        <f>[1]COA_GLOBAL!C30</f>
        <v>리스채권</v>
      </c>
      <c r="D79" s="59" t="str">
        <f>[1]COA_GLOBAL!D30</f>
        <v>Lease Receivables</v>
      </c>
      <c r="E79" s="113" t="str">
        <f>[1]COA_GLOBAL!E30</f>
        <v>租赁应收</v>
      </c>
      <c r="F79" s="111">
        <v>0</v>
      </c>
      <c r="G79" s="112">
        <v>0</v>
      </c>
      <c r="H79" s="112">
        <v>-546215.4</v>
      </c>
      <c r="I79" s="97"/>
      <c r="J79" s="97"/>
      <c r="K79" s="97"/>
    </row>
    <row r="80" spans="2:11" ht="13.5" customHeight="1" outlineLevel="1">
      <c r="B80" s="58" t="str">
        <f>[1]COA_GLOBAL!B31</f>
        <v>BS111-161</v>
      </c>
      <c r="C80" s="58" t="str">
        <f>[1]COA_GLOBAL!C31</f>
        <v>리스채권 (I/C)</v>
      </c>
      <c r="D80" s="59" t="str">
        <f>[1]COA_GLOBAL!D31</f>
        <v>Lease Receivables (I/C)</v>
      </c>
      <c r="E80" s="113" t="str">
        <f>[1]COA_GLOBAL!E31</f>
        <v>租赁应收 (I/C)</v>
      </c>
      <c r="F80" s="111">
        <v>0</v>
      </c>
      <c r="G80" s="112">
        <v>0</v>
      </c>
      <c r="H80" s="112">
        <v>0</v>
      </c>
      <c r="I80" s="97"/>
      <c r="J80" s="97"/>
      <c r="K80" s="97"/>
    </row>
    <row r="81" spans="2:11" ht="13.5" customHeight="1" outlineLevel="1">
      <c r="B81" s="58" t="str">
        <f>[1]COA_GLOBAL!B32</f>
        <v>BS111-170</v>
      </c>
      <c r="C81" s="58" t="str">
        <f>[1]COA_GLOBAL!C32</f>
        <v>현재가치할인차금-리스채권</v>
      </c>
      <c r="D81" s="59" t="str">
        <f>[1]COA_GLOBAL!D32</f>
        <v>Lease Receivables - Present Value Discounts</v>
      </c>
      <c r="E81" s="113" t="str">
        <f>[1]COA_GLOBAL!E32</f>
        <v>折现差额-租赁应收</v>
      </c>
      <c r="F81" s="111">
        <v>0</v>
      </c>
      <c r="G81" s="112">
        <v>0</v>
      </c>
      <c r="H81" s="112">
        <v>-12938.14</v>
      </c>
      <c r="I81" s="97"/>
      <c r="J81" s="97"/>
      <c r="K81" s="97"/>
    </row>
    <row r="82" spans="2:11" ht="13.5" customHeight="1" outlineLevel="1">
      <c r="B82" s="58" t="str">
        <f>[1]COA_GLOBAL!B33</f>
        <v>BS111-171</v>
      </c>
      <c r="C82" s="58" t="str">
        <f>[1]COA_GLOBAL!C33</f>
        <v>현재가치할인차금-리스채권 (I/C)</v>
      </c>
      <c r="D82" s="59" t="str">
        <f>[1]COA_GLOBAL!D33</f>
        <v>Lease Receivables - Present Value Discounts (I/C)</v>
      </c>
      <c r="E82" s="113" t="str">
        <f>[1]COA_GLOBAL!E33</f>
        <v>折现差额-租赁应收 (I/C)</v>
      </c>
      <c r="F82" s="111">
        <v>0</v>
      </c>
      <c r="G82" s="112">
        <v>0</v>
      </c>
      <c r="H82" s="112">
        <v>0</v>
      </c>
      <c r="I82" s="97"/>
      <c r="J82" s="97"/>
      <c r="K82" s="97"/>
    </row>
    <row r="83" spans="2:11" ht="13.5" customHeight="1" outlineLevel="1">
      <c r="B83" s="58" t="str">
        <f>[1]COA_GLOBAL!B34</f>
        <v>BS111-180</v>
      </c>
      <c r="C83" s="58" t="str">
        <f>[1]COA_GLOBAL!C34</f>
        <v>선급금</v>
      </c>
      <c r="D83" s="59" t="str">
        <f>[1]COA_GLOBAL!D34</f>
        <v>Advanced Payments</v>
      </c>
      <c r="E83" s="113" t="str">
        <f>[1]COA_GLOBAL!E34</f>
        <v>预付账款</v>
      </c>
      <c r="F83" s="111">
        <v>59716.639999999999</v>
      </c>
      <c r="G83" s="112">
        <v>145796.54999999999</v>
      </c>
      <c r="H83" s="112">
        <v>140392.94</v>
      </c>
      <c r="I83" s="97"/>
      <c r="J83" s="97"/>
      <c r="K83" s="97"/>
    </row>
    <row r="84" spans="2:11" ht="13.5" customHeight="1" outlineLevel="1">
      <c r="B84" s="58" t="str">
        <f>[1]COA_GLOBAL!B35</f>
        <v>BS111-181</v>
      </c>
      <c r="C84" s="58" t="str">
        <f>[1]COA_GLOBAL!C35</f>
        <v>선급금 (I/C)</v>
      </c>
      <c r="D84" s="59" t="str">
        <f>[1]COA_GLOBAL!D35</f>
        <v>Advanced Payments (I/C)</v>
      </c>
      <c r="E84" s="113" t="str">
        <f>[1]COA_GLOBAL!E35</f>
        <v>预付账款 (I/C)</v>
      </c>
      <c r="F84" s="111">
        <v>0</v>
      </c>
      <c r="G84" s="112">
        <v>0</v>
      </c>
      <c r="H84" s="112">
        <v>0</v>
      </c>
      <c r="I84" s="97"/>
      <c r="J84" s="97"/>
      <c r="K84" s="97"/>
    </row>
    <row r="85" spans="2:11" ht="13.5" customHeight="1" outlineLevel="1">
      <c r="B85" s="58" t="str">
        <f>[1]COA_GLOBAL!B36</f>
        <v>BS111-190</v>
      </c>
      <c r="C85" s="58" t="str">
        <f>[1]COA_GLOBAL!C36</f>
        <v>선급비용</v>
      </c>
      <c r="D85" s="59" t="str">
        <f>[1]COA_GLOBAL!D36</f>
        <v>Prepaid Expense</v>
      </c>
      <c r="E85" s="113" t="str">
        <f>[1]COA_GLOBAL!E36</f>
        <v>待摊费用</v>
      </c>
      <c r="F85" s="111">
        <v>2245349.9</v>
      </c>
      <c r="G85" s="112">
        <v>715384.99</v>
      </c>
      <c r="H85" s="112">
        <v>1355862.97</v>
      </c>
      <c r="I85" s="97"/>
      <c r="J85" s="97"/>
      <c r="K85" s="97"/>
    </row>
    <row r="86" spans="2:11" ht="13.5" customHeight="1" outlineLevel="1">
      <c r="B86" s="58" t="str">
        <f>[1]COA_GLOBAL!B37</f>
        <v>BS111-191</v>
      </c>
      <c r="C86" s="58" t="str">
        <f>[1]COA_GLOBAL!C37</f>
        <v>선급비용 (I/C)</v>
      </c>
      <c r="D86" s="59" t="str">
        <f>[1]COA_GLOBAL!D37</f>
        <v>Prepaid Expense (I/C)</v>
      </c>
      <c r="E86" s="113" t="str">
        <f>[1]COA_GLOBAL!E37</f>
        <v>待摊费用 (I/C)</v>
      </c>
      <c r="F86" s="111">
        <v>0</v>
      </c>
      <c r="G86" s="112">
        <v>0</v>
      </c>
      <c r="H86" s="112">
        <v>0</v>
      </c>
      <c r="I86" s="97"/>
      <c r="J86" s="97"/>
      <c r="K86" s="97"/>
    </row>
    <row r="87" spans="2:11" ht="13.5" customHeight="1" outlineLevel="1">
      <c r="B87" s="114" t="str">
        <f>[1]COA_GLOBAL!B38</f>
        <v>BS111-200</v>
      </c>
      <c r="C87" s="114" t="str">
        <f>[1]COA_GLOBAL!C38</f>
        <v>부가가치세대급금</v>
      </c>
      <c r="D87" s="115" t="str">
        <f>[1]COA_GLOBAL!D38</f>
        <v>VAT Receivables</v>
      </c>
      <c r="E87" s="116" t="str">
        <f>[1]COA_GLOBAL!E38</f>
        <v>可退增值税款</v>
      </c>
      <c r="F87" s="111">
        <v>33010.06</v>
      </c>
      <c r="G87" s="112">
        <v>740957.78</v>
      </c>
      <c r="H87" s="112">
        <v>1103391.69</v>
      </c>
      <c r="I87" s="97"/>
      <c r="J87" s="97"/>
      <c r="K87" s="97"/>
    </row>
    <row r="88" spans="2:11" ht="13.5" customHeight="1" outlineLevel="1">
      <c r="B88" s="114" t="str">
        <f>[1]COA_GLOBAL!B39</f>
        <v>BS111-201</v>
      </c>
      <c r="C88" s="114" t="str">
        <f>[1]COA_GLOBAL!C39</f>
        <v>상각후원가측정금융자산</v>
      </c>
      <c r="D88" s="115" t="str">
        <f>[1]COA_GLOBAL!D39</f>
        <v>Financial Asset at Amortised Cost</v>
      </c>
      <c r="E88" s="117" t="str">
        <f>[1]COA_GLOBAL!E39</f>
        <v>按摊余成本计算的金融资产</v>
      </c>
      <c r="F88" s="111">
        <v>0</v>
      </c>
      <c r="G88" s="112">
        <v>0</v>
      </c>
      <c r="H88" s="112">
        <v>0</v>
      </c>
      <c r="I88" s="97"/>
      <c r="J88" s="97"/>
      <c r="K88" s="97"/>
    </row>
    <row r="89" spans="2:11" ht="13.5" customHeight="1" outlineLevel="1">
      <c r="B89" s="114" t="str">
        <f>[1]COA_GLOBAL!B40</f>
        <v>BS111-202</v>
      </c>
      <c r="C89" s="114" t="str">
        <f>[1]COA_GLOBAL!C40</f>
        <v>상각후원가측정금융자산 (I/C)</v>
      </c>
      <c r="D89" s="115" t="str">
        <f>[1]COA_GLOBAL!D40</f>
        <v>Financial Assets at Amortised Cost (I/C)</v>
      </c>
      <c r="E89" s="117" t="str">
        <f>[1]COA_GLOBAL!E40</f>
        <v>按摊余成本计算的金融资产 (I/C)</v>
      </c>
      <c r="F89" s="111">
        <v>0</v>
      </c>
      <c r="G89" s="112">
        <v>0</v>
      </c>
      <c r="H89" s="112">
        <v>0</v>
      </c>
      <c r="I89" s="97"/>
      <c r="J89" s="97"/>
      <c r="K89" s="97"/>
    </row>
    <row r="90" spans="2:11" ht="13.5" customHeight="1" outlineLevel="1">
      <c r="B90" s="114" t="str">
        <f>[1]COA_GLOBAL!B41</f>
        <v>BS111-210</v>
      </c>
      <c r="C90" s="114" t="str">
        <f>[1]COA_GLOBAL!C41</f>
        <v>당기손익인식지정금융자산</v>
      </c>
      <c r="D90" s="115" t="str">
        <f>[1]COA_GLOBAL!D41</f>
        <v>Financial Asset designated at fair value through profit or loss</v>
      </c>
      <c r="E90" s="117" t="str">
        <f>[1]COA_GLOBAL!E41</f>
        <v>金融资产—计入损益性公允价值</v>
      </c>
      <c r="F90" s="111">
        <v>0</v>
      </c>
      <c r="G90" s="112">
        <v>0</v>
      </c>
      <c r="H90" s="112">
        <v>0</v>
      </c>
      <c r="I90" s="97"/>
      <c r="J90" s="97"/>
      <c r="K90" s="97"/>
    </row>
    <row r="91" spans="2:11" ht="13.5" customHeight="1" outlineLevel="1">
      <c r="B91" s="114" t="str">
        <f>[1]COA_GLOBAL!B42</f>
        <v>BS111-211</v>
      </c>
      <c r="C91" s="114" t="str">
        <f>[1]COA_GLOBAL!C42</f>
        <v>당기손익인식지정금융자산 (I/C)</v>
      </c>
      <c r="D91" s="115" t="str">
        <f>[1]COA_GLOBAL!D42</f>
        <v>Financial Asset designated at fair value through profit or loss (I/C)</v>
      </c>
      <c r="E91" s="117" t="str">
        <f>[1]COA_GLOBAL!E42</f>
        <v>金融资产—计入损益性公允价值 (I/C)</v>
      </c>
      <c r="F91" s="111">
        <v>0</v>
      </c>
      <c r="G91" s="112">
        <v>0</v>
      </c>
      <c r="H91" s="112">
        <v>0</v>
      </c>
      <c r="I91" s="97"/>
      <c r="J91" s="97"/>
      <c r="K91" s="97"/>
    </row>
    <row r="92" spans="2:11" ht="13.5" customHeight="1" outlineLevel="1">
      <c r="B92" s="114" t="str">
        <f>[1]COA_GLOBAL!B43</f>
        <v>BS111-220</v>
      </c>
      <c r="C92" s="114" t="str">
        <f>[1]COA_GLOBAL!C43</f>
        <v>유동성임차보증금</v>
      </c>
      <c r="D92" s="115" t="str">
        <f>[1]COA_GLOBAL!D43</f>
        <v>Current Leasehold Deposits</v>
      </c>
      <c r="E92" s="117" t="str">
        <f>[1]COA_GLOBAL!E43</f>
        <v>租赁保证金</v>
      </c>
      <c r="F92" s="111">
        <v>7890.79</v>
      </c>
      <c r="G92" s="112">
        <v>449363.44</v>
      </c>
      <c r="H92" s="112">
        <v>514079.57</v>
      </c>
      <c r="I92" s="97"/>
      <c r="J92" s="97"/>
      <c r="K92" s="97"/>
    </row>
    <row r="93" spans="2:11" ht="13.5" customHeight="1" outlineLevel="1">
      <c r="B93" s="114" t="str">
        <f>[1]COA_GLOBAL!B44</f>
        <v>BS111-230</v>
      </c>
      <c r="C93" s="114" t="str">
        <f>[1]COA_GLOBAL!C44</f>
        <v>현재가치할인차금-유동성임차보증금</v>
      </c>
      <c r="D93" s="115" t="str">
        <f>[1]COA_GLOBAL!D44</f>
        <v>Current Leasehold Deposits - Present Value Discounts</v>
      </c>
      <c r="E93" s="117" t="str">
        <f>[1]COA_GLOBAL!E44</f>
        <v>折现差额-租赁保证金</v>
      </c>
      <c r="F93" s="118">
        <v>6439.25</v>
      </c>
      <c r="G93" s="119">
        <v>0</v>
      </c>
      <c r="H93" s="119">
        <v>-4855.3900000000003</v>
      </c>
      <c r="I93" s="97"/>
      <c r="J93" s="97"/>
      <c r="K93" s="97"/>
    </row>
    <row r="94" spans="2:11" ht="13.5" customHeight="1" outlineLevel="1">
      <c r="B94" s="114" t="str">
        <f>[1]COA_GLOBAL!B45</f>
        <v>BS111-240</v>
      </c>
      <c r="C94" s="114" t="str">
        <f>[1]COA_GLOBAL!C45</f>
        <v>유동성기타보증금</v>
      </c>
      <c r="D94" s="115" t="str">
        <f>[1]COA_GLOBAL!D45</f>
        <v>Other Current Deposits</v>
      </c>
      <c r="E94" s="117" t="str">
        <f>[1]COA_GLOBAL!E45</f>
        <v>其他保证金</v>
      </c>
      <c r="F94" s="118">
        <v>0</v>
      </c>
      <c r="G94" s="119">
        <v>9469.52</v>
      </c>
      <c r="H94" s="119">
        <v>73641.13</v>
      </c>
      <c r="I94" s="97"/>
      <c r="J94" s="97"/>
      <c r="K94" s="97"/>
    </row>
    <row r="95" spans="2:11" ht="13.5" customHeight="1" outlineLevel="1">
      <c r="B95" s="114" t="str">
        <f>[1]COA_GLOBAL!B46</f>
        <v>BS111-250</v>
      </c>
      <c r="C95" s="114" t="str">
        <f>[1]COA_GLOBAL!C46</f>
        <v>현재가치할인차금-유동성기타보증금</v>
      </c>
      <c r="D95" s="115" t="str">
        <f>[1]COA_GLOBAL!D46</f>
        <v>Other Current Deposits - Present Value Discounts</v>
      </c>
      <c r="E95" s="117" t="str">
        <f>[1]COA_GLOBAL!E46</f>
        <v>折现差额-其他保证金</v>
      </c>
      <c r="F95" s="118">
        <v>936.13</v>
      </c>
      <c r="G95" s="119">
        <v>0</v>
      </c>
      <c r="H95" s="119">
        <v>-314.12</v>
      </c>
      <c r="I95" s="97"/>
      <c r="J95" s="97"/>
      <c r="K95" s="97"/>
    </row>
    <row r="96" spans="2:11" ht="13.5" customHeight="1" outlineLevel="1">
      <c r="B96" s="114" t="str">
        <f>[1]COA_GLOBAL!B47</f>
        <v>BS111-260</v>
      </c>
      <c r="C96" s="114" t="str">
        <f>[1]COA_GLOBAL!C47</f>
        <v>당기법인세자산</v>
      </c>
      <c r="D96" s="115" t="str">
        <f>[1]COA_GLOBAL!D47</f>
        <v>Current Tax Assets</v>
      </c>
      <c r="E96" s="117" t="str">
        <f>[1]COA_GLOBAL!E47</f>
        <v>本期所得税资产</v>
      </c>
      <c r="F96" s="118">
        <v>72980.77</v>
      </c>
      <c r="G96" s="119">
        <v>82452.240000000005</v>
      </c>
      <c r="H96" s="119">
        <v>120960.95</v>
      </c>
      <c r="I96" s="97"/>
      <c r="J96" s="97"/>
      <c r="K96" s="97"/>
    </row>
    <row r="97" spans="2:11" ht="13.5" customHeight="1" outlineLevel="1">
      <c r="B97" s="102" t="str">
        <f>[1]COA_GLOBAL!B48</f>
        <v>BS112</v>
      </c>
      <c r="C97" s="102" t="str">
        <f>[1]COA_GLOBAL!C48</f>
        <v>(2)재고자산</v>
      </c>
      <c r="D97" s="120" t="str">
        <f>[1]COA_GLOBAL!D48</f>
        <v>(2)Inventory Assets</v>
      </c>
      <c r="E97" s="121" t="str">
        <f>[1]COA_GLOBAL!E48</f>
        <v>(2)库存资产</v>
      </c>
      <c r="F97" s="122">
        <f>SUM(F98:F102)</f>
        <v>506896.91000000003</v>
      </c>
      <c r="G97" s="122">
        <f>SUM(G98:G102)</f>
        <v>1566049.51</v>
      </c>
      <c r="H97" s="122">
        <f>SUM(H98:H102)</f>
        <v>1426043.0699999998</v>
      </c>
      <c r="I97" s="97"/>
      <c r="J97" s="97"/>
      <c r="K97" s="97"/>
    </row>
    <row r="98" spans="2:11" ht="13.5" customHeight="1" outlineLevel="1">
      <c r="B98" s="114" t="str">
        <f>[1]COA_GLOBAL!B49</f>
        <v>BS112-010</v>
      </c>
      <c r="C98" s="114" t="str">
        <f>[1]COA_GLOBAL!C49</f>
        <v>상품</v>
      </c>
      <c r="D98" s="115" t="str">
        <f>[1]COA_GLOBAL!D49</f>
        <v>Merchandise</v>
      </c>
      <c r="E98" s="117" t="str">
        <f>[1]COA_GLOBAL!E49</f>
        <v>库存商品</v>
      </c>
      <c r="F98" s="111">
        <v>461136.43</v>
      </c>
      <c r="G98" s="112">
        <v>1545729.96</v>
      </c>
      <c r="H98" s="112">
        <v>1388198.5699999998</v>
      </c>
      <c r="I98" s="97"/>
      <c r="J98" s="97"/>
      <c r="K98" s="97"/>
    </row>
    <row r="99" spans="2:11" ht="13.5" customHeight="1" outlineLevel="1">
      <c r="B99" s="114" t="str">
        <f>[1]COA_GLOBAL!B50</f>
        <v>BS112-020</v>
      </c>
      <c r="C99" s="114" t="str">
        <f>[1]COA_GLOBAL!C50</f>
        <v>원재료</v>
      </c>
      <c r="D99" s="115" t="str">
        <f>[1]COA_GLOBAL!D50</f>
        <v>Raw materials</v>
      </c>
      <c r="E99" s="117" t="str">
        <f>[1]COA_GLOBAL!E50</f>
        <v>原材料</v>
      </c>
      <c r="F99" s="111">
        <v>44497.95</v>
      </c>
      <c r="G99" s="112">
        <v>19360.490000000002</v>
      </c>
      <c r="H99" s="112">
        <v>26871.1</v>
      </c>
      <c r="I99" s="97"/>
      <c r="J99" s="97"/>
      <c r="K99" s="97"/>
    </row>
    <row r="100" spans="2:11" ht="13.5" customHeight="1" outlineLevel="1">
      <c r="B100" s="114" t="str">
        <f>[1]COA_GLOBAL!B51</f>
        <v>BS112-030</v>
      </c>
      <c r="C100" s="114" t="str">
        <f>[1]COA_GLOBAL!C51</f>
        <v>저장품</v>
      </c>
      <c r="D100" s="115" t="str">
        <f>[1]COA_GLOBAL!D51</f>
        <v>Supplies</v>
      </c>
      <c r="E100" s="117" t="str">
        <f>[1]COA_GLOBAL!E51</f>
        <v>低值易耗品</v>
      </c>
      <c r="F100" s="111">
        <v>1262.53</v>
      </c>
      <c r="G100" s="112">
        <v>959.06</v>
      </c>
      <c r="H100" s="112">
        <v>0</v>
      </c>
      <c r="I100" s="97"/>
      <c r="J100" s="97"/>
      <c r="K100" s="97"/>
    </row>
    <row r="101" spans="2:11" ht="13.5" customHeight="1" outlineLevel="1">
      <c r="B101" s="114" t="str">
        <f>[1]COA_GLOBAL!B52</f>
        <v>BS112-040</v>
      </c>
      <c r="C101" s="114" t="str">
        <f>[1]COA_GLOBAL!C52</f>
        <v>재공품</v>
      </c>
      <c r="D101" s="115" t="str">
        <f>[1]COA_GLOBAL!D52</f>
        <v>Works In Process</v>
      </c>
      <c r="E101" s="117" t="str">
        <f>[1]COA_GLOBAL!E52</f>
        <v>在产品</v>
      </c>
      <c r="F101" s="111">
        <v>0</v>
      </c>
      <c r="G101" s="112">
        <v>0</v>
      </c>
      <c r="H101" s="112">
        <v>10973.4</v>
      </c>
      <c r="I101" s="97"/>
      <c r="J101" s="97"/>
      <c r="K101" s="97"/>
    </row>
    <row r="102" spans="2:11" ht="13.5" customHeight="1" outlineLevel="1">
      <c r="B102" s="114" t="str">
        <f>[1]COA_GLOBAL!B53</f>
        <v>BS112-050</v>
      </c>
      <c r="C102" s="114" t="str">
        <f>[1]COA_GLOBAL!C53</f>
        <v>미착품</v>
      </c>
      <c r="D102" s="115" t="str">
        <f>[1]COA_GLOBAL!D53</f>
        <v>Goods in transit</v>
      </c>
      <c r="E102" s="117" t="str">
        <f>[1]COA_GLOBAL!E53</f>
        <v>在途物资</v>
      </c>
      <c r="F102" s="111">
        <v>0</v>
      </c>
      <c r="G102" s="112">
        <v>0</v>
      </c>
      <c r="H102" s="112">
        <v>0</v>
      </c>
      <c r="I102" s="97"/>
      <c r="J102" s="97"/>
      <c r="K102" s="97"/>
    </row>
    <row r="103" spans="2:11" ht="13.5" customHeight="1" outlineLevel="1">
      <c r="B103" s="98" t="str">
        <f>[1]COA_GLOBAL!B54</f>
        <v>BS120</v>
      </c>
      <c r="C103" s="98" t="str">
        <f>[1]COA_GLOBAL!C54</f>
        <v>Ⅱ.매각예정비유동자산</v>
      </c>
      <c r="D103" s="99" t="str">
        <f>[1]COA_GLOBAL!D54</f>
        <v>Ⅱ.Non-Current Assets as held for Sale</v>
      </c>
      <c r="E103" s="100" t="str">
        <f>[1]COA_GLOBAL!E54</f>
        <v>拟出售非流动资产</v>
      </c>
      <c r="F103" s="101">
        <f>SUM(F104:F105)</f>
        <v>0</v>
      </c>
      <c r="G103" s="101">
        <f>SUM(G104:G105)</f>
        <v>0</v>
      </c>
      <c r="H103" s="101">
        <f>SUM(H104:H105)</f>
        <v>0</v>
      </c>
      <c r="I103" s="97"/>
      <c r="J103" s="97"/>
      <c r="K103" s="97"/>
    </row>
    <row r="104" spans="2:11" ht="13.5" customHeight="1" outlineLevel="1">
      <c r="B104" s="114" t="str">
        <f>[1]COA_GLOBAL!B55</f>
        <v>BS120-010</v>
      </c>
      <c r="C104" s="114" t="str">
        <f>[1]COA_GLOBAL!C55</f>
        <v>매각예정비유동자산</v>
      </c>
      <c r="D104" s="115" t="str">
        <f>[1]COA_GLOBAL!D55</f>
        <v>Non-Current Assets as held for sale</v>
      </c>
      <c r="E104" s="117" t="str">
        <f>[1]COA_GLOBAL!E55</f>
        <v>拟出售非流动资产</v>
      </c>
      <c r="F104" s="118">
        <v>0</v>
      </c>
      <c r="G104" s="119">
        <v>0</v>
      </c>
      <c r="H104" s="119">
        <v>0</v>
      </c>
      <c r="I104" s="97"/>
      <c r="J104" s="97"/>
      <c r="K104" s="97"/>
    </row>
    <row r="105" spans="2:11" ht="13.5" customHeight="1" outlineLevel="1">
      <c r="B105" s="114" t="str">
        <f>[1]COA_GLOBAL!B56</f>
        <v>BS120-020</v>
      </c>
      <c r="C105" s="114" t="str">
        <f>[1]COA_GLOBAL!C56</f>
        <v>매각예정비유동자산손상누계액</v>
      </c>
      <c r="D105" s="115" t="str">
        <f>[1]COA_GLOBAL!D56</f>
        <v>Accumulated Impairment Losses - Non-Current Assets as held for Sale</v>
      </c>
      <c r="E105" s="117" t="str">
        <f>[1]COA_GLOBAL!E56</f>
        <v>拟出售非流动资产-累计减值损失额</v>
      </c>
      <c r="F105" s="118">
        <v>0</v>
      </c>
      <c r="G105" s="119">
        <v>0</v>
      </c>
      <c r="H105" s="119">
        <v>0</v>
      </c>
      <c r="I105" s="97"/>
      <c r="J105" s="97"/>
      <c r="K105" s="97"/>
    </row>
    <row r="106" spans="2:11" ht="13.5" customHeight="1" outlineLevel="1">
      <c r="B106" s="98" t="str">
        <f>[1]COA_GLOBAL!B57</f>
        <v>BS130</v>
      </c>
      <c r="C106" s="98" t="str">
        <f>[1]COA_GLOBAL!C57</f>
        <v>Ⅲ.비유동자산</v>
      </c>
      <c r="D106" s="99" t="str">
        <f>[1]COA_GLOBAL!D57</f>
        <v>Ⅲ.Non-Current Assets</v>
      </c>
      <c r="E106" s="100" t="str">
        <f>[1]COA_GLOBAL!E57</f>
        <v>非流动资产</v>
      </c>
      <c r="F106" s="101">
        <f>SUM(F107,F125,F148,F153,F165)</f>
        <v>21700968.910583183</v>
      </c>
      <c r="G106" s="101">
        <f>SUM(G107,G125,G148,G153,G165)</f>
        <v>101598978.62841657</v>
      </c>
      <c r="H106" s="101">
        <f>SUM(H107,H125,H148,H153,H165)</f>
        <v>126195841.57841659</v>
      </c>
      <c r="I106" s="97"/>
      <c r="J106" s="97"/>
      <c r="K106" s="97"/>
    </row>
    <row r="107" spans="2:11" ht="13.5" customHeight="1" outlineLevel="1">
      <c r="B107" s="102" t="str">
        <f>[1]COA_GLOBAL!B58</f>
        <v>BS131</v>
      </c>
      <c r="C107" s="102" t="str">
        <f>[1]COA_GLOBAL!C58</f>
        <v>(1)투자자산</v>
      </c>
      <c r="D107" s="120" t="str">
        <f>[1]COA_GLOBAL!D58</f>
        <v>(1)Investment Assets</v>
      </c>
      <c r="E107" s="121" t="str">
        <f>[1]COA_GLOBAL!E58</f>
        <v>(1)投资资产</v>
      </c>
      <c r="F107" s="122">
        <f>SUM(F108:F124)</f>
        <v>0</v>
      </c>
      <c r="G107" s="122">
        <f>SUM(G108:G124)</f>
        <v>0</v>
      </c>
      <c r="H107" s="122">
        <f>SUM(H108:H124)</f>
        <v>5169.3099999995902</v>
      </c>
      <c r="I107" s="97"/>
      <c r="J107" s="97"/>
      <c r="K107" s="97"/>
    </row>
    <row r="108" spans="2:11" ht="13.5" customHeight="1" outlineLevel="1">
      <c r="B108" s="114" t="str">
        <f>[1]COA_GLOBAL!B59</f>
        <v>BS131-010</v>
      </c>
      <c r="C108" s="114" t="str">
        <f>[1]COA_GLOBAL!C59</f>
        <v>종속기업투자주식</v>
      </c>
      <c r="D108" s="115" t="str">
        <f>[1]COA_GLOBAL!D59</f>
        <v>Investment in Subsidiaries - Consolidation</v>
      </c>
      <c r="E108" s="117" t="str">
        <f>[1]COA_GLOBAL!E59</f>
        <v>下属公司投资股权</v>
      </c>
      <c r="F108" s="118">
        <v>0</v>
      </c>
      <c r="G108" s="119">
        <v>0</v>
      </c>
      <c r="H108" s="119">
        <v>5169.3099999995902</v>
      </c>
      <c r="I108" s="97"/>
      <c r="J108" s="37">
        <f>SUMMARYCONSOL_BS[[#This Row],[2024-08-31]]*1000</f>
        <v>5169309.9999995902</v>
      </c>
      <c r="K108" s="97"/>
    </row>
    <row r="109" spans="2:11" ht="13.5" customHeight="1" outlineLevel="1">
      <c r="B109" s="114" t="str">
        <f>[1]COA_GLOBAL!B60</f>
        <v>BS131-020</v>
      </c>
      <c r="C109" s="114" t="str">
        <f>[1]COA_GLOBAL!C60</f>
        <v>지분법적용투자주식</v>
      </c>
      <c r="D109" s="115" t="str">
        <f>[1]COA_GLOBAL!D60</f>
        <v>Investment in Subsidiaries - Equity Method</v>
      </c>
      <c r="E109" s="117" t="str">
        <f>[1]COA_GLOBAL!E60</f>
        <v>子公司投资-股权法适用</v>
      </c>
      <c r="F109" s="118">
        <v>0</v>
      </c>
      <c r="G109" s="119">
        <v>0</v>
      </c>
      <c r="H109" s="119">
        <v>0</v>
      </c>
      <c r="I109" s="97"/>
      <c r="J109" s="97"/>
      <c r="K109" s="97"/>
    </row>
    <row r="110" spans="2:11" ht="13.5" customHeight="1" outlineLevel="1">
      <c r="B110" s="114" t="str">
        <f>[1]COA_GLOBAL!B61</f>
        <v>BS131-030</v>
      </c>
      <c r="C110" s="114" t="str">
        <f>[1]COA_GLOBAL!C61</f>
        <v>금융기관예치금_비유동</v>
      </c>
      <c r="D110" s="115" t="str">
        <f>[1]COA_GLOBAL!D61</f>
        <v>Non-Current Bank Deposits</v>
      </c>
      <c r="E110" s="117" t="str">
        <f>[1]COA_GLOBAL!E61</f>
        <v>长期存款</v>
      </c>
      <c r="F110" s="118">
        <v>0</v>
      </c>
      <c r="G110" s="119">
        <v>0</v>
      </c>
      <c r="H110" s="119">
        <v>0</v>
      </c>
      <c r="I110" s="97"/>
      <c r="J110" s="97"/>
      <c r="K110" s="97"/>
    </row>
    <row r="111" spans="2:11" ht="13.5" customHeight="1" outlineLevel="1">
      <c r="B111" s="114" t="str">
        <f>[1]COA_GLOBAL!B62</f>
        <v>BS131-040</v>
      </c>
      <c r="C111" s="114" t="str">
        <f>[1]COA_GLOBAL!C62</f>
        <v>만기보유금융자산_비유동</v>
      </c>
      <c r="D111" s="115" t="str">
        <f>[1]COA_GLOBAL!D62</f>
        <v>Held-to-Maturity Securities - Non Current</v>
      </c>
      <c r="E111" s="117" t="str">
        <f>[1]COA_GLOBAL!E62</f>
        <v>持有至到期投资-非流动</v>
      </c>
      <c r="F111" s="118">
        <v>0</v>
      </c>
      <c r="G111" s="119">
        <v>0</v>
      </c>
      <c r="H111" s="119">
        <v>0</v>
      </c>
      <c r="I111" s="97"/>
      <c r="J111" s="97"/>
      <c r="K111" s="97"/>
    </row>
    <row r="112" spans="2:11" ht="13.5" customHeight="1" outlineLevel="1">
      <c r="B112" s="114" t="str">
        <f>[1]COA_GLOBAL!B63</f>
        <v>BS131-050</v>
      </c>
      <c r="C112" s="114" t="str">
        <f>[1]COA_GLOBAL!C63</f>
        <v>매도가능금융자산_비유동</v>
      </c>
      <c r="D112" s="115" t="str">
        <f>[1]COA_GLOBAL!D63</f>
        <v>Available for Sale Securities - Non Current</v>
      </c>
      <c r="E112" s="116" t="str">
        <f>[1]COA_GLOBAL!E63</f>
        <v>可出售金融资产-非流动</v>
      </c>
      <c r="F112" s="118">
        <v>0</v>
      </c>
      <c r="G112" s="119">
        <v>0</v>
      </c>
      <c r="H112" s="119">
        <v>0</v>
      </c>
      <c r="I112" s="97"/>
      <c r="J112" s="97"/>
      <c r="K112" s="97"/>
    </row>
    <row r="113" spans="2:11" ht="13.5" customHeight="1" outlineLevel="1">
      <c r="B113" s="114" t="str">
        <f>[1]COA_GLOBAL!B64</f>
        <v>BS131-060</v>
      </c>
      <c r="C113" s="114" t="str">
        <f>[1]COA_GLOBAL!C64</f>
        <v>매도가능금융자산-손상차손누계액</v>
      </c>
      <c r="D113" s="115" t="str">
        <f>[1]COA_GLOBAL!D64</f>
        <v>Accumulated Impairment Losses - Available for Sale Securities - Non Current</v>
      </c>
      <c r="E113" s="117" t="str">
        <f>[1]COA_GLOBAL!E64</f>
        <v>可供出售金融资产-累计减值损失额</v>
      </c>
      <c r="F113" s="118">
        <v>0</v>
      </c>
      <c r="G113" s="119">
        <v>0</v>
      </c>
      <c r="H113" s="119">
        <v>0</v>
      </c>
      <c r="I113" s="97"/>
      <c r="J113" s="97"/>
      <c r="K113" s="97"/>
    </row>
    <row r="114" spans="2:11" ht="13.5" customHeight="1" outlineLevel="1">
      <c r="B114" s="114" t="str">
        <f>[1]COA_GLOBAL!B65</f>
        <v>BS131-070</v>
      </c>
      <c r="C114" s="114" t="str">
        <f>[1]COA_GLOBAL!C65</f>
        <v>장기대여금</v>
      </c>
      <c r="D114" s="115" t="str">
        <f>[1]COA_GLOBAL!D65</f>
        <v>Long-Term Loans</v>
      </c>
      <c r="E114" s="117" t="str">
        <f>[1]COA_GLOBAL!E65</f>
        <v>长期放款</v>
      </c>
      <c r="F114" s="118">
        <v>0</v>
      </c>
      <c r="G114" s="119">
        <v>0</v>
      </c>
      <c r="H114" s="119">
        <v>0</v>
      </c>
      <c r="I114" s="97"/>
      <c r="J114" s="97"/>
      <c r="K114" s="97"/>
    </row>
    <row r="115" spans="2:11" ht="13.5" customHeight="1" outlineLevel="1">
      <c r="B115" s="114" t="str">
        <f>[1]COA_GLOBAL!B66</f>
        <v>BS131-080</v>
      </c>
      <c r="C115" s="114" t="str">
        <f>[1]COA_GLOBAL!C66</f>
        <v>장기대여금-대손충당금</v>
      </c>
      <c r="D115" s="115" t="str">
        <f>[1]COA_GLOBAL!D66</f>
        <v>Allowance for doubtful accounts - Long-Term Loans</v>
      </c>
      <c r="E115" s="117" t="str">
        <f>[1]COA_GLOBAL!E66</f>
        <v>长期放款_坏帐准备</v>
      </c>
      <c r="F115" s="118">
        <v>0</v>
      </c>
      <c r="G115" s="119">
        <v>0</v>
      </c>
      <c r="H115" s="119">
        <v>0</v>
      </c>
      <c r="I115" s="97"/>
      <c r="J115" s="97"/>
      <c r="K115" s="97"/>
    </row>
    <row r="116" spans="2:11" ht="13.5" customHeight="1" outlineLevel="1">
      <c r="B116" s="114" t="str">
        <f>[1]COA_GLOBAL!B67</f>
        <v>BS131-090</v>
      </c>
      <c r="C116" s="114" t="str">
        <f>[1]COA_GLOBAL!C67</f>
        <v>장기미수금</v>
      </c>
      <c r="D116" s="115" t="str">
        <f>[1]COA_GLOBAL!D67</f>
        <v>Long-Term Other Receivables</v>
      </c>
      <c r="E116" s="117" t="str">
        <f>[1]COA_GLOBAL!E67</f>
        <v>长期应收款</v>
      </c>
      <c r="F116" s="118">
        <v>0</v>
      </c>
      <c r="G116" s="119">
        <v>0</v>
      </c>
      <c r="H116" s="119">
        <v>0</v>
      </c>
      <c r="I116" s="97"/>
      <c r="J116" s="97"/>
      <c r="K116" s="97"/>
    </row>
    <row r="117" spans="2:11" ht="13.5" customHeight="1" outlineLevel="1">
      <c r="B117" s="114" t="str">
        <f>[1]COA_GLOBAL!B68</f>
        <v>BS131-100</v>
      </c>
      <c r="C117" s="114" t="str">
        <f>[1]COA_GLOBAL!C68</f>
        <v>장기미수금-대손충당금</v>
      </c>
      <c r="D117" s="115" t="str">
        <f>[1]COA_GLOBAL!D68</f>
        <v>Allowance for doubtful accounts - Long-Term Other Receivables</v>
      </c>
      <c r="E117" s="117" t="str">
        <f>[1]COA_GLOBAL!E68</f>
        <v>长期应收款_坏帐准备</v>
      </c>
      <c r="F117" s="118">
        <v>0</v>
      </c>
      <c r="G117" s="119">
        <v>0</v>
      </c>
      <c r="H117" s="119">
        <v>0</v>
      </c>
      <c r="I117" s="97"/>
      <c r="J117" s="97"/>
      <c r="K117" s="97"/>
    </row>
    <row r="118" spans="2:11" ht="13.5" customHeight="1" outlineLevel="1">
      <c r="B118" s="114" t="str">
        <f>[1]COA_GLOBAL!B69</f>
        <v>BS131-110</v>
      </c>
      <c r="C118" s="114" t="str">
        <f>[1]COA_GLOBAL!C69</f>
        <v>투자부동산</v>
      </c>
      <c r="D118" s="115" t="str">
        <f>[1]COA_GLOBAL!D69</f>
        <v>Investment Property</v>
      </c>
      <c r="E118" s="117" t="str">
        <f>[1]COA_GLOBAL!E69</f>
        <v>投资性房地产</v>
      </c>
      <c r="F118" s="118">
        <v>0</v>
      </c>
      <c r="G118" s="119">
        <v>0</v>
      </c>
      <c r="H118" s="119">
        <v>0</v>
      </c>
      <c r="I118" s="97"/>
      <c r="J118" s="97"/>
      <c r="K118" s="97"/>
    </row>
    <row r="119" spans="2:11" ht="13.5" customHeight="1" outlineLevel="1">
      <c r="B119" s="114" t="str">
        <f>[1]COA_GLOBAL!B70</f>
        <v>BS131-120</v>
      </c>
      <c r="C119" s="114" t="str">
        <f>[1]COA_GLOBAL!C70</f>
        <v>투자부동산-감가상각누계액</v>
      </c>
      <c r="D119" s="115" t="str">
        <f>[1]COA_GLOBAL!D70</f>
        <v>Accumulated Depreciation - Investment Property</v>
      </c>
      <c r="E119" s="117" t="str">
        <f>[1]COA_GLOBAL!E70</f>
        <v>投资性房地产-累计折旧摊销额</v>
      </c>
      <c r="F119" s="118">
        <v>0</v>
      </c>
      <c r="G119" s="119">
        <v>0</v>
      </c>
      <c r="H119" s="119">
        <v>0</v>
      </c>
      <c r="I119" s="97"/>
      <c r="J119" s="97"/>
      <c r="K119" s="97"/>
    </row>
    <row r="120" spans="2:11" ht="13.5" customHeight="1" outlineLevel="1">
      <c r="B120" s="114" t="str">
        <f>[1]COA_GLOBAL!B71</f>
        <v>BS131-130</v>
      </c>
      <c r="C120" s="114" t="str">
        <f>[1]COA_GLOBAL!C71</f>
        <v>투자부동산-손상차손누계액</v>
      </c>
      <c r="D120" s="115" t="str">
        <f>[1]COA_GLOBAL!D71</f>
        <v>Accumulated Impairment Losses - Investment Property</v>
      </c>
      <c r="E120" s="117" t="str">
        <f>[1]COA_GLOBAL!E71</f>
        <v>投资性房地产-累计减值损失额</v>
      </c>
      <c r="F120" s="118">
        <v>0</v>
      </c>
      <c r="G120" s="119">
        <v>0</v>
      </c>
      <c r="H120" s="119">
        <v>0</v>
      </c>
      <c r="I120" s="97"/>
      <c r="J120" s="97"/>
      <c r="K120" s="97"/>
    </row>
    <row r="121" spans="2:11" ht="13.5" customHeight="1" outlineLevel="1">
      <c r="B121" s="114" t="str">
        <f>[1]COA_GLOBAL!B72</f>
        <v>BS131-131</v>
      </c>
      <c r="C121" s="114" t="str">
        <f>[1]COA_GLOBAL!C72</f>
        <v>비유동상각후원가측정금융자산</v>
      </c>
      <c r="D121" s="115" t="str">
        <f>[1]COA_GLOBAL!D72</f>
        <v>Non Current Financial Assets at Amortised Cost</v>
      </c>
      <c r="E121" s="117" t="str">
        <f>[1]COA_GLOBAL!E72</f>
        <v>长期按摊余成本计算的金融资产</v>
      </c>
      <c r="F121" s="118">
        <v>0</v>
      </c>
      <c r="G121" s="119">
        <v>0</v>
      </c>
      <c r="H121" s="119">
        <v>0</v>
      </c>
      <c r="I121" s="97"/>
      <c r="J121" s="97"/>
      <c r="K121" s="97"/>
    </row>
    <row r="122" spans="2:11" ht="13.5" customHeight="1" outlineLevel="1">
      <c r="B122" s="114" t="str">
        <f>[1]COA_GLOBAL!B73</f>
        <v>BS131-132</v>
      </c>
      <c r="C122" s="114" t="str">
        <f>[1]COA_GLOBAL!C73</f>
        <v>비유동상각후원가측정금융자산 (I/C)</v>
      </c>
      <c r="D122" s="115" t="str">
        <f>[1]COA_GLOBAL!D73</f>
        <v>Non Current Financial Assets at Amortised Cost (I/C)</v>
      </c>
      <c r="E122" s="117" t="str">
        <f>[1]COA_GLOBAL!E73</f>
        <v>长期按摊余成本计算的金融资产 (I/C)</v>
      </c>
      <c r="F122" s="118">
        <v>0</v>
      </c>
      <c r="G122" s="119">
        <v>0</v>
      </c>
      <c r="H122" s="119">
        <v>0</v>
      </c>
      <c r="I122" s="97"/>
      <c r="J122" s="97"/>
      <c r="K122" s="97"/>
    </row>
    <row r="123" spans="2:11" ht="13.5" customHeight="1" outlineLevel="1">
      <c r="B123" s="114" t="str">
        <f>[1]COA_GLOBAL!B74</f>
        <v>BS131-140</v>
      </c>
      <c r="C123" s="114" t="str">
        <f>[1]COA_GLOBAL!C74</f>
        <v>비유동당기손익인식지정금융자산</v>
      </c>
      <c r="D123" s="115" t="str">
        <f>[1]COA_GLOBAL!D74</f>
        <v>Non-Current Financial Asset designated at fair value through profit or loss</v>
      </c>
      <c r="E123" s="117" t="str">
        <f>[1]COA_GLOBAL!E74</f>
        <v>长期金融资产—计入损益性公允价值</v>
      </c>
      <c r="F123" s="118">
        <v>0</v>
      </c>
      <c r="G123" s="119">
        <v>0</v>
      </c>
      <c r="H123" s="119">
        <v>0</v>
      </c>
      <c r="I123" s="97"/>
      <c r="J123" s="97"/>
      <c r="K123" s="97"/>
    </row>
    <row r="124" spans="2:11" ht="13.5" customHeight="1" outlineLevel="1">
      <c r="B124" s="114" t="str">
        <f>[1]COA_GLOBAL!B75</f>
        <v>BS131-141</v>
      </c>
      <c r="C124" s="114" t="str">
        <f>[1]COA_GLOBAL!C75</f>
        <v>비유동당기손익인식지정금융자산 (I/C)</v>
      </c>
      <c r="D124" s="115" t="str">
        <f>[1]COA_GLOBAL!D75</f>
        <v>Non-Current Financial Asset designated at fair value through profit or loss (I/C)</v>
      </c>
      <c r="E124" s="117" t="str">
        <f>[1]COA_GLOBAL!E75</f>
        <v>长期金融资产—计入损益性公允价值 (I/C)</v>
      </c>
      <c r="F124" s="118">
        <v>0</v>
      </c>
      <c r="G124" s="119">
        <v>0</v>
      </c>
      <c r="H124" s="119">
        <v>0</v>
      </c>
      <c r="I124" s="97"/>
      <c r="J124" s="97"/>
      <c r="K124" s="97"/>
    </row>
    <row r="125" spans="2:11" ht="13.5" customHeight="1" outlineLevel="1">
      <c r="B125" s="102" t="str">
        <f>[1]COA_GLOBAL!B76</f>
        <v>BS132</v>
      </c>
      <c r="C125" s="102" t="str">
        <f>[1]COA_GLOBAL!C76</f>
        <v>(2)유형자산</v>
      </c>
      <c r="D125" s="120" t="str">
        <f>[1]COA_GLOBAL!D76</f>
        <v>(2)Tangible Assets</v>
      </c>
      <c r="E125" s="121" t="str">
        <f>[1]COA_GLOBAL!E76</f>
        <v>(2)固定资产</v>
      </c>
      <c r="F125" s="122">
        <f>SUM(F126:F147)</f>
        <v>6764370.1600000001</v>
      </c>
      <c r="G125" s="122">
        <f>SUM(G126:G147)</f>
        <v>47542006.100000001</v>
      </c>
      <c r="H125" s="122">
        <f>SUM(H126:H147)</f>
        <v>53023894.520000003</v>
      </c>
      <c r="I125" s="97"/>
      <c r="J125" s="97"/>
      <c r="K125" s="97"/>
    </row>
    <row r="126" spans="2:11" ht="13.5" customHeight="1" outlineLevel="1">
      <c r="B126" s="114" t="str">
        <f>[1]COA_GLOBAL!B77</f>
        <v>BS132-010</v>
      </c>
      <c r="C126" s="114" t="str">
        <f>[1]COA_GLOBAL!C77</f>
        <v>건물</v>
      </c>
      <c r="D126" s="115" t="str">
        <f>[1]COA_GLOBAL!D77</f>
        <v>Buildings</v>
      </c>
      <c r="E126" s="117" t="str">
        <f>[1]COA_GLOBAL!E77</f>
        <v>建筑</v>
      </c>
      <c r="F126" s="118">
        <v>0</v>
      </c>
      <c r="G126" s="119">
        <v>0</v>
      </c>
      <c r="H126" s="119">
        <v>0</v>
      </c>
      <c r="I126" s="97"/>
      <c r="J126" s="97"/>
      <c r="K126" s="97"/>
    </row>
    <row r="127" spans="2:11" ht="13.5" customHeight="1" outlineLevel="1">
      <c r="B127" s="114" t="str">
        <f>[1]COA_GLOBAL!B78</f>
        <v>BS132-020</v>
      </c>
      <c r="C127" s="114" t="str">
        <f>[1]COA_GLOBAL!C78</f>
        <v>건물-감가상각누계액</v>
      </c>
      <c r="D127" s="115" t="str">
        <f>[1]COA_GLOBAL!D78</f>
        <v>Accumulated Depreciation - Buildings</v>
      </c>
      <c r="E127" s="117" t="str">
        <f>[1]COA_GLOBAL!E78</f>
        <v>累计折旧-建筑</v>
      </c>
      <c r="F127" s="118">
        <v>0</v>
      </c>
      <c r="G127" s="119">
        <v>0</v>
      </c>
      <c r="H127" s="119">
        <v>0</v>
      </c>
      <c r="I127" s="97"/>
      <c r="J127" s="97"/>
      <c r="K127" s="97"/>
    </row>
    <row r="128" spans="2:11" ht="13.5" customHeight="1" outlineLevel="1">
      <c r="B128" s="114" t="str">
        <f>[1]COA_GLOBAL!B79</f>
        <v>BS132-030</v>
      </c>
      <c r="C128" s="114" t="str">
        <f>[1]COA_GLOBAL!C79</f>
        <v>건물-손상차손누계액</v>
      </c>
      <c r="D128" s="115" t="str">
        <f>[1]COA_GLOBAL!D79</f>
        <v>Accumulated Impairment Losses - Buildings</v>
      </c>
      <c r="E128" s="117" t="str">
        <f>[1]COA_GLOBAL!E79</f>
        <v>减值准备-建筑</v>
      </c>
      <c r="F128" s="118">
        <v>0</v>
      </c>
      <c r="G128" s="119">
        <v>0</v>
      </c>
      <c r="H128" s="119">
        <v>0</v>
      </c>
      <c r="I128" s="97"/>
      <c r="J128" s="97"/>
      <c r="K128" s="97"/>
    </row>
    <row r="129" spans="2:11" ht="13.5" customHeight="1" outlineLevel="1">
      <c r="B129" s="114" t="str">
        <f>[1]COA_GLOBAL!B80</f>
        <v>BS132-040</v>
      </c>
      <c r="C129" s="114" t="str">
        <f>[1]COA_GLOBAL!C80</f>
        <v>기계장치</v>
      </c>
      <c r="D129" s="115" t="str">
        <f>[1]COA_GLOBAL!D80</f>
        <v>Machinery</v>
      </c>
      <c r="E129" s="117" t="str">
        <f>[1]COA_GLOBAL!E80</f>
        <v>机械设备</v>
      </c>
      <c r="F129" s="118">
        <v>1032219.98</v>
      </c>
      <c r="G129" s="119">
        <v>1297029.95</v>
      </c>
      <c r="H129" s="119">
        <v>1951143.79</v>
      </c>
      <c r="I129" s="97"/>
      <c r="J129" s="97"/>
      <c r="K129" s="97"/>
    </row>
    <row r="130" spans="2:11" ht="13.5" customHeight="1" outlineLevel="1">
      <c r="B130" s="114" t="str">
        <f>[1]COA_GLOBAL!B81</f>
        <v>BS132-050</v>
      </c>
      <c r="C130" s="114" t="str">
        <f>[1]COA_GLOBAL!C81</f>
        <v>기계장치-감가상각누계액</v>
      </c>
      <c r="D130" s="115" t="str">
        <f>[1]COA_GLOBAL!D81</f>
        <v>Accumulated Depreciation - Machinery</v>
      </c>
      <c r="E130" s="117" t="str">
        <f>[1]COA_GLOBAL!E81</f>
        <v>累计折旧-机械设备</v>
      </c>
      <c r="F130" s="118">
        <v>-246110.07</v>
      </c>
      <c r="G130" s="119">
        <v>-451270.56</v>
      </c>
      <c r="H130" s="119">
        <v>-700988.48</v>
      </c>
      <c r="I130" s="97"/>
      <c r="J130" s="97"/>
      <c r="K130" s="97"/>
    </row>
    <row r="131" spans="2:11" ht="13.5" customHeight="1" outlineLevel="1">
      <c r="B131" s="114" t="str">
        <f>[1]COA_GLOBAL!B82</f>
        <v>BS132-060</v>
      </c>
      <c r="C131" s="114" t="str">
        <f>[1]COA_GLOBAL!C82</f>
        <v>기계장치-손상차손누계액</v>
      </c>
      <c r="D131" s="115" t="str">
        <f>[1]COA_GLOBAL!D82</f>
        <v>Accumulated Impairment Losses - Machinery</v>
      </c>
      <c r="E131" s="117" t="str">
        <f>[1]COA_GLOBAL!E82</f>
        <v>减值准备-机械设备</v>
      </c>
      <c r="F131" s="118">
        <v>0</v>
      </c>
      <c r="G131" s="119">
        <v>0</v>
      </c>
      <c r="H131" s="119">
        <v>0</v>
      </c>
      <c r="I131" s="97"/>
      <c r="J131" s="97"/>
      <c r="K131" s="97"/>
    </row>
    <row r="132" spans="2:11" ht="13.5" customHeight="1" outlineLevel="1">
      <c r="B132" s="114" t="str">
        <f>[1]COA_GLOBAL!B83</f>
        <v>BS132-070</v>
      </c>
      <c r="C132" s="114" t="str">
        <f>[1]COA_GLOBAL!C83</f>
        <v>차량운반구</v>
      </c>
      <c r="D132" s="115" t="str">
        <f>[1]COA_GLOBAL!D83</f>
        <v>Vehicles</v>
      </c>
      <c r="E132" s="117" t="str">
        <f>[1]COA_GLOBAL!E83</f>
        <v>车辆</v>
      </c>
      <c r="F132" s="118">
        <v>67522.710000000006</v>
      </c>
      <c r="G132" s="119">
        <v>66365.38</v>
      </c>
      <c r="H132" s="119">
        <v>64084.12</v>
      </c>
      <c r="I132" s="97"/>
      <c r="J132" s="97"/>
      <c r="K132" s="97"/>
    </row>
    <row r="133" spans="2:11" ht="13.5" customHeight="1" outlineLevel="1">
      <c r="B133" s="114" t="str">
        <f>[1]COA_GLOBAL!B84</f>
        <v>BS132-080</v>
      </c>
      <c r="C133" s="114" t="str">
        <f>[1]COA_GLOBAL!C84</f>
        <v>차량운반구-감가상각누계액</v>
      </c>
      <c r="D133" s="115" t="str">
        <f>[1]COA_GLOBAL!D84</f>
        <v>Accumulated Depreciation - Vehicles</v>
      </c>
      <c r="E133" s="117" t="str">
        <f>[1]COA_GLOBAL!E84</f>
        <v>累计折旧-车辆</v>
      </c>
      <c r="F133" s="118">
        <v>-19131.43</v>
      </c>
      <c r="G133" s="119">
        <v>-32076.6</v>
      </c>
      <c r="H133" s="119">
        <v>-39518.54</v>
      </c>
      <c r="I133" s="97"/>
      <c r="J133" s="97"/>
      <c r="K133" s="97"/>
    </row>
    <row r="134" spans="2:11" ht="13.5" customHeight="1" outlineLevel="1">
      <c r="B134" s="114" t="str">
        <f>[1]COA_GLOBAL!B85</f>
        <v>BS132-090</v>
      </c>
      <c r="C134" s="114" t="str">
        <f>[1]COA_GLOBAL!C85</f>
        <v>비품</v>
      </c>
      <c r="D134" s="115" t="str">
        <f>[1]COA_GLOBAL!D85</f>
        <v>Equipment &amp; Furniture</v>
      </c>
      <c r="E134" s="117" t="str">
        <f>[1]COA_GLOBAL!E85</f>
        <v>办公设备</v>
      </c>
      <c r="F134" s="118">
        <v>1214240.77</v>
      </c>
      <c r="G134" s="119">
        <v>1485324.53</v>
      </c>
      <c r="H134" s="119">
        <v>1395405.7300000002</v>
      </c>
      <c r="I134" s="97"/>
      <c r="J134" s="97"/>
      <c r="K134" s="97"/>
    </row>
    <row r="135" spans="2:11" ht="13.5" customHeight="1" outlineLevel="1">
      <c r="B135" s="114" t="str">
        <f>[1]COA_GLOBAL!B86</f>
        <v>BS132-100</v>
      </c>
      <c r="C135" s="114" t="str">
        <f>[1]COA_GLOBAL!C86</f>
        <v>비품-감가상각누계액</v>
      </c>
      <c r="D135" s="115" t="str">
        <f>[1]COA_GLOBAL!D86</f>
        <v>Accumulated Depreciation - Equipment &amp; Furniture</v>
      </c>
      <c r="E135" s="117" t="str">
        <f>[1]COA_GLOBAL!E86</f>
        <v>累计折旧-办公设备</v>
      </c>
      <c r="F135" s="118">
        <v>-678850.42</v>
      </c>
      <c r="G135" s="119">
        <v>-784669.22999999986</v>
      </c>
      <c r="H135" s="119">
        <v>-740220.55</v>
      </c>
      <c r="I135" s="97"/>
      <c r="J135" s="97"/>
      <c r="K135" s="97"/>
    </row>
    <row r="136" spans="2:11" ht="13.5" customHeight="1" outlineLevel="1">
      <c r="B136" s="114" t="str">
        <f>[1]COA_GLOBAL!B87</f>
        <v>BS132-110</v>
      </c>
      <c r="C136" s="114" t="str">
        <f>[1]COA_GLOBAL!C87</f>
        <v>비품-손상차손누계액</v>
      </c>
      <c r="D136" s="115" t="str">
        <f>[1]COA_GLOBAL!D87</f>
        <v>Accumulated Impairment Losses - Equipment &amp; Furniture</v>
      </c>
      <c r="E136" s="117" t="str">
        <f>[1]COA_GLOBAL!E87</f>
        <v>减值准备-办公设备</v>
      </c>
      <c r="F136" s="118">
        <v>0</v>
      </c>
      <c r="G136" s="119">
        <v>0</v>
      </c>
      <c r="H136" s="119">
        <v>0</v>
      </c>
      <c r="I136" s="97"/>
      <c r="J136" s="97"/>
      <c r="K136" s="97"/>
    </row>
    <row r="137" spans="2:11" ht="13.5" customHeight="1" outlineLevel="1">
      <c r="B137" s="114" t="str">
        <f>[1]COA_GLOBAL!B88</f>
        <v>BS132-120</v>
      </c>
      <c r="C137" s="114" t="str">
        <f>[1]COA_GLOBAL!C88</f>
        <v>비품-정부보조금</v>
      </c>
      <c r="D137" s="115" t="str">
        <f>[1]COA_GLOBAL!D88</f>
        <v>Equipment &amp; Furniture - Government Grants</v>
      </c>
      <c r="E137" s="117" t="str">
        <f>[1]COA_GLOBAL!E88</f>
        <v>政府补助(办公设备)</v>
      </c>
      <c r="F137" s="118">
        <v>-1236.23</v>
      </c>
      <c r="G137" s="119">
        <v>0</v>
      </c>
      <c r="H137" s="119">
        <v>0</v>
      </c>
      <c r="I137" s="97"/>
      <c r="J137" s="97"/>
      <c r="K137" s="97"/>
    </row>
    <row r="138" spans="2:11" ht="13.5" customHeight="1" outlineLevel="1">
      <c r="B138" s="114" t="str">
        <f>[1]COA_GLOBAL!B89</f>
        <v>BS132-130</v>
      </c>
      <c r="C138" s="114" t="str">
        <f>[1]COA_GLOBAL!C89</f>
        <v>시설장치</v>
      </c>
      <c r="D138" s="115" t="str">
        <f>[1]COA_GLOBAL!D89</f>
        <v>Facilities Equipment</v>
      </c>
      <c r="E138" s="117" t="str">
        <f>[1]COA_GLOBAL!E89</f>
        <v>设施设备</v>
      </c>
      <c r="F138" s="118">
        <v>645000.92000000004</v>
      </c>
      <c r="G138" s="119">
        <v>986546.16000000015</v>
      </c>
      <c r="H138" s="119">
        <v>1547779.2200000002</v>
      </c>
      <c r="I138" s="97"/>
      <c r="J138" s="97"/>
      <c r="K138" s="97"/>
    </row>
    <row r="139" spans="2:11" ht="13.5" customHeight="1" outlineLevel="1">
      <c r="B139" s="114" t="str">
        <f>[1]COA_GLOBAL!B90</f>
        <v>BS132-140</v>
      </c>
      <c r="C139" s="114" t="str">
        <f>[1]COA_GLOBAL!C90</f>
        <v>시설장치-감가상각누계액</v>
      </c>
      <c r="D139" s="115" t="str">
        <f>[1]COA_GLOBAL!D90</f>
        <v>Accumulated Depreciation - Facilities Equipment</v>
      </c>
      <c r="E139" s="117" t="str">
        <f>[1]COA_GLOBAL!E90</f>
        <v>累计折旧-设施设备</v>
      </c>
      <c r="F139" s="118">
        <v>-85767.84</v>
      </c>
      <c r="G139" s="119">
        <v>-303459.70999999996</v>
      </c>
      <c r="H139" s="119">
        <v>-526087.67999999993</v>
      </c>
      <c r="I139" s="97"/>
      <c r="J139" s="97"/>
      <c r="K139" s="97"/>
    </row>
    <row r="140" spans="2:11" ht="13.5" customHeight="1" outlineLevel="1">
      <c r="B140" s="114" t="str">
        <f>[1]COA_GLOBAL!B91</f>
        <v>BS132-150</v>
      </c>
      <c r="C140" s="114" t="str">
        <f>[1]COA_GLOBAL!C91</f>
        <v>시설장치-손상차손누계액</v>
      </c>
      <c r="D140" s="115" t="str">
        <f>[1]COA_GLOBAL!D91</f>
        <v>Accumulated Impairment Losses - Facilities Equipment</v>
      </c>
      <c r="E140" s="117" t="str">
        <f>[1]COA_GLOBAL!E91</f>
        <v>减值准备-设施设备</v>
      </c>
      <c r="F140" s="118">
        <v>0</v>
      </c>
      <c r="G140" s="119">
        <v>0</v>
      </c>
      <c r="H140" s="119">
        <v>0</v>
      </c>
      <c r="I140" s="97"/>
      <c r="J140" s="97"/>
      <c r="K140" s="97"/>
    </row>
    <row r="141" spans="2:11" ht="13.5" customHeight="1" outlineLevel="1">
      <c r="B141" s="114" t="str">
        <f>[1]COA_GLOBAL!B92</f>
        <v>BS132-160</v>
      </c>
      <c r="C141" s="114" t="str">
        <f>[1]COA_GLOBAL!C92</f>
        <v>시설장치-정부보조금</v>
      </c>
      <c r="D141" s="115" t="str">
        <f>[1]COA_GLOBAL!D92</f>
        <v>Facilities Equipment - Government Grants</v>
      </c>
      <c r="E141" s="117" t="str">
        <f>[1]COA_GLOBAL!E92</f>
        <v>政府补助(设施设备)</v>
      </c>
      <c r="F141" s="118">
        <v>0</v>
      </c>
      <c r="G141" s="119">
        <v>0</v>
      </c>
      <c r="H141" s="119">
        <v>0</v>
      </c>
      <c r="I141" s="97"/>
      <c r="J141" s="97"/>
      <c r="K141" s="97"/>
    </row>
    <row r="142" spans="2:11" ht="13.5" customHeight="1" outlineLevel="1">
      <c r="B142" s="114" t="str">
        <f>[1]COA_GLOBAL!B93</f>
        <v>BS132-170</v>
      </c>
      <c r="C142" s="114" t="str">
        <f>[1]COA_GLOBAL!C93</f>
        <v>전시자산</v>
      </c>
      <c r="D142" s="115" t="str">
        <f>[1]COA_GLOBAL!D93</f>
        <v>Exhibition Assets</v>
      </c>
      <c r="E142" s="117" t="str">
        <f>[1]COA_GLOBAL!E93</f>
        <v>展示资产</v>
      </c>
      <c r="F142" s="118">
        <v>5510228.7800000003</v>
      </c>
      <c r="G142" s="119">
        <v>36709949.579999998</v>
      </c>
      <c r="H142" s="119">
        <v>57969858.840000004</v>
      </c>
      <c r="I142" s="97"/>
      <c r="J142" s="97"/>
      <c r="K142" s="97"/>
    </row>
    <row r="143" spans="2:11" ht="13.5" customHeight="1" outlineLevel="1">
      <c r="B143" s="114" t="str">
        <f>[1]COA_GLOBAL!B94</f>
        <v>BS132-180</v>
      </c>
      <c r="C143" s="114" t="str">
        <f>[1]COA_GLOBAL!C94</f>
        <v>전시자산-감가상각누계액</v>
      </c>
      <c r="D143" s="115" t="str">
        <f>[1]COA_GLOBAL!D94</f>
        <v>Accumulated Depreciation - Exhibition Assets</v>
      </c>
      <c r="E143" s="117" t="str">
        <f>[1]COA_GLOBAL!E94</f>
        <v>累计折旧-展示资产</v>
      </c>
      <c r="F143" s="118">
        <v>-1712068.17</v>
      </c>
      <c r="G143" s="119">
        <v>-5381820.1899999995</v>
      </c>
      <c r="H143" s="119">
        <v>-10895118.65</v>
      </c>
      <c r="I143" s="97"/>
      <c r="J143" s="97"/>
      <c r="K143" s="97"/>
    </row>
    <row r="144" spans="2:11" ht="13.5" customHeight="1" outlineLevel="1">
      <c r="B144" s="114" t="str">
        <f>[1]COA_GLOBAL!B95</f>
        <v>BS132-190</v>
      </c>
      <c r="C144" s="114" t="str">
        <f>[1]COA_GLOBAL!C95</f>
        <v>전시품</v>
      </c>
      <c r="D144" s="115" t="str">
        <f>[1]COA_GLOBAL!D95</f>
        <v>Exhibition</v>
      </c>
      <c r="E144" s="117" t="str">
        <f>[1]COA_GLOBAL!E95</f>
        <v>展示品</v>
      </c>
      <c r="F144" s="118">
        <v>0</v>
      </c>
      <c r="G144" s="119">
        <v>0</v>
      </c>
      <c r="H144" s="119">
        <v>0</v>
      </c>
      <c r="I144" s="97"/>
      <c r="J144" s="97"/>
      <c r="K144" s="97"/>
    </row>
    <row r="145" spans="2:11" ht="13.5" customHeight="1" outlineLevel="1">
      <c r="B145" s="114" t="str">
        <f>[1]COA_GLOBAL!B96</f>
        <v>BS132-200</v>
      </c>
      <c r="C145" s="114" t="str">
        <f>[1]COA_GLOBAL!C96</f>
        <v>전시품-감가상각누계액</v>
      </c>
      <c r="D145" s="115" t="str">
        <f>[1]COA_GLOBAL!D96</f>
        <v>Accumulated Depreciation - Exhibition</v>
      </c>
      <c r="E145" s="117" t="str">
        <f>[1]COA_GLOBAL!E96</f>
        <v>累计折旧-展示品</v>
      </c>
      <c r="F145" s="118">
        <v>0</v>
      </c>
      <c r="G145" s="119">
        <v>0</v>
      </c>
      <c r="H145" s="119">
        <v>0</v>
      </c>
      <c r="I145" s="97"/>
      <c r="J145" s="97"/>
      <c r="K145" s="97"/>
    </row>
    <row r="146" spans="2:11" ht="13.5" customHeight="1" outlineLevel="1">
      <c r="B146" s="114" t="str">
        <f>[1]COA_GLOBAL!B97</f>
        <v>BS132-210</v>
      </c>
      <c r="C146" s="114" t="str">
        <f>[1]COA_GLOBAL!C97</f>
        <v>전시품-손상차손누계액</v>
      </c>
      <c r="D146" s="115" t="str">
        <f>[1]COA_GLOBAL!D97</f>
        <v>Accumulated Impairment Losses - Exhibition</v>
      </c>
      <c r="E146" s="117" t="str">
        <f>[1]COA_GLOBAL!E97</f>
        <v>固定资产减值准备_展示品</v>
      </c>
      <c r="F146" s="118">
        <v>0</v>
      </c>
      <c r="G146" s="119">
        <v>0</v>
      </c>
      <c r="H146" s="119">
        <v>0</v>
      </c>
      <c r="I146" s="97"/>
      <c r="J146" s="97"/>
      <c r="K146" s="97"/>
    </row>
    <row r="147" spans="2:11" ht="13.5" customHeight="1" outlineLevel="1">
      <c r="B147" s="114" t="str">
        <f>[1]COA_GLOBAL!B98</f>
        <v>BS132-220</v>
      </c>
      <c r="C147" s="114" t="str">
        <f>[1]COA_GLOBAL!C98</f>
        <v>건설중인자산</v>
      </c>
      <c r="D147" s="115" t="str">
        <f>[1]COA_GLOBAL!D98</f>
        <v>Construction in Process</v>
      </c>
      <c r="E147" s="117" t="str">
        <f>[1]COA_GLOBAL!E98</f>
        <v>在建工程</v>
      </c>
      <c r="F147" s="118">
        <v>1038321.16</v>
      </c>
      <c r="G147" s="119">
        <v>13950086.789999999</v>
      </c>
      <c r="H147" s="119">
        <v>2997556.7199999997</v>
      </c>
      <c r="I147" s="97"/>
      <c r="J147" s="97"/>
      <c r="K147" s="97"/>
    </row>
    <row r="148" spans="2:11" ht="13.5" customHeight="1" outlineLevel="1">
      <c r="B148" s="102" t="str">
        <f>[1]COA_GLOBAL!B99</f>
        <v>BS133</v>
      </c>
      <c r="C148" s="102" t="str">
        <f>[1]COA_GLOBAL!C99</f>
        <v>(3)사용권자산</v>
      </c>
      <c r="D148" s="120" t="str">
        <f>[1]COA_GLOBAL!D99</f>
        <v>(3)Right of Use Assets</v>
      </c>
      <c r="E148" s="121" t="str">
        <f>[1]COA_GLOBAL!E99</f>
        <v>(3)使用权资产</v>
      </c>
      <c r="F148" s="122">
        <f>SUM(F149:F152)</f>
        <v>8335625.5629965551</v>
      </c>
      <c r="G148" s="122">
        <f>SUM(G149:G152)</f>
        <v>35818075.75</v>
      </c>
      <c r="H148" s="122">
        <f>SUM(H149:H152)</f>
        <v>45818876.939999998</v>
      </c>
      <c r="I148" s="97"/>
      <c r="J148" s="97"/>
      <c r="K148" s="97"/>
    </row>
    <row r="149" spans="2:11" ht="13.5" customHeight="1" outlineLevel="1">
      <c r="B149" s="114" t="str">
        <f>[1]COA_GLOBAL!B100</f>
        <v>BS133-010</v>
      </c>
      <c r="C149" s="114" t="str">
        <f>[1]COA_GLOBAL!C100</f>
        <v>사용권자산</v>
      </c>
      <c r="D149" s="115" t="str">
        <f>[1]COA_GLOBAL!D100</f>
        <v>Right of Use Assets</v>
      </c>
      <c r="E149" s="117" t="str">
        <f>[1]COA_GLOBAL!E100</f>
        <v>使用权资产</v>
      </c>
      <c r="F149" s="118">
        <v>8335625.5629965551</v>
      </c>
      <c r="G149" s="119">
        <v>35818075.75</v>
      </c>
      <c r="H149" s="119">
        <v>46717796.859999999</v>
      </c>
      <c r="I149" s="97"/>
      <c r="J149" s="97"/>
      <c r="K149" s="97"/>
    </row>
    <row r="150" spans="2:11" ht="13.5" customHeight="1" outlineLevel="1">
      <c r="B150" s="114" t="str">
        <f>[1]COA_GLOBAL!B101</f>
        <v>BS133-011</v>
      </c>
      <c r="C150" s="114" t="str">
        <f>[1]COA_GLOBAL!C101</f>
        <v>사용권자산 (I/C)</v>
      </c>
      <c r="D150" s="115" t="str">
        <f>[1]COA_GLOBAL!D101</f>
        <v>Right of Use Assets (I/C)</v>
      </c>
      <c r="E150" s="117" t="str">
        <f>[1]COA_GLOBAL!E101</f>
        <v>使用权资产 (I/C)</v>
      </c>
      <c r="F150" s="118">
        <v>0</v>
      </c>
      <c r="G150" s="119">
        <v>0</v>
      </c>
      <c r="H150" s="119">
        <v>0</v>
      </c>
      <c r="I150" s="97"/>
      <c r="J150" s="97"/>
      <c r="K150" s="97"/>
    </row>
    <row r="151" spans="2:11" ht="13.5" customHeight="1" outlineLevel="1">
      <c r="B151" s="114" t="str">
        <f>[1]COA_GLOBAL!B102</f>
        <v>BS133-020</v>
      </c>
      <c r="C151" s="114" t="str">
        <f>[1]COA_GLOBAL!C102</f>
        <v>사용권자산-감가상각누계액</v>
      </c>
      <c r="D151" s="115" t="str">
        <f>[1]COA_GLOBAL!D102</f>
        <v>Accumulated Depreciation - Right of Use Assets</v>
      </c>
      <c r="E151" s="117" t="str">
        <f>[1]COA_GLOBAL!E102</f>
        <v>累计折旧-使用权资产</v>
      </c>
      <c r="F151" s="118">
        <v>0</v>
      </c>
      <c r="G151" s="119">
        <v>0</v>
      </c>
      <c r="H151" s="119">
        <v>-898919.92</v>
      </c>
      <c r="I151" s="97"/>
      <c r="J151" s="97"/>
      <c r="K151" s="97"/>
    </row>
    <row r="152" spans="2:11" ht="13.5" customHeight="1" outlineLevel="1">
      <c r="B152" s="114" t="str">
        <f>[1]COA_GLOBAL!B103</f>
        <v>BS133-021</v>
      </c>
      <c r="C152" s="114" t="str">
        <f>[1]COA_GLOBAL!C103</f>
        <v>사용권자산-감가상각누계액 (I/C)</v>
      </c>
      <c r="D152" s="115" t="str">
        <f>[1]COA_GLOBAL!D103</f>
        <v>Accumulated Depreciation - Right of Use Assets (I/C)</v>
      </c>
      <c r="E152" s="117" t="str">
        <f>[1]COA_GLOBAL!E103</f>
        <v>累计折旧-使用权资产 (I/C)</v>
      </c>
      <c r="F152" s="118">
        <v>0</v>
      </c>
      <c r="G152" s="119">
        <v>0</v>
      </c>
      <c r="H152" s="119">
        <v>0</v>
      </c>
      <c r="I152" s="97"/>
      <c r="J152" s="97"/>
      <c r="K152" s="97"/>
    </row>
    <row r="153" spans="2:11" ht="13.5" customHeight="1" outlineLevel="1">
      <c r="B153" s="102" t="str">
        <f>[1]COA_GLOBAL!B104</f>
        <v>BS134</v>
      </c>
      <c r="C153" s="102" t="str">
        <f>[1]COA_GLOBAL!C104</f>
        <v>(4)무형자산</v>
      </c>
      <c r="D153" s="120" t="str">
        <f>[1]COA_GLOBAL!D104</f>
        <v>(4)Intangible Assets</v>
      </c>
      <c r="E153" s="121" t="str">
        <f>[1]COA_GLOBAL!E104</f>
        <v>(4)无形资产</v>
      </c>
      <c r="F153" s="122">
        <f>SUM(F154:F164)</f>
        <v>147463.49</v>
      </c>
      <c r="G153" s="122">
        <f>SUM(G154:G164)</f>
        <v>531501.53</v>
      </c>
      <c r="H153" s="122">
        <f>SUM(H154:H164)</f>
        <v>620171.69000000006</v>
      </c>
      <c r="I153" s="97"/>
      <c r="J153" s="97"/>
      <c r="K153" s="97"/>
    </row>
    <row r="154" spans="2:11" ht="13.5" customHeight="1" outlineLevel="1">
      <c r="B154" s="114" t="str">
        <f>[1]COA_GLOBAL!B105</f>
        <v>BS134-010</v>
      </c>
      <c r="C154" s="114" t="str">
        <f>[1]COA_GLOBAL!C105</f>
        <v>산업재산권</v>
      </c>
      <c r="D154" s="115" t="str">
        <f>[1]COA_GLOBAL!D105</f>
        <v>Industrial Property Rights</v>
      </c>
      <c r="E154" s="116" t="str">
        <f>[1]COA_GLOBAL!E105</f>
        <v>产业财产权</v>
      </c>
      <c r="F154" s="118">
        <v>11957.62</v>
      </c>
      <c r="G154" s="119">
        <v>8520.9699999999993</v>
      </c>
      <c r="H154" s="119">
        <v>7451.3</v>
      </c>
      <c r="I154" s="97"/>
      <c r="J154" s="97"/>
      <c r="K154" s="97"/>
    </row>
    <row r="155" spans="2:11" ht="13.5" customHeight="1" outlineLevel="1">
      <c r="B155" s="114" t="str">
        <f>[1]COA_GLOBAL!B106</f>
        <v>BS134-020</v>
      </c>
      <c r="C155" s="114" t="str">
        <f>[1]COA_GLOBAL!C106</f>
        <v>소프트웨어</v>
      </c>
      <c r="D155" s="115" t="str">
        <f>[1]COA_GLOBAL!D106</f>
        <v>Software</v>
      </c>
      <c r="E155" s="116" t="str">
        <f>[1]COA_GLOBAL!E106</f>
        <v>软件</v>
      </c>
      <c r="F155" s="118">
        <v>134756.96</v>
      </c>
      <c r="G155" s="119">
        <v>507383.15</v>
      </c>
      <c r="H155" s="119">
        <v>585905.84</v>
      </c>
      <c r="I155" s="97"/>
      <c r="J155" s="97"/>
      <c r="K155" s="97"/>
    </row>
    <row r="156" spans="2:11" ht="13.5" customHeight="1" outlineLevel="1">
      <c r="B156" s="114" t="str">
        <f>[1]COA_GLOBAL!B107</f>
        <v>BS134-030</v>
      </c>
      <c r="C156" s="114" t="str">
        <f>[1]COA_GLOBAL!C107</f>
        <v>소프트웨어-정부보조금</v>
      </c>
      <c r="D156" s="115" t="str">
        <f>[1]COA_GLOBAL!D107</f>
        <v>Software - Government Grants</v>
      </c>
      <c r="E156" s="117" t="str">
        <f>[1]COA_GLOBAL!E107</f>
        <v>软件(政府补助)</v>
      </c>
      <c r="F156" s="118">
        <v>0</v>
      </c>
      <c r="G156" s="119">
        <v>0</v>
      </c>
      <c r="H156" s="119">
        <v>0</v>
      </c>
      <c r="I156" s="97"/>
      <c r="J156" s="97"/>
      <c r="K156" s="97"/>
    </row>
    <row r="157" spans="2:11" ht="13.5" customHeight="1" outlineLevel="1">
      <c r="B157" s="114" t="str">
        <f>[1]COA_GLOBAL!B108</f>
        <v>BS134-040</v>
      </c>
      <c r="C157" s="114" t="str">
        <f>[1]COA_GLOBAL!C108</f>
        <v>사용수익기부자산</v>
      </c>
      <c r="D157" s="115" t="str">
        <f>[1]COA_GLOBAL!D108</f>
        <v>Contribution Property of Use Earnings</v>
      </c>
      <c r="E157" s="117" t="str">
        <f>[1]COA_GLOBAL!E108</f>
        <v>使用收益寄附資産</v>
      </c>
      <c r="F157" s="118">
        <v>0</v>
      </c>
      <c r="G157" s="119">
        <v>0</v>
      </c>
      <c r="H157" s="119">
        <v>0</v>
      </c>
      <c r="I157" s="97"/>
      <c r="J157" s="97"/>
      <c r="K157" s="97"/>
    </row>
    <row r="158" spans="2:11" ht="13.5" customHeight="1" outlineLevel="1">
      <c r="B158" s="114" t="str">
        <f>[1]COA_GLOBAL!B109</f>
        <v>BS134-050</v>
      </c>
      <c r="C158" s="114" t="str">
        <f>[1]COA_GLOBAL!C109</f>
        <v>영상권</v>
      </c>
      <c r="D158" s="115" t="str">
        <f>[1]COA_GLOBAL!D109</f>
        <v>Film Rights</v>
      </c>
      <c r="E158" s="117" t="str">
        <f>[1]COA_GLOBAL!E109</f>
        <v>影像权</v>
      </c>
      <c r="F158" s="118">
        <v>0</v>
      </c>
      <c r="G158" s="119">
        <v>0</v>
      </c>
      <c r="H158" s="119">
        <v>0</v>
      </c>
      <c r="I158" s="97"/>
      <c r="J158" s="97"/>
      <c r="K158" s="97"/>
    </row>
    <row r="159" spans="2:11" ht="13.5" customHeight="1" outlineLevel="1">
      <c r="B159" s="114" t="str">
        <f>[1]COA_GLOBAL!B110</f>
        <v>BS134-060</v>
      </c>
      <c r="C159" s="114" t="str">
        <f>[1]COA_GLOBAL!C110</f>
        <v>개발비</v>
      </c>
      <c r="D159" s="115" t="str">
        <f>[1]COA_GLOBAL!D110</f>
        <v>Development Costs</v>
      </c>
      <c r="E159" s="117" t="str">
        <f>[1]COA_GLOBAL!E110</f>
        <v>开发费</v>
      </c>
      <c r="F159" s="118">
        <v>0</v>
      </c>
      <c r="G159" s="119">
        <v>0</v>
      </c>
      <c r="H159" s="119">
        <v>0</v>
      </c>
      <c r="I159" s="97"/>
      <c r="J159" s="97"/>
      <c r="K159" s="97"/>
    </row>
    <row r="160" spans="2:11" ht="13.5" customHeight="1" outlineLevel="1">
      <c r="B160" s="114" t="str">
        <f>[1]COA_GLOBAL!B111</f>
        <v>BS134-070</v>
      </c>
      <c r="C160" s="114" t="str">
        <f>[1]COA_GLOBAL!C111</f>
        <v>개발비-정부보조금</v>
      </c>
      <c r="D160" s="115" t="str">
        <f>[1]COA_GLOBAL!D111</f>
        <v>Development Costs - Government Grants</v>
      </c>
      <c r="E160" s="117" t="str">
        <f>[1]COA_GLOBAL!E111</f>
        <v>政府支援资金(政府补助)</v>
      </c>
      <c r="F160" s="118">
        <v>0</v>
      </c>
      <c r="G160" s="119">
        <v>0</v>
      </c>
      <c r="H160" s="119">
        <v>0</v>
      </c>
      <c r="I160" s="97"/>
      <c r="J160" s="97"/>
      <c r="K160" s="97"/>
    </row>
    <row r="161" spans="2:11" ht="13.5" customHeight="1" outlineLevel="1">
      <c r="B161" s="114" t="str">
        <f>[1]COA_GLOBAL!B112</f>
        <v>BS134-080</v>
      </c>
      <c r="C161" s="114" t="str">
        <f>[1]COA_GLOBAL!C112</f>
        <v>기타의무형자산</v>
      </c>
      <c r="D161" s="115" t="str">
        <f>[1]COA_GLOBAL!D112</f>
        <v>Other Intangible Assets</v>
      </c>
      <c r="E161" s="117" t="str">
        <f>[1]COA_GLOBAL!E112</f>
        <v>其他无形资产</v>
      </c>
      <c r="F161" s="118">
        <v>748.91</v>
      </c>
      <c r="G161" s="119">
        <v>15597.41</v>
      </c>
      <c r="H161" s="119">
        <v>26814.55</v>
      </c>
      <c r="I161" s="97"/>
      <c r="J161" s="97"/>
      <c r="K161" s="97"/>
    </row>
    <row r="162" spans="2:11" ht="13.5" customHeight="1" outlineLevel="1">
      <c r="B162" s="114" t="str">
        <f>[1]COA_GLOBAL!B113</f>
        <v>BS134-090</v>
      </c>
      <c r="C162" s="114" t="str">
        <f>[1]COA_GLOBAL!C113</f>
        <v>영업권</v>
      </c>
      <c r="D162" s="115" t="str">
        <f>[1]COA_GLOBAL!D113</f>
        <v>Goodwill</v>
      </c>
      <c r="E162" s="117" t="str">
        <f>[1]COA_GLOBAL!E113</f>
        <v>商誉</v>
      </c>
      <c r="F162" s="118">
        <v>0</v>
      </c>
      <c r="G162" s="119">
        <v>0</v>
      </c>
      <c r="H162" s="119">
        <v>0</v>
      </c>
      <c r="I162" s="97"/>
      <c r="J162" s="97"/>
      <c r="K162" s="97"/>
    </row>
    <row r="163" spans="2:11" ht="13.5" customHeight="1" outlineLevel="1">
      <c r="B163" s="114" t="str">
        <f>[1]COA_GLOBAL!B114</f>
        <v>BS134-100</v>
      </c>
      <c r="C163" s="114" t="str">
        <f>[1]COA_GLOBAL!C114</f>
        <v>영업권-감가상각누계액</v>
      </c>
      <c r="D163" s="115" t="str">
        <f>[1]COA_GLOBAL!D114</f>
        <v>Accumulated Depreciation - Goodwill</v>
      </c>
      <c r="E163" s="117" t="str">
        <f>[1]COA_GLOBAL!E114</f>
        <v>商誉_累计折旧摊销额</v>
      </c>
      <c r="F163" s="118">
        <v>0</v>
      </c>
      <c r="G163" s="119">
        <v>0</v>
      </c>
      <c r="H163" s="119">
        <v>0</v>
      </c>
      <c r="I163" s="97"/>
      <c r="J163" s="97"/>
      <c r="K163" s="97"/>
    </row>
    <row r="164" spans="2:11" ht="13.5" customHeight="1" outlineLevel="1">
      <c r="B164" s="114" t="str">
        <f>[1]COA_GLOBAL!B115</f>
        <v>BS134-110</v>
      </c>
      <c r="C164" s="114" t="str">
        <f>[1]COA_GLOBAL!C115</f>
        <v>개발중인무형자산</v>
      </c>
      <c r="D164" s="115" t="str">
        <f>[1]COA_GLOBAL!D115</f>
        <v>Construction in Process - Intangible Assets</v>
      </c>
      <c r="E164" s="116" t="str">
        <f>[1]COA_GLOBAL!E115</f>
        <v>在开发无形资产</v>
      </c>
      <c r="F164" s="118">
        <v>0</v>
      </c>
      <c r="G164" s="119">
        <v>0</v>
      </c>
      <c r="H164" s="119">
        <v>0</v>
      </c>
      <c r="I164" s="97"/>
      <c r="J164" s="97"/>
      <c r="K164" s="97"/>
    </row>
    <row r="165" spans="2:11" ht="13.5" customHeight="1" outlineLevel="1">
      <c r="B165" s="102" t="str">
        <f>[1]COA_GLOBAL!B116</f>
        <v>BS135</v>
      </c>
      <c r="C165" s="102" t="str">
        <f>[1]COA_GLOBAL!C116</f>
        <v>(5)기타비유동자산</v>
      </c>
      <c r="D165" s="120" t="str">
        <f>[1]COA_GLOBAL!D116</f>
        <v>(5)Other Non-Current Assets</v>
      </c>
      <c r="E165" s="121" t="str">
        <f>[1]COA_GLOBAL!E116</f>
        <v>(5)其他非流动资产</v>
      </c>
      <c r="F165" s="122">
        <f>SUM(F166:F175)</f>
        <v>6453509.6975866295</v>
      </c>
      <c r="G165" s="122">
        <f>SUM(G166:G175)</f>
        <v>17707395.248416577</v>
      </c>
      <c r="H165" s="122">
        <f>SUM(H166:H175)</f>
        <v>26727729.118416578</v>
      </c>
      <c r="I165" s="97"/>
      <c r="J165" s="97"/>
      <c r="K165" s="97"/>
    </row>
    <row r="166" spans="2:11" ht="13.5" customHeight="1" outlineLevel="1">
      <c r="B166" s="114" t="str">
        <f>[1]COA_GLOBAL!B117</f>
        <v>BS135-010</v>
      </c>
      <c r="C166" s="114" t="str">
        <f>[1]COA_GLOBAL!C117</f>
        <v>임차보증금</v>
      </c>
      <c r="D166" s="115" t="str">
        <f>[1]COA_GLOBAL!D117</f>
        <v>Leasehold Deposits</v>
      </c>
      <c r="E166" s="117" t="str">
        <f>[1]COA_GLOBAL!E117</f>
        <v>租赁保证金</v>
      </c>
      <c r="F166" s="118">
        <v>1382424.07</v>
      </c>
      <c r="G166" s="119">
        <v>10285931.76</v>
      </c>
      <c r="H166" s="119">
        <v>19497090.710000001</v>
      </c>
      <c r="I166" s="97"/>
      <c r="J166" s="97"/>
      <c r="K166" s="97"/>
    </row>
    <row r="167" spans="2:11" ht="13.5" customHeight="1" outlineLevel="1">
      <c r="B167" s="114" t="str">
        <f>[1]COA_GLOBAL!B118</f>
        <v>BS135-020</v>
      </c>
      <c r="C167" s="114" t="str">
        <f>[1]COA_GLOBAL!C118</f>
        <v>현재가치할인차금-임차보증금</v>
      </c>
      <c r="D167" s="115" t="str">
        <f>[1]COA_GLOBAL!D118</f>
        <v>Leasehold Deposits - Present Value Discounts</v>
      </c>
      <c r="E167" s="116" t="str">
        <f>[1]COA_GLOBAL!E118</f>
        <v>折现差额-租赁保证金</v>
      </c>
      <c r="F167" s="118">
        <v>-6439.25</v>
      </c>
      <c r="G167" s="119">
        <v>0</v>
      </c>
      <c r="H167" s="119">
        <v>1732.23</v>
      </c>
      <c r="I167" s="97"/>
      <c r="J167" s="97"/>
      <c r="K167" s="97"/>
    </row>
    <row r="168" spans="2:11" ht="13.5" customHeight="1" outlineLevel="1">
      <c r="B168" s="114" t="str">
        <f>[1]COA_GLOBAL!B119</f>
        <v>BS135-030</v>
      </c>
      <c r="C168" s="114" t="str">
        <f>[1]COA_GLOBAL!C119</f>
        <v>기타보증금</v>
      </c>
      <c r="D168" s="115" t="str">
        <f>[1]COA_GLOBAL!D119</f>
        <v>Other Deposits</v>
      </c>
      <c r="E168" s="117" t="str">
        <f>[1]COA_GLOBAL!E119</f>
        <v>其他保证金</v>
      </c>
      <c r="F168" s="118">
        <v>33536.81</v>
      </c>
      <c r="G168" s="119">
        <v>28152.210000000003</v>
      </c>
      <c r="H168" s="119">
        <v>29619.63</v>
      </c>
      <c r="I168" s="97"/>
      <c r="J168" s="97"/>
      <c r="K168" s="97"/>
    </row>
    <row r="169" spans="2:11" ht="13.5" customHeight="1" outlineLevel="1">
      <c r="B169" s="114" t="str">
        <f>[1]COA_GLOBAL!B120</f>
        <v>BS135-040</v>
      </c>
      <c r="C169" s="114" t="str">
        <f>[1]COA_GLOBAL!C120</f>
        <v>현재가치할인차금-기타보증금</v>
      </c>
      <c r="D169" s="115" t="str">
        <f>[1]COA_GLOBAL!D120</f>
        <v>Other Deposits - Present Value Discounts</v>
      </c>
      <c r="E169" s="117" t="str">
        <f>[1]COA_GLOBAL!E120</f>
        <v>折现差额-其他保证金</v>
      </c>
      <c r="F169" s="118">
        <v>-936.13</v>
      </c>
      <c r="G169" s="119">
        <v>0</v>
      </c>
      <c r="H169" s="119">
        <v>314.12</v>
      </c>
      <c r="I169" s="97"/>
      <c r="J169" s="97"/>
      <c r="K169" s="97"/>
    </row>
    <row r="170" spans="2:11" ht="13.5" customHeight="1" outlineLevel="1">
      <c r="B170" s="114" t="str">
        <f>[1]COA_GLOBAL!B121</f>
        <v>BS135-050</v>
      </c>
      <c r="C170" s="114" t="str">
        <f>[1]COA_GLOBAL!C121</f>
        <v>장기선급비용</v>
      </c>
      <c r="D170" s="115" t="str">
        <f>[1]COA_GLOBAL!D121</f>
        <v>Long-Term Prepaid Expenses</v>
      </c>
      <c r="E170" s="117" t="str">
        <f>[1]COA_GLOBAL!E121</f>
        <v>长期待摊费用</v>
      </c>
      <c r="F170" s="118">
        <v>24153.32</v>
      </c>
      <c r="G170" s="119">
        <v>526428.6</v>
      </c>
      <c r="H170" s="119">
        <v>509121.46</v>
      </c>
      <c r="I170" s="97"/>
      <c r="J170" s="97"/>
      <c r="K170" s="97"/>
    </row>
    <row r="171" spans="2:11" ht="13.5" customHeight="1" outlineLevel="1">
      <c r="B171" s="114" t="str">
        <f>[1]COA_GLOBAL!B122</f>
        <v>BS135-060</v>
      </c>
      <c r="C171" s="114" t="str">
        <f>[1]COA_GLOBAL!C122</f>
        <v>장기리스채권</v>
      </c>
      <c r="D171" s="115" t="str">
        <f>[1]COA_GLOBAL!D122</f>
        <v>Long-Term Lease Receivables</v>
      </c>
      <c r="E171" s="116" t="str">
        <f>[1]COA_GLOBAL!E122</f>
        <v>长期租赁应收</v>
      </c>
      <c r="F171" s="118">
        <v>0</v>
      </c>
      <c r="G171" s="119">
        <v>0</v>
      </c>
      <c r="H171" s="119">
        <v>0</v>
      </c>
      <c r="I171" s="97"/>
      <c r="J171" s="97"/>
      <c r="K171" s="97"/>
    </row>
    <row r="172" spans="2:11" ht="13.5" customHeight="1" outlineLevel="1">
      <c r="B172" s="114" t="str">
        <f>[1]COA_GLOBAL!B123</f>
        <v>BS135-061</v>
      </c>
      <c r="C172" s="114" t="str">
        <f>[1]COA_GLOBAL!C123</f>
        <v>장기리스채권 (I/C)</v>
      </c>
      <c r="D172" s="115" t="str">
        <f>[1]COA_GLOBAL!D123</f>
        <v>Long-Term Lease Receivables (I/C)</v>
      </c>
      <c r="E172" s="117" t="str">
        <f>[1]COA_GLOBAL!E123</f>
        <v>长期租赁应收 (I/C)</v>
      </c>
      <c r="F172" s="118">
        <v>0</v>
      </c>
      <c r="G172" s="119">
        <v>0</v>
      </c>
      <c r="H172" s="119">
        <v>0</v>
      </c>
      <c r="I172" s="97"/>
      <c r="J172" s="97"/>
      <c r="K172" s="97"/>
    </row>
    <row r="173" spans="2:11" ht="13.5" customHeight="1" outlineLevel="1">
      <c r="B173" s="114" t="str">
        <f>[1]COA_GLOBAL!B124</f>
        <v>BS135-070</v>
      </c>
      <c r="C173" s="114" t="str">
        <f>[1]COA_GLOBAL!C124</f>
        <v>현재가치할인차금-장기리스채권</v>
      </c>
      <c r="D173" s="115" t="str">
        <f>[1]COA_GLOBAL!D124</f>
        <v>Long-Term Lease Receivables - Present Value Discounts</v>
      </c>
      <c r="E173" s="117" t="str">
        <f>[1]COA_GLOBAL!E124</f>
        <v>折现差额-长期租赁应收</v>
      </c>
      <c r="F173" s="118">
        <v>0</v>
      </c>
      <c r="G173" s="119">
        <v>0</v>
      </c>
      <c r="H173" s="119">
        <v>0</v>
      </c>
      <c r="I173" s="97"/>
      <c r="J173" s="97"/>
      <c r="K173" s="97"/>
    </row>
    <row r="174" spans="2:11" ht="13.5" customHeight="1" outlineLevel="1">
      <c r="B174" s="58" t="str">
        <f>[1]COA_GLOBAL!B125</f>
        <v>BS135-071</v>
      </c>
      <c r="C174" s="58" t="str">
        <f>[1]COA_GLOBAL!C125</f>
        <v>현재가치할인차금-장기리스채권 (I/C)</v>
      </c>
      <c r="D174" s="59" t="str">
        <f>[1]COA_GLOBAL!D125</f>
        <v>Long-Term Lease Receivables - Present Value Discounts (I/C)</v>
      </c>
      <c r="E174" s="60" t="str">
        <f>[1]COA_GLOBAL!E125</f>
        <v>折现差额-长期租赁应收 (I/C)</v>
      </c>
      <c r="F174" s="118">
        <v>0</v>
      </c>
      <c r="G174" s="119">
        <v>0</v>
      </c>
      <c r="H174" s="119">
        <v>0</v>
      </c>
      <c r="I174" s="97"/>
      <c r="J174" s="97"/>
      <c r="K174" s="97"/>
    </row>
    <row r="175" spans="2:11" ht="13.5" customHeight="1" outlineLevel="1">
      <c r="B175" s="58" t="str">
        <f>[1]COA_GLOBAL!B126</f>
        <v>BS135-080</v>
      </c>
      <c r="C175" s="58" t="str">
        <f>[1]COA_GLOBAL!C126</f>
        <v>이연법인세자산</v>
      </c>
      <c r="D175" s="59" t="str">
        <f>[1]COA_GLOBAL!D126</f>
        <v>Deferred Tax Assets</v>
      </c>
      <c r="E175" s="60" t="str">
        <f>[1]COA_GLOBAL!E126</f>
        <v>递延所得税资产</v>
      </c>
      <c r="F175" s="118">
        <v>5020770.8775866292</v>
      </c>
      <c r="G175" s="119">
        <v>6866882.6784165762</v>
      </c>
      <c r="H175" s="119">
        <v>6689850.9684165753</v>
      </c>
      <c r="I175" s="97"/>
      <c r="J175" s="97"/>
      <c r="K175" s="97"/>
    </row>
    <row r="176" spans="2:11" ht="13.5" customHeight="1" outlineLevel="1">
      <c r="B176" s="93" t="str">
        <f>[1]COA_GLOBAL!B127</f>
        <v>BS200</v>
      </c>
      <c r="C176" s="93" t="str">
        <f>[1]COA_GLOBAL!C127</f>
        <v>부채</v>
      </c>
      <c r="D176" s="94" t="str">
        <f>[1]COA_GLOBAL!D127</f>
        <v>Liabilities</v>
      </c>
      <c r="E176" s="95" t="str">
        <f>[1]COA_GLOBAL!E127</f>
        <v>负债</v>
      </c>
      <c r="F176" s="96">
        <f>SUM(F177,F224)</f>
        <v>28038296.363070529</v>
      </c>
      <c r="G176" s="96">
        <f>SUM(G177,G224)</f>
        <v>121612101.70999999</v>
      </c>
      <c r="H176" s="96">
        <f>SUM(H177,H224)</f>
        <v>174569670.59999999</v>
      </c>
      <c r="I176" s="97"/>
      <c r="J176" s="97"/>
      <c r="K176" s="97"/>
    </row>
    <row r="177" spans="2:11" ht="13.5" customHeight="1" outlineLevel="1">
      <c r="B177" s="98" t="str">
        <f>[1]COA_GLOBAL!B128</f>
        <v>BS210</v>
      </c>
      <c r="C177" s="98" t="str">
        <f>[1]COA_GLOBAL!C128</f>
        <v>Ⅰ.유동부채</v>
      </c>
      <c r="D177" s="99" t="str">
        <f>[1]COA_GLOBAL!D128</f>
        <v>Ⅰ.Current Liabilities</v>
      </c>
      <c r="E177" s="100" t="str">
        <f>[1]COA_GLOBAL!E128</f>
        <v>Ⅰ.流动负债</v>
      </c>
      <c r="F177" s="101">
        <f>SUM(F178:F223)</f>
        <v>20801633.076974507</v>
      </c>
      <c r="G177" s="101">
        <f>SUM(G178:G223)</f>
        <v>29122212.289999992</v>
      </c>
      <c r="H177" s="101">
        <f>SUM(H178:H223)</f>
        <v>45819358.859999992</v>
      </c>
      <c r="I177" s="97"/>
      <c r="J177" s="97"/>
      <c r="K177" s="97"/>
    </row>
    <row r="178" spans="2:11" ht="13.5" customHeight="1" outlineLevel="1">
      <c r="B178" s="58" t="str">
        <f>[1]COA_GLOBAL!B129</f>
        <v>BS210-010</v>
      </c>
      <c r="C178" s="58" t="str">
        <f>[1]COA_GLOBAL!C129</f>
        <v>매입채무</v>
      </c>
      <c r="D178" s="59" t="str">
        <f>[1]COA_GLOBAL!D129</f>
        <v>Accounts Payables - Trade</v>
      </c>
      <c r="E178" s="60" t="str">
        <f>[1]COA_GLOBAL!E129</f>
        <v>应付账款</v>
      </c>
      <c r="F178" s="118">
        <v>1592284.47</v>
      </c>
      <c r="G178" s="119">
        <v>387224.1100000001</v>
      </c>
      <c r="H178" s="119">
        <v>8084805.8200000003</v>
      </c>
      <c r="I178" s="97"/>
      <c r="J178" s="97"/>
      <c r="K178" s="97"/>
    </row>
    <row r="179" spans="2:11" ht="13.5" customHeight="1" outlineLevel="1">
      <c r="B179" s="58" t="str">
        <f>[1]COA_GLOBAL!B130</f>
        <v>BS210-011</v>
      </c>
      <c r="C179" s="58" t="str">
        <f>[1]COA_GLOBAL!C130</f>
        <v>매입채무 (I/C)</v>
      </c>
      <c r="D179" s="59" t="str">
        <f>[1]COA_GLOBAL!D130</f>
        <v>Accounts Payables - Trade (I/C)</v>
      </c>
      <c r="E179" s="60" t="str">
        <f>[1]COA_GLOBAL!E130</f>
        <v>应付账款 (I/C)</v>
      </c>
      <c r="F179" s="118">
        <v>-403923.69</v>
      </c>
      <c r="G179" s="119">
        <v>0</v>
      </c>
      <c r="H179" s="119">
        <v>0</v>
      </c>
      <c r="I179" s="97"/>
      <c r="J179" s="97"/>
      <c r="K179" s="97"/>
    </row>
    <row r="180" spans="2:11" ht="13.5" customHeight="1" outlineLevel="1">
      <c r="B180" s="58" t="str">
        <f>[1]COA_GLOBAL!B131</f>
        <v>BS210-020</v>
      </c>
      <c r="C180" s="58" t="str">
        <f>[1]COA_GLOBAL!C131</f>
        <v>미지급금</v>
      </c>
      <c r="D180" s="59" t="str">
        <f>[1]COA_GLOBAL!D131</f>
        <v>Other Payables</v>
      </c>
      <c r="E180" s="60" t="str">
        <f>[1]COA_GLOBAL!E131</f>
        <v>其他应付款</v>
      </c>
      <c r="F180" s="118">
        <v>3033035.68</v>
      </c>
      <c r="G180" s="119">
        <v>5430203.0499999989</v>
      </c>
      <c r="H180" s="119">
        <v>219702.7899999998</v>
      </c>
      <c r="I180" s="97"/>
      <c r="J180" s="97"/>
      <c r="K180" s="97"/>
    </row>
    <row r="181" spans="2:11" ht="13.5" customHeight="1" outlineLevel="1">
      <c r="B181" s="58" t="str">
        <f>[1]COA_GLOBAL!B132</f>
        <v>BS210-021</v>
      </c>
      <c r="C181" s="58" t="str">
        <f>[1]COA_GLOBAL!C132</f>
        <v>미지급금 (I/C)</v>
      </c>
      <c r="D181" s="59" t="str">
        <f>[1]COA_GLOBAL!D132</f>
        <v>Other Payables  (I/C)</v>
      </c>
      <c r="E181" s="60" t="str">
        <f>[1]COA_GLOBAL!E132</f>
        <v>其他应付款 (I/C)</v>
      </c>
      <c r="F181" s="118">
        <v>0</v>
      </c>
      <c r="G181" s="119">
        <v>0</v>
      </c>
      <c r="H181" s="119">
        <v>0</v>
      </c>
      <c r="I181" s="97"/>
      <c r="J181" s="97"/>
      <c r="K181" s="97"/>
    </row>
    <row r="182" spans="2:11" ht="13.5" customHeight="1" outlineLevel="1">
      <c r="B182" s="58" t="str">
        <f>[1]COA_GLOBAL!B133</f>
        <v>BS210-030</v>
      </c>
      <c r="C182" s="58" t="str">
        <f>[1]COA_GLOBAL!C133</f>
        <v>현재가치할인차금-미지급금</v>
      </c>
      <c r="D182" s="59" t="str">
        <f>[1]COA_GLOBAL!D133</f>
        <v>Other Payables - Present Value Discounts</v>
      </c>
      <c r="E182" s="60" t="str">
        <f>[1]COA_GLOBAL!E133</f>
        <v>折现差额-其他应付款</v>
      </c>
      <c r="F182" s="118">
        <v>-26122.77</v>
      </c>
      <c r="G182" s="119">
        <v>-33260</v>
      </c>
      <c r="H182" s="119">
        <v>-43227.76</v>
      </c>
      <c r="I182" s="97"/>
      <c r="J182" s="97"/>
      <c r="K182" s="97"/>
    </row>
    <row r="183" spans="2:11" ht="13.5" customHeight="1" outlineLevel="1">
      <c r="B183" s="58" t="str">
        <f>[1]COA_GLOBAL!B134</f>
        <v>BS210-040</v>
      </c>
      <c r="C183" s="58" t="str">
        <f>[1]COA_GLOBAL!C134</f>
        <v>미지급비용</v>
      </c>
      <c r="D183" s="59" t="str">
        <f>[1]COA_GLOBAL!D134</f>
        <v>Accrued Expenses</v>
      </c>
      <c r="E183" s="60" t="str">
        <f>[1]COA_GLOBAL!E134</f>
        <v>预提费用</v>
      </c>
      <c r="F183" s="118">
        <v>2774276.69</v>
      </c>
      <c r="G183" s="119">
        <v>4776115.8699999992</v>
      </c>
      <c r="H183" s="119">
        <v>3867097.5200000005</v>
      </c>
      <c r="I183" s="97"/>
      <c r="J183" s="97"/>
      <c r="K183" s="97"/>
    </row>
    <row r="184" spans="2:11" ht="13.5" customHeight="1" outlineLevel="1">
      <c r="B184" s="58" t="str">
        <f>[1]COA_GLOBAL!B135</f>
        <v>BS210-041</v>
      </c>
      <c r="C184" s="58" t="str">
        <f>[1]COA_GLOBAL!C135</f>
        <v>미지급비용 (I/C)</v>
      </c>
      <c r="D184" s="59" t="str">
        <f>[1]COA_GLOBAL!D135</f>
        <v>Accrued Expenses (I/C)</v>
      </c>
      <c r="E184" s="60" t="str">
        <f>[1]COA_GLOBAL!E135</f>
        <v>预提费用 (I/C)</v>
      </c>
      <c r="F184" s="118">
        <v>0</v>
      </c>
      <c r="G184" s="119">
        <v>0</v>
      </c>
      <c r="H184" s="119">
        <v>0</v>
      </c>
      <c r="I184" s="97"/>
      <c r="J184" s="97"/>
      <c r="K184" s="97"/>
    </row>
    <row r="185" spans="2:11" ht="13.5" customHeight="1" outlineLevel="1">
      <c r="B185" s="58" t="str">
        <f>[1]COA_GLOBAL!B136</f>
        <v>BS210-050</v>
      </c>
      <c r="C185" s="58" t="str">
        <f>[1]COA_GLOBAL!C136</f>
        <v>미지급세금</v>
      </c>
      <c r="D185" s="59" t="str">
        <f>[1]COA_GLOBAL!D136</f>
        <v>Income Tax Payable</v>
      </c>
      <c r="E185" s="60" t="str">
        <f>[1]COA_GLOBAL!E136</f>
        <v>预提费用</v>
      </c>
      <c r="F185" s="118">
        <v>41928.519999999997</v>
      </c>
      <c r="G185" s="119">
        <v>15095.34</v>
      </c>
      <c r="H185" s="119">
        <v>381.23</v>
      </c>
      <c r="I185" s="97"/>
      <c r="J185" s="97"/>
      <c r="K185" s="97"/>
    </row>
    <row r="186" spans="2:11" ht="13.5" customHeight="1" outlineLevel="1">
      <c r="B186" s="58" t="str">
        <f>[1]COA_GLOBAL!B137</f>
        <v>BS210-060</v>
      </c>
      <c r="C186" s="58" t="str">
        <f>[1]COA_GLOBAL!C137</f>
        <v>예수금</v>
      </c>
      <c r="D186" s="59" t="str">
        <f>[1]COA_GLOBAL!D137</f>
        <v>Withholdings</v>
      </c>
      <c r="E186" s="60" t="str">
        <f>[1]COA_GLOBAL!E137</f>
        <v>其他预收款</v>
      </c>
      <c r="F186" s="118">
        <v>97787.45</v>
      </c>
      <c r="G186" s="119">
        <v>218437.61999999997</v>
      </c>
      <c r="H186" s="119">
        <v>198974.27</v>
      </c>
      <c r="I186" s="97"/>
      <c r="J186" s="97"/>
      <c r="K186" s="97"/>
    </row>
    <row r="187" spans="2:11" ht="13.5" customHeight="1" outlineLevel="1">
      <c r="B187" s="58" t="str">
        <f>[1]COA_GLOBAL!B138</f>
        <v>BS210-070</v>
      </c>
      <c r="C187" s="58" t="str">
        <f>[1]COA_GLOBAL!C138</f>
        <v>부가가치세예수금</v>
      </c>
      <c r="D187" s="59" t="str">
        <f>[1]COA_GLOBAL!D138</f>
        <v>VAT Payable</v>
      </c>
      <c r="E187" s="60" t="str">
        <f>[1]COA_GLOBAL!E138</f>
        <v>预收增值税</v>
      </c>
      <c r="F187" s="118">
        <v>796910.03</v>
      </c>
      <c r="G187" s="119">
        <v>105701.25</v>
      </c>
      <c r="H187" s="119">
        <v>955193.33</v>
      </c>
      <c r="I187" s="97"/>
      <c r="J187" s="97"/>
      <c r="K187" s="97"/>
    </row>
    <row r="188" spans="2:11" ht="13.5" customHeight="1" outlineLevel="1">
      <c r="B188" s="58" t="str">
        <f>[1]COA_GLOBAL!B139</f>
        <v>BS210-080</v>
      </c>
      <c r="C188" s="58" t="str">
        <f>[1]COA_GLOBAL!C139</f>
        <v>단기차입금</v>
      </c>
      <c r="D188" s="59" t="str">
        <f>[1]COA_GLOBAL!D139</f>
        <v>Short-Term Borrowings</v>
      </c>
      <c r="E188" s="60" t="str">
        <f>[1]COA_GLOBAL!E139</f>
        <v>短期借款</v>
      </c>
      <c r="F188" s="118">
        <v>6449513.2000000002</v>
      </c>
      <c r="G188" s="119">
        <v>9.9999979138374329E-3</v>
      </c>
      <c r="H188" s="119">
        <v>10257440.279999999</v>
      </c>
      <c r="I188" s="97"/>
      <c r="J188" s="97"/>
      <c r="K188" s="97"/>
    </row>
    <row r="189" spans="2:11" ht="13.5" customHeight="1" outlineLevel="1">
      <c r="B189" s="58" t="str">
        <f>[1]COA_GLOBAL!B140</f>
        <v>BS210-081</v>
      </c>
      <c r="C189" s="58" t="str">
        <f>[1]COA_GLOBAL!C140</f>
        <v>단기차입금 (I/C)</v>
      </c>
      <c r="D189" s="59" t="str">
        <f>[1]COA_GLOBAL!D140</f>
        <v>Short-Term Borrowings (I/C)</v>
      </c>
      <c r="E189" s="60" t="str">
        <f>[1]COA_GLOBAL!E140</f>
        <v>短期借款 (I/C)</v>
      </c>
      <c r="F189" s="118">
        <v>0</v>
      </c>
      <c r="G189" s="119">
        <v>0</v>
      </c>
      <c r="H189" s="119">
        <v>0</v>
      </c>
      <c r="I189" s="97"/>
      <c r="J189" s="97"/>
      <c r="K189" s="97"/>
    </row>
    <row r="190" spans="2:11" ht="13.5" customHeight="1" outlineLevel="1">
      <c r="B190" s="58" t="str">
        <f>[1]COA_GLOBAL!B141</f>
        <v>BS210-090</v>
      </c>
      <c r="C190" s="58" t="str">
        <f>[1]COA_GLOBAL!C141</f>
        <v>유동성장기차입금</v>
      </c>
      <c r="D190" s="59" t="str">
        <f>[1]COA_GLOBAL!D141</f>
        <v>Long-Term Borrowings - Current</v>
      </c>
      <c r="E190" s="60" t="str">
        <f>[1]COA_GLOBAL!E141</f>
        <v>流动性长期借款</v>
      </c>
      <c r="F190" s="118">
        <v>662826.48</v>
      </c>
      <c r="G190" s="119">
        <v>0</v>
      </c>
      <c r="H190" s="119">
        <v>0</v>
      </c>
      <c r="I190" s="97"/>
      <c r="J190" s="97"/>
      <c r="K190" s="97"/>
    </row>
    <row r="191" spans="2:11" ht="13.5" customHeight="1" outlineLevel="1">
      <c r="B191" s="58" t="str">
        <f>[1]COA_GLOBAL!B142</f>
        <v>BS210-100</v>
      </c>
      <c r="C191" s="58" t="str">
        <f>[1]COA_GLOBAL!C142</f>
        <v>현재가치할인차금-유동성장기차입금</v>
      </c>
      <c r="D191" s="59" t="str">
        <f>[1]COA_GLOBAL!D142</f>
        <v>Long-Term Borrowings - Current - Present Value Discounts</v>
      </c>
      <c r="E191" s="60" t="str">
        <f>[1]COA_GLOBAL!E142</f>
        <v>折现差额-流动性长期借款</v>
      </c>
      <c r="F191" s="118">
        <v>-9575.6200000000008</v>
      </c>
      <c r="G191" s="119">
        <v>0</v>
      </c>
      <c r="H191" s="119">
        <v>0</v>
      </c>
      <c r="I191" s="97"/>
      <c r="J191" s="97"/>
      <c r="K191" s="97"/>
    </row>
    <row r="192" spans="2:11" ht="13.5" customHeight="1" outlineLevel="1">
      <c r="B192" s="58" t="str">
        <f>[1]COA_GLOBAL!B143</f>
        <v>BS210-110</v>
      </c>
      <c r="C192" s="58" t="str">
        <f>[1]COA_GLOBAL!C143</f>
        <v>선수수익</v>
      </c>
      <c r="D192" s="59" t="str">
        <f>[1]COA_GLOBAL!D143</f>
        <v>Deferred Revenue</v>
      </c>
      <c r="E192" s="60" t="str">
        <f>[1]COA_GLOBAL!E143</f>
        <v>预收收益</v>
      </c>
      <c r="F192" s="118">
        <v>19370.3</v>
      </c>
      <c r="G192" s="119">
        <v>2055603.8399999999</v>
      </c>
      <c r="H192" s="119">
        <v>1788388.81</v>
      </c>
      <c r="I192" s="97"/>
      <c r="J192" s="97"/>
      <c r="K192" s="97"/>
    </row>
    <row r="193" spans="2:11" ht="13.5" customHeight="1" outlineLevel="1">
      <c r="B193" s="58" t="str">
        <f>[1]COA_GLOBAL!B144</f>
        <v>BS210-120</v>
      </c>
      <c r="C193" s="58" t="str">
        <f>[1]COA_GLOBAL!C144</f>
        <v>선수금</v>
      </c>
      <c r="D193" s="59" t="str">
        <f>[1]COA_GLOBAL!D144</f>
        <v>Advances Received</v>
      </c>
      <c r="E193" s="60" t="str">
        <f>[1]COA_GLOBAL!E144</f>
        <v>预收账款</v>
      </c>
      <c r="F193" s="118">
        <v>229761.58</v>
      </c>
      <c r="G193" s="119">
        <v>10125.630000000001</v>
      </c>
      <c r="H193" s="119">
        <v>395502.43</v>
      </c>
      <c r="I193" s="97"/>
      <c r="J193" s="97"/>
      <c r="K193" s="97"/>
    </row>
    <row r="194" spans="2:11" ht="13.5" customHeight="1" outlineLevel="1">
      <c r="B194" s="58" t="str">
        <f>[1]COA_GLOBAL!B145</f>
        <v>BS210-121</v>
      </c>
      <c r="C194" s="58" t="str">
        <f>[1]COA_GLOBAL!C145</f>
        <v>선수금 (I/C)</v>
      </c>
      <c r="D194" s="59" t="str">
        <f>[1]COA_GLOBAL!D145</f>
        <v>Advances Received (I/C)</v>
      </c>
      <c r="E194" s="60" t="str">
        <f>[1]COA_GLOBAL!E145</f>
        <v>预收账款 (I/C)</v>
      </c>
      <c r="F194" s="118">
        <v>0</v>
      </c>
      <c r="G194" s="119">
        <v>0</v>
      </c>
      <c r="H194" s="119">
        <v>0</v>
      </c>
      <c r="I194" s="97"/>
      <c r="J194" s="97"/>
      <c r="K194" s="97"/>
    </row>
    <row r="195" spans="2:11" ht="13.5" customHeight="1" outlineLevel="1">
      <c r="B195" s="58" t="str">
        <f>[1]COA_GLOBAL!B146</f>
        <v>BS210-130</v>
      </c>
      <c r="C195" s="58" t="str">
        <f>[1]COA_GLOBAL!C146</f>
        <v>초과청구수익</v>
      </c>
      <c r="D195" s="59" t="str">
        <f>[1]COA_GLOBAL!D146</f>
        <v>Billings in Excess of Costs</v>
      </c>
      <c r="E195" s="60" t="str">
        <f>[1]COA_GLOBAL!E146</f>
        <v>服务预收账款</v>
      </c>
      <c r="F195" s="111">
        <v>3524856.14</v>
      </c>
      <c r="G195" s="112">
        <v>2768668.6999999997</v>
      </c>
      <c r="H195" s="112">
        <v>94639.5</v>
      </c>
      <c r="I195" s="97"/>
      <c r="J195" s="97"/>
      <c r="K195" s="97"/>
    </row>
    <row r="196" spans="2:11" ht="13.5" customHeight="1" outlineLevel="1">
      <c r="B196" s="58" t="str">
        <f>[1]COA_GLOBAL!B147</f>
        <v>BS210-131</v>
      </c>
      <c r="C196" s="58" t="str">
        <f>[1]COA_GLOBAL!C147</f>
        <v>초과청구수익 (I/C)</v>
      </c>
      <c r="D196" s="59" t="str">
        <f>[1]COA_GLOBAL!D147</f>
        <v>Billings in Excess of Costs (I/C)</v>
      </c>
      <c r="E196" s="60" t="str">
        <f>[1]COA_GLOBAL!E147</f>
        <v>服务预收账款 (I/C)</v>
      </c>
      <c r="F196" s="111">
        <v>0</v>
      </c>
      <c r="G196" s="112">
        <v>0</v>
      </c>
      <c r="H196" s="112">
        <v>0</v>
      </c>
      <c r="I196" s="97"/>
      <c r="J196" s="97"/>
      <c r="K196" s="97"/>
    </row>
    <row r="197" spans="2:11" ht="13.5" customHeight="1" outlineLevel="1">
      <c r="B197" s="58" t="str">
        <f>[1]COA_GLOBAL!B148</f>
        <v>BS210-140</v>
      </c>
      <c r="C197" s="58" t="str">
        <f>[1]COA_GLOBAL!C148</f>
        <v>임대보증금_유동</v>
      </c>
      <c r="D197" s="59" t="str">
        <f>[1]COA_GLOBAL!D148</f>
        <v>Leasehold Deposits Received - Current</v>
      </c>
      <c r="E197" s="60" t="str">
        <f>[1]COA_GLOBAL!E148</f>
        <v>租赁保证金-流动</v>
      </c>
      <c r="F197" s="111">
        <v>0</v>
      </c>
      <c r="G197" s="112">
        <v>0</v>
      </c>
      <c r="H197" s="112">
        <v>0</v>
      </c>
      <c r="I197" s="97"/>
      <c r="J197" s="97"/>
      <c r="K197" s="97"/>
    </row>
    <row r="198" spans="2:11" ht="13.5" customHeight="1" outlineLevel="1">
      <c r="B198" s="58" t="str">
        <f>[1]COA_GLOBAL!B149</f>
        <v>BS210-150</v>
      </c>
      <c r="C198" s="58" t="str">
        <f>[1]COA_GLOBAL!C149</f>
        <v>기타보증금_유동</v>
      </c>
      <c r="D198" s="59" t="str">
        <f>[1]COA_GLOBAL!D149</f>
        <v>Other Deposits Received - Current</v>
      </c>
      <c r="E198" s="60" t="str">
        <f>[1]COA_GLOBAL!E149</f>
        <v>其他保证金-流动</v>
      </c>
      <c r="F198" s="111">
        <v>37599.620000000003</v>
      </c>
      <c r="G198" s="112">
        <v>0</v>
      </c>
      <c r="H198" s="112">
        <v>0</v>
      </c>
      <c r="I198" s="97"/>
      <c r="J198" s="97"/>
      <c r="K198" s="97"/>
    </row>
    <row r="199" spans="2:11" ht="13.5" customHeight="1" outlineLevel="1">
      <c r="B199" s="58" t="str">
        <f>[1]COA_GLOBAL!B150</f>
        <v>BS210-160</v>
      </c>
      <c r="C199" s="58" t="str">
        <f>[1]COA_GLOBAL!C150</f>
        <v>파생상품부채</v>
      </c>
      <c r="D199" s="59" t="str">
        <f>[1]COA_GLOBAL!D150</f>
        <v>Derivatives Liabilities</v>
      </c>
      <c r="E199" s="60" t="str">
        <f>[1]COA_GLOBAL!E150</f>
        <v>衍生产品负债</v>
      </c>
      <c r="F199" s="111">
        <v>0</v>
      </c>
      <c r="G199" s="112">
        <v>0</v>
      </c>
      <c r="H199" s="112">
        <v>0</v>
      </c>
      <c r="I199" s="97"/>
      <c r="J199" s="97"/>
      <c r="K199" s="97"/>
    </row>
    <row r="200" spans="2:11" ht="13.5" customHeight="1" outlineLevel="1">
      <c r="B200" s="58" t="str">
        <f>[1]COA_GLOBAL!B151</f>
        <v>BS210-170</v>
      </c>
      <c r="C200" s="58" t="str">
        <f>[1]COA_GLOBAL!C151</f>
        <v>당기법인세부채</v>
      </c>
      <c r="D200" s="59" t="str">
        <f>[1]COA_GLOBAL!D151</f>
        <v>Current Tax Liabilities</v>
      </c>
      <c r="E200" s="60" t="str">
        <f>[1]COA_GLOBAL!E151</f>
        <v>本期所得税负债</v>
      </c>
      <c r="F200" s="111">
        <v>0</v>
      </c>
      <c r="G200" s="112">
        <v>0</v>
      </c>
      <c r="H200" s="112">
        <v>0</v>
      </c>
      <c r="I200" s="97"/>
      <c r="J200" s="97"/>
      <c r="K200" s="97"/>
    </row>
    <row r="201" spans="2:11" ht="13.5" customHeight="1" outlineLevel="1">
      <c r="B201" s="58" t="str">
        <f>[1]COA_GLOBAL!B152</f>
        <v>BS210-180</v>
      </c>
      <c r="C201" s="58" t="str">
        <f>[1]COA_GLOBAL!C152</f>
        <v>유동성전환사채</v>
      </c>
      <c r="D201" s="59" t="str">
        <f>[1]COA_GLOBAL!D152</f>
        <v>Convertible Bond - Current</v>
      </c>
      <c r="E201" s="60" t="str">
        <f>[1]COA_GLOBAL!E152</f>
        <v>可转债</v>
      </c>
      <c r="F201" s="111">
        <v>0</v>
      </c>
      <c r="G201" s="112">
        <v>0</v>
      </c>
      <c r="H201" s="112">
        <v>0</v>
      </c>
      <c r="I201" s="97"/>
      <c r="J201" s="97"/>
      <c r="K201" s="97"/>
    </row>
    <row r="202" spans="2:11" ht="13.5" customHeight="1" outlineLevel="1">
      <c r="B202" s="58" t="str">
        <f>[1]COA_GLOBAL!B153</f>
        <v>BS210-190</v>
      </c>
      <c r="C202" s="58" t="str">
        <f>[1]COA_GLOBAL!C153</f>
        <v>유동성상환할증금</v>
      </c>
      <c r="D202" s="59" t="str">
        <f>[1]COA_GLOBAL!D153</f>
        <v>Redemption Premiums - Current</v>
      </c>
      <c r="E202" s="60" t="str">
        <f>[1]COA_GLOBAL!E153</f>
        <v>偿还溢价(可转债)</v>
      </c>
      <c r="F202" s="111">
        <v>0</v>
      </c>
      <c r="G202" s="112">
        <v>0</v>
      </c>
      <c r="H202" s="112">
        <v>0</v>
      </c>
      <c r="I202" s="97"/>
      <c r="J202" s="97"/>
      <c r="K202" s="97"/>
    </row>
    <row r="203" spans="2:11" ht="13.5" customHeight="1" outlineLevel="1">
      <c r="B203" s="58" t="str">
        <f>[1]COA_GLOBAL!B154</f>
        <v>BS210-200</v>
      </c>
      <c r="C203" s="58" t="str">
        <f>[1]COA_GLOBAL!C154</f>
        <v>유동성전환권조정</v>
      </c>
      <c r="D203" s="59" t="str">
        <f>[1]COA_GLOBAL!D154</f>
        <v>Conversion Rights Adjustment - Current</v>
      </c>
      <c r="E203" s="60" t="str">
        <f>[1]COA_GLOBAL!E154</f>
        <v>转换权调整</v>
      </c>
      <c r="F203" s="111">
        <v>0</v>
      </c>
      <c r="G203" s="112">
        <v>0</v>
      </c>
      <c r="H203" s="112">
        <v>0</v>
      </c>
      <c r="I203" s="97"/>
      <c r="J203" s="97"/>
      <c r="K203" s="97"/>
    </row>
    <row r="204" spans="2:11" ht="13.5" customHeight="1" outlineLevel="1">
      <c r="B204" s="58" t="str">
        <f>[1]COA_GLOBAL!B155</f>
        <v>BS210-210</v>
      </c>
      <c r="C204" s="58" t="str">
        <f>[1]COA_GLOBAL!C155</f>
        <v>운용리스부채</v>
      </c>
      <c r="D204" s="59" t="str">
        <f>[1]COA_GLOBAL!D155</f>
        <v>Operating Lease Liabilities</v>
      </c>
      <c r="E204" s="60" t="str">
        <f>[1]COA_GLOBAL!E155</f>
        <v>经营租赁负债</v>
      </c>
      <c r="F204" s="111">
        <v>1298517.79710391</v>
      </c>
      <c r="G204" s="112">
        <v>6502946.4100000001</v>
      </c>
      <c r="H204" s="112">
        <v>8938387.1600000001</v>
      </c>
      <c r="I204" s="97"/>
      <c r="J204" s="97"/>
      <c r="K204" s="97"/>
    </row>
    <row r="205" spans="2:11" ht="13.5" customHeight="1" outlineLevel="1">
      <c r="B205" s="58" t="str">
        <f>[1]COA_GLOBAL!B156</f>
        <v>BS210-211</v>
      </c>
      <c r="C205" s="58" t="str">
        <f>[1]COA_GLOBAL!C156</f>
        <v>운용리스부채 (I/C)</v>
      </c>
      <c r="D205" s="59" t="str">
        <f>[1]COA_GLOBAL!D156</f>
        <v>Operating Lease Liabilities (I/C)</v>
      </c>
      <c r="E205" s="60" t="str">
        <f>[1]COA_GLOBAL!E156</f>
        <v>经营租赁负债 (I/C)</v>
      </c>
      <c r="F205" s="111">
        <v>0</v>
      </c>
      <c r="G205" s="112">
        <v>0</v>
      </c>
      <c r="H205" s="112">
        <v>0</v>
      </c>
      <c r="I205" s="97"/>
      <c r="J205" s="97"/>
      <c r="K205" s="97"/>
    </row>
    <row r="206" spans="2:11" ht="13.5" customHeight="1" outlineLevel="1">
      <c r="B206" s="58" t="str">
        <f>[1]COA_GLOBAL!B157</f>
        <v>BS210-220</v>
      </c>
      <c r="C206" s="58" t="str">
        <f>[1]COA_GLOBAL!C157</f>
        <v>현재가치할인차금-운용리스부채</v>
      </c>
      <c r="D206" s="59" t="str">
        <f>[1]COA_GLOBAL!D157</f>
        <v>Operating Lease Liabilities - Present Value Discounts</v>
      </c>
      <c r="E206" s="60" t="str">
        <f>[1]COA_GLOBAL!E157</f>
        <v>折现差额-经营租赁负债</v>
      </c>
      <c r="F206" s="111">
        <v>0</v>
      </c>
      <c r="G206" s="112">
        <v>0</v>
      </c>
      <c r="H206" s="112">
        <v>-7785.52</v>
      </c>
      <c r="I206" s="97"/>
      <c r="J206" s="97"/>
      <c r="K206" s="97"/>
    </row>
    <row r="207" spans="2:11" ht="13.5" customHeight="1" outlineLevel="1">
      <c r="B207" s="58" t="str">
        <f>[1]COA_GLOBAL!B158</f>
        <v>BS210-221</v>
      </c>
      <c r="C207" s="58" t="str">
        <f>[1]COA_GLOBAL!C158</f>
        <v>현재가치할인차금-운용리스부채 (I/C)</v>
      </c>
      <c r="D207" s="59" t="str">
        <f>[1]COA_GLOBAL!D158</f>
        <v>Operating Lease Liabilities - Present Value Discounts (I/C)</v>
      </c>
      <c r="E207" s="60" t="str">
        <f>[1]COA_GLOBAL!E158</f>
        <v>折现差额-经营租赁负债 (I/C)</v>
      </c>
      <c r="F207" s="111">
        <v>0</v>
      </c>
      <c r="G207" s="112">
        <v>0</v>
      </c>
      <c r="H207" s="112">
        <v>0</v>
      </c>
      <c r="I207" s="97"/>
      <c r="J207" s="97"/>
      <c r="K207" s="97"/>
    </row>
    <row r="208" spans="2:11" ht="13.5" customHeight="1" outlineLevel="1">
      <c r="B208" s="58" t="str">
        <f>[1]COA_GLOBAL!B159</f>
        <v>BS210-230</v>
      </c>
      <c r="C208" s="58" t="str">
        <f>[1]COA_GLOBAL!C159</f>
        <v>금융리스부채</v>
      </c>
      <c r="D208" s="59" t="str">
        <f>[1]COA_GLOBAL!D159</f>
        <v>Finance Lease Liabilities</v>
      </c>
      <c r="E208" s="60" t="str">
        <f>[1]COA_GLOBAL!E159</f>
        <v>融资租赁负债</v>
      </c>
      <c r="F208" s="111">
        <v>0</v>
      </c>
      <c r="G208" s="112">
        <v>23824.33</v>
      </c>
      <c r="H208" s="112">
        <v>23824.32</v>
      </c>
      <c r="I208" s="97"/>
      <c r="J208" s="97"/>
      <c r="K208" s="97"/>
    </row>
    <row r="209" spans="2:11" ht="13.5" customHeight="1" outlineLevel="1">
      <c r="B209" s="58" t="str">
        <f>[1]COA_GLOBAL!B160</f>
        <v>BS210-231</v>
      </c>
      <c r="C209" s="58" t="str">
        <f>[1]COA_GLOBAL!C160</f>
        <v>금융리스부채 (I/C)</v>
      </c>
      <c r="D209" s="59" t="str">
        <f>[1]COA_GLOBAL!D160</f>
        <v>Finance Lease Liabilities (I/C)</v>
      </c>
      <c r="E209" s="60" t="str">
        <f>[1]COA_GLOBAL!E160</f>
        <v>融资租赁负债 (I/C)</v>
      </c>
      <c r="F209" s="111">
        <v>0</v>
      </c>
      <c r="G209" s="112">
        <v>0</v>
      </c>
      <c r="H209" s="112">
        <v>0</v>
      </c>
      <c r="I209" s="97"/>
      <c r="J209" s="97"/>
      <c r="K209" s="97"/>
    </row>
    <row r="210" spans="2:11" ht="13.5" customHeight="1" outlineLevel="1">
      <c r="B210" s="58" t="str">
        <f>[1]COA_GLOBAL!B161</f>
        <v>BS210-240</v>
      </c>
      <c r="C210" s="58" t="str">
        <f>[1]COA_GLOBAL!C161</f>
        <v>현재가치할인차금-금융리스부채</v>
      </c>
      <c r="D210" s="59" t="str">
        <f>[1]COA_GLOBAL!D161</f>
        <v>Finance Lease Liabilities - Present Value Discounts</v>
      </c>
      <c r="E210" s="60" t="str">
        <f>[1]COA_GLOBAL!E161</f>
        <v>折现差额-融资租赁负债</v>
      </c>
      <c r="F210" s="111">
        <v>0</v>
      </c>
      <c r="G210" s="112">
        <v>0</v>
      </c>
      <c r="H210" s="112">
        <v>0</v>
      </c>
      <c r="I210" s="97"/>
      <c r="J210" s="97"/>
      <c r="K210" s="97"/>
    </row>
    <row r="211" spans="2:11" ht="13.5" customHeight="1" outlineLevel="1">
      <c r="B211" s="58" t="str">
        <f>[1]COA_GLOBAL!B162</f>
        <v>BS210-241</v>
      </c>
      <c r="C211" s="58" t="str">
        <f>[1]COA_GLOBAL!C162</f>
        <v>현재가치할인차금-금융리스부채 (I/C)</v>
      </c>
      <c r="D211" s="59" t="str">
        <f>[1]COA_GLOBAL!D162</f>
        <v>Finance Lease Liabilities - Present Value Discounts (I/C)</v>
      </c>
      <c r="E211" s="60" t="str">
        <f>[1]COA_GLOBAL!E162</f>
        <v>折现差额-融资租赁负债 (I/C)</v>
      </c>
      <c r="F211" s="111">
        <v>0</v>
      </c>
      <c r="G211" s="112">
        <v>0</v>
      </c>
      <c r="H211" s="112">
        <v>0</v>
      </c>
      <c r="I211" s="97"/>
      <c r="J211" s="97"/>
      <c r="K211" s="97"/>
    </row>
    <row r="212" spans="2:11" ht="13.5" customHeight="1" outlineLevel="1">
      <c r="B212" s="58" t="str">
        <f>[1]COA_GLOBAL!B163</f>
        <v>BS210-250</v>
      </c>
      <c r="C212" s="58" t="str">
        <f>[1]COA_GLOBAL!C163</f>
        <v>충당부채_유동</v>
      </c>
      <c r="D212" s="59" t="str">
        <f>[1]COA_GLOBAL!D163</f>
        <v>Provisions - Current</v>
      </c>
      <c r="E212" s="60" t="str">
        <f>[1]COA_GLOBAL!E163</f>
        <v>预计负债-流动</v>
      </c>
      <c r="F212" s="111">
        <v>587498.52</v>
      </c>
      <c r="G212" s="112">
        <v>111549.84</v>
      </c>
      <c r="H212" s="112">
        <v>668349.48</v>
      </c>
      <c r="I212" s="97"/>
      <c r="J212" s="97"/>
      <c r="K212" s="97"/>
    </row>
    <row r="213" spans="2:11" ht="13.5" customHeight="1" outlineLevel="1">
      <c r="B213" s="58" t="str">
        <f>[1]COA_GLOBAL!B164</f>
        <v>BS210-251</v>
      </c>
      <c r="C213" s="58" t="str">
        <f>[1]COA_GLOBAL!C164</f>
        <v>충당부채_유동 (I/C)</v>
      </c>
      <c r="D213" s="59" t="str">
        <f>[1]COA_GLOBAL!D164</f>
        <v>Provisions - Current (I/C)</v>
      </c>
      <c r="E213" s="60" t="str">
        <f>[1]COA_GLOBAL!E164</f>
        <v>预计负债-流动 (I/C)</v>
      </c>
      <c r="F213" s="111">
        <v>0</v>
      </c>
      <c r="G213" s="112">
        <v>0</v>
      </c>
      <c r="H213" s="112">
        <v>0</v>
      </c>
      <c r="I213" s="97"/>
      <c r="J213" s="97"/>
      <c r="K213" s="97"/>
    </row>
    <row r="214" spans="2:11" ht="13.5" customHeight="1" outlineLevel="1">
      <c r="B214" s="58" t="str">
        <f>[1]COA_GLOBAL!B165</f>
        <v>BS210-260</v>
      </c>
      <c r="C214" s="58" t="str">
        <f>[1]COA_GLOBAL!C165</f>
        <v>상각후원가측정금융부채</v>
      </c>
      <c r="D214" s="59" t="str">
        <f>[1]COA_GLOBAL!D165</f>
        <v>Financial Liabilities at Amortised Cost</v>
      </c>
      <c r="E214" s="60" t="str">
        <f>[1]COA_GLOBAL!E165</f>
        <v>投资预收款项</v>
      </c>
      <c r="F214" s="111">
        <v>95088.679870591019</v>
      </c>
      <c r="G214" s="112">
        <v>4860268.9399999995</v>
      </c>
      <c r="H214" s="112">
        <v>8487020.4100000001</v>
      </c>
      <c r="I214" s="97"/>
      <c r="J214" s="97"/>
      <c r="K214" s="97"/>
    </row>
    <row r="215" spans="2:11" ht="13.5" customHeight="1" outlineLevel="1">
      <c r="B215" s="58" t="str">
        <f>[1]COA_GLOBAL!B166</f>
        <v>BS210-261</v>
      </c>
      <c r="C215" s="58" t="str">
        <f>[1]COA_GLOBAL!C166</f>
        <v>상각후원가측정금융부채 (I/C)</v>
      </c>
      <c r="D215" s="59" t="str">
        <f>[1]COA_GLOBAL!D166</f>
        <v>Financial Liabilities at Amortised Cost (I/C)</v>
      </c>
      <c r="E215" s="60" t="str">
        <f>[1]COA_GLOBAL!E166</f>
        <v>投资预收款项 (I/C)</v>
      </c>
      <c r="F215" s="111">
        <v>0</v>
      </c>
      <c r="G215" s="112">
        <v>0</v>
      </c>
      <c r="H215" s="112">
        <v>0</v>
      </c>
      <c r="I215" s="97"/>
      <c r="J215" s="97"/>
      <c r="K215" s="97"/>
    </row>
    <row r="216" spans="2:11" ht="13.5" customHeight="1" outlineLevel="1">
      <c r="B216" s="58" t="str">
        <f>[1]COA_GLOBAL!B167</f>
        <v>BS210-270</v>
      </c>
      <c r="C216" s="58" t="str">
        <f>[1]COA_GLOBAL!C167</f>
        <v>현재가치할인차금-상각후원가측정금융부채</v>
      </c>
      <c r="D216" s="59" t="str">
        <f>[1]COA_GLOBAL!D167</f>
        <v>Financial Liabilities at Amortised Cost - Present Value Discounts</v>
      </c>
      <c r="E216" s="60" t="str">
        <f>[1]COA_GLOBAL!E167</f>
        <v>折现差额-投资预收款项</v>
      </c>
      <c r="F216" s="111">
        <v>0</v>
      </c>
      <c r="G216" s="112">
        <v>-29259.13</v>
      </c>
      <c r="H216" s="112">
        <v>-28301.69</v>
      </c>
      <c r="I216" s="97"/>
      <c r="J216" s="97"/>
      <c r="K216" s="97"/>
    </row>
    <row r="217" spans="2:11" ht="13.5" customHeight="1" outlineLevel="1">
      <c r="B217" s="58" t="str">
        <f>[1]COA_GLOBAL!B168</f>
        <v>BS210-271</v>
      </c>
      <c r="C217" s="58" t="str">
        <f>[1]COA_GLOBAL!C168</f>
        <v>현재가치할인차금-상각후원가측정금융부채 (I/C)</v>
      </c>
      <c r="D217" s="59" t="str">
        <f>[1]COA_GLOBAL!D168</f>
        <v>Financial Liabilities at Amortised Cost - Present Value Discounts (I/C)</v>
      </c>
      <c r="E217" s="60" t="str">
        <f>[1]COA_GLOBAL!E168</f>
        <v>折现差额-投资预收款项 (I/C)</v>
      </c>
      <c r="F217" s="111">
        <v>0</v>
      </c>
      <c r="G217" s="112">
        <v>0</v>
      </c>
      <c r="H217" s="112">
        <v>0</v>
      </c>
      <c r="I217" s="97"/>
      <c r="J217" s="97"/>
      <c r="K217" s="97"/>
    </row>
    <row r="218" spans="2:11" ht="13.5" customHeight="1" outlineLevel="1">
      <c r="B218" s="58" t="str">
        <f>[1]COA_GLOBAL!B169</f>
        <v>BS210-280</v>
      </c>
      <c r="C218" s="58" t="str">
        <f>[1]COA_GLOBAL!C169</f>
        <v>당기손익인식지정금융부채</v>
      </c>
      <c r="D218" s="59" t="str">
        <f>[1]COA_GLOBAL!D169</f>
        <v>Financial Liabilities designated at fair value through profit or loss</v>
      </c>
      <c r="E218" s="60" t="str">
        <f>[1]COA_GLOBAL!E169</f>
        <v>金融资产—计入损益性公允负债</v>
      </c>
      <c r="F218" s="111">
        <v>0</v>
      </c>
      <c r="G218" s="112">
        <v>1918966.48</v>
      </c>
      <c r="H218" s="112">
        <v>1918966.48</v>
      </c>
      <c r="I218" s="97"/>
      <c r="J218" s="97"/>
      <c r="K218" s="97"/>
    </row>
    <row r="219" spans="2:11" ht="13.5" customHeight="1" outlineLevel="1">
      <c r="B219" s="58" t="str">
        <f>[1]COA_GLOBAL!B170</f>
        <v>BS210-281</v>
      </c>
      <c r="C219" s="58" t="str">
        <f>[1]COA_GLOBAL!C170</f>
        <v>당기손익인식지정금융부채 (I/C)</v>
      </c>
      <c r="D219" s="59" t="str">
        <f>[1]COA_GLOBAL!D170</f>
        <v>Financial Liabilities designated at fair value through profit or loss (I/C)</v>
      </c>
      <c r="E219" s="60" t="str">
        <f>[1]COA_GLOBAL!E170</f>
        <v>金融资产—计入损益性公允负债 (I/C)</v>
      </c>
      <c r="F219" s="111">
        <v>0</v>
      </c>
      <c r="G219" s="112">
        <v>0</v>
      </c>
      <c r="H219" s="112">
        <v>0</v>
      </c>
      <c r="I219" s="97"/>
      <c r="J219" s="97"/>
      <c r="K219" s="97"/>
    </row>
    <row r="220" spans="2:11" ht="13.5" customHeight="1" outlineLevel="1">
      <c r="B220" s="58" t="str">
        <f>[1]COA_GLOBAL!B171</f>
        <v>BS210-290</v>
      </c>
      <c r="C220" s="58" t="str">
        <f>[1]COA_GLOBAL!C171</f>
        <v>현재가치할인차금-당기손익인식지정금융부채</v>
      </c>
      <c r="D220" s="59" t="str">
        <f>[1]COA_GLOBAL!D171</f>
        <v>Financial Liabilities designated at fair value through profit or loss - Present Value Discounts</v>
      </c>
      <c r="E220" s="60" t="str">
        <f>[1]COA_GLOBAL!E171</f>
        <v>折现差额-金融资产—计入损益性公允负债</v>
      </c>
      <c r="F220" s="111">
        <v>0</v>
      </c>
      <c r="G220" s="112">
        <v>0</v>
      </c>
      <c r="H220" s="112">
        <v>0</v>
      </c>
      <c r="I220" s="97"/>
      <c r="J220" s="97"/>
      <c r="K220" s="97"/>
    </row>
    <row r="221" spans="2:11" ht="13.5" customHeight="1" outlineLevel="1">
      <c r="B221" s="58" t="str">
        <f>[1]COA_GLOBAL!B172</f>
        <v>BS210-291</v>
      </c>
      <c r="C221" s="58" t="str">
        <f>[1]COA_GLOBAL!C172</f>
        <v>현재가치할인차금-당기손익인식지정금융부채 (I/C)</v>
      </c>
      <c r="D221" s="59" t="str">
        <f>[1]COA_GLOBAL!D172</f>
        <v>Financial Liabilities designated at fair value through profit or loss - Present Value Discounts (I/C)</v>
      </c>
      <c r="E221" s="60" t="str">
        <f>[1]COA_GLOBAL!E172</f>
        <v>折现差额-金融资产—计入损益性公允负债 (I/C)</v>
      </c>
      <c r="F221" s="111">
        <v>0</v>
      </c>
      <c r="G221" s="112">
        <v>0</v>
      </c>
      <c r="H221" s="112">
        <v>0</v>
      </c>
      <c r="I221" s="97"/>
      <c r="J221" s="97"/>
      <c r="K221" s="97"/>
    </row>
    <row r="222" spans="2:11" ht="13.5" customHeight="1" outlineLevel="1">
      <c r="B222" s="58" t="str">
        <f>[1]COA_GLOBAL!B173</f>
        <v>BS210-300</v>
      </c>
      <c r="C222" s="58" t="str">
        <f>[1]COA_GLOBAL!C173</f>
        <v>상환우선주부채_유동</v>
      </c>
      <c r="D222" s="59" t="str">
        <f>[1]COA_GLOBAL!D173</f>
        <v>Redeemable Preferred Stock Debt - Current</v>
      </c>
      <c r="E222" s="60" t="str">
        <f>[1]COA_GLOBAL!E173</f>
        <v>可赎回优先股_流动</v>
      </c>
      <c r="F222" s="111">
        <v>0</v>
      </c>
      <c r="G222" s="112">
        <v>0</v>
      </c>
      <c r="H222" s="112">
        <v>0</v>
      </c>
      <c r="I222" s="97"/>
      <c r="J222" s="97"/>
      <c r="K222" s="97"/>
    </row>
    <row r="223" spans="2:11" ht="13.5" customHeight="1" outlineLevel="1">
      <c r="B223" s="58" t="str">
        <f>[1]COA_GLOBAL!B174</f>
        <v>BS210-310</v>
      </c>
      <c r="C223" s="58" t="str">
        <f>[1]COA_GLOBAL!C174</f>
        <v>현재가치할인차금-상환우선주부채_유동</v>
      </c>
      <c r="D223" s="59" t="str">
        <f>[1]COA_GLOBAL!D174</f>
        <v>Redeemable Preferred Stock Debt - Current - Present Value Discounts</v>
      </c>
      <c r="E223" s="60" t="str">
        <f>[1]COA_GLOBAL!E174</f>
        <v>折现差额-可赎回优先股-流动</v>
      </c>
      <c r="F223" s="111">
        <v>0</v>
      </c>
      <c r="G223" s="112">
        <v>0</v>
      </c>
      <c r="H223" s="112">
        <v>0</v>
      </c>
      <c r="I223" s="97"/>
      <c r="J223" s="97"/>
      <c r="K223" s="97"/>
    </row>
    <row r="224" spans="2:11" ht="13.5" customHeight="1" outlineLevel="1">
      <c r="B224" s="98" t="str">
        <f>[1]COA_GLOBAL!B175</f>
        <v>BS220</v>
      </c>
      <c r="C224" s="98" t="str">
        <f>[1]COA_GLOBAL!C175</f>
        <v>Ⅱ.비유동부채</v>
      </c>
      <c r="D224" s="99" t="str">
        <f>[1]COA_GLOBAL!D175</f>
        <v>Ⅱ.Non-Current Liabilities</v>
      </c>
      <c r="E224" s="100" t="str">
        <f>[1]COA_GLOBAL!E175</f>
        <v>Ⅱ.非流动负债</v>
      </c>
      <c r="F224" s="101">
        <f>SUM(F225:F255)</f>
        <v>7236663.2860960215</v>
      </c>
      <c r="G224" s="101">
        <f>SUM(G225:G255)</f>
        <v>92489889.420000002</v>
      </c>
      <c r="H224" s="101">
        <f>SUM(H225:H255)</f>
        <v>128750311.74000001</v>
      </c>
      <c r="I224" s="97"/>
      <c r="J224" s="97"/>
      <c r="K224" s="97"/>
    </row>
    <row r="225" spans="2:11" ht="13.5" customHeight="1" outlineLevel="1">
      <c r="B225" s="58" t="str">
        <f>[1]COA_GLOBAL!B176</f>
        <v>BS220-010</v>
      </c>
      <c r="C225" s="58" t="str">
        <f>[1]COA_GLOBAL!C176</f>
        <v>장기미지급금</v>
      </c>
      <c r="D225" s="59" t="str">
        <f>[1]COA_GLOBAL!D176</f>
        <v>Long-Term Other Payables</v>
      </c>
      <c r="E225" s="60" t="str">
        <f>[1]COA_GLOBAL!E176</f>
        <v>长期应付款</v>
      </c>
      <c r="F225" s="111">
        <v>173597.44</v>
      </c>
      <c r="G225" s="112">
        <v>429043.70000000019</v>
      </c>
      <c r="H225" s="112">
        <v>14551481.08</v>
      </c>
      <c r="I225" s="97"/>
      <c r="J225" s="97"/>
      <c r="K225" s="97"/>
    </row>
    <row r="226" spans="2:11" ht="13.5" customHeight="1" outlineLevel="1">
      <c r="B226" s="58" t="str">
        <f>[1]COA_GLOBAL!B177</f>
        <v>BS220-020</v>
      </c>
      <c r="C226" s="58" t="str">
        <f>[1]COA_GLOBAL!C177</f>
        <v>현재가치할인차금-장기미지급금</v>
      </c>
      <c r="D226" s="59" t="str">
        <f>[1]COA_GLOBAL!D177</f>
        <v>Long-Term Other Payables - Present Value Discounts</v>
      </c>
      <c r="E226" s="60" t="str">
        <f>[1]COA_GLOBAL!E177</f>
        <v>折现差额-非流动</v>
      </c>
      <c r="F226" s="111">
        <v>-67305.52</v>
      </c>
      <c r="G226" s="112">
        <v>-32891.919999999998</v>
      </c>
      <c r="H226" s="112">
        <v>0</v>
      </c>
      <c r="I226" s="97"/>
      <c r="J226" s="97"/>
      <c r="K226" s="97"/>
    </row>
    <row r="227" spans="2:11" ht="13.5" customHeight="1" outlineLevel="1">
      <c r="B227" s="58" t="str">
        <f>[1]COA_GLOBAL!B178</f>
        <v>BS220-030</v>
      </c>
      <c r="C227" s="58" t="str">
        <f>[1]COA_GLOBAL!C178</f>
        <v>장기차입금</v>
      </c>
      <c r="D227" s="59" t="str">
        <f>[1]COA_GLOBAL!D178</f>
        <v>Long-Term Borrowings</v>
      </c>
      <c r="E227" s="60" t="str">
        <f>[1]COA_GLOBAL!E178</f>
        <v>长期借款</v>
      </c>
      <c r="F227" s="111">
        <v>3511402.19</v>
      </c>
      <c r="G227" s="112">
        <v>0</v>
      </c>
      <c r="H227" s="112">
        <v>536493.67000000004</v>
      </c>
      <c r="I227" s="97"/>
      <c r="J227" s="97"/>
      <c r="K227" s="97"/>
    </row>
    <row r="228" spans="2:11" ht="13.5" customHeight="1" outlineLevel="1">
      <c r="B228" s="58" t="str">
        <f>[1]COA_GLOBAL!B179</f>
        <v>BS220-040</v>
      </c>
      <c r="C228" s="58" t="str">
        <f>[1]COA_GLOBAL!C179</f>
        <v>현재가치할인차금-장기차입금</v>
      </c>
      <c r="D228" s="59" t="str">
        <f>[1]COA_GLOBAL!D179</f>
        <v>Long-Term Borrowings - Present Value Discounts</v>
      </c>
      <c r="E228" s="60" t="str">
        <f>[1]COA_GLOBAL!E179</f>
        <v>折现差额-长期借款</v>
      </c>
      <c r="F228" s="111">
        <v>-322400.43</v>
      </c>
      <c r="G228" s="112">
        <v>0</v>
      </c>
      <c r="H228" s="112">
        <v>0</v>
      </c>
      <c r="I228" s="97"/>
      <c r="J228" s="97"/>
      <c r="K228" s="97"/>
    </row>
    <row r="229" spans="2:11" ht="13.5" customHeight="1" outlineLevel="1">
      <c r="B229" s="58" t="str">
        <f>[1]COA_GLOBAL!B180</f>
        <v>BS220-050</v>
      </c>
      <c r="C229" s="58" t="str">
        <f>[1]COA_GLOBAL!C180</f>
        <v>장기선수수익</v>
      </c>
      <c r="D229" s="59" t="str">
        <f>[1]COA_GLOBAL!D180</f>
        <v>Long-Term Deferred Revenue</v>
      </c>
      <c r="E229" s="60" t="str">
        <f>[1]COA_GLOBAL!E180</f>
        <v>长期递延收入</v>
      </c>
      <c r="F229" s="111">
        <v>0</v>
      </c>
      <c r="G229" s="112">
        <v>0</v>
      </c>
      <c r="H229" s="112">
        <v>0</v>
      </c>
      <c r="I229" s="97"/>
      <c r="J229" s="97"/>
      <c r="K229" s="97"/>
    </row>
    <row r="230" spans="2:11" ht="13.5" customHeight="1" outlineLevel="1">
      <c r="B230" s="58" t="str">
        <f>[1]COA_GLOBAL!B181</f>
        <v>BS220-060</v>
      </c>
      <c r="C230" s="58" t="str">
        <f>[1]COA_GLOBAL!C181</f>
        <v>장기선수금</v>
      </c>
      <c r="D230" s="59" t="str">
        <f>[1]COA_GLOBAL!D181</f>
        <v>Long-Term Advances Received</v>
      </c>
      <c r="E230" s="60" t="str">
        <f>[1]COA_GLOBAL!E181</f>
        <v>长期预收账款</v>
      </c>
      <c r="F230" s="111">
        <v>0</v>
      </c>
      <c r="G230" s="112">
        <v>0</v>
      </c>
      <c r="H230" s="112">
        <v>0</v>
      </c>
      <c r="I230" s="97"/>
      <c r="J230" s="97"/>
      <c r="K230" s="97"/>
    </row>
    <row r="231" spans="2:11" ht="13.5" customHeight="1" outlineLevel="1">
      <c r="B231" s="58" t="str">
        <f>[1]COA_GLOBAL!B182</f>
        <v>BS220-070</v>
      </c>
      <c r="C231" s="58" t="str">
        <f>[1]COA_GLOBAL!C182</f>
        <v>퇴직급여충당부채</v>
      </c>
      <c r="D231" s="59" t="str">
        <f>[1]COA_GLOBAL!D182</f>
        <v>Provisions Retirement Benefits Obligation</v>
      </c>
      <c r="E231" s="60" t="str">
        <f>[1]COA_GLOBAL!E182</f>
        <v>退休准备金</v>
      </c>
      <c r="F231" s="111">
        <v>0</v>
      </c>
      <c r="G231" s="112">
        <v>0</v>
      </c>
      <c r="H231" s="112">
        <v>0</v>
      </c>
      <c r="I231" s="97"/>
      <c r="J231" s="97"/>
      <c r="K231" s="97"/>
    </row>
    <row r="232" spans="2:11" ht="13.5" customHeight="1" outlineLevel="1">
      <c r="B232" s="58" t="str">
        <f>[1]COA_GLOBAL!B183</f>
        <v>BS220-080</v>
      </c>
      <c r="C232" s="58" t="str">
        <f>[1]COA_GLOBAL!C183</f>
        <v>전환사채</v>
      </c>
      <c r="D232" s="59" t="str">
        <f>[1]COA_GLOBAL!D183</f>
        <v>Convertible Bond - Non-Current</v>
      </c>
      <c r="E232" s="60" t="str">
        <f>[1]COA_GLOBAL!E183</f>
        <v>可转债</v>
      </c>
      <c r="F232" s="111">
        <v>0</v>
      </c>
      <c r="G232" s="112">
        <v>0</v>
      </c>
      <c r="H232" s="112">
        <v>0</v>
      </c>
      <c r="I232" s="97"/>
      <c r="J232" s="97"/>
      <c r="K232" s="97"/>
    </row>
    <row r="233" spans="2:11" ht="13.5" customHeight="1" outlineLevel="1">
      <c r="B233" s="58" t="str">
        <f>[1]COA_GLOBAL!B184</f>
        <v>BS220-090</v>
      </c>
      <c r="C233" s="58" t="str">
        <f>[1]COA_GLOBAL!C184</f>
        <v>상환할증금</v>
      </c>
      <c r="D233" s="59" t="str">
        <f>[1]COA_GLOBAL!D184</f>
        <v>Redemption Premiums - Non-Current</v>
      </c>
      <c r="E233" s="60" t="str">
        <f>[1]COA_GLOBAL!E184</f>
        <v>偿还溢价(可转债)</v>
      </c>
      <c r="F233" s="111">
        <v>0</v>
      </c>
      <c r="G233" s="112">
        <v>0</v>
      </c>
      <c r="H233" s="112">
        <v>0</v>
      </c>
      <c r="I233" s="97"/>
      <c r="J233" s="97"/>
      <c r="K233" s="97"/>
    </row>
    <row r="234" spans="2:11" ht="13.5" customHeight="1" outlineLevel="1">
      <c r="B234" s="58" t="str">
        <f>[1]COA_GLOBAL!B185</f>
        <v>BS220-100</v>
      </c>
      <c r="C234" s="58" t="str">
        <f>[1]COA_GLOBAL!C185</f>
        <v>전환권조정</v>
      </c>
      <c r="D234" s="59" t="str">
        <f>[1]COA_GLOBAL!D185</f>
        <v>Conversion Rights Adjustment - Non-Current</v>
      </c>
      <c r="E234" s="60" t="str">
        <f>[1]COA_GLOBAL!E185</f>
        <v>转换权调整</v>
      </c>
      <c r="F234" s="111">
        <v>0</v>
      </c>
      <c r="G234" s="112">
        <v>0</v>
      </c>
      <c r="H234" s="112">
        <v>0</v>
      </c>
      <c r="I234" s="97"/>
      <c r="J234" s="97"/>
      <c r="K234" s="97"/>
    </row>
    <row r="235" spans="2:11" ht="13.5" customHeight="1" outlineLevel="1">
      <c r="B235" s="58" t="str">
        <f>[1]COA_GLOBAL!B186</f>
        <v>BS220-110</v>
      </c>
      <c r="C235" s="58" t="str">
        <f>[1]COA_GLOBAL!C186</f>
        <v>장기운용리스부채</v>
      </c>
      <c r="D235" s="59" t="str">
        <f>[1]COA_GLOBAL!D186</f>
        <v>Long-Term Operating Lease Liabilities</v>
      </c>
      <c r="E235" s="60" t="str">
        <f>[1]COA_GLOBAL!E186</f>
        <v>长期经营租赁负债</v>
      </c>
      <c r="F235" s="111">
        <v>3317156.3404819164</v>
      </c>
      <c r="G235" s="112">
        <v>28173206.200000003</v>
      </c>
      <c r="H235" s="112">
        <v>36989255.920000002</v>
      </c>
      <c r="I235" s="97"/>
      <c r="J235" s="97"/>
      <c r="K235" s="97"/>
    </row>
    <row r="236" spans="2:11" ht="13.5" customHeight="1" outlineLevel="1">
      <c r="B236" s="58" t="str">
        <f>[1]COA_GLOBAL!B187</f>
        <v>BS220-111</v>
      </c>
      <c r="C236" s="58" t="str">
        <f>[1]COA_GLOBAL!C187</f>
        <v>장기운용리스부채 (I/C)</v>
      </c>
      <c r="D236" s="59" t="str">
        <f>[1]COA_GLOBAL!D187</f>
        <v>Long-Term Operating Lease Liabilities (I/C)</v>
      </c>
      <c r="E236" s="60" t="str">
        <f>[1]COA_GLOBAL!E187</f>
        <v>长期经营租赁负债 (I/C)</v>
      </c>
      <c r="F236" s="111">
        <v>0</v>
      </c>
      <c r="G236" s="112">
        <v>0</v>
      </c>
      <c r="H236" s="112">
        <v>0</v>
      </c>
      <c r="I236" s="97"/>
      <c r="J236" s="97"/>
      <c r="K236" s="97"/>
    </row>
    <row r="237" spans="2:11" ht="13.5" customHeight="1" outlineLevel="1">
      <c r="B237" s="58" t="str">
        <f>[1]COA_GLOBAL!B188</f>
        <v>BS220-120</v>
      </c>
      <c r="C237" s="58" t="str">
        <f>[1]COA_GLOBAL!C188</f>
        <v>현재가치할인차금-장기운용리스부채</v>
      </c>
      <c r="D237" s="59" t="str">
        <f>[1]COA_GLOBAL!D188</f>
        <v>Long-Term Operating Lease Liabilities - Present Value Discounts</v>
      </c>
      <c r="E237" s="60" t="str">
        <f>[1]COA_GLOBAL!E188</f>
        <v>折现差额-长期经营租赁负债</v>
      </c>
      <c r="F237" s="111">
        <v>0</v>
      </c>
      <c r="G237" s="112">
        <v>0</v>
      </c>
      <c r="H237" s="112">
        <v>2518.81</v>
      </c>
      <c r="I237" s="97"/>
      <c r="J237" s="97"/>
      <c r="K237" s="97"/>
    </row>
    <row r="238" spans="2:11" ht="13.5" customHeight="1" outlineLevel="1">
      <c r="B238" s="58" t="str">
        <f>[1]COA_GLOBAL!B189</f>
        <v>BS220-121</v>
      </c>
      <c r="C238" s="58" t="str">
        <f>[1]COA_GLOBAL!C189</f>
        <v>현재가치할인차금-장기운용리스부채 (I/C)</v>
      </c>
      <c r="D238" s="59" t="str">
        <f>[1]COA_GLOBAL!D189</f>
        <v>Long-Term Operating Lease Liabilities - Present Value Discounts (I/C)</v>
      </c>
      <c r="E238" s="60" t="str">
        <f>[1]COA_GLOBAL!E189</f>
        <v>折现差额-长期经营租赁负债 (I/C)</v>
      </c>
      <c r="F238" s="111">
        <v>0</v>
      </c>
      <c r="G238" s="112">
        <v>0</v>
      </c>
      <c r="H238" s="112">
        <v>0</v>
      </c>
      <c r="I238" s="97"/>
      <c r="J238" s="97"/>
      <c r="K238" s="97"/>
    </row>
    <row r="239" spans="2:11" ht="13.5" customHeight="1" outlineLevel="1">
      <c r="B239" s="58" t="str">
        <f>[1]COA_GLOBAL!B190</f>
        <v>BS220-130</v>
      </c>
      <c r="C239" s="58" t="str">
        <f>[1]COA_GLOBAL!C190</f>
        <v>장기금융리스부채</v>
      </c>
      <c r="D239" s="59" t="str">
        <f>[1]COA_GLOBAL!D190</f>
        <v>Long-Term Finance Lease Liabilities</v>
      </c>
      <c r="E239" s="60" t="str">
        <f>[1]COA_GLOBAL!E190</f>
        <v>长期融资租赁负债</v>
      </c>
      <c r="F239" s="111">
        <v>0</v>
      </c>
      <c r="G239" s="112">
        <v>64769.25</v>
      </c>
      <c r="H239" s="112">
        <v>54355.44</v>
      </c>
      <c r="I239" s="97"/>
      <c r="J239" s="97"/>
      <c r="K239" s="97"/>
    </row>
    <row r="240" spans="2:11" ht="13.5" customHeight="1" outlineLevel="1">
      <c r="B240" s="58" t="str">
        <f>[1]COA_GLOBAL!B191</f>
        <v>BS220-131</v>
      </c>
      <c r="C240" s="58" t="str">
        <f>[1]COA_GLOBAL!C191</f>
        <v>장기금융리스부채 (I/C)</v>
      </c>
      <c r="D240" s="59" t="str">
        <f>[1]COA_GLOBAL!D191</f>
        <v>Long-Term Finance Lease Liabilities (I/C)</v>
      </c>
      <c r="E240" s="60" t="str">
        <f>[1]COA_GLOBAL!E191</f>
        <v>长期融资租赁负债 (I/C)</v>
      </c>
      <c r="F240" s="111">
        <v>0</v>
      </c>
      <c r="G240" s="112">
        <v>0</v>
      </c>
      <c r="H240" s="112">
        <v>0</v>
      </c>
      <c r="I240" s="97"/>
      <c r="J240" s="97"/>
      <c r="K240" s="97"/>
    </row>
    <row r="241" spans="2:11" ht="13.5" customHeight="1" outlineLevel="1">
      <c r="B241" s="58" t="str">
        <f>[1]COA_GLOBAL!B192</f>
        <v>BS220-140</v>
      </c>
      <c r="C241" s="58" t="str">
        <f>[1]COA_GLOBAL!C192</f>
        <v>현재가치할인차금-장기금융리스부채</v>
      </c>
      <c r="D241" s="59" t="str">
        <f>[1]COA_GLOBAL!D192</f>
        <v>Long-Term Finance Lease Liabilities - Present Value Discounts</v>
      </c>
      <c r="E241" s="60" t="str">
        <f>[1]COA_GLOBAL!E192</f>
        <v>折现差额-长期融资租赁负债</v>
      </c>
      <c r="F241" s="111">
        <v>0</v>
      </c>
      <c r="G241" s="112">
        <v>0</v>
      </c>
      <c r="H241" s="112">
        <v>0</v>
      </c>
      <c r="I241" s="97"/>
      <c r="J241" s="97"/>
      <c r="K241" s="97"/>
    </row>
    <row r="242" spans="2:11" ht="13.5" customHeight="1" outlineLevel="1">
      <c r="B242" s="58" t="str">
        <f>[1]COA_GLOBAL!B193</f>
        <v>BS220-141</v>
      </c>
      <c r="C242" s="58" t="str">
        <f>[1]COA_GLOBAL!C193</f>
        <v>현재가치할인차금-장기금융리스부채 (I/C)</v>
      </c>
      <c r="D242" s="59" t="str">
        <f>[1]COA_GLOBAL!D193</f>
        <v>Long-Term Finance Lease Liabilities - Present Value Discounts (I/C)</v>
      </c>
      <c r="E242" s="60" t="str">
        <f>[1]COA_GLOBAL!E193</f>
        <v>折现差额-长期融资租赁负债 (I/C)</v>
      </c>
      <c r="F242" s="111">
        <v>0</v>
      </c>
      <c r="G242" s="112">
        <v>0</v>
      </c>
      <c r="H242" s="112">
        <v>0</v>
      </c>
      <c r="I242" s="97"/>
      <c r="J242" s="97"/>
      <c r="K242" s="97"/>
    </row>
    <row r="243" spans="2:11" ht="13.5" customHeight="1" outlineLevel="1">
      <c r="B243" s="58" t="str">
        <f>[1]COA_GLOBAL!B194</f>
        <v>BS220-150</v>
      </c>
      <c r="C243" s="58" t="str">
        <f>[1]COA_GLOBAL!C194</f>
        <v>충당부채_비유동</v>
      </c>
      <c r="D243" s="59" t="str">
        <f>[1]COA_GLOBAL!D194</f>
        <v>Provision - Non-Current</v>
      </c>
      <c r="E243" s="60" t="str">
        <f>[1]COA_GLOBAL!E194</f>
        <v>预计负债-非流动</v>
      </c>
      <c r="F243" s="111">
        <v>489093.65</v>
      </c>
      <c r="G243" s="112">
        <v>733733.23</v>
      </c>
      <c r="H243" s="112">
        <v>200360.31</v>
      </c>
      <c r="I243" s="97"/>
      <c r="J243" s="97"/>
      <c r="K243" s="97"/>
    </row>
    <row r="244" spans="2:11" ht="13.5" customHeight="1" outlineLevel="1">
      <c r="B244" s="58" t="str">
        <f>[1]COA_GLOBAL!B195</f>
        <v>BS220-151</v>
      </c>
      <c r="C244" s="58" t="str">
        <f>[1]COA_GLOBAL!C195</f>
        <v>충당부채_비유동 (I/C)</v>
      </c>
      <c r="D244" s="59" t="str">
        <f>[1]COA_GLOBAL!D195</f>
        <v>Provision - Non-Current (I/C)</v>
      </c>
      <c r="E244" s="60" t="str">
        <f>[1]COA_GLOBAL!E195</f>
        <v>预计负债-非流动 (I/C)</v>
      </c>
      <c r="F244" s="111">
        <v>0</v>
      </c>
      <c r="G244" s="112">
        <v>0</v>
      </c>
      <c r="H244" s="112">
        <v>0</v>
      </c>
      <c r="I244" s="97"/>
      <c r="J244" s="97"/>
      <c r="K244" s="97"/>
    </row>
    <row r="245" spans="2:11" ht="13.5" customHeight="1" outlineLevel="1">
      <c r="B245" s="58" t="str">
        <f>[1]COA_GLOBAL!B196</f>
        <v>BS220-160</v>
      </c>
      <c r="C245" s="58" t="str">
        <f>[1]COA_GLOBAL!C196</f>
        <v>비유동상각후원가측정금융부채</v>
      </c>
      <c r="D245" s="59" t="str">
        <f>[1]COA_GLOBAL!D196</f>
        <v>Non Current Financial Liabilities at Amortised Cost</v>
      </c>
      <c r="E245" s="60" t="str">
        <f>[1]COA_GLOBAL!E196</f>
        <v>长期投资预收款项</v>
      </c>
      <c r="F245" s="111">
        <v>135006.42862779138</v>
      </c>
      <c r="G245" s="112">
        <v>7411754.5</v>
      </c>
      <c r="H245" s="112">
        <v>7484339.5100000016</v>
      </c>
      <c r="I245" s="97"/>
      <c r="J245" s="97"/>
      <c r="K245" s="97"/>
    </row>
    <row r="246" spans="2:11" ht="13.5" customHeight="1" outlineLevel="1">
      <c r="B246" s="58" t="str">
        <f>[1]COA_GLOBAL!B197</f>
        <v>BS220-161</v>
      </c>
      <c r="C246" s="58" t="str">
        <f>[1]COA_GLOBAL!C197</f>
        <v>비유동상각후원가측정금융부채 (I/C)</v>
      </c>
      <c r="D246" s="59" t="str">
        <f>[1]COA_GLOBAL!D197</f>
        <v>Non Current Financial Liabilities at Amortised Cost (I/C)</v>
      </c>
      <c r="E246" s="60" t="str">
        <f>[1]COA_GLOBAL!E197</f>
        <v>长期投资预收款项 (I/C)</v>
      </c>
      <c r="F246" s="111">
        <v>0</v>
      </c>
      <c r="G246" s="112">
        <v>0</v>
      </c>
      <c r="H246" s="112">
        <v>0</v>
      </c>
      <c r="I246" s="97"/>
      <c r="J246" s="97"/>
      <c r="K246" s="97"/>
    </row>
    <row r="247" spans="2:11" ht="13.5" customHeight="1" outlineLevel="1">
      <c r="B247" s="58" t="str">
        <f>[1]COA_GLOBAL!B198</f>
        <v>BS220-170</v>
      </c>
      <c r="C247" s="58" t="str">
        <f>[1]COA_GLOBAL!C198</f>
        <v>현재가치할인차금-비유동상각후원가측정금융부채</v>
      </c>
      <c r="D247" s="59" t="str">
        <f>[1]COA_GLOBAL!D198</f>
        <v>Non Current Financial Liabilities at Amortised Cost - Present Value Discounts</v>
      </c>
      <c r="E247" s="60" t="str">
        <f>[1]COA_GLOBAL!E198</f>
        <v>折现差额-长期投资预收款项</v>
      </c>
      <c r="F247" s="111">
        <v>0</v>
      </c>
      <c r="G247" s="112">
        <v>-576799.73</v>
      </c>
      <c r="H247" s="112">
        <v>-417071.92</v>
      </c>
      <c r="I247" s="97"/>
      <c r="J247" s="97"/>
      <c r="K247" s="97"/>
    </row>
    <row r="248" spans="2:11" ht="13.5" customHeight="1" outlineLevel="1">
      <c r="B248" s="58" t="str">
        <f>[1]COA_GLOBAL!B199</f>
        <v>BS220-171</v>
      </c>
      <c r="C248" s="58" t="str">
        <f>[1]COA_GLOBAL!C199</f>
        <v>현재가치할인차금-비유동상각후원가측정금융부채 (I/C)</v>
      </c>
      <c r="D248" s="59" t="str">
        <f>[1]COA_GLOBAL!D199</f>
        <v>Non Current Financial Liabilities at Amortised Cost - Present Value Discounts (I/C)</v>
      </c>
      <c r="E248" s="60" t="str">
        <f>[1]COA_GLOBAL!E199</f>
        <v>折现差额-长期投资预收款项 (I/C)</v>
      </c>
      <c r="F248" s="111">
        <v>0</v>
      </c>
      <c r="G248" s="112">
        <v>0</v>
      </c>
      <c r="H248" s="112">
        <v>0</v>
      </c>
      <c r="I248" s="97"/>
      <c r="J248" s="97"/>
      <c r="K248" s="97"/>
    </row>
    <row r="249" spans="2:11" ht="13.5" customHeight="1" outlineLevel="1">
      <c r="B249" s="58" t="str">
        <f>[1]COA_GLOBAL!B200</f>
        <v>BS220-180</v>
      </c>
      <c r="C249" s="58" t="str">
        <f>[1]COA_GLOBAL!C200</f>
        <v>비유동당기손익인식지정금융부채</v>
      </c>
      <c r="D249" s="59" t="str">
        <f>[1]COA_GLOBAL!D200</f>
        <v>Non Current Financial Liabilities designated at fair value through profit or loss</v>
      </c>
      <c r="E249" s="60" t="str">
        <f>[1]COA_GLOBAL!E200</f>
        <v>长期金融资产—计入损益性公允负债</v>
      </c>
      <c r="F249" s="111">
        <v>0</v>
      </c>
      <c r="G249" s="112">
        <v>5941906</v>
      </c>
      <c r="H249" s="112">
        <v>5362244.12</v>
      </c>
      <c r="I249" s="97"/>
      <c r="J249" s="97"/>
      <c r="K249" s="97"/>
    </row>
    <row r="250" spans="2:11" ht="13.5" customHeight="1" outlineLevel="1">
      <c r="B250" s="58" t="str">
        <f>[1]COA_GLOBAL!B201</f>
        <v>BS220-181</v>
      </c>
      <c r="C250" s="58" t="str">
        <f>[1]COA_GLOBAL!C201</f>
        <v>비유동당기손익인식지정금융부채 (I/C)</v>
      </c>
      <c r="D250" s="59" t="str">
        <f>[1]COA_GLOBAL!D201</f>
        <v>Non Current Financial Liabilities designated at fair value through profit or loss (I/C)</v>
      </c>
      <c r="E250" s="60" t="str">
        <f>[1]COA_GLOBAL!E201</f>
        <v>长期金融资产—计入损益性公允负债 (I/C)</v>
      </c>
      <c r="F250" s="111">
        <v>0</v>
      </c>
      <c r="G250" s="112">
        <v>0</v>
      </c>
      <c r="H250" s="112">
        <v>0</v>
      </c>
      <c r="I250" s="97"/>
      <c r="J250" s="97"/>
      <c r="K250" s="97"/>
    </row>
    <row r="251" spans="2:11" ht="13.5" customHeight="1" outlineLevel="1">
      <c r="B251" s="58" t="str">
        <f>[1]COA_GLOBAL!B202</f>
        <v>BS220-190</v>
      </c>
      <c r="C251" s="58" t="str">
        <f>[1]COA_GLOBAL!C202</f>
        <v>현재가치할인차금-비유동당기손익인식지정금융부채</v>
      </c>
      <c r="D251" s="59" t="str">
        <f>[1]COA_GLOBAL!D202</f>
        <v>Non Current Financial Liabilities designated at fair value through profit or loss - Present Value Discounts</v>
      </c>
      <c r="E251" s="60" t="str">
        <f>[1]COA_GLOBAL!E202</f>
        <v>折现差额-长期金融资产—计入损益性公允负债</v>
      </c>
      <c r="F251" s="111">
        <v>0</v>
      </c>
      <c r="G251" s="112">
        <v>0</v>
      </c>
      <c r="H251" s="112">
        <v>0</v>
      </c>
      <c r="I251" s="97"/>
      <c r="J251" s="97"/>
      <c r="K251" s="97"/>
    </row>
    <row r="252" spans="2:11" ht="13.5" customHeight="1" outlineLevel="1">
      <c r="B252" s="58" t="str">
        <f>[1]COA_GLOBAL!B203</f>
        <v>BS220-191</v>
      </c>
      <c r="C252" s="58" t="str">
        <f>[1]COA_GLOBAL!C203</f>
        <v>현재가치할인차금-비유동당기손익인식지정금융부채 (I/C)</v>
      </c>
      <c r="D252" s="59" t="str">
        <f>[1]COA_GLOBAL!D203</f>
        <v>Non Current Financial Liabilities designated at fair value through profit or loss - Present Value Discounts (I/C)</v>
      </c>
      <c r="E252" s="60" t="str">
        <f>[1]COA_GLOBAL!E203</f>
        <v>折现差额-长期金融资产—计入损益性公允负债 (I/C)</v>
      </c>
      <c r="F252" s="111">
        <v>0</v>
      </c>
      <c r="G252" s="112">
        <v>0</v>
      </c>
      <c r="H252" s="112">
        <v>0</v>
      </c>
      <c r="I252" s="97"/>
      <c r="J252" s="97"/>
      <c r="K252" s="97"/>
    </row>
    <row r="253" spans="2:11" ht="13.5" customHeight="1" outlineLevel="1">
      <c r="B253" s="58" t="str">
        <f>[1]COA_GLOBAL!B204</f>
        <v>BS220-200</v>
      </c>
      <c r="C253" s="58" t="str">
        <f>[1]COA_GLOBAL!C204</f>
        <v>상환우선주부채_비유동</v>
      </c>
      <c r="D253" s="59" t="str">
        <f>[1]COA_GLOBAL!D204</f>
        <v>Redeemable Preferred Stock Debt - Non-Current</v>
      </c>
      <c r="E253" s="60" t="str">
        <f>[1]COA_GLOBAL!E204</f>
        <v>可赎回优先股_非流动</v>
      </c>
      <c r="F253" s="111">
        <v>0</v>
      </c>
      <c r="G253" s="112">
        <v>73035562.890000001</v>
      </c>
      <c r="H253" s="112">
        <v>86663923.989999995</v>
      </c>
      <c r="I253" s="97"/>
      <c r="J253" s="97"/>
      <c r="K253" s="97"/>
    </row>
    <row r="254" spans="2:11" ht="13.5" customHeight="1" outlineLevel="1">
      <c r="B254" s="58" t="str">
        <f>[1]COA_GLOBAL!B205</f>
        <v>BS220-210</v>
      </c>
      <c r="C254" s="58" t="str">
        <f>[1]COA_GLOBAL!C205</f>
        <v>현재가치할인차금-상환우선주부채_비유동</v>
      </c>
      <c r="D254" s="59" t="str">
        <f>[1]COA_GLOBAL!D205</f>
        <v>Redeemable Preferred Stock Debt - Non-Current - Present Value Discounts</v>
      </c>
      <c r="E254" s="60" t="str">
        <f>[1]COA_GLOBAL!E205</f>
        <v>折现差额-可赎回优先股-非流动</v>
      </c>
      <c r="F254" s="111">
        <v>0</v>
      </c>
      <c r="G254" s="112">
        <v>-22690394.699999999</v>
      </c>
      <c r="H254" s="112">
        <v>-22677589.190000001</v>
      </c>
      <c r="I254" s="97"/>
      <c r="J254" s="97"/>
      <c r="K254" s="97"/>
    </row>
    <row r="255" spans="2:11" ht="13.5" customHeight="1" outlineLevel="1">
      <c r="B255" s="58" t="str">
        <f>[1]COA_GLOBAL!B206</f>
        <v>BS220-999</v>
      </c>
      <c r="C255" s="58" t="str">
        <f>[1]COA_GLOBAL!C206</f>
        <v>이연법인세부채</v>
      </c>
      <c r="D255" s="59" t="str">
        <f>[1]COA_GLOBAL!D206</f>
        <v>Deferred Tax Liabilities</v>
      </c>
      <c r="E255" s="60" t="str">
        <f>[1]COA_GLOBAL!E206</f>
        <v>递延所得税负债</v>
      </c>
      <c r="F255" s="111">
        <v>113.18698631350259</v>
      </c>
      <c r="G255" s="112">
        <v>0</v>
      </c>
      <c r="H255" s="112">
        <v>0</v>
      </c>
      <c r="I255" s="97"/>
      <c r="J255" s="97"/>
      <c r="K255" s="97"/>
    </row>
    <row r="256" spans="2:11" ht="13.5" customHeight="1" outlineLevel="1">
      <c r="B256" s="102" t="str">
        <f>[1]COA_GLOBAL!B207</f>
        <v>BS250</v>
      </c>
      <c r="C256" s="102" t="str">
        <f>[1]COA_GLOBAL!C207</f>
        <v>약정 및 우발상황</v>
      </c>
      <c r="D256" s="120" t="str">
        <f>[1]COA_GLOBAL!D207</f>
        <v>Commitment and Contingencies</v>
      </c>
      <c r="E256" s="121" t="str">
        <f>[1]COA_GLOBAL!E207</f>
        <v>承付款项与或有负债</v>
      </c>
      <c r="F256" s="122">
        <f>SUM(F257:F258)</f>
        <v>0</v>
      </c>
      <c r="G256" s="122">
        <f>SUM(G257:G258)</f>
        <v>20000000</v>
      </c>
      <c r="H256" s="122">
        <f>SUM(H257:H258)</f>
        <v>20000000</v>
      </c>
      <c r="I256" s="97"/>
      <c r="J256" s="97"/>
      <c r="K256" s="97"/>
    </row>
    <row r="257" spans="2:11" ht="13.5" customHeight="1" outlineLevel="1">
      <c r="B257" s="58" t="str">
        <f>[1]COA_GLOBAL!B208</f>
        <v>BS250-010</v>
      </c>
      <c r="C257" s="58" t="str">
        <f>[1]COA_GLOBAL!C208</f>
        <v>보통주자본금(Class A)</v>
      </c>
      <c r="D257" s="59" t="str">
        <f>[1]COA_GLOBAL!D208</f>
        <v>Class A Common Stock - Shares subject to Possible Redemption</v>
      </c>
      <c r="E257" s="60" t="str">
        <f>[1]COA_GLOBAL!E208</f>
        <v>A类普通股-可赎回股份</v>
      </c>
      <c r="F257" s="111">
        <v>0</v>
      </c>
      <c r="G257" s="112">
        <v>14999999.999999998</v>
      </c>
      <c r="H257" s="112">
        <v>15000000</v>
      </c>
      <c r="I257" s="97"/>
      <c r="J257" s="97"/>
      <c r="K257" s="97"/>
    </row>
    <row r="258" spans="2:11" ht="13.5" customHeight="1" outlineLevel="1">
      <c r="B258" s="58" t="str">
        <f>[1]COA_GLOBAL!B209</f>
        <v>BS250-020</v>
      </c>
      <c r="C258" s="58" t="str">
        <f>[1]COA_GLOBAL!C209</f>
        <v>우선주자본금(Class C)</v>
      </c>
      <c r="D258" s="59" t="str">
        <f>[1]COA_GLOBAL!D209</f>
        <v>Class C Preferred Stock - Shares subject to Possible Redemption</v>
      </c>
      <c r="E258" s="60" t="str">
        <f>[1]COA_GLOBAL!E209</f>
        <v>C类优先股-可赎回股份</v>
      </c>
      <c r="F258" s="111">
        <v>0</v>
      </c>
      <c r="G258" s="112">
        <v>5000000</v>
      </c>
      <c r="H258" s="112">
        <v>5000000</v>
      </c>
      <c r="I258" s="97"/>
      <c r="J258" s="97"/>
      <c r="K258" s="97"/>
    </row>
    <row r="259" spans="2:11" ht="13.5" customHeight="1" outlineLevel="1">
      <c r="B259" s="93" t="str">
        <f>[1]COA_GLOBAL!B210</f>
        <v>BS300</v>
      </c>
      <c r="C259" s="93" t="str">
        <f>[1]COA_GLOBAL!C210</f>
        <v>자본</v>
      </c>
      <c r="D259" s="94" t="str">
        <f>[1]COA_GLOBAL!D210</f>
        <v>Shareholder's Equity</v>
      </c>
      <c r="E259" s="95" t="str">
        <f>[1]COA_GLOBAL!E210</f>
        <v>所有者权益</v>
      </c>
      <c r="F259" s="96">
        <f>SUM(F260,F280)</f>
        <v>5249837.1782622132</v>
      </c>
      <c r="G259" s="96">
        <f>SUM(G260,G280)</f>
        <v>-22317185.966005914</v>
      </c>
      <c r="H259" s="96">
        <f>SUM(H260,H280)</f>
        <v>-37808591.455020808</v>
      </c>
      <c r="I259" s="97"/>
      <c r="J259" s="97"/>
      <c r="K259" s="97"/>
    </row>
    <row r="260" spans="2:11" ht="13.5" customHeight="1" outlineLevel="1">
      <c r="B260" s="123" t="str">
        <f>[1]COA_GLOBAL!B211</f>
        <v>BS310</v>
      </c>
      <c r="C260" s="123" t="str">
        <f>[1]COA_GLOBAL!C211</f>
        <v>지배지분</v>
      </c>
      <c r="D260" s="124" t="str">
        <f>[1]COA_GLOBAL!D211</f>
        <v>Controlling Shares</v>
      </c>
      <c r="E260" s="125" t="str">
        <f>[1]COA_GLOBAL!E211</f>
        <v>控制股权</v>
      </c>
      <c r="F260" s="126">
        <f>SUM(F261,F264,F269,F274,F277)</f>
        <v>5249837.1782622132</v>
      </c>
      <c r="G260" s="127">
        <f>SUM(G261,G264,G269,G274,G277)</f>
        <v>-22317185.966005914</v>
      </c>
      <c r="H260" s="127">
        <f>SUM(H261,H264,H269,H274,H277)</f>
        <v>-38011023.106829755</v>
      </c>
      <c r="I260" s="97"/>
      <c r="J260" s="97"/>
      <c r="K260" s="97"/>
    </row>
    <row r="261" spans="2:11" ht="13.5" customHeight="1" outlineLevel="1">
      <c r="B261" s="98" t="str">
        <f>[1]COA_GLOBAL!B212</f>
        <v>BS320</v>
      </c>
      <c r="C261" s="98" t="str">
        <f>[1]COA_GLOBAL!C212</f>
        <v>Ⅰ.자본금</v>
      </c>
      <c r="D261" s="99" t="str">
        <f>[1]COA_GLOBAL!D212</f>
        <v>Ⅰ.Capital</v>
      </c>
      <c r="E261" s="100" t="str">
        <f>[1]COA_GLOBAL!E212</f>
        <v>Ⅰ.资本金</v>
      </c>
      <c r="F261" s="101">
        <f>SUM(F262:F263)</f>
        <v>344.3209535330534</v>
      </c>
      <c r="G261" s="101">
        <f>SUM(G262:G263)</f>
        <v>430.42215353301464</v>
      </c>
      <c r="H261" s="101">
        <f>SUM(H262:H263)</f>
        <v>430.42</v>
      </c>
      <c r="I261" s="97"/>
      <c r="J261" s="97"/>
      <c r="K261" s="97"/>
    </row>
    <row r="262" spans="2:11" ht="13.5" customHeight="1" outlineLevel="1">
      <c r="B262" s="58" t="str">
        <f>[1]COA_GLOBAL!B213</f>
        <v>BS320-010</v>
      </c>
      <c r="C262" s="58" t="str">
        <f>[1]COA_GLOBAL!C213</f>
        <v>보통주자본금</v>
      </c>
      <c r="D262" s="59" t="str">
        <f>[1]COA_GLOBAL!D213</f>
        <v>Common Stock (Class A, Class B)</v>
      </c>
      <c r="E262" s="60" t="str">
        <f>[1]COA_GLOBAL!E213</f>
        <v>普通股(A类，B类)</v>
      </c>
      <c r="F262" s="111">
        <v>344.3209535330534</v>
      </c>
      <c r="G262" s="112">
        <v>430.42185353301466</v>
      </c>
      <c r="H262" s="112">
        <v>430.42</v>
      </c>
      <c r="I262" s="97"/>
      <c r="J262" s="97"/>
      <c r="K262" s="97"/>
    </row>
    <row r="263" spans="2:11" ht="13.5" customHeight="1" outlineLevel="1">
      <c r="B263" s="58" t="str">
        <f>[1]COA_GLOBAL!B214</f>
        <v>BS320-020</v>
      </c>
      <c r="C263" s="58" t="str">
        <f>[1]COA_GLOBAL!C214</f>
        <v>우선주자본금</v>
      </c>
      <c r="D263" s="59" t="str">
        <f>[1]COA_GLOBAL!D214</f>
        <v xml:space="preserve">Preferred Stock </v>
      </c>
      <c r="E263" s="60" t="str">
        <f>[1]COA_GLOBAL!E214</f>
        <v>优先股资本金</v>
      </c>
      <c r="F263" s="111">
        <v>0</v>
      </c>
      <c r="G263" s="112">
        <v>2.9999999999930083E-4</v>
      </c>
      <c r="H263" s="112">
        <v>0</v>
      </c>
      <c r="I263" s="97"/>
      <c r="J263" s="97"/>
      <c r="K263" s="97"/>
    </row>
    <row r="264" spans="2:11" ht="13.5" customHeight="1" outlineLevel="1">
      <c r="B264" s="98" t="str">
        <f>[1]COA_GLOBAL!B215</f>
        <v>BS330</v>
      </c>
      <c r="C264" s="98" t="str">
        <f>[1]COA_GLOBAL!C215</f>
        <v>Ⅱ.자본잉여금</v>
      </c>
      <c r="D264" s="99" t="str">
        <f>[1]COA_GLOBAL!D215</f>
        <v>Ⅱ.Additional Paid-in-Capital</v>
      </c>
      <c r="E264" s="100" t="str">
        <f>[1]COA_GLOBAL!E215</f>
        <v>Ⅱ.资本盈余</v>
      </c>
      <c r="F264" s="101">
        <f>SUM(F265:F268)</f>
        <v>3441572.9258410796</v>
      </c>
      <c r="G264" s="101">
        <f>SUM(G265:G268)</f>
        <v>4303667.5796999997</v>
      </c>
      <c r="H264" s="101">
        <f>SUM(H265:H268)</f>
        <v>0</v>
      </c>
      <c r="I264" s="97"/>
      <c r="J264" s="97"/>
      <c r="K264" s="97"/>
    </row>
    <row r="265" spans="2:11" ht="13.5" customHeight="1" outlineLevel="1">
      <c r="B265" s="58" t="str">
        <f>[1]COA_GLOBAL!B216</f>
        <v>BS330-010</v>
      </c>
      <c r="C265" s="58" t="str">
        <f>[1]COA_GLOBAL!C216</f>
        <v>주식발행초과금</v>
      </c>
      <c r="D265" s="59" t="str">
        <f>[1]COA_GLOBAL!D216</f>
        <v>Additional Paid-in-Capital (Excess of Par Value)</v>
      </c>
      <c r="E265" s="60" t="str">
        <f>[1]COA_GLOBAL!E216</f>
        <v>股票溢价</v>
      </c>
      <c r="F265" s="111">
        <v>3439656</v>
      </c>
      <c r="G265" s="112">
        <v>4303667.5796999997</v>
      </c>
      <c r="H265" s="112">
        <v>0</v>
      </c>
      <c r="I265" s="97"/>
      <c r="J265" s="97"/>
      <c r="K265" s="97"/>
    </row>
    <row r="266" spans="2:11" ht="13.5" customHeight="1" outlineLevel="1">
      <c r="B266" s="58" t="str">
        <f>[1]COA_GLOBAL!B217</f>
        <v>BS330-020</v>
      </c>
      <c r="C266" s="58" t="str">
        <f>[1]COA_GLOBAL!C217</f>
        <v>감자차익</v>
      </c>
      <c r="D266" s="59" t="str">
        <f>[1]COA_GLOBAL!D217</f>
        <v>Additional Paid-in-Capital (Gains on Capital reduction)</v>
      </c>
      <c r="E266" s="60" t="str">
        <f>[1]COA_GLOBAL!E217</f>
        <v>減資差益</v>
      </c>
      <c r="F266" s="111">
        <v>0</v>
      </c>
      <c r="G266" s="112">
        <v>0</v>
      </c>
      <c r="H266" s="112">
        <v>0</v>
      </c>
      <c r="I266" s="97"/>
      <c r="J266" s="97"/>
      <c r="K266" s="97"/>
    </row>
    <row r="267" spans="2:11" ht="13.5" customHeight="1" outlineLevel="1">
      <c r="B267" s="58" t="str">
        <f>[1]COA_GLOBAL!B218</f>
        <v>BS330-030</v>
      </c>
      <c r="C267" s="58" t="str">
        <f>[1]COA_GLOBAL!C218</f>
        <v>전환권대가</v>
      </c>
      <c r="D267" s="59" t="str">
        <f>[1]COA_GLOBAL!D218</f>
        <v>Additional Paid-in-Capital (Conversion Rights)</v>
      </c>
      <c r="E267" s="60" t="str">
        <f>[1]COA_GLOBAL!E218</f>
        <v>转换权代价</v>
      </c>
      <c r="F267" s="111">
        <v>0</v>
      </c>
      <c r="G267" s="112">
        <v>0</v>
      </c>
      <c r="H267" s="112">
        <v>0</v>
      </c>
      <c r="I267" s="97"/>
      <c r="J267" s="97"/>
      <c r="K267" s="97"/>
    </row>
    <row r="268" spans="2:11" ht="13.5" customHeight="1" outlineLevel="1">
      <c r="B268" s="58" t="str">
        <f>[1]COA_GLOBAL!B219</f>
        <v>BS330-040</v>
      </c>
      <c r="C268" s="58" t="str">
        <f>[1]COA_GLOBAL!C219</f>
        <v>기타자본잉여금</v>
      </c>
      <c r="D268" s="59" t="str">
        <f>[1]COA_GLOBAL!D219</f>
        <v>Additional Paid-in-Capital (Other)</v>
      </c>
      <c r="E268" s="60" t="str">
        <f>[1]COA_GLOBAL!E219</f>
        <v>其他资本盈余</v>
      </c>
      <c r="F268" s="111">
        <v>1916.9258410794605</v>
      </c>
      <c r="G268" s="112">
        <v>0</v>
      </c>
      <c r="H268" s="112">
        <v>0</v>
      </c>
      <c r="I268" s="97"/>
      <c r="J268" s="97"/>
      <c r="K268" s="97"/>
    </row>
    <row r="269" spans="2:11" ht="13.5" customHeight="1" outlineLevel="1">
      <c r="B269" s="98" t="str">
        <f>[1]COA_GLOBAL!B220</f>
        <v>BS340</v>
      </c>
      <c r="C269" s="98" t="str">
        <f>[1]COA_GLOBAL!C220</f>
        <v>Ⅲ.자본조정</v>
      </c>
      <c r="D269" s="99" t="str">
        <f>[1]COA_GLOBAL!D220</f>
        <v>Ⅲ.Other Components of Equity</v>
      </c>
      <c r="E269" s="100" t="str">
        <f>[1]COA_GLOBAL!E220</f>
        <v>Ⅲ.资本调整</v>
      </c>
      <c r="F269" s="101">
        <f>SUM(F270:F273)</f>
        <v>11472586.6359518</v>
      </c>
      <c r="G269" s="101">
        <f>SUM(G270:G273)</f>
        <v>-3214522.3649481977</v>
      </c>
      <c r="H269" s="101">
        <f>SUM(H270:H273)</f>
        <v>1089145.2200000007</v>
      </c>
      <c r="I269" s="97"/>
      <c r="J269" s="97"/>
      <c r="K269" s="97"/>
    </row>
    <row r="270" spans="2:11" ht="13.5" customHeight="1" outlineLevel="1">
      <c r="B270" s="58" t="str">
        <f>[1]COA_GLOBAL!B221</f>
        <v>BS340-010</v>
      </c>
      <c r="C270" s="58" t="str">
        <f>[1]COA_GLOBAL!C221</f>
        <v>지분법자본변동</v>
      </c>
      <c r="D270" s="59" t="str">
        <f>[1]COA_GLOBAL!D221</f>
        <v>Capital Adjustment for Equity Method Securities</v>
      </c>
      <c r="E270" s="60" t="str">
        <f>[1]COA_GLOBAL!E221</f>
        <v>权益法资本变动</v>
      </c>
      <c r="F270" s="111">
        <v>0</v>
      </c>
      <c r="G270" s="112">
        <v>0</v>
      </c>
      <c r="H270" s="112">
        <v>0</v>
      </c>
      <c r="I270" s="97"/>
      <c r="J270" s="97"/>
      <c r="K270" s="97"/>
    </row>
    <row r="271" spans="2:11" ht="13.5" customHeight="1" outlineLevel="1">
      <c r="B271" s="58" t="str">
        <f>[1]COA_GLOBAL!B222</f>
        <v>BS340-020</v>
      </c>
      <c r="C271" s="58" t="str">
        <f>[1]COA_GLOBAL!C222</f>
        <v>주식할인발행차금</v>
      </c>
      <c r="D271" s="59" t="str">
        <f>[1]COA_GLOBAL!D222</f>
        <v>Discount on Shares</v>
      </c>
      <c r="E271" s="60" t="str">
        <f>[1]COA_GLOBAL!E222</f>
        <v>股票发行折价差额</v>
      </c>
      <c r="F271" s="111">
        <v>0</v>
      </c>
      <c r="G271" s="112">
        <v>0</v>
      </c>
      <c r="H271" s="112">
        <v>0</v>
      </c>
      <c r="I271" s="97"/>
      <c r="J271" s="97"/>
      <c r="K271" s="97"/>
    </row>
    <row r="272" spans="2:11" ht="13.5" customHeight="1" outlineLevel="1">
      <c r="B272" s="58" t="str">
        <f>[1]COA_GLOBAL!B223</f>
        <v>BS340-030</v>
      </c>
      <c r="C272" s="58" t="str">
        <f>[1]COA_GLOBAL!C223</f>
        <v>주식선택권</v>
      </c>
      <c r="D272" s="59" t="str">
        <f>[1]COA_GLOBAL!D223</f>
        <v>Stock options</v>
      </c>
      <c r="E272" s="60" t="str">
        <f>[1]COA_GLOBAL!E223</f>
        <v>股票選擇權</v>
      </c>
      <c r="F272" s="111">
        <v>0</v>
      </c>
      <c r="G272" s="112">
        <v>0</v>
      </c>
      <c r="H272" s="112">
        <v>0</v>
      </c>
      <c r="I272" s="97"/>
      <c r="J272" s="97"/>
      <c r="K272" s="97"/>
    </row>
    <row r="273" spans="2:11" ht="13.5" customHeight="1" outlineLevel="1">
      <c r="B273" s="58" t="str">
        <f>[1]COA_GLOBAL!B224</f>
        <v>BS340-040</v>
      </c>
      <c r="C273" s="58" t="str">
        <f>[1]COA_GLOBAL!C224</f>
        <v>기타자본조정</v>
      </c>
      <c r="D273" s="59" t="str">
        <f>[1]COA_GLOBAL!D224</f>
        <v>Other Capital Adjustments</v>
      </c>
      <c r="E273" s="60" t="str">
        <f>[1]COA_GLOBAL!E224</f>
        <v>其他资本调整</v>
      </c>
      <c r="F273" s="111">
        <v>11472586.6359518</v>
      </c>
      <c r="G273" s="112">
        <v>-3214522.3649481977</v>
      </c>
      <c r="H273" s="112">
        <v>1089145.2200000007</v>
      </c>
      <c r="I273" s="97"/>
      <c r="J273" s="97"/>
      <c r="K273" s="97"/>
    </row>
    <row r="274" spans="2:11" ht="13.5" customHeight="1" outlineLevel="1">
      <c r="B274" s="98" t="str">
        <f>[1]COA_GLOBAL!B225</f>
        <v>BS350</v>
      </c>
      <c r="C274" s="98" t="str">
        <f>[1]COA_GLOBAL!C225</f>
        <v>Ⅳ.기타포괄손익누계액</v>
      </c>
      <c r="D274" s="99" t="str">
        <f>[1]COA_GLOBAL!D225</f>
        <v>Ⅳ.Accumulated Other Comprehensive Income</v>
      </c>
      <c r="E274" s="100" t="str">
        <f>[1]COA_GLOBAL!E225</f>
        <v>Ⅳ.其他综合累计损益</v>
      </c>
      <c r="F274" s="101">
        <f>SUM(F275:F276)</f>
        <v>1025326.57348278</v>
      </c>
      <c r="G274" s="101">
        <f>SUM(G275:G276)</f>
        <v>879286.54106981657</v>
      </c>
      <c r="H274" s="101">
        <f>SUM(H275:H276)</f>
        <v>270827.15000000002</v>
      </c>
      <c r="I274" s="97"/>
      <c r="J274" s="97"/>
      <c r="K274" s="97"/>
    </row>
    <row r="275" spans="2:11" ht="13.5" customHeight="1" outlineLevel="1">
      <c r="B275" s="58" t="str">
        <f>[1]COA_GLOBAL!B226</f>
        <v>BS350-010</v>
      </c>
      <c r="C275" s="58" t="str">
        <f>[1]COA_GLOBAL!C226</f>
        <v>매도가능금융자산평가이익(자본)</v>
      </c>
      <c r="D275" s="59" t="str">
        <f>[1]COA_GLOBAL!D226</f>
        <v>Gains on Valuation of Available for Sale Securities(Capital)</v>
      </c>
      <c r="E275" s="60" t="str">
        <f>[1]COA_GLOBAL!E226</f>
        <v>可供出售证券评估收益(资本)</v>
      </c>
      <c r="F275" s="111">
        <v>0</v>
      </c>
      <c r="G275" s="112">
        <v>0</v>
      </c>
      <c r="H275" s="112">
        <v>0</v>
      </c>
      <c r="I275" s="97"/>
      <c r="J275" s="97"/>
      <c r="K275" s="97"/>
    </row>
    <row r="276" spans="2:11" ht="13.5" customHeight="1" outlineLevel="1">
      <c r="B276" s="58" t="str">
        <f>[1]COA_GLOBAL!B227</f>
        <v>BS350-020</v>
      </c>
      <c r="C276" s="58" t="str">
        <f>[1]COA_GLOBAL!C227</f>
        <v>해외사업환산손익</v>
      </c>
      <c r="D276" s="59" t="str">
        <f>[1]COA_GLOBAL!D227</f>
        <v>Cumulative Effect Foreign Currency Translation</v>
      </c>
      <c r="E276" s="60" t="str">
        <f>[1]COA_GLOBAL!E227</f>
        <v>境外事业折算损益</v>
      </c>
      <c r="F276" s="111">
        <v>1025326.57348278</v>
      </c>
      <c r="G276" s="112">
        <v>879286.54106981657</v>
      </c>
      <c r="H276" s="112">
        <v>270827.15000000002</v>
      </c>
      <c r="I276" s="97"/>
      <c r="J276" s="97"/>
      <c r="K276" s="97"/>
    </row>
    <row r="277" spans="2:11" ht="13.5" customHeight="1" outlineLevel="1">
      <c r="B277" s="98" t="str">
        <f>[1]COA_GLOBAL!B228</f>
        <v>BS360</v>
      </c>
      <c r="C277" s="98" t="str">
        <f>[1]COA_GLOBAL!C228</f>
        <v>Ⅴ.이익잉여금</v>
      </c>
      <c r="D277" s="99" t="str">
        <f>[1]COA_GLOBAL!D228</f>
        <v>Ⅴ.Retained Earnings</v>
      </c>
      <c r="E277" s="100" t="str">
        <f>[1]COA_GLOBAL!E228</f>
        <v>Ⅴ.利润盈余</v>
      </c>
      <c r="F277" s="101">
        <f>SUM(F278:F279)</f>
        <v>-10689993.27796698</v>
      </c>
      <c r="G277" s="101">
        <f>SUM(G278:G279)</f>
        <v>-24286048.143981066</v>
      </c>
      <c r="H277" s="101">
        <f>SUM(H278:H279)</f>
        <v>-39371425.896829754</v>
      </c>
      <c r="I277" s="97"/>
      <c r="J277" s="97"/>
      <c r="K277" s="97"/>
    </row>
    <row r="278" spans="2:11" ht="13.5" customHeight="1" outlineLevel="1">
      <c r="B278" s="58" t="str">
        <f>[1]COA_GLOBAL!B229</f>
        <v>BS360-010</v>
      </c>
      <c r="C278" s="58" t="str">
        <f>[1]COA_GLOBAL!C229</f>
        <v>이익준비금</v>
      </c>
      <c r="D278" s="59" t="str">
        <f>[1]COA_GLOBAL!D229</f>
        <v>Legal Reserve</v>
      </c>
      <c r="E278" s="60" t="str">
        <f>[1]COA_GLOBAL!E229</f>
        <v>法定盈余公积金</v>
      </c>
      <c r="F278" s="111">
        <v>25012.955605458628</v>
      </c>
      <c r="G278" s="112">
        <v>25012.955605458628</v>
      </c>
      <c r="H278" s="112">
        <v>0</v>
      </c>
      <c r="I278" s="97"/>
      <c r="J278" s="97"/>
      <c r="K278" s="97"/>
    </row>
    <row r="279" spans="2:11" ht="13.5" customHeight="1" outlineLevel="1">
      <c r="B279" s="58" t="str">
        <f>[1]COA_GLOBAL!B230</f>
        <v>BS360-020</v>
      </c>
      <c r="C279" s="58" t="str">
        <f>[1]COA_GLOBAL!C230</f>
        <v>미처분이익잉여금(미처리결손금)</v>
      </c>
      <c r="D279" s="59" t="str">
        <f>[1]COA_GLOBAL!D230</f>
        <v>Retained Earnings After Appropriation</v>
      </c>
      <c r="E279" s="60" t="str">
        <f>[1]COA_GLOBAL!E230</f>
        <v>未分配利润</v>
      </c>
      <c r="F279" s="111">
        <v>-10715006.233572438</v>
      </c>
      <c r="G279" s="112">
        <v>-24311061.099586524</v>
      </c>
      <c r="H279" s="112">
        <v>-39371425.896829754</v>
      </c>
      <c r="I279" s="97"/>
      <c r="J279" s="97"/>
      <c r="K279" s="97"/>
    </row>
    <row r="280" spans="2:11" ht="13.5" customHeight="1" outlineLevel="1">
      <c r="B280" s="123" t="str">
        <f>[1]COA_GLOBAL!B231</f>
        <v>BS370</v>
      </c>
      <c r="C280" s="123" t="str">
        <f>[1]COA_GLOBAL!C231</f>
        <v>비지배지분</v>
      </c>
      <c r="D280" s="124" t="str">
        <f>[1]COA_GLOBAL!D231</f>
        <v>Minority Shares</v>
      </c>
      <c r="E280" s="125" t="str">
        <f>[1]COA_GLOBAL!E231</f>
        <v>非控制股权</v>
      </c>
      <c r="F280" s="126">
        <v>0</v>
      </c>
      <c r="G280" s="127">
        <v>0</v>
      </c>
      <c r="H280" s="127">
        <v>202431.65180895047</v>
      </c>
      <c r="I280" s="97"/>
      <c r="J280" s="97"/>
      <c r="K280" s="97"/>
    </row>
    <row r="281" spans="2:11" ht="13.5" customHeight="1">
      <c r="B281" s="45"/>
      <c r="C281" s="45"/>
      <c r="I281" s="97"/>
      <c r="J281" s="97"/>
      <c r="K281" s="97"/>
    </row>
    <row r="282" spans="2:11" ht="13.5" customHeight="1" outlineLevel="1">
      <c r="B282" s="45"/>
      <c r="C282" s="45" t="s">
        <v>161</v>
      </c>
      <c r="F282" s="88"/>
      <c r="G282" s="88"/>
      <c r="H282" s="44"/>
      <c r="I282" s="97"/>
    </row>
    <row r="283" spans="2:11" ht="13.5" customHeight="1" outlineLevel="1">
      <c r="B283" s="128" t="s">
        <v>51</v>
      </c>
      <c r="C283" s="48" t="s">
        <v>162</v>
      </c>
      <c r="D283" s="48" t="s">
        <v>163</v>
      </c>
      <c r="E283" s="48" t="s">
        <v>164</v>
      </c>
      <c r="F283" s="49" t="s">
        <v>158</v>
      </c>
      <c r="G283" s="49" t="s">
        <v>159</v>
      </c>
      <c r="H283" s="129" t="s">
        <v>160</v>
      </c>
      <c r="I283" s="97"/>
    </row>
    <row r="284" spans="2:11" ht="13.5" customHeight="1" outlineLevel="1">
      <c r="B284" s="130" t="str">
        <f>[1]COA_GLOBAL!B235</f>
        <v>IS400</v>
      </c>
      <c r="C284" s="130" t="str">
        <f>[1]COA_GLOBAL!C235</f>
        <v>Ⅰ.매출액</v>
      </c>
      <c r="D284" s="130" t="str">
        <f>[1]COA_GLOBAL!D235</f>
        <v>Ⅰ.Revenues</v>
      </c>
      <c r="E284" s="131" t="str">
        <f>[1]COA_GLOBAL!E235</f>
        <v>Ⅰ.销售额</v>
      </c>
      <c r="F284" s="132">
        <f>SUM(F285:F302)</f>
        <v>32517029.08810132</v>
      </c>
      <c r="G284" s="132">
        <f>SUM(G285:G302)</f>
        <v>27187222.840000007</v>
      </c>
      <c r="H284" s="132">
        <f>SUM(H285:H302)</f>
        <v>34672579.469999999</v>
      </c>
      <c r="I284" s="97"/>
    </row>
    <row r="285" spans="2:11" ht="13.5" customHeight="1" outlineLevel="1">
      <c r="B285" s="133" t="str">
        <f>[1]COA_GLOBAL!B236</f>
        <v>IS400-010</v>
      </c>
      <c r="C285" s="133" t="str">
        <f>[1]COA_GLOBAL!C236</f>
        <v>제품매출액</v>
      </c>
      <c r="D285" s="133" t="str">
        <f>[1]COA_GLOBAL!D236</f>
        <v>Revenue from Product Sales</v>
      </c>
      <c r="E285" s="134" t="str">
        <f>[1]COA_GLOBAL!E236</f>
        <v>商品销售额</v>
      </c>
      <c r="F285" s="135">
        <v>204518.72</v>
      </c>
      <c r="G285" s="135">
        <v>0</v>
      </c>
      <c r="H285" s="135">
        <v>0</v>
      </c>
      <c r="I285" s="97"/>
    </row>
    <row r="286" spans="2:11" ht="13.5" customHeight="1" outlineLevel="1">
      <c r="B286" s="133" t="str">
        <f>[1]COA_GLOBAL!B237</f>
        <v>IS400-011</v>
      </c>
      <c r="C286" s="133" t="str">
        <f>[1]COA_GLOBAL!C237</f>
        <v>제품매출액 (I/C)</v>
      </c>
      <c r="D286" s="133" t="str">
        <f>[1]COA_GLOBAL!D237</f>
        <v>Revenue from Product Sales (I/C)</v>
      </c>
      <c r="E286" s="134" t="str">
        <f>[1]COA_GLOBAL!E237</f>
        <v>商品销售额 (I/C)</v>
      </c>
      <c r="F286" s="135">
        <v>0</v>
      </c>
      <c r="G286" s="135">
        <v>0</v>
      </c>
      <c r="H286" s="135">
        <v>0</v>
      </c>
      <c r="I286" s="97"/>
    </row>
    <row r="287" spans="2:11" ht="13.5" customHeight="1" outlineLevel="1">
      <c r="B287" s="133" t="str">
        <f>[1]COA_GLOBAL!B238</f>
        <v>IS400-020</v>
      </c>
      <c r="C287" s="133" t="str">
        <f>[1]COA_GLOBAL!C238</f>
        <v>용역매출액</v>
      </c>
      <c r="D287" s="133" t="str">
        <f>[1]COA_GLOBAL!D238</f>
        <v>Revenue from Services</v>
      </c>
      <c r="E287" s="134" t="str">
        <f>[1]COA_GLOBAL!E238</f>
        <v>服务销售额</v>
      </c>
      <c r="F287" s="135">
        <v>11625401.71368861</v>
      </c>
      <c r="G287" s="135">
        <v>4414942.6100000013</v>
      </c>
      <c r="H287" s="135">
        <v>9382911.3200000003</v>
      </c>
      <c r="I287" s="97"/>
    </row>
    <row r="288" spans="2:11" ht="13.5" customHeight="1" outlineLevel="1">
      <c r="B288" s="133" t="str">
        <f>[1]COA_GLOBAL!B239</f>
        <v>IS400-021</v>
      </c>
      <c r="C288" s="133" t="str">
        <f>[1]COA_GLOBAL!C239</f>
        <v>용역매출액 (I/C)</v>
      </c>
      <c r="D288" s="133" t="str">
        <f>[1]COA_GLOBAL!D239</f>
        <v>Revenue from Services (I/C)</v>
      </c>
      <c r="E288" s="134" t="str">
        <f>[1]COA_GLOBAL!E239</f>
        <v>服务销售额 (I/C)</v>
      </c>
      <c r="F288" s="135">
        <v>0</v>
      </c>
      <c r="G288" s="135">
        <v>0</v>
      </c>
      <c r="H288" s="135">
        <v>0</v>
      </c>
      <c r="I288" s="97"/>
    </row>
    <row r="289" spans="2:9" ht="13.5" customHeight="1" outlineLevel="1">
      <c r="B289" s="133" t="str">
        <f>[1]COA_GLOBAL!B240</f>
        <v>IS400-030</v>
      </c>
      <c r="C289" s="133" t="str">
        <f>[1]COA_GLOBAL!C240</f>
        <v>라이선스매출액</v>
      </c>
      <c r="D289" s="133" t="str">
        <f>[1]COA_GLOBAL!D240</f>
        <v>Revenue from License</v>
      </c>
      <c r="E289" s="134" t="str">
        <f>[1]COA_GLOBAL!E240</f>
        <v>授权销售额</v>
      </c>
      <c r="F289" s="135">
        <v>4505723.8</v>
      </c>
      <c r="G289" s="135">
        <v>4777804.04</v>
      </c>
      <c r="H289" s="135">
        <v>2883218.83</v>
      </c>
      <c r="I289" s="97"/>
    </row>
    <row r="290" spans="2:9" ht="13.5" customHeight="1" outlineLevel="1">
      <c r="B290" s="133" t="str">
        <f>[1]COA_GLOBAL!B241</f>
        <v>IS400-031</v>
      </c>
      <c r="C290" s="133" t="str">
        <f>[1]COA_GLOBAL!C241</f>
        <v>라이선스매출액 (I/C)</v>
      </c>
      <c r="D290" s="133" t="str">
        <f>[1]COA_GLOBAL!D241</f>
        <v>Revenue from License (I/C)</v>
      </c>
      <c r="E290" s="134" t="str">
        <f>[1]COA_GLOBAL!E241</f>
        <v>授权销售额 (I/C)</v>
      </c>
      <c r="F290" s="135">
        <v>0</v>
      </c>
      <c r="G290" s="135">
        <v>0</v>
      </c>
      <c r="H290" s="135">
        <v>0</v>
      </c>
      <c r="I290" s="97"/>
    </row>
    <row r="291" spans="2:9" ht="13.5" customHeight="1" outlineLevel="1">
      <c r="B291" s="133" t="str">
        <f>[1]COA_GLOBAL!B242</f>
        <v>IS400-040</v>
      </c>
      <c r="C291" s="133" t="str">
        <f>[1]COA_GLOBAL!C242</f>
        <v>임대매출액</v>
      </c>
      <c r="D291" s="133" t="str">
        <f>[1]COA_GLOBAL!D242</f>
        <v>Revenue from Rent</v>
      </c>
      <c r="E291" s="134" t="str">
        <f>[1]COA_GLOBAL!E242</f>
        <v>租赁销售额</v>
      </c>
      <c r="F291" s="135">
        <v>2219642.8244127096</v>
      </c>
      <c r="G291" s="135">
        <v>1059640.8999999999</v>
      </c>
      <c r="H291" s="135">
        <v>0</v>
      </c>
      <c r="I291" s="97"/>
    </row>
    <row r="292" spans="2:9" ht="13.5" customHeight="1" outlineLevel="1">
      <c r="B292" s="133" t="str">
        <f>[1]COA_GLOBAL!B243</f>
        <v>IS400-041</v>
      </c>
      <c r="C292" s="133" t="str">
        <f>[1]COA_GLOBAL!C243</f>
        <v>임대매출액 (I/C)</v>
      </c>
      <c r="D292" s="133" t="str">
        <f>[1]COA_GLOBAL!D243</f>
        <v>Revenue from Rent (I/C)</v>
      </c>
      <c r="E292" s="134" t="str">
        <f>[1]COA_GLOBAL!E243</f>
        <v>租赁销售额 (I/C)</v>
      </c>
      <c r="F292" s="135">
        <v>0</v>
      </c>
      <c r="G292" s="135">
        <v>0</v>
      </c>
      <c r="H292" s="135">
        <v>0</v>
      </c>
      <c r="I292" s="97"/>
    </row>
    <row r="293" spans="2:9" ht="13.5" customHeight="1" outlineLevel="1">
      <c r="B293" s="133" t="str">
        <f>[1]COA_GLOBAL!B244</f>
        <v>IS400-050</v>
      </c>
      <c r="C293" s="133" t="str">
        <f>[1]COA_GLOBAL!C244</f>
        <v>티켓매출액</v>
      </c>
      <c r="D293" s="133" t="str">
        <f>[1]COA_GLOBAL!D244</f>
        <v>Revenue from Ticket Sales</v>
      </c>
      <c r="E293" s="134" t="str">
        <f>[1]COA_GLOBAL!E244</f>
        <v>门票销售额</v>
      </c>
      <c r="F293" s="135">
        <v>12533472.1</v>
      </c>
      <c r="G293" s="135">
        <v>14581018.359999999</v>
      </c>
      <c r="H293" s="135">
        <v>20266315.300000001</v>
      </c>
      <c r="I293" s="97"/>
    </row>
    <row r="294" spans="2:9" ht="13.5" customHeight="1" outlineLevel="1">
      <c r="B294" s="133" t="str">
        <f>[1]COA_GLOBAL!B245</f>
        <v>IS400-051</v>
      </c>
      <c r="C294" s="133" t="str">
        <f>[1]COA_GLOBAL!C245</f>
        <v>티켓매출액 (I/C)</v>
      </c>
      <c r="D294" s="133" t="str">
        <f>[1]COA_GLOBAL!D245</f>
        <v>Revenue from Ticket Sales (I/C)</v>
      </c>
      <c r="E294" s="134" t="str">
        <f>[1]COA_GLOBAL!E245</f>
        <v>门票销售额 (I/C)</v>
      </c>
      <c r="F294" s="135">
        <v>0</v>
      </c>
      <c r="G294" s="135">
        <v>0</v>
      </c>
      <c r="H294" s="135">
        <v>0</v>
      </c>
      <c r="I294" s="97"/>
    </row>
    <row r="295" spans="2:9" ht="13.5" customHeight="1" outlineLevel="1">
      <c r="B295" s="133" t="str">
        <f>[1]COA_GLOBAL!B246</f>
        <v>IS400-060</v>
      </c>
      <c r="C295" s="133" t="str">
        <f>[1]COA_GLOBAL!C246</f>
        <v>상품매출액</v>
      </c>
      <c r="D295" s="133" t="str">
        <f>[1]COA_GLOBAL!D246</f>
        <v>Revenue from MD Sales</v>
      </c>
      <c r="E295" s="134" t="str">
        <f>[1]COA_GLOBAL!E246</f>
        <v>产品销售额</v>
      </c>
      <c r="F295" s="135">
        <v>1390667.13</v>
      </c>
      <c r="G295" s="135">
        <v>2168908.5300000003</v>
      </c>
      <c r="H295" s="135">
        <v>1934429.2600000002</v>
      </c>
      <c r="I295" s="97"/>
    </row>
    <row r="296" spans="2:9" ht="13.5" customHeight="1" outlineLevel="1">
      <c r="B296" s="133" t="str">
        <f>[1]COA_GLOBAL!B247</f>
        <v>IS400-061</v>
      </c>
      <c r="C296" s="133" t="str">
        <f>[1]COA_GLOBAL!C247</f>
        <v>상품매출액 (I/C)</v>
      </c>
      <c r="D296" s="133" t="str">
        <f>[1]COA_GLOBAL!D247</f>
        <v>Revenue from MD Sales (I/C)</v>
      </c>
      <c r="E296" s="134" t="str">
        <f>[1]COA_GLOBAL!E247</f>
        <v>产品销售额 (I/C)</v>
      </c>
      <c r="F296" s="135">
        <v>0</v>
      </c>
      <c r="G296" s="135">
        <v>0</v>
      </c>
      <c r="H296" s="135">
        <v>0</v>
      </c>
      <c r="I296" s="97"/>
    </row>
    <row r="297" spans="2:9" ht="13.5" customHeight="1" outlineLevel="1">
      <c r="B297" s="133" t="str">
        <f>[1]COA_GLOBAL!B248</f>
        <v>IS400-070</v>
      </c>
      <c r="C297" s="133" t="str">
        <f>[1]COA_GLOBAL!C248</f>
        <v>게임매출액</v>
      </c>
      <c r="D297" s="133" t="str">
        <f>[1]COA_GLOBAL!D248</f>
        <v>Revenue from Game Services</v>
      </c>
      <c r="E297" s="134" t="str">
        <f>[1]COA_GLOBAL!E248</f>
        <v>游戏销售额</v>
      </c>
      <c r="F297" s="135">
        <v>0</v>
      </c>
      <c r="G297" s="135">
        <v>1723.6</v>
      </c>
      <c r="H297" s="135">
        <v>127077</v>
      </c>
      <c r="I297" s="97"/>
    </row>
    <row r="298" spans="2:9" ht="13.5" customHeight="1" outlineLevel="1">
      <c r="B298" s="133" t="str">
        <f>[1]COA_GLOBAL!B249</f>
        <v>IS400-071</v>
      </c>
      <c r="C298" s="133" t="str">
        <f>[1]COA_GLOBAL!C249</f>
        <v>게임매출액 (I/C)</v>
      </c>
      <c r="D298" s="133" t="str">
        <f>[1]COA_GLOBAL!D249</f>
        <v>Revenue from Game Services (I/C)</v>
      </c>
      <c r="E298" s="134" t="str">
        <f>[1]COA_GLOBAL!E249</f>
        <v>游戏销售额 (I/C)</v>
      </c>
      <c r="F298" s="135">
        <v>0</v>
      </c>
      <c r="G298" s="135">
        <v>0</v>
      </c>
      <c r="H298" s="135">
        <v>0</v>
      </c>
      <c r="I298" s="97"/>
    </row>
    <row r="299" spans="2:9" ht="13.5" customHeight="1" outlineLevel="1">
      <c r="B299" s="133" t="str">
        <f>[1]COA_GLOBAL!B250</f>
        <v>IS400-080</v>
      </c>
      <c r="C299" s="133" t="str">
        <f>[1]COA_GLOBAL!C250</f>
        <v>식음매출액</v>
      </c>
      <c r="D299" s="133" t="str">
        <f>[1]COA_GLOBAL!D250</f>
        <v>Revenue from F&amp;B</v>
      </c>
      <c r="E299" s="134" t="str">
        <f>[1]COA_GLOBAL!E250</f>
        <v>食飮销售额</v>
      </c>
      <c r="F299" s="135">
        <v>37602.800000000003</v>
      </c>
      <c r="G299" s="135">
        <v>180229.38999999998</v>
      </c>
      <c r="H299" s="135">
        <v>46503.600000000006</v>
      </c>
      <c r="I299" s="97"/>
    </row>
    <row r="300" spans="2:9" ht="13.5" customHeight="1" outlineLevel="1">
      <c r="B300" s="133" t="str">
        <f>[1]COA_GLOBAL!B251</f>
        <v>IS400-081</v>
      </c>
      <c r="C300" s="133" t="str">
        <f>[1]COA_GLOBAL!C251</f>
        <v>식음매출액 (I/C)</v>
      </c>
      <c r="D300" s="133" t="str">
        <f>[1]COA_GLOBAL!D251</f>
        <v>Revenue from F&amp;B (I/C)</v>
      </c>
      <c r="E300" s="134" t="str">
        <f>[1]COA_GLOBAL!E251</f>
        <v>食飮销售额 (I/C)</v>
      </c>
      <c r="F300" s="135">
        <v>0</v>
      </c>
      <c r="G300" s="135">
        <v>0</v>
      </c>
      <c r="H300" s="135">
        <v>0</v>
      </c>
      <c r="I300" s="97"/>
    </row>
    <row r="301" spans="2:9" ht="13.5" customHeight="1" outlineLevel="1">
      <c r="B301" s="133" t="str">
        <f>[1]COA_GLOBAL!B252</f>
        <v>IS400-090</v>
      </c>
      <c r="C301" s="133" t="str">
        <f>[1]COA_GLOBAL!C252</f>
        <v>기타매출액</v>
      </c>
      <c r="D301" s="133" t="str">
        <f>[1]COA_GLOBAL!D252</f>
        <v>Revenue from Others</v>
      </c>
      <c r="E301" s="134" t="str">
        <f>[1]COA_GLOBAL!E252</f>
        <v>其他销售额</v>
      </c>
      <c r="F301" s="135">
        <v>0</v>
      </c>
      <c r="G301" s="135">
        <v>2955.41</v>
      </c>
      <c r="H301" s="135">
        <v>32124.16</v>
      </c>
      <c r="I301" s="97"/>
    </row>
    <row r="302" spans="2:9" ht="13.5" customHeight="1" outlineLevel="1">
      <c r="B302" s="133" t="str">
        <f>[1]COA_GLOBAL!B253</f>
        <v>IS400-091</v>
      </c>
      <c r="C302" s="133" t="str">
        <f>[1]COA_GLOBAL!C253</f>
        <v>기타매출액 (I/C)</v>
      </c>
      <c r="D302" s="133" t="str">
        <f>[1]COA_GLOBAL!D253</f>
        <v>Revenue from Others (I/C)</v>
      </c>
      <c r="E302" s="134" t="str">
        <f>[1]COA_GLOBAL!E253</f>
        <v>其他销售额 (I/C)</v>
      </c>
      <c r="F302" s="135">
        <v>0</v>
      </c>
      <c r="G302" s="135">
        <v>0</v>
      </c>
      <c r="H302" s="135">
        <v>0</v>
      </c>
      <c r="I302" s="97"/>
    </row>
    <row r="303" spans="2:9" ht="13.5" customHeight="1" outlineLevel="1">
      <c r="B303" s="130" t="str">
        <f>[1]COA_GLOBAL!B254</f>
        <v>IS500</v>
      </c>
      <c r="C303" s="130" t="str">
        <f>[1]COA_GLOBAL!C254</f>
        <v>Ⅱ.매출원가</v>
      </c>
      <c r="D303" s="130" t="str">
        <f>[1]COA_GLOBAL!D254</f>
        <v>Ⅱ.COST OF GOODS</v>
      </c>
      <c r="E303" s="131" t="str">
        <f>[1]COA_GLOBAL!E254</f>
        <v>Ⅱ.销售成本</v>
      </c>
      <c r="F303" s="132">
        <f>SUM(F304:F340)</f>
        <v>16102597.640885428</v>
      </c>
      <c r="G303" s="132">
        <f>SUM(G304:G340)</f>
        <v>16430573.199999999</v>
      </c>
      <c r="H303" s="132">
        <f>SUM(H304:H340)</f>
        <v>20026754.66</v>
      </c>
      <c r="I303" s="97"/>
    </row>
    <row r="304" spans="2:9" ht="13.5" customHeight="1" outlineLevel="1">
      <c r="B304" s="133" t="str">
        <f>[1]COA_GLOBAL!B255</f>
        <v>IS500-010</v>
      </c>
      <c r="C304" s="133" t="str">
        <f>[1]COA_GLOBAL!C255</f>
        <v>매출원가_상품매출원가</v>
      </c>
      <c r="D304" s="133" t="str">
        <f>[1]COA_GLOBAL!D255</f>
        <v>Cost of Goods Sold</v>
      </c>
      <c r="E304" s="134" t="str">
        <f>[1]COA_GLOBAL!E255</f>
        <v>产品销售_销售成本</v>
      </c>
      <c r="F304" s="135">
        <v>153392.6460002322</v>
      </c>
      <c r="G304" s="135">
        <v>796206.36</v>
      </c>
      <c r="H304" s="135">
        <v>776382.3400000002</v>
      </c>
      <c r="I304" s="97"/>
    </row>
    <row r="305" spans="2:9" ht="13.5" customHeight="1" outlineLevel="1">
      <c r="B305" s="133" t="str">
        <f>[1]COA_GLOBAL!B256</f>
        <v>IS500-011</v>
      </c>
      <c r="C305" s="133" t="str">
        <f>[1]COA_GLOBAL!C256</f>
        <v>매출원가_상품매출원가 (I/C)</v>
      </c>
      <c r="D305" s="133" t="str">
        <f>[1]COA_GLOBAL!D256</f>
        <v>Cost of Goods Sold (I/C)</v>
      </c>
      <c r="E305" s="134" t="str">
        <f>[1]COA_GLOBAL!E256</f>
        <v>产品销售_销售成本 (I/C)</v>
      </c>
      <c r="F305" s="135">
        <v>0</v>
      </c>
      <c r="G305" s="135">
        <v>0</v>
      </c>
      <c r="H305" s="135">
        <v>0</v>
      </c>
      <c r="I305" s="97"/>
    </row>
    <row r="306" spans="2:9" ht="13.5" customHeight="1" outlineLevel="1">
      <c r="B306" s="133" t="str">
        <f>[1]COA_GLOBAL!B257</f>
        <v>IS500-016</v>
      </c>
      <c r="C306" s="133" t="str">
        <f>[1]COA_GLOBAL!C257</f>
        <v>매출원가_제품매출원가</v>
      </c>
      <c r="D306" s="133" t="str">
        <f>[1]COA_GLOBAL!D257</f>
        <v>Cost of Finished Goods Sold</v>
      </c>
      <c r="E306" s="134" t="str">
        <f>[1]COA_GLOBAL!E257</f>
        <v>製成品销售_销售成本</v>
      </c>
      <c r="F306" s="135">
        <v>0</v>
      </c>
      <c r="G306" s="135">
        <v>147527.08000000002</v>
      </c>
      <c r="H306" s="135">
        <v>187542.3</v>
      </c>
      <c r="I306" s="97"/>
    </row>
    <row r="307" spans="2:9" ht="13.5" customHeight="1" outlineLevel="1">
      <c r="B307" s="133" t="str">
        <f>[1]COA_GLOBAL!B258</f>
        <v>IS500-020</v>
      </c>
      <c r="C307" s="133" t="str">
        <f>[1]COA_GLOBAL!C258</f>
        <v>매출원가_급여</v>
      </c>
      <c r="D307" s="133" t="str">
        <f>[1]COA_GLOBAL!D258</f>
        <v>Salaries_COGS</v>
      </c>
      <c r="E307" s="134" t="str">
        <f>[1]COA_GLOBAL!E258</f>
        <v>工资_销售成本</v>
      </c>
      <c r="F307" s="135">
        <v>3649996.8319207397</v>
      </c>
      <c r="G307" s="135">
        <v>4288365.58</v>
      </c>
      <c r="H307" s="135">
        <v>4200445.08</v>
      </c>
      <c r="I307" s="97"/>
    </row>
    <row r="308" spans="2:9" ht="13.5" customHeight="1" outlineLevel="1">
      <c r="B308" s="133" t="str">
        <f>[1]COA_GLOBAL!B259</f>
        <v>IS500-030</v>
      </c>
      <c r="C308" s="133" t="str">
        <f>[1]COA_GLOBAL!C259</f>
        <v>매출원가_상여금</v>
      </c>
      <c r="D308" s="133" t="str">
        <f>[1]COA_GLOBAL!D259</f>
        <v>Bonus_COGS</v>
      </c>
      <c r="E308" s="134" t="str">
        <f>[1]COA_GLOBAL!E259</f>
        <v>奖金_销售成本</v>
      </c>
      <c r="F308" s="135">
        <v>37772.359611440072</v>
      </c>
      <c r="G308" s="135">
        <v>52167.519999999997</v>
      </c>
      <c r="H308" s="135">
        <v>26793.23</v>
      </c>
      <c r="I308" s="97"/>
    </row>
    <row r="309" spans="2:9" ht="13.5" customHeight="1" outlineLevel="1">
      <c r="B309" s="133" t="str">
        <f>[1]COA_GLOBAL!B260</f>
        <v>IS500-040</v>
      </c>
      <c r="C309" s="133" t="str">
        <f>[1]COA_GLOBAL!C260</f>
        <v>매출원가_성과급</v>
      </c>
      <c r="D309" s="133" t="str">
        <f>[1]COA_GLOBAL!D260</f>
        <v>Incentives_COGS</v>
      </c>
      <c r="E309" s="134" t="str">
        <f>[1]COA_GLOBAL!E260</f>
        <v>绩效奖金_销售成本</v>
      </c>
      <c r="F309" s="135">
        <v>135547.50957854406</v>
      </c>
      <c r="G309" s="135">
        <v>88657.69</v>
      </c>
      <c r="H309" s="135">
        <v>33138.06</v>
      </c>
      <c r="I309" s="97"/>
    </row>
    <row r="310" spans="2:9" ht="13.5" customHeight="1" outlineLevel="1">
      <c r="B310" s="133" t="str">
        <f>[1]COA_GLOBAL!B261</f>
        <v>IS500-050</v>
      </c>
      <c r="C310" s="133" t="str">
        <f>[1]COA_GLOBAL!C261</f>
        <v>매출원가_잡급</v>
      </c>
      <c r="D310" s="133" t="str">
        <f>[1]COA_GLOBAL!D261</f>
        <v>Wages_COGS</v>
      </c>
      <c r="E310" s="134" t="str">
        <f>[1]COA_GLOBAL!E261</f>
        <v>临时工费用_销售成本</v>
      </c>
      <c r="F310" s="135">
        <v>23742.017879948915</v>
      </c>
      <c r="G310" s="135">
        <v>0</v>
      </c>
      <c r="H310" s="135">
        <v>0</v>
      </c>
      <c r="I310" s="97"/>
    </row>
    <row r="311" spans="2:9" ht="13.5" customHeight="1" outlineLevel="1">
      <c r="B311" s="133" t="str">
        <f>[1]COA_GLOBAL!B262</f>
        <v>IS500-060</v>
      </c>
      <c r="C311" s="133" t="str">
        <f>[1]COA_GLOBAL!C262</f>
        <v>매출원가_퇴직급여</v>
      </c>
      <c r="D311" s="133" t="str">
        <f>[1]COA_GLOBAL!D262</f>
        <v>Severence Benefits_COGS</v>
      </c>
      <c r="E311" s="134" t="str">
        <f>[1]COA_GLOBAL!E262</f>
        <v>离职补偿金_销售成本</v>
      </c>
      <c r="F311" s="135">
        <v>401280.11610356439</v>
      </c>
      <c r="G311" s="135">
        <v>503051.63</v>
      </c>
      <c r="H311" s="135">
        <v>413613.33</v>
      </c>
      <c r="I311" s="97"/>
    </row>
    <row r="312" spans="2:9" ht="13.5" customHeight="1" outlineLevel="1">
      <c r="B312" s="133" t="str">
        <f>[1]COA_GLOBAL!B263</f>
        <v>IS500-070</v>
      </c>
      <c r="C312" s="133" t="str">
        <f>[1]COA_GLOBAL!C263</f>
        <v>매출원가_복리후생비</v>
      </c>
      <c r="D312" s="133" t="str">
        <f>[1]COA_GLOBAL!D263</f>
        <v>Employee Benefits_COGS</v>
      </c>
      <c r="E312" s="134" t="str">
        <f>[1]COA_GLOBAL!E263</f>
        <v>员工福利_销售成本</v>
      </c>
      <c r="F312" s="135">
        <v>794146.28662099922</v>
      </c>
      <c r="G312" s="135">
        <v>1093740.1199999999</v>
      </c>
      <c r="H312" s="135">
        <v>925243.15</v>
      </c>
      <c r="I312" s="97"/>
    </row>
    <row r="313" spans="2:9" ht="13.5" customHeight="1" outlineLevel="1">
      <c r="B313" s="133" t="str">
        <f>[1]COA_GLOBAL!B264</f>
        <v>IS500-080</v>
      </c>
      <c r="C313" s="133" t="str">
        <f>[1]COA_GLOBAL!C264</f>
        <v>매출원가_여비교통비</v>
      </c>
      <c r="D313" s="133" t="str">
        <f>[1]COA_GLOBAL!D264</f>
        <v>Travel Expenses_COGS</v>
      </c>
      <c r="E313" s="134" t="str">
        <f>[1]COA_GLOBAL!E264</f>
        <v>差旅费_销售成本</v>
      </c>
      <c r="F313" s="135">
        <v>210646.51882812803</v>
      </c>
      <c r="G313" s="135">
        <v>411218.99</v>
      </c>
      <c r="H313" s="135">
        <v>516403.39999999991</v>
      </c>
      <c r="I313" s="97"/>
    </row>
    <row r="314" spans="2:9" ht="13.5" customHeight="1" outlineLevel="1">
      <c r="B314" s="133" t="str">
        <f>[1]COA_GLOBAL!B265</f>
        <v>IS500-090</v>
      </c>
      <c r="C314" s="133" t="str">
        <f>[1]COA_GLOBAL!C265</f>
        <v>매출원가_접대비</v>
      </c>
      <c r="D314" s="133" t="str">
        <f>[1]COA_GLOBAL!D265</f>
        <v>Meals and Entertainment_COGS</v>
      </c>
      <c r="E314" s="134" t="str">
        <f>[1]COA_GLOBAL!E265</f>
        <v>业务招待费_销售成本</v>
      </c>
      <c r="F314" s="135">
        <v>3251.7876078795616</v>
      </c>
      <c r="G314" s="135">
        <v>674.89999999999964</v>
      </c>
      <c r="H314" s="135">
        <v>3234.66</v>
      </c>
      <c r="I314" s="97"/>
    </row>
    <row r="315" spans="2:9" ht="13.5" customHeight="1" outlineLevel="1">
      <c r="B315" s="133" t="str">
        <f>[1]COA_GLOBAL!B266</f>
        <v>IS500-100</v>
      </c>
      <c r="C315" s="133" t="str">
        <f>[1]COA_GLOBAL!C266</f>
        <v>매출원가_통신비</v>
      </c>
      <c r="D315" s="133" t="str">
        <f>[1]COA_GLOBAL!D266</f>
        <v>Communication Expenses_COGS</v>
      </c>
      <c r="E315" s="134" t="str">
        <f>[1]COA_GLOBAL!E266</f>
        <v>通讯费_销售成本</v>
      </c>
      <c r="F315" s="135">
        <v>15187.795967336197</v>
      </c>
      <c r="G315" s="135">
        <v>19689.550000000003</v>
      </c>
      <c r="H315" s="135">
        <v>13546.22</v>
      </c>
      <c r="I315" s="97"/>
    </row>
    <row r="316" spans="2:9" ht="13.5" customHeight="1" outlineLevel="1">
      <c r="B316" s="133" t="str">
        <f>[1]COA_GLOBAL!B267</f>
        <v>IS500-110</v>
      </c>
      <c r="C316" s="133" t="str">
        <f>[1]COA_GLOBAL!C267</f>
        <v>매출원가_수도광열비</v>
      </c>
      <c r="D316" s="133" t="str">
        <f>[1]COA_GLOBAL!D267</f>
        <v>Utility Expenses_COGS</v>
      </c>
      <c r="E316" s="134" t="str">
        <f>[1]COA_GLOBAL!E267</f>
        <v>水电费_销售成本</v>
      </c>
      <c r="F316" s="135">
        <v>102906.18522388636</v>
      </c>
      <c r="G316" s="135">
        <v>126934.26</v>
      </c>
      <c r="H316" s="135">
        <v>129657.67</v>
      </c>
      <c r="I316" s="97"/>
    </row>
    <row r="317" spans="2:9" ht="13.5" customHeight="1" outlineLevel="1">
      <c r="B317" s="133" t="str">
        <f>[1]COA_GLOBAL!B268</f>
        <v>IS500-120</v>
      </c>
      <c r="C317" s="133" t="str">
        <f>[1]COA_GLOBAL!C268</f>
        <v>매출원가_건물관리비</v>
      </c>
      <c r="D317" s="133" t="str">
        <f>[1]COA_GLOBAL!D268</f>
        <v>Buliding Management Expense_COGS</v>
      </c>
      <c r="E317" s="134" t="str">
        <f>[1]COA_GLOBAL!E268</f>
        <v>物业管理费_销售成本</v>
      </c>
      <c r="F317" s="135">
        <v>26256.333449436897</v>
      </c>
      <c r="G317" s="135">
        <v>33356.879999999997</v>
      </c>
      <c r="H317" s="135">
        <v>24295.38</v>
      </c>
      <c r="I317" s="97"/>
    </row>
    <row r="318" spans="2:9" ht="13.5" customHeight="1" outlineLevel="1">
      <c r="B318" s="133" t="str">
        <f>[1]COA_GLOBAL!B269</f>
        <v>IS500-130</v>
      </c>
      <c r="C318" s="133" t="str">
        <f>[1]COA_GLOBAL!C269</f>
        <v>매출원가_세금과공과금</v>
      </c>
      <c r="D318" s="133" t="str">
        <f>[1]COA_GLOBAL!D269</f>
        <v>Taxes and Dues_COGS</v>
      </c>
      <c r="E318" s="134" t="str">
        <f>[1]COA_GLOBAL!E269</f>
        <v>税费_销售成本</v>
      </c>
      <c r="F318" s="135">
        <v>1437.849761987693</v>
      </c>
      <c r="G318" s="135">
        <v>1065.3699999999999</v>
      </c>
      <c r="H318" s="135">
        <v>1971.2</v>
      </c>
      <c r="I318" s="97"/>
    </row>
    <row r="319" spans="2:9" ht="13.5" customHeight="1" outlineLevel="1">
      <c r="B319" s="133" t="str">
        <f>[1]COA_GLOBAL!B270</f>
        <v>IS500-140</v>
      </c>
      <c r="C319" s="133" t="str">
        <f>[1]COA_GLOBAL!C270</f>
        <v>매출원가_차량유지비</v>
      </c>
      <c r="D319" s="133" t="str">
        <f>[1]COA_GLOBAL!D270</f>
        <v>Vehicle Maintenance Expenses_COGS</v>
      </c>
      <c r="E319" s="134" t="str">
        <f>[1]COA_GLOBAL!E270</f>
        <v>车辆维修费_销售成本</v>
      </c>
      <c r="F319" s="135">
        <v>1954.7737915554007</v>
      </c>
      <c r="G319" s="135">
        <v>1201.6300000000001</v>
      </c>
      <c r="H319" s="135">
        <v>1248.3</v>
      </c>
      <c r="I319" s="97"/>
    </row>
    <row r="320" spans="2:9" ht="13.5" customHeight="1" outlineLevel="1">
      <c r="B320" s="133" t="str">
        <f>[1]COA_GLOBAL!B271</f>
        <v>IS500-150</v>
      </c>
      <c r="C320" s="133" t="str">
        <f>[1]COA_GLOBAL!C271</f>
        <v>매출원가_지급임차료</v>
      </c>
      <c r="D320" s="133" t="str">
        <f>[1]COA_GLOBAL!D271</f>
        <v>Rent Expenses_COGS</v>
      </c>
      <c r="E320" s="134" t="str">
        <f>[1]COA_GLOBAL!E271</f>
        <v>租赁_销售成本</v>
      </c>
      <c r="F320" s="135">
        <v>534649.2232671543</v>
      </c>
      <c r="G320" s="135">
        <v>123768.87999999999</v>
      </c>
      <c r="H320" s="135">
        <v>275914.10000000003</v>
      </c>
      <c r="I320" s="97"/>
    </row>
    <row r="321" spans="2:9" ht="13.5" customHeight="1" outlineLevel="1">
      <c r="B321" s="133" t="str">
        <f>[1]COA_GLOBAL!B272</f>
        <v>IS500-151</v>
      </c>
      <c r="C321" s="133" t="str">
        <f>[1]COA_GLOBAL!C272</f>
        <v>매출원가_지급임차료 (I/C)</v>
      </c>
      <c r="D321" s="133" t="str">
        <f>[1]COA_GLOBAL!D272</f>
        <v>Rent Expenses_COGS (I/C)</v>
      </c>
      <c r="E321" s="134" t="str">
        <f>[1]COA_GLOBAL!E272</f>
        <v>租赁_销售成本 (I/C)</v>
      </c>
      <c r="F321" s="135">
        <v>0</v>
      </c>
      <c r="G321" s="135">
        <v>0</v>
      </c>
      <c r="H321" s="135">
        <v>0</v>
      </c>
      <c r="I321" s="97"/>
    </row>
    <row r="322" spans="2:9" ht="13.5" customHeight="1" outlineLevel="1">
      <c r="B322" s="133" t="str">
        <f>[1]COA_GLOBAL!B273</f>
        <v>IS500-160</v>
      </c>
      <c r="C322" s="133" t="str">
        <f>[1]COA_GLOBAL!C273</f>
        <v>매출원가_수선비</v>
      </c>
      <c r="D322" s="133" t="str">
        <f>[1]COA_GLOBAL!D273</f>
        <v>Repairs Expenses_COGS</v>
      </c>
      <c r="E322" s="134" t="str">
        <f>[1]COA_GLOBAL!E273</f>
        <v>维修费用_销售成本</v>
      </c>
      <c r="F322" s="135">
        <v>5986.4414257517701</v>
      </c>
      <c r="G322" s="135">
        <v>8166.09</v>
      </c>
      <c r="H322" s="135">
        <v>5710.81</v>
      </c>
      <c r="I322" s="97"/>
    </row>
    <row r="323" spans="2:9" ht="13.5" customHeight="1" outlineLevel="1">
      <c r="B323" s="133" t="str">
        <f>[1]COA_GLOBAL!B274</f>
        <v>IS500-170</v>
      </c>
      <c r="C323" s="133" t="str">
        <f>[1]COA_GLOBAL!C274</f>
        <v>매출원가_보험료</v>
      </c>
      <c r="D323" s="133" t="str">
        <f>[1]COA_GLOBAL!D274</f>
        <v>Insurance Expenses_COGS</v>
      </c>
      <c r="E323" s="134" t="str">
        <f>[1]COA_GLOBAL!E274</f>
        <v>保险_销售成本</v>
      </c>
      <c r="F323" s="135">
        <v>9286.88184527265</v>
      </c>
      <c r="G323" s="135">
        <v>3669.37</v>
      </c>
      <c r="H323" s="135">
        <v>4419.9799999999996</v>
      </c>
      <c r="I323" s="97"/>
    </row>
    <row r="324" spans="2:9" ht="13.5" customHeight="1" outlineLevel="1">
      <c r="B324" s="133" t="str">
        <f>[1]COA_GLOBAL!B275</f>
        <v>IS500-180</v>
      </c>
      <c r="C324" s="133" t="str">
        <f>[1]COA_GLOBAL!C275</f>
        <v>매출원가_운반비</v>
      </c>
      <c r="D324" s="133" t="str">
        <f>[1]COA_GLOBAL!D275</f>
        <v>Transportation Expenses_COGS</v>
      </c>
      <c r="E324" s="134" t="str">
        <f>[1]COA_GLOBAL!E275</f>
        <v>运费_销售成本</v>
      </c>
      <c r="F324" s="135">
        <v>7907.0652889043695</v>
      </c>
      <c r="G324" s="135">
        <v>61881.060000000005</v>
      </c>
      <c r="H324" s="135">
        <v>44243.939999999995</v>
      </c>
      <c r="I324" s="97"/>
    </row>
    <row r="325" spans="2:9" ht="13.5" customHeight="1" outlineLevel="1">
      <c r="B325" s="133" t="str">
        <f>[1]COA_GLOBAL!B276</f>
        <v>IS500-190</v>
      </c>
      <c r="C325" s="133" t="str">
        <f>[1]COA_GLOBAL!C276</f>
        <v>매출원가_교육훈련비</v>
      </c>
      <c r="D325" s="133" t="str">
        <f>[1]COA_GLOBAL!D276</f>
        <v>Training Expenses_COGS</v>
      </c>
      <c r="E325" s="134" t="str">
        <f>[1]COA_GLOBAL!E276</f>
        <v>培训费_销售成本</v>
      </c>
      <c r="F325" s="135">
        <v>7353.0136615194087</v>
      </c>
      <c r="G325" s="135">
        <v>5784.35</v>
      </c>
      <c r="H325" s="135">
        <v>541.55999999999995</v>
      </c>
      <c r="I325" s="97"/>
    </row>
    <row r="326" spans="2:9" ht="13.5" customHeight="1" outlineLevel="1">
      <c r="B326" s="133" t="str">
        <f>[1]COA_GLOBAL!B277</f>
        <v>IS500-200</v>
      </c>
      <c r="C326" s="133" t="str">
        <f>[1]COA_GLOBAL!C277</f>
        <v>매출원가_도서인쇄비</v>
      </c>
      <c r="D326" s="133" t="str">
        <f>[1]COA_GLOBAL!D277</f>
        <v>Books and Printing Expenses_COGS</v>
      </c>
      <c r="E326" s="134" t="str">
        <f>[1]COA_GLOBAL!E277</f>
        <v>图书印刷费_销售成本</v>
      </c>
      <c r="F326" s="135">
        <v>28386.922868532063</v>
      </c>
      <c r="G326" s="135">
        <v>17680.52</v>
      </c>
      <c r="H326" s="135">
        <v>34137.730000000003</v>
      </c>
      <c r="I326" s="97"/>
    </row>
    <row r="327" spans="2:9" ht="13.5" customHeight="1" outlineLevel="1">
      <c r="B327" s="133" t="str">
        <f>[1]COA_GLOBAL!B278</f>
        <v>IS500-210</v>
      </c>
      <c r="C327" s="133" t="str">
        <f>[1]COA_GLOBAL!C278</f>
        <v>매출원가_소모품비</v>
      </c>
      <c r="D327" s="133" t="str">
        <f>[1]COA_GLOBAL!D278</f>
        <v>Supplies_COGS</v>
      </c>
      <c r="E327" s="134" t="str">
        <f>[1]COA_GLOBAL!E278</f>
        <v>消耗品_销售成本</v>
      </c>
      <c r="F327" s="135">
        <v>216209.70703200588</v>
      </c>
      <c r="G327" s="135">
        <v>160971.97</v>
      </c>
      <c r="H327" s="135">
        <v>211175.47</v>
      </c>
      <c r="I327" s="97"/>
    </row>
    <row r="328" spans="2:9" ht="13.5" customHeight="1" outlineLevel="1">
      <c r="B328" s="133" t="str">
        <f>[1]COA_GLOBAL!B279</f>
        <v>IS500-220</v>
      </c>
      <c r="C328" s="133" t="str">
        <f>[1]COA_GLOBAL!C279</f>
        <v>매출원가_사무용품비</v>
      </c>
      <c r="D328" s="133" t="str">
        <f>[1]COA_GLOBAL!D279</f>
        <v>Office Supplies_COGS</v>
      </c>
      <c r="E328" s="134" t="str">
        <f>[1]COA_GLOBAL!E279</f>
        <v>办公用品_销售成本</v>
      </c>
      <c r="F328" s="135">
        <v>0</v>
      </c>
      <c r="G328" s="135">
        <v>8394.39</v>
      </c>
      <c r="H328" s="135">
        <v>1478.16</v>
      </c>
      <c r="I328" s="97"/>
    </row>
    <row r="329" spans="2:9" ht="13.5" customHeight="1" outlineLevel="1">
      <c r="B329" s="133" t="str">
        <f>[1]COA_GLOBAL!B280</f>
        <v>IS500-230</v>
      </c>
      <c r="C329" s="133" t="str">
        <f>[1]COA_GLOBAL!C280</f>
        <v>매출원가_지급수수료</v>
      </c>
      <c r="D329" s="133" t="str">
        <f>[1]COA_GLOBAL!D280</f>
        <v>Fees and Commission_COGS</v>
      </c>
      <c r="E329" s="134" t="str">
        <f>[1]COA_GLOBAL!E280</f>
        <v>服务手续费_销售成本</v>
      </c>
      <c r="F329" s="135">
        <v>1106356.2399567319</v>
      </c>
      <c r="G329" s="135">
        <v>939137.75000000012</v>
      </c>
      <c r="H329" s="135">
        <v>660007.57000000007</v>
      </c>
      <c r="I329" s="97"/>
    </row>
    <row r="330" spans="2:9" ht="13.5" customHeight="1" outlineLevel="1">
      <c r="B330" s="133" t="str">
        <f>[1]COA_GLOBAL!B281</f>
        <v>IS500-231</v>
      </c>
      <c r="C330" s="133" t="str">
        <f>[1]COA_GLOBAL!C281</f>
        <v>매출원가_지급수수료 (I/C)</v>
      </c>
      <c r="D330" s="133" t="str">
        <f>[1]COA_GLOBAL!D281</f>
        <v>Fees and Commission_COGS (I/C)</v>
      </c>
      <c r="E330" s="134" t="str">
        <f>[1]COA_GLOBAL!E281</f>
        <v>服务手续费_销售成本 (I/C)</v>
      </c>
      <c r="F330" s="135">
        <v>0</v>
      </c>
      <c r="G330" s="135">
        <v>0</v>
      </c>
      <c r="H330" s="135">
        <v>0</v>
      </c>
      <c r="I330" s="97"/>
    </row>
    <row r="331" spans="2:9" ht="13.5" customHeight="1" outlineLevel="1">
      <c r="B331" s="133" t="str">
        <f>[1]COA_GLOBAL!B282</f>
        <v>IS500-240</v>
      </c>
      <c r="C331" s="133" t="str">
        <f>[1]COA_GLOBAL!C282</f>
        <v>매출원가_판매수수료</v>
      </c>
      <c r="D331" s="133" t="str">
        <f>[1]COA_GLOBAL!D282</f>
        <v>Sales Commission_COGS</v>
      </c>
      <c r="E331" s="134" t="str">
        <f>[1]COA_GLOBAL!E282</f>
        <v>销售佣金_销售成本</v>
      </c>
      <c r="F331" s="135">
        <v>528935.58109833975</v>
      </c>
      <c r="G331" s="135">
        <v>288722.92</v>
      </c>
      <c r="H331" s="135">
        <v>175944.75</v>
      </c>
      <c r="I331" s="97"/>
    </row>
    <row r="332" spans="2:9" ht="13.5" customHeight="1" outlineLevel="1">
      <c r="B332" s="133" t="str">
        <f>[1]COA_GLOBAL!B283</f>
        <v>IS500-250</v>
      </c>
      <c r="C332" s="133" t="str">
        <f>[1]COA_GLOBAL!C283</f>
        <v>매출원가_광고선전비</v>
      </c>
      <c r="D332" s="133" t="str">
        <f>[1]COA_GLOBAL!D283</f>
        <v>Marketing Expenses_COGS</v>
      </c>
      <c r="E332" s="134" t="str">
        <f>[1]COA_GLOBAL!E283</f>
        <v>广告宣传费_销售成本</v>
      </c>
      <c r="F332" s="135">
        <v>1471.5871357250667</v>
      </c>
      <c r="G332" s="135">
        <v>16863.910000000003</v>
      </c>
      <c r="H332" s="135">
        <v>246202.49000000002</v>
      </c>
      <c r="I332" s="97"/>
    </row>
    <row r="333" spans="2:9" ht="13.5" customHeight="1" outlineLevel="1">
      <c r="B333" s="133" t="str">
        <f>[1]COA_GLOBAL!B284</f>
        <v>IS500-260</v>
      </c>
      <c r="C333" s="133" t="str">
        <f>[1]COA_GLOBAL!C284</f>
        <v>매출원가_대손상각비</v>
      </c>
      <c r="D333" s="133" t="str">
        <f>[1]COA_GLOBAL!D284</f>
        <v>Bad Debt Expenses_COGS</v>
      </c>
      <c r="E333" s="134" t="str">
        <f>[1]COA_GLOBAL!E284</f>
        <v>坏账费用_销售成本</v>
      </c>
      <c r="F333" s="135">
        <v>0</v>
      </c>
      <c r="G333" s="135">
        <v>0</v>
      </c>
      <c r="H333" s="135">
        <v>0</v>
      </c>
      <c r="I333" s="97"/>
    </row>
    <row r="334" spans="2:9" ht="13.5" customHeight="1" outlineLevel="1">
      <c r="B334" s="133" t="str">
        <f>[1]COA_GLOBAL!B285</f>
        <v>IS500-270</v>
      </c>
      <c r="C334" s="133" t="str">
        <f>[1]COA_GLOBAL!C285</f>
        <v>매출원가_제작용품비</v>
      </c>
      <c r="D334" s="133" t="str">
        <f>[1]COA_GLOBAL!D285</f>
        <v>Production Supplies_COGS</v>
      </c>
      <c r="E334" s="134" t="str">
        <f>[1]COA_GLOBAL!E285</f>
        <v>制作用品费_销售成本</v>
      </c>
      <c r="F334" s="135">
        <v>2770531.5941019389</v>
      </c>
      <c r="G334" s="135">
        <v>174400.89999999967</v>
      </c>
      <c r="H334" s="135">
        <v>700377.02</v>
      </c>
      <c r="I334" s="97"/>
    </row>
    <row r="335" spans="2:9" ht="13.5" customHeight="1" outlineLevel="1">
      <c r="B335" s="133" t="str">
        <f>[1]COA_GLOBAL!B286</f>
        <v>IS500-280</v>
      </c>
      <c r="C335" s="133" t="str">
        <f>[1]COA_GLOBAL!C286</f>
        <v>매출원가_외주비</v>
      </c>
      <c r="D335" s="133" t="str">
        <f>[1]COA_GLOBAL!D286</f>
        <v>Outsourcing_COGS</v>
      </c>
      <c r="E335" s="134" t="str">
        <f>[1]COA_GLOBAL!E286</f>
        <v>外包费_销售成本</v>
      </c>
      <c r="F335" s="135">
        <v>2621272.0546460776</v>
      </c>
      <c r="G335" s="135">
        <v>2574231.1500000004</v>
      </c>
      <c r="H335" s="135">
        <v>6905427.71</v>
      </c>
      <c r="I335" s="97"/>
    </row>
    <row r="336" spans="2:9" ht="13.5" customHeight="1" outlineLevel="1">
      <c r="B336" s="133" t="str">
        <f>[1]COA_GLOBAL!B287</f>
        <v>IS500-290</v>
      </c>
      <c r="C336" s="133" t="str">
        <f>[1]COA_GLOBAL!C287</f>
        <v>매출원가_감가상각비</v>
      </c>
      <c r="D336" s="133" t="str">
        <f>[1]COA_GLOBAL!D287</f>
        <v>Depreciation Expense_COGS</v>
      </c>
      <c r="E336" s="134" t="str">
        <f>[1]COA_GLOBAL!E287</f>
        <v>折旧费_销售成本</v>
      </c>
      <c r="F336" s="135">
        <v>1170709.2263632494</v>
      </c>
      <c r="G336" s="135">
        <v>2115288.1599999997</v>
      </c>
      <c r="H336" s="135">
        <v>2635130.7999999998</v>
      </c>
      <c r="I336" s="97"/>
    </row>
    <row r="337" spans="2:11" ht="13.5" customHeight="1" outlineLevel="1">
      <c r="B337" s="133" t="str">
        <f>[1]COA_GLOBAL!B288</f>
        <v>IS500-300</v>
      </c>
      <c r="C337" s="133" t="str">
        <f>[1]COA_GLOBAL!C288</f>
        <v>매출원가_무형자산상각비</v>
      </c>
      <c r="D337" s="133" t="str">
        <f>[1]COA_GLOBAL!D288</f>
        <v>Amortization Expense_COGS</v>
      </c>
      <c r="E337" s="134" t="str">
        <f>[1]COA_GLOBAL!E288</f>
        <v>摊销_销售成本</v>
      </c>
      <c r="F337" s="135">
        <v>327468.29056852043</v>
      </c>
      <c r="G337" s="135">
        <v>32533.38</v>
      </c>
      <c r="H337" s="135">
        <v>31640.55</v>
      </c>
      <c r="I337" s="97"/>
    </row>
    <row r="338" spans="2:11" ht="13.5" customHeight="1" outlineLevel="1">
      <c r="B338" s="133" t="str">
        <f>[1]COA_GLOBAL!B289</f>
        <v>IS500-310</v>
      </c>
      <c r="C338" s="133" t="str">
        <f>[1]COA_GLOBAL!C289</f>
        <v>매출원가_경상연구개발비</v>
      </c>
      <c r="D338" s="133" t="str">
        <f>[1]COA_GLOBAL!D289</f>
        <v>Research and Development Expenses_COGS</v>
      </c>
      <c r="E338" s="134" t="str">
        <f>[1]COA_GLOBAL!E289</f>
        <v>研发费_销售成本</v>
      </c>
      <c r="F338" s="135">
        <v>1090064.1402531057</v>
      </c>
      <c r="G338" s="135">
        <v>1870151.92</v>
      </c>
      <c r="H338" s="135">
        <v>574338.75</v>
      </c>
      <c r="I338" s="97"/>
    </row>
    <row r="339" spans="2:11" ht="13.5" customHeight="1" outlineLevel="1">
      <c r="B339" s="133" t="str">
        <f>[1]COA_GLOBAL!B290</f>
        <v>IS500-320</v>
      </c>
      <c r="C339" s="133" t="str">
        <f>[1]COA_GLOBAL!C290</f>
        <v>매출원가_지급리스료</v>
      </c>
      <c r="D339" s="133" t="str">
        <f>[1]COA_GLOBAL!D290</f>
        <v>Lease Expense_COGS</v>
      </c>
      <c r="E339" s="134" t="str">
        <f>[1]COA_GLOBAL!E290</f>
        <v>租赁费_销售成本</v>
      </c>
      <c r="F339" s="135">
        <v>113071.09170619959</v>
      </c>
      <c r="G339" s="135">
        <v>403956.03</v>
      </c>
      <c r="H339" s="135">
        <v>257883.33</v>
      </c>
      <c r="I339" s="97"/>
      <c r="J339" s="97"/>
    </row>
    <row r="340" spans="2:11" ht="13.5" customHeight="1" outlineLevel="1">
      <c r="B340" s="133" t="str">
        <f>[1]COA_GLOBAL!B291</f>
        <v>IS500-999</v>
      </c>
      <c r="C340" s="133" t="str">
        <f>[1]COA_GLOBAL!C291</f>
        <v>매출원가_잡비</v>
      </c>
      <c r="D340" s="133" t="str">
        <f>[1]COA_GLOBAL!D291</f>
        <v>Miscellaneous Expenses_COGS</v>
      </c>
      <c r="E340" s="134" t="str">
        <f>[1]COA_GLOBAL!E291</f>
        <v>杂项费用_销售成本</v>
      </c>
      <c r="F340" s="135">
        <v>5419.5673207167456</v>
      </c>
      <c r="G340" s="135">
        <v>61112.89</v>
      </c>
      <c r="H340" s="135">
        <v>8665.619999999999</v>
      </c>
      <c r="I340" s="97"/>
      <c r="J340" s="97"/>
    </row>
    <row r="341" spans="2:11" ht="13.5" customHeight="1" outlineLevel="1">
      <c r="B341" s="130" t="str">
        <f>[1]COA_GLOBAL!B292</f>
        <v>IS510</v>
      </c>
      <c r="C341" s="130" t="str">
        <f>[1]COA_GLOBAL!C292</f>
        <v>Ⅲ.매출총이익</v>
      </c>
      <c r="D341" s="130" t="str">
        <f>[1]COA_GLOBAL!D292</f>
        <v>Ⅲ.Gross Profit</v>
      </c>
      <c r="E341" s="131" t="str">
        <f>[1]COA_GLOBAL!E292</f>
        <v>Ⅲ.总毛利</v>
      </c>
      <c r="F341" s="132">
        <f>F284-F303</f>
        <v>16414431.447215892</v>
      </c>
      <c r="G341" s="132">
        <f>G284-G303</f>
        <v>10756649.640000008</v>
      </c>
      <c r="H341" s="132">
        <f>H284-H303</f>
        <v>14645824.809999999</v>
      </c>
      <c r="I341" s="97"/>
      <c r="J341" s="97"/>
      <c r="K341" s="38"/>
    </row>
    <row r="342" spans="2:11" ht="13.5" customHeight="1" outlineLevel="1">
      <c r="B342" s="130" t="str">
        <f>[1]COA_GLOBAL!B293</f>
        <v>IS600</v>
      </c>
      <c r="C342" s="130" t="str">
        <f>[1]COA_GLOBAL!C293</f>
        <v>Ⅳ.판매비와관리비</v>
      </c>
      <c r="D342" s="130" t="str">
        <f>[1]COA_GLOBAL!D293</f>
        <v>Ⅳ.Selling and Administrative Expenses(SG&amp;A)</v>
      </c>
      <c r="E342" s="131" t="str">
        <f>[1]COA_GLOBAL!E293</f>
        <v>Ⅳ.营业费用及管理费用</v>
      </c>
      <c r="F342" s="132">
        <f>SUM(F343:F378)</f>
        <v>8602368.7618030626</v>
      </c>
      <c r="G342" s="132">
        <f>SUM(G343:G378)</f>
        <v>23052764.82</v>
      </c>
      <c r="H342" s="132">
        <f>SUM(H343:H378)</f>
        <v>26612360.629999995</v>
      </c>
      <c r="I342" s="97"/>
      <c r="J342" s="97"/>
      <c r="K342" s="38"/>
    </row>
    <row r="343" spans="2:11" ht="13.5" customHeight="1" outlineLevel="1">
      <c r="B343" s="133" t="str">
        <f>[1]COA_GLOBAL!B294</f>
        <v>IS600-010</v>
      </c>
      <c r="C343" s="133" t="str">
        <f>[1]COA_GLOBAL!C294</f>
        <v>판매비와관리비_급여</v>
      </c>
      <c r="D343" s="133" t="str">
        <f>[1]COA_GLOBAL!D294</f>
        <v>Salaries_SG&amp;A</v>
      </c>
      <c r="E343" s="134" t="str">
        <f>[1]COA_GLOBAL!E294</f>
        <v>工资_营业费用及管理费用</v>
      </c>
      <c r="F343" s="135">
        <v>2417865.7127999538</v>
      </c>
      <c r="G343" s="135">
        <v>4760761.1100000003</v>
      </c>
      <c r="H343" s="135">
        <v>4969344.09</v>
      </c>
      <c r="I343" s="97"/>
      <c r="J343" s="97"/>
    </row>
    <row r="344" spans="2:11" ht="13.5" customHeight="1" outlineLevel="1">
      <c r="B344" s="133" t="str">
        <f>[1]COA_GLOBAL!B295</f>
        <v>IS600-020</v>
      </c>
      <c r="C344" s="133" t="str">
        <f>[1]COA_GLOBAL!C295</f>
        <v>판매비와관리비_상여금</v>
      </c>
      <c r="D344" s="133" t="str">
        <f>[1]COA_GLOBAL!D295</f>
        <v>Bonus_SG&amp;A</v>
      </c>
      <c r="E344" s="134" t="str">
        <f>[1]COA_GLOBAL!E295</f>
        <v>奖金_营业费用及管理费用</v>
      </c>
      <c r="F344" s="135">
        <v>14009.830101784124</v>
      </c>
      <c r="G344" s="135">
        <v>23747.33</v>
      </c>
      <c r="H344" s="135">
        <v>12031.12</v>
      </c>
      <c r="I344" s="97"/>
    </row>
    <row r="345" spans="2:11" ht="13.5" customHeight="1" outlineLevel="1">
      <c r="B345" s="133" t="str">
        <f>[1]COA_GLOBAL!B296</f>
        <v>IS600-030</v>
      </c>
      <c r="C345" s="133" t="str">
        <f>[1]COA_GLOBAL!C296</f>
        <v>판매비와관리비_성과급</v>
      </c>
      <c r="D345" s="133" t="str">
        <f>[1]COA_GLOBAL!D296</f>
        <v>Incentives_SG&amp;A</v>
      </c>
      <c r="E345" s="134" t="str">
        <f>[1]COA_GLOBAL!E296</f>
        <v>绩效奖金_营业费用及管理费用</v>
      </c>
      <c r="F345" s="135">
        <v>992383.28727891948</v>
      </c>
      <c r="G345" s="135">
        <v>97756.18</v>
      </c>
      <c r="H345" s="135">
        <v>16511.91</v>
      </c>
      <c r="I345" s="97"/>
    </row>
    <row r="346" spans="2:11" ht="13.5" customHeight="1" outlineLevel="1">
      <c r="B346" s="133" t="str">
        <f>[1]COA_GLOBAL!B297</f>
        <v>IS600-040</v>
      </c>
      <c r="C346" s="133" t="str">
        <f>[1]COA_GLOBAL!C297</f>
        <v>판매비와관리비_잡급</v>
      </c>
      <c r="D346" s="133" t="str">
        <f>[1]COA_GLOBAL!D297</f>
        <v>Wages_SG&amp;A</v>
      </c>
      <c r="E346" s="134" t="str">
        <f>[1]COA_GLOBAL!E297</f>
        <v>杂费_营业费用及管理费用</v>
      </c>
      <c r="F346" s="135">
        <v>0</v>
      </c>
      <c r="G346" s="135">
        <v>0</v>
      </c>
      <c r="H346" s="135">
        <v>0</v>
      </c>
      <c r="I346" s="97"/>
    </row>
    <row r="347" spans="2:11" ht="13.5" customHeight="1" outlineLevel="1">
      <c r="B347" s="133" t="str">
        <f>[1]COA_GLOBAL!B298</f>
        <v>IS600-050</v>
      </c>
      <c r="C347" s="133" t="str">
        <f>[1]COA_GLOBAL!C298</f>
        <v>판매비와관리비_퇴직급여</v>
      </c>
      <c r="D347" s="133" t="str">
        <f>[1]COA_GLOBAL!D298</f>
        <v>Severence Benefits_SG&amp;A</v>
      </c>
      <c r="E347" s="134" t="str">
        <f>[1]COA_GLOBAL!E298</f>
        <v>离职补偿金_营业费用及管理费用</v>
      </c>
      <c r="F347" s="135">
        <v>165514.91853399898</v>
      </c>
      <c r="G347" s="135">
        <v>262274.25</v>
      </c>
      <c r="H347" s="135">
        <v>281994.26</v>
      </c>
      <c r="I347" s="97"/>
    </row>
    <row r="348" spans="2:11" ht="13.5" customHeight="1" outlineLevel="1">
      <c r="B348" s="133" t="str">
        <f>[1]COA_GLOBAL!B299</f>
        <v>IS600-060</v>
      </c>
      <c r="C348" s="133" t="str">
        <f>[1]COA_GLOBAL!C299</f>
        <v>판매비와관리비_복리후생비</v>
      </c>
      <c r="D348" s="133" t="str">
        <f>[1]COA_GLOBAL!D299</f>
        <v>Employee Benefits_SG&amp;A</v>
      </c>
      <c r="E348" s="134" t="str">
        <f>[1]COA_GLOBAL!E299</f>
        <v>员工福利_营业费用及管理费用</v>
      </c>
      <c r="F348" s="135">
        <v>572430.13223034947</v>
      </c>
      <c r="G348" s="135">
        <v>924161.44000000006</v>
      </c>
      <c r="H348" s="135">
        <v>909981.11</v>
      </c>
      <c r="I348" s="97"/>
    </row>
    <row r="349" spans="2:11" ht="13.5" customHeight="1" outlineLevel="1">
      <c r="B349" s="133" t="str">
        <f>[1]COA_GLOBAL!B300</f>
        <v>IS600-070</v>
      </c>
      <c r="C349" s="133" t="str">
        <f>[1]COA_GLOBAL!C300</f>
        <v>판매비와관리비_여비교통비</v>
      </c>
      <c r="D349" s="133" t="str">
        <f>[1]COA_GLOBAL!D300</f>
        <v>Travel Expenses_SG&amp;A</v>
      </c>
      <c r="E349" s="134" t="str">
        <f>[1]COA_GLOBAL!E300</f>
        <v>差旅费_营业费用及管理费用</v>
      </c>
      <c r="F349" s="135">
        <v>410451.05374464957</v>
      </c>
      <c r="G349" s="135">
        <v>417169.02999999997</v>
      </c>
      <c r="H349" s="135">
        <v>246708.09</v>
      </c>
      <c r="I349" s="97"/>
    </row>
    <row r="350" spans="2:11" ht="13.5" customHeight="1" outlineLevel="1">
      <c r="B350" s="133" t="str">
        <f>[1]COA_GLOBAL!B301</f>
        <v>IS600-080</v>
      </c>
      <c r="C350" s="133" t="str">
        <f>[1]COA_GLOBAL!C301</f>
        <v>판매비와관리비_접대비</v>
      </c>
      <c r="D350" s="133" t="str">
        <f>[1]COA_GLOBAL!D301</f>
        <v>Meals and Entertainment_SG&amp;A</v>
      </c>
      <c r="E350" s="134" t="str">
        <f>[1]COA_GLOBAL!E301</f>
        <v>业务招待费_营业费用及管理费用</v>
      </c>
      <c r="F350" s="135">
        <v>15352.226007972444</v>
      </c>
      <c r="G350" s="135">
        <v>42171.47</v>
      </c>
      <c r="H350" s="135">
        <v>64692.53</v>
      </c>
      <c r="I350" s="97"/>
    </row>
    <row r="351" spans="2:11" ht="13.5" customHeight="1" outlineLevel="1">
      <c r="B351" s="133" t="str">
        <f>[1]COA_GLOBAL!B302</f>
        <v>IS600-090</v>
      </c>
      <c r="C351" s="133" t="str">
        <f>[1]COA_GLOBAL!C302</f>
        <v>판매비와관리비_통신비</v>
      </c>
      <c r="D351" s="133" t="str">
        <f>[1]COA_GLOBAL!D302</f>
        <v>Communication Expenses_SG&amp;A</v>
      </c>
      <c r="E351" s="134" t="str">
        <f>[1]COA_GLOBAL!E302</f>
        <v>通讯费_营业费用及管理费用</v>
      </c>
      <c r="F351" s="135">
        <v>63688.738256124467</v>
      </c>
      <c r="G351" s="135">
        <v>94349.98</v>
      </c>
      <c r="H351" s="135">
        <v>76170.240000000005</v>
      </c>
      <c r="I351" s="97"/>
    </row>
    <row r="352" spans="2:11" ht="13.5" customHeight="1" outlineLevel="1">
      <c r="B352" s="133" t="str">
        <f>[1]COA_GLOBAL!B303</f>
        <v>IS600-100</v>
      </c>
      <c r="C352" s="133" t="str">
        <f>[1]COA_GLOBAL!C303</f>
        <v>판매비와관리비_수도광열비</v>
      </c>
      <c r="D352" s="133" t="str">
        <f>[1]COA_GLOBAL!D303</f>
        <v>Utility Expenses_SG&amp;A</v>
      </c>
      <c r="E352" s="134" t="str">
        <f>[1]COA_GLOBAL!E303</f>
        <v>水电费_营业费用及管理费用</v>
      </c>
      <c r="F352" s="135">
        <v>3261.793413057781</v>
      </c>
      <c r="G352" s="135">
        <v>125439.46</v>
      </c>
      <c r="H352" s="135">
        <v>253136.06</v>
      </c>
      <c r="I352" s="97"/>
    </row>
    <row r="353" spans="2:9" ht="13.5" customHeight="1" outlineLevel="1">
      <c r="B353" s="133" t="str">
        <f>[1]COA_GLOBAL!B304</f>
        <v>IS600-110</v>
      </c>
      <c r="C353" s="133" t="str">
        <f>[1]COA_GLOBAL!C304</f>
        <v>판매비와관리비_건물관리비</v>
      </c>
      <c r="D353" s="133" t="str">
        <f>[1]COA_GLOBAL!D304</f>
        <v>Buliding Management expense_SG&amp;A</v>
      </c>
      <c r="E353" s="134" t="str">
        <f>[1]COA_GLOBAL!E304</f>
        <v>物业管理费_营业费用及管理费用</v>
      </c>
      <c r="F353" s="135">
        <v>7045.9757730562324</v>
      </c>
      <c r="G353" s="135">
        <v>995360.54</v>
      </c>
      <c r="H353" s="135">
        <v>1191664.3699999999</v>
      </c>
      <c r="I353" s="97"/>
    </row>
    <row r="354" spans="2:9" ht="13.5" customHeight="1" outlineLevel="1">
      <c r="B354" s="133" t="str">
        <f>[1]COA_GLOBAL!B305</f>
        <v>IS600-120</v>
      </c>
      <c r="C354" s="133" t="str">
        <f>[1]COA_GLOBAL!C305</f>
        <v>판매비와관리비_세금과공과금</v>
      </c>
      <c r="D354" s="133" t="str">
        <f>[1]COA_GLOBAL!D305</f>
        <v>Taxes and Dues_SG&amp;A</v>
      </c>
      <c r="E354" s="134" t="str">
        <f>[1]COA_GLOBAL!E305</f>
        <v>税费_营业费用及管理费用</v>
      </c>
      <c r="F354" s="135">
        <v>84011.578621463676</v>
      </c>
      <c r="G354" s="135">
        <v>196399.61000000002</v>
      </c>
      <c r="H354" s="135">
        <v>232462.64</v>
      </c>
      <c r="I354" s="97"/>
    </row>
    <row r="355" spans="2:9" ht="13.5" customHeight="1" outlineLevel="1">
      <c r="B355" s="133" t="str">
        <f>[1]COA_GLOBAL!B306</f>
        <v>IS600-130</v>
      </c>
      <c r="C355" s="133" t="str">
        <f>[1]COA_GLOBAL!C306</f>
        <v>판매비와관리비_차량유지비</v>
      </c>
      <c r="D355" s="133" t="str">
        <f>[1]COA_GLOBAL!D306</f>
        <v>Vehicle Maintenance Expenses_SG&amp;A</v>
      </c>
      <c r="E355" s="134" t="str">
        <f>[1]COA_GLOBAL!E306</f>
        <v>车辆维修费_营业费用及管理费用</v>
      </c>
      <c r="F355" s="135">
        <v>2466.725492472619</v>
      </c>
      <c r="G355" s="135">
        <v>1946.24</v>
      </c>
      <c r="H355" s="135">
        <v>1189.0899999999999</v>
      </c>
      <c r="I355" s="97"/>
    </row>
    <row r="356" spans="2:9" ht="13.5" customHeight="1" outlineLevel="1">
      <c r="B356" s="133" t="str">
        <f>[1]COA_GLOBAL!B307</f>
        <v>IS600-140</v>
      </c>
      <c r="C356" s="133" t="str">
        <f>[1]COA_GLOBAL!C307</f>
        <v>판매비와관리비_지급임차료</v>
      </c>
      <c r="D356" s="133" t="str">
        <f>[1]COA_GLOBAL!D307</f>
        <v>Rent Expenses_SG&amp;A</v>
      </c>
      <c r="E356" s="134" t="str">
        <f>[1]COA_GLOBAL!E307</f>
        <v>建筑物租赁费_营业费用及管理费用</v>
      </c>
      <c r="F356" s="135">
        <v>122624.46373002051</v>
      </c>
      <c r="G356" s="135">
        <v>339708.55</v>
      </c>
      <c r="H356" s="135">
        <v>1665204.81</v>
      </c>
      <c r="I356" s="97"/>
    </row>
    <row r="357" spans="2:9" ht="13.5" customHeight="1" outlineLevel="1">
      <c r="B357" s="133" t="str">
        <f>[1]COA_GLOBAL!B308</f>
        <v>IS600-141</v>
      </c>
      <c r="C357" s="133" t="str">
        <f>[1]COA_GLOBAL!C308</f>
        <v>판매비와관리비_지급임차료 (I/C)</v>
      </c>
      <c r="D357" s="133" t="str">
        <f>[1]COA_GLOBAL!D308</f>
        <v>Rent Expenses_SG&amp;A (I/C)</v>
      </c>
      <c r="E357" s="134" t="str">
        <f>[1]COA_GLOBAL!E308</f>
        <v>建筑物租赁费_营业费用及管理费用 (I/C)</v>
      </c>
      <c r="F357" s="135">
        <v>3106.516506056736</v>
      </c>
      <c r="G357" s="135">
        <v>0</v>
      </c>
      <c r="H357" s="135">
        <v>0</v>
      </c>
      <c r="I357" s="97"/>
    </row>
    <row r="358" spans="2:9" ht="13.5" customHeight="1" outlineLevel="1">
      <c r="B358" s="133" t="str">
        <f>[1]COA_GLOBAL!B309</f>
        <v>IS600-150</v>
      </c>
      <c r="C358" s="133" t="str">
        <f>[1]COA_GLOBAL!C309</f>
        <v>판매비와관리비_수선비</v>
      </c>
      <c r="D358" s="133" t="str">
        <f>[1]COA_GLOBAL!D309</f>
        <v>Repairs Expenses_SG&amp;A</v>
      </c>
      <c r="E358" s="134" t="str">
        <f>[1]COA_GLOBAL!E309</f>
        <v>维修_营业费用及管理费用</v>
      </c>
      <c r="F358" s="135">
        <v>23491.470645148805</v>
      </c>
      <c r="G358" s="135">
        <v>57430.259999999995</v>
      </c>
      <c r="H358" s="135">
        <v>32941.120000000003</v>
      </c>
      <c r="I358" s="97"/>
    </row>
    <row r="359" spans="2:9" ht="13.5" customHeight="1" outlineLevel="1">
      <c r="B359" s="133" t="str">
        <f>[1]COA_GLOBAL!B310</f>
        <v>IS600-160</v>
      </c>
      <c r="C359" s="133" t="str">
        <f>[1]COA_GLOBAL!C310</f>
        <v>판매비와관리비_보험료</v>
      </c>
      <c r="D359" s="133" t="str">
        <f>[1]COA_GLOBAL!D310</f>
        <v>Insurance Expenses_SG&amp;A</v>
      </c>
      <c r="E359" s="134" t="str">
        <f>[1]COA_GLOBAL!E310</f>
        <v>保险_营业费用及管理费用</v>
      </c>
      <c r="F359" s="135">
        <v>12451.070941135491</v>
      </c>
      <c r="G359" s="135">
        <v>65009.189999999995</v>
      </c>
      <c r="H359" s="135">
        <v>289137.89</v>
      </c>
      <c r="I359" s="97"/>
    </row>
    <row r="360" spans="2:9" ht="13.5" customHeight="1" outlineLevel="1">
      <c r="B360" s="133" t="str">
        <f>[1]COA_GLOBAL!B311</f>
        <v>IS600-170</v>
      </c>
      <c r="C360" s="133" t="str">
        <f>[1]COA_GLOBAL!C311</f>
        <v>판매비와관리비_운반비</v>
      </c>
      <c r="D360" s="133" t="str">
        <f>[1]COA_GLOBAL!D311</f>
        <v>Transportation Expenses_SG&amp;A</v>
      </c>
      <c r="E360" s="134" t="str">
        <f>[1]COA_GLOBAL!E311</f>
        <v>运费_营业费用及管理费用</v>
      </c>
      <c r="F360" s="135">
        <v>72923.603854638335</v>
      </c>
      <c r="G360" s="135">
        <v>58464.08</v>
      </c>
      <c r="H360" s="135">
        <v>92642.170000000013</v>
      </c>
      <c r="I360" s="97"/>
    </row>
    <row r="361" spans="2:9" ht="13.5" customHeight="1" outlineLevel="1">
      <c r="B361" s="133" t="str">
        <f>[1]COA_GLOBAL!B312</f>
        <v>IS600-180</v>
      </c>
      <c r="C361" s="133" t="str">
        <f>[1]COA_GLOBAL!C312</f>
        <v>판매비와관리비_교육훈련비</v>
      </c>
      <c r="D361" s="133" t="str">
        <f>[1]COA_GLOBAL!D312</f>
        <v>Training Expenses_SG&amp;A</v>
      </c>
      <c r="E361" s="134" t="str">
        <f>[1]COA_GLOBAL!E312</f>
        <v>培训费_营业费用及管理费用</v>
      </c>
      <c r="F361" s="135">
        <v>38623.7160880839</v>
      </c>
      <c r="G361" s="135">
        <v>136256.21</v>
      </c>
      <c r="H361" s="135">
        <v>64679.48</v>
      </c>
      <c r="I361" s="97"/>
    </row>
    <row r="362" spans="2:9" ht="13.5" customHeight="1" outlineLevel="1">
      <c r="B362" s="133" t="str">
        <f>[1]COA_GLOBAL!B313</f>
        <v>IS600-190</v>
      </c>
      <c r="C362" s="133" t="str">
        <f>[1]COA_GLOBAL!C313</f>
        <v>판매비와관리비_도서인쇄비</v>
      </c>
      <c r="D362" s="133" t="str">
        <f>[1]COA_GLOBAL!D313</f>
        <v>Books and Printing Expenses_SG&amp;A</v>
      </c>
      <c r="E362" s="134" t="str">
        <f>[1]COA_GLOBAL!E313</f>
        <v>图书印刷费_营业费用及管理费用</v>
      </c>
      <c r="F362" s="135">
        <v>75882.690096365957</v>
      </c>
      <c r="G362" s="135">
        <v>41209.25</v>
      </c>
      <c r="H362" s="135">
        <v>64690.409999999996</v>
      </c>
      <c r="I362" s="97"/>
    </row>
    <row r="363" spans="2:9" ht="13.5" customHeight="1" outlineLevel="1">
      <c r="B363" s="133" t="str">
        <f>[1]COA_GLOBAL!B314</f>
        <v>IS600-200</v>
      </c>
      <c r="C363" s="133" t="str">
        <f>[1]COA_GLOBAL!C314</f>
        <v>판매비와관리비_소모품비</v>
      </c>
      <c r="D363" s="133" t="str">
        <f>[1]COA_GLOBAL!D314</f>
        <v>Supplies_SG&amp;A</v>
      </c>
      <c r="E363" s="134" t="str">
        <f>[1]COA_GLOBAL!E314</f>
        <v>消耗品_营业费用及管理费用</v>
      </c>
      <c r="F363" s="135">
        <v>4319.9179572738876</v>
      </c>
      <c r="G363" s="135">
        <v>157239.78</v>
      </c>
      <c r="H363" s="135">
        <v>92174.91</v>
      </c>
      <c r="I363" s="97"/>
    </row>
    <row r="364" spans="2:9" ht="13.5" customHeight="1" outlineLevel="1">
      <c r="B364" s="133" t="str">
        <f>[1]COA_GLOBAL!B315</f>
        <v>IS600-210</v>
      </c>
      <c r="C364" s="133" t="str">
        <f>[1]COA_GLOBAL!C315</f>
        <v>판매비와관리비_사무용품비</v>
      </c>
      <c r="D364" s="133" t="str">
        <f>[1]COA_GLOBAL!D315</f>
        <v>Office Supplies_SG&amp;A</v>
      </c>
      <c r="E364" s="134" t="str">
        <f>[1]COA_GLOBAL!E315</f>
        <v>办公用品营业费用及管理费用</v>
      </c>
      <c r="F364" s="135">
        <v>586593.04776531598</v>
      </c>
      <c r="G364" s="135">
        <v>5813.34</v>
      </c>
      <c r="H364" s="135">
        <v>33071.68</v>
      </c>
      <c r="I364" s="97"/>
    </row>
    <row r="365" spans="2:9" ht="13.5" customHeight="1" outlineLevel="1">
      <c r="B365" s="133" t="str">
        <f>[1]COA_GLOBAL!B316</f>
        <v>IS600-220</v>
      </c>
      <c r="C365" s="133" t="str">
        <f>[1]COA_GLOBAL!C316</f>
        <v>판매비와관리비_지급수수료</v>
      </c>
      <c r="D365" s="133" t="str">
        <f>[1]COA_GLOBAL!D316</f>
        <v>Fees and Commission_SG&amp;A</v>
      </c>
      <c r="E365" s="134" t="str">
        <f>[1]COA_GLOBAL!E316</f>
        <v>服务手续费_营业费用及管理费用</v>
      </c>
      <c r="F365" s="135">
        <v>0</v>
      </c>
      <c r="G365" s="135">
        <v>1473819.28</v>
      </c>
      <c r="H365" s="135">
        <v>1940451.02</v>
      </c>
      <c r="I365" s="97"/>
    </row>
    <row r="366" spans="2:9" ht="13.5" customHeight="1" outlineLevel="1">
      <c r="B366" s="133" t="str">
        <f>[1]COA_GLOBAL!B317</f>
        <v>IS600-221</v>
      </c>
      <c r="C366" s="133" t="str">
        <f>[1]COA_GLOBAL!C317</f>
        <v>판매비와관리비_지급수수료 (I/C)</v>
      </c>
      <c r="D366" s="133" t="str">
        <f>[1]COA_GLOBAL!D317</f>
        <v>Fees and Commission_SG&amp;A (I/C)</v>
      </c>
      <c r="E366" s="134" t="str">
        <f>[1]COA_GLOBAL!E317</f>
        <v>服务手续费_营业费用及管理费用 (I/C)</v>
      </c>
      <c r="F366" s="135">
        <v>0</v>
      </c>
      <c r="G366" s="135">
        <v>0</v>
      </c>
      <c r="H366" s="135">
        <v>0</v>
      </c>
      <c r="I366" s="97"/>
    </row>
    <row r="367" spans="2:9" ht="13.5" customHeight="1" outlineLevel="1">
      <c r="B367" s="133" t="str">
        <f>[1]COA_GLOBAL!B318</f>
        <v>IS600-230</v>
      </c>
      <c r="C367" s="133" t="str">
        <f>[1]COA_GLOBAL!C318</f>
        <v>판매비와관리비_판매수수료</v>
      </c>
      <c r="D367" s="133" t="str">
        <f>[1]COA_GLOBAL!D318</f>
        <v>Sales Commission_SG&amp;A</v>
      </c>
      <c r="E367" s="134" t="str">
        <f>[1]COA_GLOBAL!E318</f>
        <v>销售佣金_营业费用及管理费用</v>
      </c>
      <c r="F367" s="135">
        <v>347750.9787530477</v>
      </c>
      <c r="G367" s="135">
        <v>227915.22</v>
      </c>
      <c r="H367" s="135">
        <v>30145.05</v>
      </c>
      <c r="I367" s="97"/>
    </row>
    <row r="368" spans="2:9" ht="13.5" customHeight="1" outlineLevel="1">
      <c r="B368" s="133" t="str">
        <f>[1]COA_GLOBAL!B319</f>
        <v>IS600-240</v>
      </c>
      <c r="C368" s="133" t="str">
        <f>[1]COA_GLOBAL!C319</f>
        <v>판매비와관리비_광고선전비</v>
      </c>
      <c r="D368" s="133" t="str">
        <f>[1]COA_GLOBAL!D319</f>
        <v>Marketing Expenses_SG&amp;A</v>
      </c>
      <c r="E368" s="134" t="str">
        <f>[1]COA_GLOBAL!E319</f>
        <v>广告宣传费_营业费用及管理费用</v>
      </c>
      <c r="F368" s="135">
        <v>154789.46321452069</v>
      </c>
      <c r="G368" s="135">
        <v>1349897.0999999999</v>
      </c>
      <c r="H368" s="135">
        <v>4331380.8599999994</v>
      </c>
      <c r="I368" s="97"/>
    </row>
    <row r="369" spans="2:9" ht="13.5" customHeight="1" outlineLevel="1">
      <c r="B369" s="133" t="str">
        <f>[1]COA_GLOBAL!B320</f>
        <v>IS600-250</v>
      </c>
      <c r="C369" s="133" t="str">
        <f>[1]COA_GLOBAL!C320</f>
        <v>판매비와관리비_대손상각비</v>
      </c>
      <c r="D369" s="133" t="str">
        <f>[1]COA_GLOBAL!D320</f>
        <v>Bad Debt Expenses_SG&amp;A</v>
      </c>
      <c r="E369" s="134" t="str">
        <f>[1]COA_GLOBAL!E320</f>
        <v>坏账费用_营业费用及管理费用</v>
      </c>
      <c r="F369" s="135">
        <v>0</v>
      </c>
      <c r="G369" s="135">
        <v>113672.43</v>
      </c>
      <c r="H369" s="135">
        <v>-1350.01</v>
      </c>
      <c r="I369" s="97"/>
    </row>
    <row r="370" spans="2:9" ht="13.5" customHeight="1" outlineLevel="1">
      <c r="B370" s="133" t="str">
        <f>[1]COA_GLOBAL!B321</f>
        <v>IS600-260</v>
      </c>
      <c r="C370" s="133" t="str">
        <f>[1]COA_GLOBAL!C321</f>
        <v>판매비와관리비_제작용품비</v>
      </c>
      <c r="D370" s="133" t="str">
        <f>[1]COA_GLOBAL!D321</f>
        <v>Production Supplies_SG&amp;A</v>
      </c>
      <c r="E370" s="134" t="str">
        <f>[1]COA_GLOBAL!E321</f>
        <v>制作用品费_营业费用及管理费用</v>
      </c>
      <c r="F370" s="135">
        <v>302560.48608692287</v>
      </c>
      <c r="G370" s="135">
        <v>0</v>
      </c>
      <c r="H370" s="135">
        <v>0</v>
      </c>
      <c r="I370" s="97"/>
    </row>
    <row r="371" spans="2:9" ht="13.5" customHeight="1" outlineLevel="1">
      <c r="B371" s="133" t="str">
        <f>[1]COA_GLOBAL!B322</f>
        <v>IS600-270</v>
      </c>
      <c r="C371" s="133" t="str">
        <f>[1]COA_GLOBAL!C322</f>
        <v>판매비와관리비_외주비</v>
      </c>
      <c r="D371" s="133" t="str">
        <f>[1]COA_GLOBAL!D322</f>
        <v>Outsourcing_SG&amp;A</v>
      </c>
      <c r="E371" s="134" t="str">
        <f>[1]COA_GLOBAL!E322</f>
        <v>外包费_营业费用及管理费用</v>
      </c>
      <c r="F371" s="135">
        <v>543058.0133348814</v>
      </c>
      <c r="G371" s="135">
        <v>582722.34000000008</v>
      </c>
      <c r="H371" s="135">
        <v>887938.83000000007</v>
      </c>
      <c r="I371" s="97"/>
    </row>
    <row r="372" spans="2:9" ht="13.5" customHeight="1" outlineLevel="1">
      <c r="B372" s="133" t="str">
        <f>[1]COA_GLOBAL!B323</f>
        <v>IS600-280</v>
      </c>
      <c r="C372" s="133" t="str">
        <f>[1]COA_GLOBAL!C323</f>
        <v>판매비와관리비_감가상각비</v>
      </c>
      <c r="D372" s="133" t="str">
        <f>[1]COA_GLOBAL!D323</f>
        <v>Depreciation Expense_SG&amp;A</v>
      </c>
      <c r="E372" s="134" t="str">
        <f>[1]COA_GLOBAL!E323</f>
        <v>折旧费_营业费用及管理费用</v>
      </c>
      <c r="F372" s="135">
        <v>-293840.29118773947</v>
      </c>
      <c r="G372" s="135">
        <v>2185995.85</v>
      </c>
      <c r="H372" s="135">
        <v>3585608.31</v>
      </c>
      <c r="I372" s="97"/>
    </row>
    <row r="373" spans="2:9" ht="13.5" customHeight="1" outlineLevel="1">
      <c r="B373" s="133" t="str">
        <f>[1]COA_GLOBAL!B324</f>
        <v>IS600-290</v>
      </c>
      <c r="C373" s="133" t="str">
        <f>[1]COA_GLOBAL!C324</f>
        <v>판매비와관리비_무형자산상각비</v>
      </c>
      <c r="D373" s="133" t="str">
        <f>[1]COA_GLOBAL!D324</f>
        <v>Amortization Expense_SG&amp;A</v>
      </c>
      <c r="E373" s="134" t="str">
        <f>[1]COA_GLOBAL!E324</f>
        <v>摊销_营业费用及管理费用</v>
      </c>
      <c r="F373" s="135">
        <v>60802.708309145091</v>
      </c>
      <c r="G373" s="135">
        <v>82201.94</v>
      </c>
      <c r="H373" s="135">
        <v>126210.47</v>
      </c>
      <c r="I373" s="97"/>
    </row>
    <row r="374" spans="2:9" ht="13.5" customHeight="1" outlineLevel="1">
      <c r="B374" s="133" t="str">
        <f>[1]COA_GLOBAL!B325</f>
        <v>IS600-300</v>
      </c>
      <c r="C374" s="133" t="str">
        <f>[1]COA_GLOBAL!C325</f>
        <v>판매비와관리비_경상연구개발비</v>
      </c>
      <c r="D374" s="133" t="str">
        <f>[1]COA_GLOBAL!D325</f>
        <v>Research and Development Expenses_SG&amp;A</v>
      </c>
      <c r="E374" s="134" t="str">
        <f>[1]COA_GLOBAL!E325</f>
        <v>研发费_营业费用及管理费用</v>
      </c>
      <c r="F374" s="135">
        <v>1789191.5475726342</v>
      </c>
      <c r="G374" s="135">
        <v>676.88</v>
      </c>
      <c r="H374" s="135">
        <v>0</v>
      </c>
    </row>
    <row r="375" spans="2:9" ht="13.5" customHeight="1" outlineLevel="1">
      <c r="B375" s="133" t="str">
        <f>[1]COA_GLOBAL!B326</f>
        <v>IS600-310</v>
      </c>
      <c r="C375" s="133" t="str">
        <f>[1]COA_GLOBAL!C326</f>
        <v>판매비와관리비_지급리스료</v>
      </c>
      <c r="D375" s="133" t="str">
        <f>[1]COA_GLOBAL!D326</f>
        <v>Lease Expense_SG&amp;A</v>
      </c>
      <c r="E375" s="134" t="str">
        <f>[1]COA_GLOBAL!E326</f>
        <v>租赁费_营业费用及管理费用</v>
      </c>
      <c r="F375" s="135">
        <v>0</v>
      </c>
      <c r="G375" s="135">
        <v>8158982.9100000001</v>
      </c>
      <c r="H375" s="135">
        <v>4717309.1100000013</v>
      </c>
    </row>
    <row r="376" spans="2:9" ht="13.5" customHeight="1" outlineLevel="1">
      <c r="B376" s="133" t="str">
        <f>[1]COA_GLOBAL!B327</f>
        <v>IS600-320</v>
      </c>
      <c r="C376" s="133" t="str">
        <f>[1]COA_GLOBAL!C327</f>
        <v>판매비와관리비_주식보상비용</v>
      </c>
      <c r="D376" s="133" t="str">
        <f>[1]COA_GLOBAL!D327</f>
        <v>Stock Compensation Expense_SG&amp;A</v>
      </c>
      <c r="E376" s="134" t="str">
        <f>[1]COA_GLOBAL!E327</f>
        <v>股权補償成本_营业费用及管理费用</v>
      </c>
      <c r="F376" s="135">
        <v>9557.385881806571</v>
      </c>
      <c r="G376" s="135">
        <v>0</v>
      </c>
      <c r="H376" s="135">
        <v>0</v>
      </c>
    </row>
    <row r="377" spans="2:9" ht="13.5" customHeight="1" outlineLevel="1">
      <c r="B377" s="133" t="str">
        <f>[1]COA_GLOBAL!B328</f>
        <v>IS600-330</v>
      </c>
      <c r="C377" s="133" t="str">
        <f>[1]COA_GLOBAL!C328</f>
        <v>판매비와관리비_복구충당비용</v>
      </c>
      <c r="D377" s="133" t="str">
        <f>[1]COA_GLOBAL!D328</f>
        <v>Accretion Expense_SG&amp;A</v>
      </c>
      <c r="E377" s="134" t="str">
        <f>[1]COA_GLOBAL!E328</f>
        <v>恢复条款_营业费用及管理费用</v>
      </c>
      <c r="F377" s="135">
        <v>0</v>
      </c>
      <c r="G377" s="135">
        <v>72801.27</v>
      </c>
      <c r="H377" s="135">
        <v>64489.380000000005</v>
      </c>
    </row>
    <row r="378" spans="2:9" ht="13.5" customHeight="1" outlineLevel="1">
      <c r="B378" s="133" t="str">
        <f>[1]COA_GLOBAL!B329</f>
        <v>IS600-999</v>
      </c>
      <c r="C378" s="133" t="str">
        <f>[1]COA_GLOBAL!C329</f>
        <v>판매비와관리비_잡비</v>
      </c>
      <c r="D378" s="133" t="str">
        <f>[1]COA_GLOBAL!D329</f>
        <v>Miscalleneous Expenses_SG&amp;A</v>
      </c>
      <c r="E378" s="134" t="str">
        <f>[1]COA_GLOBAL!E329</f>
        <v>杂项费用_营业费用及管理费用</v>
      </c>
      <c r="F378" s="135">
        <v>0</v>
      </c>
      <c r="G378" s="135">
        <v>1412.3</v>
      </c>
      <c r="H378" s="135">
        <v>339749.63</v>
      </c>
    </row>
    <row r="379" spans="2:9" ht="13.5" customHeight="1" outlineLevel="1">
      <c r="B379" s="130" t="str">
        <f>[1]COA_GLOBAL!B330</f>
        <v>IS610</v>
      </c>
      <c r="C379" s="130" t="str">
        <f>[1]COA_GLOBAL!C330</f>
        <v>Ⅴ.영업이익</v>
      </c>
      <c r="D379" s="130" t="str">
        <f>[1]COA_GLOBAL!D330</f>
        <v>Ⅴ.Operating Income</v>
      </c>
      <c r="E379" s="131" t="str">
        <f>[1]COA_GLOBAL!E330</f>
        <v>Ⅴ.营业利润</v>
      </c>
      <c r="F379" s="132">
        <f>F341-F342</f>
        <v>7812062.6854128297</v>
      </c>
      <c r="G379" s="132">
        <f>G341-G342</f>
        <v>-12296115.179999992</v>
      </c>
      <c r="H379" s="132">
        <f>H341-H342</f>
        <v>-11966535.819999997</v>
      </c>
    </row>
    <row r="380" spans="2:9" ht="13.5" customHeight="1" outlineLevel="1">
      <c r="B380" s="130" t="str">
        <f>[1]COA_GLOBAL!B331</f>
        <v>IS700</v>
      </c>
      <c r="C380" s="130" t="str">
        <f>[1]COA_GLOBAL!C331</f>
        <v>Ⅵ.영업외수익</v>
      </c>
      <c r="D380" s="130" t="str">
        <f>[1]COA_GLOBAL!D331</f>
        <v>Ⅵ.Non-Operating Profit</v>
      </c>
      <c r="E380" s="131" t="str">
        <f>[1]COA_GLOBAL!E331</f>
        <v>Ⅵ.营业外收入</v>
      </c>
      <c r="F380" s="132">
        <f>SUM(F381:F403)</f>
        <v>717278.74</v>
      </c>
      <c r="G380" s="132">
        <f>SUM(G381:G403)</f>
        <v>2094089.97</v>
      </c>
      <c r="H380" s="132">
        <f>SUM(H381:H403)</f>
        <v>2114723.75</v>
      </c>
    </row>
    <row r="381" spans="2:9" ht="13.5" customHeight="1" outlineLevel="1">
      <c r="B381" s="133" t="str">
        <f>[1]COA_GLOBAL!B332</f>
        <v>IS700-010</v>
      </c>
      <c r="C381" s="133" t="str">
        <f>[1]COA_GLOBAL!C332</f>
        <v>이자수익</v>
      </c>
      <c r="D381" s="133" t="str">
        <f>[1]COA_GLOBAL!D332</f>
        <v>Interest Income</v>
      </c>
      <c r="E381" s="134" t="str">
        <f>[1]COA_GLOBAL!E332</f>
        <v>利息收益</v>
      </c>
      <c r="F381" s="135">
        <v>34417.49</v>
      </c>
      <c r="G381" s="135">
        <v>421381.68999999994</v>
      </c>
      <c r="H381" s="135">
        <v>297620.62</v>
      </c>
    </row>
    <row r="382" spans="2:9" ht="13.5" customHeight="1" outlineLevel="1">
      <c r="B382" s="133" t="str">
        <f>[1]COA_GLOBAL!B333</f>
        <v>IS700-011</v>
      </c>
      <c r="C382" s="133" t="str">
        <f>[1]COA_GLOBAL!C333</f>
        <v>이자수익 (I/C)</v>
      </c>
      <c r="D382" s="133" t="str">
        <f>[1]COA_GLOBAL!D333</f>
        <v>Interest Income (I/C)</v>
      </c>
      <c r="E382" s="134" t="str">
        <f>[1]COA_GLOBAL!E333</f>
        <v>利息收益 (I/C)</v>
      </c>
      <c r="F382" s="135">
        <v>0</v>
      </c>
      <c r="G382" s="135">
        <v>0</v>
      </c>
      <c r="H382" s="135">
        <v>0</v>
      </c>
    </row>
    <row r="383" spans="2:9" ht="13.5" customHeight="1" outlineLevel="1">
      <c r="B383" s="133" t="str">
        <f>[1]COA_GLOBAL!B334</f>
        <v>IS700-020</v>
      </c>
      <c r="C383" s="133" t="str">
        <f>[1]COA_GLOBAL!C334</f>
        <v>외환차익</v>
      </c>
      <c r="D383" s="133" t="str">
        <f>[1]COA_GLOBAL!D334</f>
        <v>Foreign Exchange Gain</v>
      </c>
      <c r="E383" s="134" t="str">
        <f>[1]COA_GLOBAL!E334</f>
        <v>汇率收入</v>
      </c>
      <c r="F383" s="135">
        <v>25767.14</v>
      </c>
      <c r="G383" s="135">
        <v>303882.43</v>
      </c>
      <c r="H383" s="135">
        <v>83755.350000000006</v>
      </c>
    </row>
    <row r="384" spans="2:9" ht="13.5" customHeight="1" outlineLevel="1">
      <c r="B384" s="133" t="str">
        <f>[1]COA_GLOBAL!B335</f>
        <v>IS700-030</v>
      </c>
      <c r="C384" s="133" t="str">
        <f>[1]COA_GLOBAL!C335</f>
        <v>외화환산이익</v>
      </c>
      <c r="D384" s="133" t="str">
        <f>[1]COA_GLOBAL!D335</f>
        <v>Foreign Currency Translation Gain</v>
      </c>
      <c r="E384" s="134" t="str">
        <f>[1]COA_GLOBAL!E335</f>
        <v>外汇折算收益</v>
      </c>
      <c r="F384" s="135">
        <v>23459.360000000001</v>
      </c>
      <c r="G384" s="135">
        <v>695543.36</v>
      </c>
      <c r="H384" s="135">
        <v>1679767.4700000002</v>
      </c>
    </row>
    <row r="385" spans="2:8" ht="13.5" customHeight="1" outlineLevel="1">
      <c r="B385" s="133" t="str">
        <f>[1]COA_GLOBAL!B336</f>
        <v>IS700-040</v>
      </c>
      <c r="C385" s="133" t="str">
        <f>[1]COA_GLOBAL!C336</f>
        <v>임대료수익</v>
      </c>
      <c r="D385" s="133" t="str">
        <f>[1]COA_GLOBAL!D336</f>
        <v>Rental Income</v>
      </c>
      <c r="E385" s="134" t="str">
        <f>[1]COA_GLOBAL!E336</f>
        <v>租赁收入</v>
      </c>
      <c r="F385" s="135">
        <v>0</v>
      </c>
      <c r="G385" s="135">
        <v>0</v>
      </c>
      <c r="H385" s="135">
        <v>0</v>
      </c>
    </row>
    <row r="386" spans="2:8" ht="13.5" customHeight="1" outlineLevel="1">
      <c r="B386" s="133" t="str">
        <f>[1]COA_GLOBAL!B337</f>
        <v>IS700-050</v>
      </c>
      <c r="C386" s="133" t="str">
        <f>[1]COA_GLOBAL!C337</f>
        <v>대손충당금환입</v>
      </c>
      <c r="D386" s="133" t="str">
        <f>[1]COA_GLOBAL!D337</f>
        <v>Reversal of Bad Debt Provision</v>
      </c>
      <c r="E386" s="134" t="str">
        <f>[1]COA_GLOBAL!E337</f>
        <v>坏账准备金冲销</v>
      </c>
      <c r="F386" s="135">
        <v>430771.18</v>
      </c>
      <c r="G386" s="135">
        <v>0</v>
      </c>
      <c r="H386" s="135">
        <v>0</v>
      </c>
    </row>
    <row r="387" spans="2:8" ht="13.5" customHeight="1" outlineLevel="1">
      <c r="B387" s="133" t="str">
        <f>[1]COA_GLOBAL!B338</f>
        <v>IS700-060</v>
      </c>
      <c r="C387" s="133" t="str">
        <f>[1]COA_GLOBAL!C338</f>
        <v>사채상환이익</v>
      </c>
      <c r="D387" s="133" t="str">
        <f>[1]COA_GLOBAL!D338</f>
        <v>Gain on Redemption of Debentures</v>
      </c>
      <c r="E387" s="134" t="str">
        <f>[1]COA_GLOBAL!E338</f>
        <v>公司债偿还收益</v>
      </c>
      <c r="F387" s="135">
        <v>0</v>
      </c>
      <c r="G387" s="135">
        <v>0</v>
      </c>
      <c r="H387" s="135">
        <v>0</v>
      </c>
    </row>
    <row r="388" spans="2:8" ht="13.5" customHeight="1" outlineLevel="1">
      <c r="B388" s="133" t="str">
        <f>[1]COA_GLOBAL!B339</f>
        <v>IS700-070</v>
      </c>
      <c r="C388" s="133" t="str">
        <f>[1]COA_GLOBAL!C339</f>
        <v>채무면제이익</v>
      </c>
      <c r="D388" s="133" t="str">
        <f>[1]COA_GLOBAL!D339</f>
        <v>Gain on Debt Forgiveness</v>
      </c>
      <c r="E388" s="134" t="str">
        <f>[1]COA_GLOBAL!E339</f>
        <v>豁免债务收入</v>
      </c>
      <c r="F388" s="135">
        <v>0</v>
      </c>
      <c r="G388" s="135">
        <v>19185.16</v>
      </c>
      <c r="H388" s="135">
        <v>9424.8700000000008</v>
      </c>
    </row>
    <row r="389" spans="2:8" ht="13.5" customHeight="1" outlineLevel="1">
      <c r="B389" s="133" t="str">
        <f>[1]COA_GLOBAL!B340</f>
        <v>IS700-071</v>
      </c>
      <c r="C389" s="133" t="str">
        <f>[1]COA_GLOBAL!C340</f>
        <v>채무조정이익</v>
      </c>
      <c r="D389" s="133" t="str">
        <f>[1]COA_GLOBAL!D340</f>
        <v>Gain on Debt Modification</v>
      </c>
      <c r="E389" s="134" t="str">
        <f>[1]COA_GLOBAL!E340</f>
        <v>调整债务收入</v>
      </c>
      <c r="F389" s="135">
        <v>0</v>
      </c>
      <c r="G389" s="135">
        <v>39497.089999999997</v>
      </c>
      <c r="H389" s="135">
        <v>0</v>
      </c>
    </row>
    <row r="390" spans="2:8" ht="13.5" customHeight="1" outlineLevel="1">
      <c r="B390" s="133" t="str">
        <f>[1]COA_GLOBAL!B341</f>
        <v>IS700-080</v>
      </c>
      <c r="C390" s="133" t="str">
        <f>[1]COA_GLOBAL!C341</f>
        <v>리스해지이익</v>
      </c>
      <c r="D390" s="133" t="str">
        <f>[1]COA_GLOBAL!D341</f>
        <v>Gain on Lease Termination</v>
      </c>
      <c r="E390" s="134" t="str">
        <f>[1]COA_GLOBAL!E341</f>
        <v>租赁终止收入</v>
      </c>
      <c r="F390" s="135">
        <v>185423.55</v>
      </c>
      <c r="G390" s="135">
        <v>0</v>
      </c>
      <c r="H390" s="135">
        <v>22005.71</v>
      </c>
    </row>
    <row r="391" spans="2:8" ht="13.5" customHeight="1" outlineLevel="1">
      <c r="B391" s="133" t="str">
        <f>[1]COA_GLOBAL!B342</f>
        <v>IS700-081</v>
      </c>
      <c r="C391" s="133" t="str">
        <f>[1]COA_GLOBAL!C342</f>
        <v>리스부채조정이익</v>
      </c>
      <c r="D391" s="133" t="str">
        <f>[1]COA_GLOBAL!D342</f>
        <v>Gain on Adjustment of Lease Liability</v>
      </c>
      <c r="E391" s="134" t="str">
        <f>[1]COA_GLOBAL!E342</f>
        <v>租赁负债调整收入</v>
      </c>
      <c r="F391" s="135">
        <v>0</v>
      </c>
      <c r="G391" s="135">
        <v>410.28</v>
      </c>
      <c r="H391" s="135">
        <v>0</v>
      </c>
    </row>
    <row r="392" spans="2:8" ht="13.5" customHeight="1" outlineLevel="1">
      <c r="B392" s="133" t="str">
        <f>[1]COA_GLOBAL!B343</f>
        <v>IS700-090</v>
      </c>
      <c r="C392" s="133" t="str">
        <f>[1]COA_GLOBAL!C343</f>
        <v>지분법이익</v>
      </c>
      <c r="D392" s="133" t="str">
        <f>[1]COA_GLOBAL!D343</f>
        <v>Gain on Equity Method Securities</v>
      </c>
      <c r="E392" s="134" t="str">
        <f>[1]COA_GLOBAL!E343</f>
        <v>股权法收入</v>
      </c>
      <c r="F392" s="135">
        <v>0</v>
      </c>
      <c r="G392" s="135">
        <v>0</v>
      </c>
      <c r="H392" s="135">
        <v>3957.4</v>
      </c>
    </row>
    <row r="393" spans="2:8" ht="13.5" customHeight="1" outlineLevel="1">
      <c r="B393" s="133" t="str">
        <f>[1]COA_GLOBAL!B344</f>
        <v>IS700-100</v>
      </c>
      <c r="C393" s="133" t="str">
        <f>[1]COA_GLOBAL!C344</f>
        <v>유형자산처분이익</v>
      </c>
      <c r="D393" s="133" t="str">
        <f>[1]COA_GLOBAL!D344</f>
        <v>Gain on Disposal of Tangible Assets</v>
      </c>
      <c r="E393" s="134" t="str">
        <f>[1]COA_GLOBAL!E344</f>
        <v>有形资产处置收入</v>
      </c>
      <c r="F393" s="135">
        <v>0</v>
      </c>
      <c r="G393" s="135">
        <v>2250.5300000000002</v>
      </c>
      <c r="H393" s="135">
        <v>0</v>
      </c>
    </row>
    <row r="394" spans="2:8" ht="13.5" customHeight="1" outlineLevel="1">
      <c r="B394" s="133" t="str">
        <f>[1]COA_GLOBAL!B345</f>
        <v>IS700-110</v>
      </c>
      <c r="C394" s="133" t="str">
        <f>[1]COA_GLOBAL!C345</f>
        <v>무형자산처분이익</v>
      </c>
      <c r="D394" s="133" t="str">
        <f>[1]COA_GLOBAL!D345</f>
        <v>Gain on Disposal of Intangible assets</v>
      </c>
      <c r="E394" s="134" t="str">
        <f>[1]COA_GLOBAL!E345</f>
        <v>无形资产处置收入</v>
      </c>
      <c r="F394" s="135">
        <v>0</v>
      </c>
      <c r="G394" s="135">
        <v>0</v>
      </c>
      <c r="H394" s="135">
        <v>0</v>
      </c>
    </row>
    <row r="395" spans="2:8" ht="13.5" customHeight="1" outlineLevel="1">
      <c r="B395" s="133" t="str">
        <f>[1]COA_GLOBAL!B346</f>
        <v>IS700-120</v>
      </c>
      <c r="C395" s="133" t="str">
        <f>[1]COA_GLOBAL!C346</f>
        <v>투자주식처분이익</v>
      </c>
      <c r="D395" s="133" t="str">
        <f>[1]COA_GLOBAL!D346</f>
        <v>Gain on Disposal of Investment Securities</v>
      </c>
      <c r="E395" s="134" t="str">
        <f>[1]COA_GLOBAL!E346</f>
        <v>投资股权清理收入</v>
      </c>
      <c r="F395" s="135">
        <v>0</v>
      </c>
      <c r="G395" s="135">
        <v>0</v>
      </c>
      <c r="H395" s="135">
        <v>0</v>
      </c>
    </row>
    <row r="396" spans="2:8" ht="13.5" customHeight="1" outlineLevel="1">
      <c r="B396" s="133" t="str">
        <f>[1]COA_GLOBAL!B347</f>
        <v>IS700-130</v>
      </c>
      <c r="C396" s="133" t="str">
        <f>[1]COA_GLOBAL!C347</f>
        <v>금융부채평가이익</v>
      </c>
      <c r="D396" s="133" t="str">
        <f>[1]COA_GLOBAL!D347</f>
        <v>Gain on Valuation of Financial Liabilities</v>
      </c>
      <c r="E396" s="134" t="str">
        <f>[1]COA_GLOBAL!E347</f>
        <v>金融负债评估收入</v>
      </c>
      <c r="F396" s="135">
        <v>0</v>
      </c>
      <c r="G396" s="135">
        <v>0</v>
      </c>
      <c r="H396" s="135">
        <v>0</v>
      </c>
    </row>
    <row r="397" spans="2:8" ht="13.5" customHeight="1" outlineLevel="1">
      <c r="B397" s="133" t="str">
        <f>[1]COA_GLOBAL!B348</f>
        <v>IS700-140</v>
      </c>
      <c r="C397" s="133" t="str">
        <f>[1]COA_GLOBAL!C348</f>
        <v>상품처분이익</v>
      </c>
      <c r="D397" s="133" t="str">
        <f>[1]COA_GLOBAL!D348</f>
        <v>Gain on Disposal of Merchandises</v>
      </c>
      <c r="E397" s="134" t="str">
        <f>[1]COA_GLOBAL!E348</f>
        <v>产品清理收入</v>
      </c>
      <c r="F397" s="135">
        <v>0</v>
      </c>
      <c r="G397" s="135">
        <v>0</v>
      </c>
      <c r="H397" s="135">
        <v>0</v>
      </c>
    </row>
    <row r="398" spans="2:8" ht="13.5" customHeight="1" outlineLevel="1">
      <c r="B398" s="133" t="str">
        <f>[1]COA_GLOBAL!B349</f>
        <v>IS700-150</v>
      </c>
      <c r="C398" s="133" t="str">
        <f>[1]COA_GLOBAL!C349</f>
        <v>지분법적용투자주식처분이익</v>
      </c>
      <c r="D398" s="133" t="str">
        <f>[1]COA_GLOBAL!D349</f>
        <v>Gain on Disposal of Investment in Subsidiaries - Equity Method</v>
      </c>
      <c r="E398" s="134" t="str">
        <f>[1]COA_GLOBAL!E349</f>
        <v>股权法适用投资证券清理收入</v>
      </c>
      <c r="F398" s="135">
        <v>0</v>
      </c>
      <c r="G398" s="135">
        <v>0</v>
      </c>
      <c r="H398" s="135">
        <v>0</v>
      </c>
    </row>
    <row r="399" spans="2:8" ht="13.5" customHeight="1" outlineLevel="1">
      <c r="B399" s="133" t="str">
        <f>[1]COA_GLOBAL!B350</f>
        <v>IS700-160</v>
      </c>
      <c r="C399" s="133" t="str">
        <f>[1]COA_GLOBAL!C350</f>
        <v>종속기업투자주식처분이익</v>
      </c>
      <c r="D399" s="133" t="str">
        <f>[1]COA_GLOBAL!D350</f>
        <v>Gain on Disposal of Investment in Subsidiaries - Consolidation</v>
      </c>
      <c r="E399" s="134" t="str">
        <f>[1]COA_GLOBAL!E350</f>
        <v>下属公司投资股权清理收入</v>
      </c>
      <c r="F399" s="135">
        <v>0</v>
      </c>
      <c r="G399" s="135">
        <v>0</v>
      </c>
      <c r="H399" s="135">
        <v>0</v>
      </c>
    </row>
    <row r="400" spans="2:8" ht="13.5" customHeight="1" outlineLevel="1">
      <c r="B400" s="133" t="str">
        <f>[1]COA_GLOBAL!B351</f>
        <v>IS700-170</v>
      </c>
      <c r="C400" s="133" t="str">
        <f>[1]COA_GLOBAL!C351</f>
        <v>매도가능금융자산처분이익</v>
      </c>
      <c r="D400" s="133" t="str">
        <f>[1]COA_GLOBAL!D351</f>
        <v>Gain on Disposal of Available for Sale Securities</v>
      </c>
      <c r="E400" s="134" t="str">
        <f>[1]COA_GLOBAL!E351</f>
        <v>可出售金融资产清理收入</v>
      </c>
      <c r="F400" s="135">
        <v>5128.68</v>
      </c>
      <c r="G400" s="135">
        <v>0</v>
      </c>
      <c r="H400" s="135">
        <v>0</v>
      </c>
    </row>
    <row r="401" spans="2:8" ht="13.5" customHeight="1" outlineLevel="1">
      <c r="B401" s="133" t="str">
        <f>[1]COA_GLOBAL!B352</f>
        <v>IS700-180</v>
      </c>
      <c r="C401" s="133" t="str">
        <f>[1]COA_GLOBAL!C352</f>
        <v>매도가능금융자산평가이익</v>
      </c>
      <c r="D401" s="133" t="str">
        <f>[1]COA_GLOBAL!D352</f>
        <v>Gain on Valuation of Available for Sale Securities</v>
      </c>
      <c r="E401" s="134" t="str">
        <f>[1]COA_GLOBAL!E352</f>
        <v>可供出售证券评估收益</v>
      </c>
      <c r="F401" s="135">
        <v>0</v>
      </c>
      <c r="G401" s="135">
        <v>0</v>
      </c>
      <c r="H401" s="135">
        <v>0</v>
      </c>
    </row>
    <row r="402" spans="2:8" ht="13.5" customHeight="1" outlineLevel="1">
      <c r="B402" s="133" t="str">
        <f>[1]COA_GLOBAL!B353</f>
        <v>IS700-190</v>
      </c>
      <c r="C402" s="133" t="str">
        <f>[1]COA_GLOBAL!C353</f>
        <v>매각예정비유동자산처분이익</v>
      </c>
      <c r="D402" s="133" t="str">
        <f>[1]COA_GLOBAL!D353</f>
        <v>Gain on Disposition of Non-Current Assets held for Sale</v>
      </c>
      <c r="E402" s="134" t="str">
        <f>[1]COA_GLOBAL!E353</f>
        <v>拟出售非流动资产清理收入</v>
      </c>
      <c r="F402" s="135">
        <v>0</v>
      </c>
      <c r="G402" s="135">
        <v>0</v>
      </c>
      <c r="H402" s="135">
        <v>0</v>
      </c>
    </row>
    <row r="403" spans="2:8" ht="13.5" customHeight="1" outlineLevel="1">
      <c r="B403" s="133" t="str">
        <f>[1]COA_GLOBAL!B354</f>
        <v>IS700-999</v>
      </c>
      <c r="C403" s="133" t="str">
        <f>[1]COA_GLOBAL!C354</f>
        <v>잡이익</v>
      </c>
      <c r="D403" s="133" t="str">
        <f>[1]COA_GLOBAL!D354</f>
        <v>Miscellaneous Income</v>
      </c>
      <c r="E403" s="134" t="str">
        <f>[1]COA_GLOBAL!E354</f>
        <v>杂项收入</v>
      </c>
      <c r="F403" s="135">
        <v>12311.34</v>
      </c>
      <c r="G403" s="135">
        <v>611939.42999999993</v>
      </c>
      <c r="H403" s="135">
        <v>18192.329999999998</v>
      </c>
    </row>
    <row r="404" spans="2:8" ht="13.5" customHeight="1" outlineLevel="1">
      <c r="B404" s="130" t="str">
        <f>[1]COA_GLOBAL!B355</f>
        <v>IS800</v>
      </c>
      <c r="C404" s="130" t="str">
        <f>[1]COA_GLOBAL!C355</f>
        <v>Ⅶ.영업외비용</v>
      </c>
      <c r="D404" s="130" t="str">
        <f>[1]COA_GLOBAL!D355</f>
        <v>Ⅶ.Non-Operating Loss</v>
      </c>
      <c r="E404" s="131" t="str">
        <f>[1]COA_GLOBAL!E355</f>
        <v>Ⅶ.营业外费用</v>
      </c>
      <c r="F404" s="132">
        <f>SUM(F405:F432)</f>
        <v>1063883.9037543088</v>
      </c>
      <c r="G404" s="132">
        <f>SUM(G405:G432)</f>
        <v>5317814.8199999994</v>
      </c>
      <c r="H404" s="132">
        <f>SUM(H405:H432)</f>
        <v>5280815.8100000015</v>
      </c>
    </row>
    <row r="405" spans="2:8" ht="13.5" customHeight="1" outlineLevel="1">
      <c r="B405" s="133" t="str">
        <f>[1]COA_GLOBAL!B356</f>
        <v>IS800-010</v>
      </c>
      <c r="C405" s="133" t="str">
        <f>[1]COA_GLOBAL!C356</f>
        <v>이자비용</v>
      </c>
      <c r="D405" s="133" t="str">
        <f>[1]COA_GLOBAL!D356</f>
        <v>Interest Expenses</v>
      </c>
      <c r="E405" s="134" t="str">
        <f>[1]COA_GLOBAL!E356</f>
        <v>利息费用</v>
      </c>
      <c r="F405" s="135">
        <v>389889.64707254863</v>
      </c>
      <c r="G405" s="135">
        <v>4229335.91</v>
      </c>
      <c r="H405" s="135">
        <v>4398198.1399999997</v>
      </c>
    </row>
    <row r="406" spans="2:8" ht="13.5" customHeight="1" outlineLevel="1">
      <c r="B406" s="133" t="str">
        <f>[1]COA_GLOBAL!B357</f>
        <v>IS800-011</v>
      </c>
      <c r="C406" s="133" t="str">
        <f>[1]COA_GLOBAL!C357</f>
        <v>이자비용 (I/C)</v>
      </c>
      <c r="D406" s="133" t="str">
        <f>[1]COA_GLOBAL!D357</f>
        <v>Interest Expenses (I/C)</v>
      </c>
      <c r="E406" s="134" t="str">
        <f>[1]COA_GLOBAL!E357</f>
        <v>利息费用 (I/C)</v>
      </c>
      <c r="F406" s="135">
        <v>0</v>
      </c>
      <c r="G406" s="135">
        <v>0</v>
      </c>
      <c r="H406" s="135">
        <v>0</v>
      </c>
    </row>
    <row r="407" spans="2:8" ht="13.5" customHeight="1" outlineLevel="1">
      <c r="B407" s="133" t="str">
        <f>[1]COA_GLOBAL!B358</f>
        <v>IS800-020</v>
      </c>
      <c r="C407" s="133" t="str">
        <f>[1]COA_GLOBAL!C358</f>
        <v>외환차손</v>
      </c>
      <c r="D407" s="133" t="str">
        <f>[1]COA_GLOBAL!D358</f>
        <v>Foreign Exchange Losses</v>
      </c>
      <c r="E407" s="134" t="str">
        <f>[1]COA_GLOBAL!E358</f>
        <v>汇率损失</v>
      </c>
      <c r="F407" s="135">
        <v>93993.79</v>
      </c>
      <c r="G407" s="135">
        <v>120095.67</v>
      </c>
      <c r="H407" s="135">
        <v>44716.229999999996</v>
      </c>
    </row>
    <row r="408" spans="2:8" ht="13.5" customHeight="1" outlineLevel="1">
      <c r="B408" s="133" t="str">
        <f>[1]COA_GLOBAL!B359</f>
        <v>IS800-030</v>
      </c>
      <c r="C408" s="133" t="str">
        <f>[1]COA_GLOBAL!C359</f>
        <v>기타의대손상각비</v>
      </c>
      <c r="D408" s="133" t="str">
        <f>[1]COA_GLOBAL!D359</f>
        <v>Other Bad Debt Expenses</v>
      </c>
      <c r="E408" s="134" t="str">
        <f>[1]COA_GLOBAL!E359</f>
        <v>其他坏账费用</v>
      </c>
      <c r="F408" s="135">
        <v>0</v>
      </c>
      <c r="G408" s="135">
        <v>0</v>
      </c>
      <c r="H408" s="135">
        <v>0</v>
      </c>
    </row>
    <row r="409" spans="2:8" ht="13.5" customHeight="1" outlineLevel="1">
      <c r="B409" s="133" t="str">
        <f>[1]COA_GLOBAL!B360</f>
        <v>IS800-040</v>
      </c>
      <c r="C409" s="133" t="str">
        <f>[1]COA_GLOBAL!C360</f>
        <v>외화환산손실</v>
      </c>
      <c r="D409" s="133" t="str">
        <f>[1]COA_GLOBAL!D360</f>
        <v>Foreign Currency Translation Losses</v>
      </c>
      <c r="E409" s="134" t="str">
        <f>[1]COA_GLOBAL!E360</f>
        <v>外汇折算损失</v>
      </c>
      <c r="F409" s="135">
        <v>337447.95</v>
      </c>
      <c r="G409" s="135">
        <v>917862.71000000008</v>
      </c>
      <c r="H409" s="135">
        <v>646173.96</v>
      </c>
    </row>
    <row r="410" spans="2:8" ht="13.5" customHeight="1" outlineLevel="1">
      <c r="B410" s="133" t="str">
        <f>[1]COA_GLOBAL!B361</f>
        <v>IS800-050</v>
      </c>
      <c r="C410" s="133" t="str">
        <f>[1]COA_GLOBAL!C361</f>
        <v>기부금</v>
      </c>
      <c r="D410" s="133" t="str">
        <f>[1]COA_GLOBAL!D361</f>
        <v>Donation</v>
      </c>
      <c r="E410" s="134" t="str">
        <f>[1]COA_GLOBAL!E361</f>
        <v>捐赠</v>
      </c>
      <c r="F410" s="135">
        <v>1548.05</v>
      </c>
      <c r="G410" s="135">
        <v>22981.29</v>
      </c>
      <c r="H410" s="135">
        <v>4822.78</v>
      </c>
    </row>
    <row r="411" spans="2:8" ht="13.5" customHeight="1" outlineLevel="1">
      <c r="B411" s="133" t="str">
        <f>[1]COA_GLOBAL!B362</f>
        <v>IS800-060</v>
      </c>
      <c r="C411" s="133" t="str">
        <f>[1]COA_GLOBAL!C362</f>
        <v>지분법손실</v>
      </c>
      <c r="D411" s="133" t="str">
        <f>[1]COA_GLOBAL!D362</f>
        <v>Loss on Equity Method Securities</v>
      </c>
      <c r="E411" s="134" t="str">
        <f>[1]COA_GLOBAL!E362</f>
        <v>股权法损失</v>
      </c>
      <c r="F411" s="135">
        <v>0</v>
      </c>
      <c r="G411" s="135">
        <v>0</v>
      </c>
      <c r="H411" s="135">
        <v>0</v>
      </c>
    </row>
    <row r="412" spans="2:8" ht="13.5" customHeight="1" outlineLevel="1">
      <c r="B412" s="133" t="str">
        <f>[1]COA_GLOBAL!B363</f>
        <v>IS800-070</v>
      </c>
      <c r="C412" s="133" t="str">
        <f>[1]COA_GLOBAL!C363</f>
        <v>매출채권처분손실</v>
      </c>
      <c r="D412" s="133" t="str">
        <f>[1]COA_GLOBAL!D363</f>
        <v>Loss on Disposal of Accounts Receivables - Trade</v>
      </c>
      <c r="E412" s="134" t="str">
        <f>[1]COA_GLOBAL!E363</f>
        <v>应收账款清理损失</v>
      </c>
      <c r="F412" s="135">
        <v>0</v>
      </c>
      <c r="G412" s="135">
        <v>0</v>
      </c>
      <c r="H412" s="135">
        <v>0</v>
      </c>
    </row>
    <row r="413" spans="2:8" ht="13.5" customHeight="1" outlineLevel="1">
      <c r="B413" s="133" t="str">
        <f>[1]COA_GLOBAL!B364</f>
        <v>IS800-080</v>
      </c>
      <c r="C413" s="133" t="str">
        <f>[1]COA_GLOBAL!C364</f>
        <v>재고자산처분손실</v>
      </c>
      <c r="D413" s="133" t="str">
        <f>[1]COA_GLOBAL!D364</f>
        <v>Loss on Disposal of Inventories</v>
      </c>
      <c r="E413" s="134" t="str">
        <f>[1]COA_GLOBAL!E364</f>
        <v>存货资产清理损失</v>
      </c>
      <c r="F413" s="135">
        <v>0</v>
      </c>
      <c r="G413" s="135">
        <v>0</v>
      </c>
      <c r="H413" s="135">
        <v>170.87</v>
      </c>
    </row>
    <row r="414" spans="2:8" ht="13.5" customHeight="1" outlineLevel="1">
      <c r="B414" s="133" t="str">
        <f>[1]COA_GLOBAL!B365</f>
        <v>IS800-090</v>
      </c>
      <c r="C414" s="133" t="str">
        <f>[1]COA_GLOBAL!C365</f>
        <v>투자주식처분손실</v>
      </c>
      <c r="D414" s="133" t="str">
        <f>[1]COA_GLOBAL!D365</f>
        <v>Loss on Disposal of Investment Securities</v>
      </c>
      <c r="E414" s="134" t="str">
        <f>[1]COA_GLOBAL!E365</f>
        <v>投资股权清理损失</v>
      </c>
      <c r="F414" s="135">
        <v>0</v>
      </c>
      <c r="G414" s="135">
        <v>0</v>
      </c>
      <c r="H414" s="135">
        <v>0</v>
      </c>
    </row>
    <row r="415" spans="2:8" ht="13.5" customHeight="1" outlineLevel="1">
      <c r="B415" s="133" t="str">
        <f>[1]COA_GLOBAL!B366</f>
        <v>IS800-100</v>
      </c>
      <c r="C415" s="133" t="str">
        <f>[1]COA_GLOBAL!C366</f>
        <v>파생상품평가손실</v>
      </c>
      <c r="D415" s="133" t="str">
        <f>[1]COA_GLOBAL!D366</f>
        <v>Loss on Valuation of Derivatives</v>
      </c>
      <c r="E415" s="134" t="str">
        <f>[1]COA_GLOBAL!E366</f>
        <v>衍生产品评估损失</v>
      </c>
      <c r="F415" s="135">
        <v>0</v>
      </c>
      <c r="G415" s="135">
        <v>0</v>
      </c>
      <c r="H415" s="135">
        <v>0</v>
      </c>
    </row>
    <row r="416" spans="2:8" ht="13.5" customHeight="1" outlineLevel="1">
      <c r="B416" s="133" t="str">
        <f>[1]COA_GLOBAL!B367</f>
        <v>IS800-110</v>
      </c>
      <c r="C416" s="133" t="str">
        <f>[1]COA_GLOBAL!C367</f>
        <v>투자예수금평가손실</v>
      </c>
      <c r="D416" s="133" t="str">
        <f>[1]COA_GLOBAL!D367</f>
        <v>Loss on Valuation of Deposits for Investment</v>
      </c>
      <c r="E416" s="134" t="str">
        <f>[1]COA_GLOBAL!E367</f>
        <v>投资预收款项评估损失</v>
      </c>
      <c r="F416" s="135">
        <v>197401.54</v>
      </c>
      <c r="G416" s="135">
        <v>17352.509999999998</v>
      </c>
      <c r="H416" s="135">
        <v>0</v>
      </c>
    </row>
    <row r="417" spans="2:8" ht="13.5" customHeight="1" outlineLevel="1">
      <c r="B417" s="133" t="str">
        <f>[1]COA_GLOBAL!B368</f>
        <v>IS800-120</v>
      </c>
      <c r="C417" s="133" t="str">
        <f>[1]COA_GLOBAL!C368</f>
        <v>매도가능금융자산처분손실</v>
      </c>
      <c r="D417" s="133" t="str">
        <f>[1]COA_GLOBAL!D368</f>
        <v>Loss on Disposal of Available for Sale Securities</v>
      </c>
      <c r="E417" s="134" t="str">
        <f>[1]COA_GLOBAL!E368</f>
        <v>可出售金融资产清理损失</v>
      </c>
      <c r="F417" s="135">
        <v>165.88</v>
      </c>
      <c r="G417" s="135">
        <v>84.18</v>
      </c>
      <c r="H417" s="135">
        <v>0</v>
      </c>
    </row>
    <row r="418" spans="2:8" ht="13.5" customHeight="1" outlineLevel="1">
      <c r="B418" s="133" t="str">
        <f>[1]COA_GLOBAL!B369</f>
        <v>IS800-130</v>
      </c>
      <c r="C418" s="133" t="str">
        <f>[1]COA_GLOBAL!C369</f>
        <v>지분법적용투자주식처분손실</v>
      </c>
      <c r="D418" s="133" t="str">
        <f>[1]COA_GLOBAL!D369</f>
        <v>Loss on Disposal of Equity Method Securities</v>
      </c>
      <c r="E418" s="134" t="str">
        <f>[1]COA_GLOBAL!E369</f>
        <v>股权法适用投资证券处置损失</v>
      </c>
      <c r="F418" s="135">
        <v>0</v>
      </c>
      <c r="G418" s="135">
        <v>0</v>
      </c>
      <c r="H418" s="135">
        <v>0</v>
      </c>
    </row>
    <row r="419" spans="2:8" ht="13.5" customHeight="1" outlineLevel="1">
      <c r="B419" s="133" t="str">
        <f>[1]COA_GLOBAL!B370</f>
        <v>IS800-131</v>
      </c>
      <c r="C419" s="133" t="str">
        <f>[1]COA_GLOBAL!C370</f>
        <v>채무조정손실</v>
      </c>
      <c r="D419" s="133" t="str">
        <f>[1]COA_GLOBAL!D370</f>
        <v>Loss on Adjustment of Debts</v>
      </c>
      <c r="E419" s="134" t="str">
        <f>[1]COA_GLOBAL!E370</f>
        <v>调整债务损失</v>
      </c>
      <c r="F419" s="135">
        <v>0</v>
      </c>
      <c r="G419" s="135">
        <v>0</v>
      </c>
      <c r="H419" s="135">
        <v>7048.65</v>
      </c>
    </row>
    <row r="420" spans="2:8" ht="13.5" customHeight="1" outlineLevel="1">
      <c r="B420" s="133" t="str">
        <f>[1]COA_GLOBAL!B371</f>
        <v>IS800-140</v>
      </c>
      <c r="C420" s="133" t="str">
        <f>[1]COA_GLOBAL!C371</f>
        <v>리스부채조정손실</v>
      </c>
      <c r="D420" s="133" t="str">
        <f>[1]COA_GLOBAL!D371</f>
        <v>Loss on Adjustment of Lease Liabilities</v>
      </c>
      <c r="E420" s="134" t="str">
        <f>[1]COA_GLOBAL!E371</f>
        <v>租赁负债调整损失</v>
      </c>
      <c r="F420" s="135">
        <v>86.26</v>
      </c>
      <c r="G420" s="135">
        <v>-2982.87</v>
      </c>
      <c r="H420" s="135">
        <v>0.17</v>
      </c>
    </row>
    <row r="421" spans="2:8" ht="13.5" customHeight="1" outlineLevel="1">
      <c r="B421" s="133" t="str">
        <f>[1]COA_GLOBAL!B372</f>
        <v>IS800-150</v>
      </c>
      <c r="C421" s="133" t="str">
        <f>[1]COA_GLOBAL!C372</f>
        <v>유형자산처분손실</v>
      </c>
      <c r="D421" s="133" t="str">
        <f>[1]COA_GLOBAL!D372</f>
        <v>Loss on Disposal of Tangible Assets</v>
      </c>
      <c r="E421" s="134" t="str">
        <f>[1]COA_GLOBAL!E372</f>
        <v>有形资产处置损失</v>
      </c>
      <c r="F421" s="135">
        <v>3148.45</v>
      </c>
      <c r="G421" s="135">
        <v>0</v>
      </c>
      <c r="H421" s="135">
        <v>156004.25</v>
      </c>
    </row>
    <row r="422" spans="2:8" ht="13.5" customHeight="1" outlineLevel="1">
      <c r="B422" s="133" t="str">
        <f>[1]COA_GLOBAL!B373</f>
        <v>IS800-160</v>
      </c>
      <c r="C422" s="133" t="str">
        <f>[1]COA_GLOBAL!C373</f>
        <v>무형자산처분손실</v>
      </c>
      <c r="D422" s="133" t="str">
        <f>[1]COA_GLOBAL!D373</f>
        <v>Loss on Disposal of Intangible Assets</v>
      </c>
      <c r="E422" s="134" t="str">
        <f>[1]COA_GLOBAL!E373</f>
        <v>无形资产处置损失</v>
      </c>
      <c r="F422" s="135">
        <v>0</v>
      </c>
      <c r="G422" s="135">
        <v>0</v>
      </c>
      <c r="H422" s="135">
        <v>0</v>
      </c>
    </row>
    <row r="423" spans="2:8" ht="13.5" customHeight="1" outlineLevel="1">
      <c r="B423" s="133" t="str">
        <f>[1]COA_GLOBAL!B374</f>
        <v>IS800-170</v>
      </c>
      <c r="C423" s="133" t="str">
        <f>[1]COA_GLOBAL!C374</f>
        <v>재고자산감모손실</v>
      </c>
      <c r="D423" s="133" t="str">
        <f>[1]COA_GLOBAL!D374</f>
        <v>Loss on Inventory Obsolescence</v>
      </c>
      <c r="E423" s="134" t="str">
        <f>[1]COA_GLOBAL!E374</f>
        <v>存货资产存货损耗</v>
      </c>
      <c r="F423" s="135">
        <v>1248.6566817601299</v>
      </c>
      <c r="G423" s="135">
        <v>3803.39</v>
      </c>
      <c r="H423" s="135">
        <v>5847.4800000000005</v>
      </c>
    </row>
    <row r="424" spans="2:8" ht="13.5" customHeight="1" outlineLevel="1">
      <c r="B424" s="133" t="str">
        <f>[1]COA_GLOBAL!B375</f>
        <v>IS800-180</v>
      </c>
      <c r="C424" s="133" t="str">
        <f>[1]COA_GLOBAL!C375</f>
        <v>재고자산평가손실</v>
      </c>
      <c r="D424" s="133" t="str">
        <f>[1]COA_GLOBAL!D375</f>
        <v>Loss on Valuation of Inventories</v>
      </c>
      <c r="E424" s="134" t="str">
        <f>[1]COA_GLOBAL!E375</f>
        <v>存货资产评估损失</v>
      </c>
      <c r="F424" s="135">
        <v>0</v>
      </c>
      <c r="G424" s="135">
        <v>0</v>
      </c>
      <c r="H424" s="135">
        <v>0</v>
      </c>
    </row>
    <row r="425" spans="2:8" ht="13.5" customHeight="1" outlineLevel="1">
      <c r="B425" s="133" t="str">
        <f>[1]COA_GLOBAL!B376</f>
        <v>IS800-190</v>
      </c>
      <c r="C425" s="133" t="str">
        <f>[1]COA_GLOBAL!C376</f>
        <v>개발비손상차손</v>
      </c>
      <c r="D425" s="133" t="str">
        <f>[1]COA_GLOBAL!D376</f>
        <v>Impairment Losses on Development Costs</v>
      </c>
      <c r="E425" s="134" t="str">
        <f>[1]COA_GLOBAL!E376</f>
        <v>开发费减值损失</v>
      </c>
      <c r="F425" s="135">
        <v>0</v>
      </c>
      <c r="G425" s="135">
        <v>0</v>
      </c>
      <c r="H425" s="135">
        <v>0</v>
      </c>
    </row>
    <row r="426" spans="2:8" ht="13.5" customHeight="1" outlineLevel="1">
      <c r="B426" s="133" t="str">
        <f>[1]COA_GLOBAL!B377</f>
        <v>IS800-200</v>
      </c>
      <c r="C426" s="133" t="str">
        <f>[1]COA_GLOBAL!C377</f>
        <v>유형자산손상차손</v>
      </c>
      <c r="D426" s="133" t="str">
        <f>[1]COA_GLOBAL!D377</f>
        <v>Impairment Losses on Tangible Assets</v>
      </c>
      <c r="E426" s="134" t="str">
        <f>[1]COA_GLOBAL!E377</f>
        <v>有形资产减值损失</v>
      </c>
      <c r="F426" s="135">
        <v>0</v>
      </c>
      <c r="G426" s="135">
        <v>0</v>
      </c>
      <c r="H426" s="135">
        <v>0</v>
      </c>
    </row>
    <row r="427" spans="2:8" ht="13.5" customHeight="1" outlineLevel="1">
      <c r="B427" s="133" t="str">
        <f>[1]COA_GLOBAL!B378</f>
        <v>IS800-210</v>
      </c>
      <c r="C427" s="133" t="str">
        <f>[1]COA_GLOBAL!C378</f>
        <v>무형자산손상차손</v>
      </c>
      <c r="D427" s="133" t="str">
        <f>[1]COA_GLOBAL!D378</f>
        <v>Impairment Losses on Intangible Assets</v>
      </c>
      <c r="E427" s="134" t="str">
        <f>[1]COA_GLOBAL!E378</f>
        <v>无形资产减值损失</v>
      </c>
      <c r="F427" s="135">
        <v>0</v>
      </c>
      <c r="G427" s="135">
        <v>0</v>
      </c>
      <c r="H427" s="135">
        <v>0</v>
      </c>
    </row>
    <row r="428" spans="2:8" ht="13.5" customHeight="1" outlineLevel="1">
      <c r="B428" s="133" t="str">
        <f>[1]COA_GLOBAL!B379</f>
        <v>IS800-220</v>
      </c>
      <c r="C428" s="133" t="str">
        <f>[1]COA_GLOBAL!C379</f>
        <v>종속기업투자주식손상차손</v>
      </c>
      <c r="D428" s="133" t="str">
        <f>[1]COA_GLOBAL!D379</f>
        <v>Impairment Losses on Investment in Subsidiaries - Consolidation</v>
      </c>
      <c r="E428" s="134" t="str">
        <f>[1]COA_GLOBAL!E379</f>
        <v>下属公司投资股权产清理损失</v>
      </c>
      <c r="F428" s="135">
        <v>0</v>
      </c>
      <c r="G428" s="135">
        <v>0</v>
      </c>
      <c r="H428" s="135">
        <v>0</v>
      </c>
    </row>
    <row r="429" spans="2:8" ht="13.5" customHeight="1" outlineLevel="1">
      <c r="B429" s="133" t="str">
        <f>[1]COA_GLOBAL!B380</f>
        <v>IS800-230</v>
      </c>
      <c r="C429" s="133" t="str">
        <f>[1]COA_GLOBAL!C380</f>
        <v>매도가능금융자산평가손실</v>
      </c>
      <c r="D429" s="133" t="str">
        <f>[1]COA_GLOBAL!D380</f>
        <v>Loss on Valuation of Available for Sale Securities</v>
      </c>
      <c r="E429" s="134" t="str">
        <f>[1]COA_GLOBAL!E380</f>
        <v>可供出售证券评估损失</v>
      </c>
      <c r="F429" s="135">
        <v>0</v>
      </c>
      <c r="G429" s="135">
        <v>0</v>
      </c>
      <c r="H429" s="135">
        <v>0</v>
      </c>
    </row>
    <row r="430" spans="2:8" ht="13.5" customHeight="1" outlineLevel="1">
      <c r="B430" s="133" t="str">
        <f>[1]COA_GLOBAL!B381</f>
        <v>IS800-240</v>
      </c>
      <c r="C430" s="133" t="str">
        <f>[1]COA_GLOBAL!C381</f>
        <v>매도가능금융자산손상차손</v>
      </c>
      <c r="D430" s="133" t="str">
        <f>[1]COA_GLOBAL!D381</f>
        <v>Impairment Losses on Available for Sale Securities</v>
      </c>
      <c r="E430" s="134" t="str">
        <f>[1]COA_GLOBAL!E381</f>
        <v>可出售金融资产清理损失</v>
      </c>
      <c r="F430" s="135">
        <v>0</v>
      </c>
      <c r="G430" s="135">
        <v>0</v>
      </c>
      <c r="H430" s="135">
        <v>0</v>
      </c>
    </row>
    <row r="431" spans="2:8" ht="13.5" customHeight="1" outlineLevel="1">
      <c r="B431" s="133" t="str">
        <f>[1]COA_GLOBAL!B382</f>
        <v>IS800-250</v>
      </c>
      <c r="C431" s="133" t="str">
        <f>[1]COA_GLOBAL!C382</f>
        <v>금융부채평가손실</v>
      </c>
      <c r="D431" s="133" t="str">
        <f>[1]COA_GLOBAL!D382</f>
        <v>Loss on Valuation of Financial Liabilities</v>
      </c>
      <c r="E431" s="134" t="str">
        <f>[1]COA_GLOBAL!E382</f>
        <v>金融负债评估损失</v>
      </c>
      <c r="F431" s="135">
        <v>0</v>
      </c>
      <c r="G431" s="135">
        <v>0</v>
      </c>
      <c r="H431" s="135">
        <v>0</v>
      </c>
    </row>
    <row r="432" spans="2:8" ht="13.5" customHeight="1" outlineLevel="1">
      <c r="B432" s="133" t="str">
        <f>[1]COA_GLOBAL!B383</f>
        <v>IS800-999</v>
      </c>
      <c r="C432" s="133" t="str">
        <f>[1]COA_GLOBAL!C383</f>
        <v>잡손실</v>
      </c>
      <c r="D432" s="133" t="str">
        <f>[1]COA_GLOBAL!D383</f>
        <v>Miscellaneous Loss</v>
      </c>
      <c r="E432" s="134" t="str">
        <f>[1]COA_GLOBAL!E383</f>
        <v>杂项损失</v>
      </c>
      <c r="F432" s="135">
        <v>38953.68</v>
      </c>
      <c r="G432" s="135">
        <v>9282.0299999999988</v>
      </c>
      <c r="H432" s="135">
        <v>17833.28</v>
      </c>
    </row>
    <row r="433" spans="2:9" ht="13.5" customHeight="1" outlineLevel="1">
      <c r="B433" s="130" t="str">
        <f>[1]COA_GLOBAL!B384</f>
        <v>IS810</v>
      </c>
      <c r="C433" s="130" t="str">
        <f>[1]COA_GLOBAL!C384</f>
        <v>Ⅷ.법인세차감전이익</v>
      </c>
      <c r="D433" s="130" t="str">
        <f>[1]COA_GLOBAL!D384</f>
        <v>Ⅷ.Income Before Income Tax</v>
      </c>
      <c r="E433" s="131" t="str">
        <f>[1]COA_GLOBAL!E384</f>
        <v>Ⅷ.所得税前利润</v>
      </c>
      <c r="F433" s="132">
        <f>F379+F380-F404</f>
        <v>7465457.5216585211</v>
      </c>
      <c r="G433" s="132">
        <f>G379+G380-G404</f>
        <v>-15519840.02999999</v>
      </c>
      <c r="H433" s="132">
        <f>H379+H380-H404</f>
        <v>-15132627.879999999</v>
      </c>
    </row>
    <row r="434" spans="2:9" ht="13.5" customHeight="1" outlineLevel="1">
      <c r="B434" s="130" t="str">
        <f>[1]COA_GLOBAL!B385</f>
        <v>IS900</v>
      </c>
      <c r="C434" s="130" t="str">
        <f>[1]COA_GLOBAL!C385</f>
        <v>Ⅸ.법인세등</v>
      </c>
      <c r="D434" s="130" t="str">
        <f>[1]COA_GLOBAL!D385</f>
        <v>Ⅸ.Income Taxes Expenses</v>
      </c>
      <c r="E434" s="131" t="str">
        <f>[1]COA_GLOBAL!E385</f>
        <v>Ⅸ.所得税费用</v>
      </c>
      <c r="F434" s="132">
        <f>F435</f>
        <v>-1352119.1672275076</v>
      </c>
      <c r="G434" s="132">
        <f>G435</f>
        <v>-1921868.1984165749</v>
      </c>
      <c r="H434" s="132">
        <f>H435</f>
        <v>15433.65</v>
      </c>
    </row>
    <row r="435" spans="2:9" ht="13.5" customHeight="1" outlineLevel="1">
      <c r="B435" s="133" t="str">
        <f>[1]COA_GLOBAL!B386</f>
        <v>IS900-010</v>
      </c>
      <c r="C435" s="133" t="str">
        <f>[1]COA_GLOBAL!C386</f>
        <v>법인세비용</v>
      </c>
      <c r="D435" s="133" t="str">
        <f>[1]COA_GLOBAL!D386</f>
        <v>Income Taxes Expenses</v>
      </c>
      <c r="E435" s="134" t="str">
        <f>[1]COA_GLOBAL!E386</f>
        <v>所得税费用</v>
      </c>
      <c r="F435" s="135">
        <v>-1352119.1672275076</v>
      </c>
      <c r="G435" s="135">
        <v>-1921868.1984165749</v>
      </c>
      <c r="H435" s="135">
        <v>15433.65</v>
      </c>
    </row>
    <row r="436" spans="2:9" ht="13.5" customHeight="1" outlineLevel="1">
      <c r="B436" s="130" t="str">
        <f>[1]COA_GLOBAL!B387</f>
        <v>IS910</v>
      </c>
      <c r="C436" s="130" t="str">
        <f>[1]COA_GLOBAL!C387</f>
        <v>Ⅹ.계속사업이익</v>
      </c>
      <c r="D436" s="130" t="str">
        <f>[1]COA_GLOBAL!D387</f>
        <v>Ⅹ.Income from Continuing Operations</v>
      </c>
      <c r="E436" s="131" t="str">
        <f>[1]COA_GLOBAL!E387</f>
        <v>Ⅹ.持续经营利润</v>
      </c>
      <c r="F436" s="132">
        <f>F433-F434</f>
        <v>8817576.6888860278</v>
      </c>
      <c r="G436" s="132">
        <f>G433-G434</f>
        <v>-13597971.831583414</v>
      </c>
      <c r="H436" s="132">
        <f>H433-H434</f>
        <v>-15148061.529999999</v>
      </c>
    </row>
    <row r="437" spans="2:9" ht="13.5" customHeight="1" outlineLevel="1">
      <c r="B437" s="130" t="str">
        <f>[1]COA_GLOBAL!B388</f>
        <v>IS920</v>
      </c>
      <c r="C437" s="130" t="str">
        <f>[1]COA_GLOBAL!C388</f>
        <v>XI.중단사업이익</v>
      </c>
      <c r="D437" s="130" t="str">
        <f>[1]COA_GLOBAL!D388</f>
        <v>XI.Income from Discontinued Operation</v>
      </c>
      <c r="E437" s="131" t="str">
        <f>[1]COA_GLOBAL!E388</f>
        <v>XI.终止经营利润</v>
      </c>
      <c r="F437" s="132">
        <f>F438</f>
        <v>-176832.99</v>
      </c>
      <c r="G437" s="132">
        <f>G438</f>
        <v>0</v>
      </c>
      <c r="H437" s="132">
        <f>H438</f>
        <v>0</v>
      </c>
    </row>
    <row r="438" spans="2:9" ht="13.5" customHeight="1" outlineLevel="1">
      <c r="B438" s="133" t="str">
        <f>[1]COA_GLOBAL!B389</f>
        <v>IS920-010</v>
      </c>
      <c r="C438" s="133" t="str">
        <f>[1]COA_GLOBAL!C389</f>
        <v>중단손익</v>
      </c>
      <c r="D438" s="133" t="str">
        <f>[1]COA_GLOBAL!D389</f>
        <v>Profit &amp; loss on Discontinous Business</v>
      </c>
      <c r="E438" s="134" t="str">
        <f>[1]COA_GLOBAL!E389</f>
        <v>终止经营損益</v>
      </c>
      <c r="F438" s="135">
        <v>-176832.99</v>
      </c>
      <c r="G438" s="135">
        <v>0</v>
      </c>
      <c r="H438" s="135">
        <v>0</v>
      </c>
    </row>
    <row r="439" spans="2:9" ht="13.5" customHeight="1" outlineLevel="1">
      <c r="B439" s="130" t="str">
        <f>[1]COA_GLOBAL!B390</f>
        <v>IS930</v>
      </c>
      <c r="C439" s="130" t="str">
        <f>[1]COA_GLOBAL!C390</f>
        <v>XII.당기순이익</v>
      </c>
      <c r="D439" s="130" t="str">
        <f>[1]COA_GLOBAL!D390</f>
        <v>XII.Net Income</v>
      </c>
      <c r="E439" s="131" t="str">
        <f>[1]COA_GLOBAL!E390</f>
        <v>XII.本期净利润</v>
      </c>
      <c r="F439" s="132">
        <f>F436+F437</f>
        <v>8640743.6988860276</v>
      </c>
      <c r="G439" s="132">
        <f>G436+G437</f>
        <v>-13597971.831583414</v>
      </c>
      <c r="H439" s="132">
        <f>H436+H437</f>
        <v>-15148061.529999999</v>
      </c>
    </row>
    <row r="440" spans="2:9" ht="13.5" customHeight="1" outlineLevel="1">
      <c r="B440" s="136" t="str">
        <f>[1]COA_GLOBAL!B391</f>
        <v>IS930-010</v>
      </c>
      <c r="C440" s="136" t="str">
        <f>[1]COA_GLOBAL!C391</f>
        <v>지배지분순이익</v>
      </c>
      <c r="D440" s="136" t="str">
        <f>[1]COA_GLOBAL!D391</f>
        <v>NI of Controlling Shares</v>
      </c>
      <c r="E440" s="137" t="str">
        <f>[1]COA_GLOBAL!E391</f>
        <v>控制股权净利润</v>
      </c>
      <c r="F440" s="138">
        <v>7074228.7722170027</v>
      </c>
      <c r="G440" s="138">
        <v>-13597971.831583414</v>
      </c>
      <c r="H440" s="138">
        <v>-15060364.799999999</v>
      </c>
    </row>
    <row r="441" spans="2:9" ht="13.5" customHeight="1" outlineLevel="1">
      <c r="B441" s="136" t="str">
        <f>[1]COA_GLOBAL!B392</f>
        <v>IS930-020</v>
      </c>
      <c r="C441" s="136" t="str">
        <f>[1]COA_GLOBAL!C392</f>
        <v>비지배지분순이익</v>
      </c>
      <c r="D441" s="136" t="str">
        <f>[1]COA_GLOBAL!D392</f>
        <v>NI of Minority Shares</v>
      </c>
      <c r="E441" s="137" t="str">
        <f>[1]COA_GLOBAL!E392</f>
        <v>非控制股权净利润</v>
      </c>
      <c r="F441" s="138">
        <v>1566514.9364835666</v>
      </c>
      <c r="G441" s="138">
        <v>0</v>
      </c>
      <c r="H441" s="138">
        <v>-87696.73</v>
      </c>
    </row>
    <row r="442" spans="2:9" ht="13.5" customHeight="1" outlineLevel="1">
      <c r="B442" s="45"/>
      <c r="C442" s="45"/>
      <c r="F442" s="88"/>
      <c r="G442" s="139">
        <f>G279-F279-G440</f>
        <v>1916.9655693285167</v>
      </c>
      <c r="H442" s="87">
        <f>H279-G279-H440</f>
        <v>2.7567688375711441E-3</v>
      </c>
    </row>
    <row r="443" spans="2:9" ht="13.5" customHeight="1">
      <c r="C443" s="45" t="s">
        <v>165</v>
      </c>
      <c r="E443" s="47"/>
      <c r="G443" s="140"/>
      <c r="H443" s="140"/>
    </row>
    <row r="444" spans="2:9" ht="13.5" customHeight="1">
      <c r="B444" s="48" t="s">
        <v>166</v>
      </c>
      <c r="C444" s="48" t="s">
        <v>167</v>
      </c>
      <c r="D444" s="48" t="s">
        <v>168</v>
      </c>
      <c r="E444" s="48" t="s">
        <v>169</v>
      </c>
      <c r="F444" s="49">
        <v>44926</v>
      </c>
      <c r="G444" s="49">
        <v>45291</v>
      </c>
      <c r="H444" s="49">
        <v>45535</v>
      </c>
    </row>
    <row r="445" spans="2:9" ht="13.5" customHeight="1">
      <c r="B445" s="58"/>
      <c r="C445" s="58" t="s">
        <v>170</v>
      </c>
      <c r="D445" s="58" t="s">
        <v>171</v>
      </c>
      <c r="E445" s="77" t="s">
        <v>172</v>
      </c>
      <c r="F445" s="141">
        <f>-F438</f>
        <v>176832.99</v>
      </c>
      <c r="G445" s="141">
        <f t="shared" ref="G445:H445" si="12">-G438</f>
        <v>0</v>
      </c>
      <c r="H445" s="141">
        <f t="shared" si="12"/>
        <v>0</v>
      </c>
    </row>
    <row r="446" spans="2:9" ht="13.5" customHeight="1">
      <c r="B446" s="58"/>
      <c r="C446" s="58" t="s">
        <v>173</v>
      </c>
      <c r="D446" s="58" t="s">
        <v>174</v>
      </c>
      <c r="E446" s="77" t="s">
        <v>175</v>
      </c>
      <c r="F446" s="141">
        <f>F409</f>
        <v>337447.95</v>
      </c>
      <c r="G446" s="141">
        <f t="shared" ref="G446:H446" si="13">G409</f>
        <v>917862.71000000008</v>
      </c>
      <c r="H446" s="141">
        <f t="shared" si="13"/>
        <v>646173.96</v>
      </c>
    </row>
    <row r="447" spans="2:9" ht="13.5" customHeight="1">
      <c r="B447" s="58"/>
      <c r="C447" s="58" t="s">
        <v>176</v>
      </c>
      <c r="D447" s="58" t="s">
        <v>177</v>
      </c>
      <c r="E447" s="77" t="s">
        <v>178</v>
      </c>
      <c r="F447" s="141">
        <f>F376</f>
        <v>9557.385881806571</v>
      </c>
      <c r="G447" s="141">
        <f t="shared" ref="G447:H447" si="14">G376</f>
        <v>0</v>
      </c>
      <c r="H447" s="141">
        <f t="shared" si="14"/>
        <v>0</v>
      </c>
    </row>
    <row r="448" spans="2:9" ht="13.5" customHeight="1">
      <c r="B448" s="58"/>
      <c r="C448" s="58" t="s">
        <v>179</v>
      </c>
      <c r="D448" s="58" t="s">
        <v>180</v>
      </c>
      <c r="E448" s="77" t="s">
        <v>181</v>
      </c>
      <c r="F448" s="141">
        <f>ROUND(237219459/1328.45,2)</f>
        <v>178568.6</v>
      </c>
      <c r="G448" s="141">
        <v>35406.49</v>
      </c>
      <c r="H448" s="141">
        <v>805843.35</v>
      </c>
      <c r="I448" s="44" t="s">
        <v>182</v>
      </c>
    </row>
    <row r="449" spans="2:9" ht="13.5" customHeight="1">
      <c r="B449" s="58"/>
      <c r="C449" s="58" t="s">
        <v>183</v>
      </c>
      <c r="D449" s="58" t="s">
        <v>184</v>
      </c>
      <c r="E449" s="77" t="s">
        <v>185</v>
      </c>
      <c r="F449" s="141">
        <v>0</v>
      </c>
      <c r="G449" s="141">
        <v>4710776.45</v>
      </c>
      <c r="H449" s="141">
        <v>1068081.8400000001</v>
      </c>
      <c r="I449" s="44" t="s">
        <v>186</v>
      </c>
    </row>
    <row r="450" spans="2:9" ht="13.5" customHeight="1">
      <c r="B450" s="58"/>
      <c r="C450" s="58" t="s">
        <v>187</v>
      </c>
      <c r="D450" s="58" t="s">
        <v>188</v>
      </c>
      <c r="E450" s="77" t="s">
        <v>189</v>
      </c>
      <c r="F450" s="141">
        <f>F410</f>
        <v>1548.05</v>
      </c>
      <c r="G450" s="141">
        <f t="shared" ref="G450:H450" si="15">G410</f>
        <v>22981.29</v>
      </c>
      <c r="H450" s="141">
        <f t="shared" si="15"/>
        <v>4822.78</v>
      </c>
    </row>
    <row r="451" spans="2:9" ht="13.5" customHeight="1">
      <c r="B451" s="142"/>
      <c r="C451" s="142" t="s">
        <v>190</v>
      </c>
      <c r="D451" s="142" t="s">
        <v>191</v>
      </c>
      <c r="E451" s="142"/>
      <c r="F451" s="143">
        <f>SUM(F445:F450)</f>
        <v>703954.97588180657</v>
      </c>
      <c r="G451" s="143">
        <f>SUM(G445:G450)</f>
        <v>5687026.9400000004</v>
      </c>
      <c r="H451" s="143">
        <f>SUM(H445:H450)</f>
        <v>2524921.9300000002</v>
      </c>
    </row>
  </sheetData>
  <mergeCells count="3">
    <mergeCell ref="O17:O18"/>
    <mergeCell ref="P17:Q17"/>
    <mergeCell ref="R17:S17"/>
  </mergeCells>
  <phoneticPr fontId="3" type="noConversion"/>
  <conditionalFormatting sqref="B428:C428">
    <cfRule type="duplicateValues" dxfId="5" priority="3"/>
  </conditionalFormatting>
  <conditionalFormatting sqref="D428">
    <cfRule type="duplicateValues" dxfId="4" priority="2"/>
  </conditionalFormatting>
  <conditionalFormatting sqref="E428">
    <cfRule type="duplicateValues" dxfId="3" priority="1"/>
  </conditionalFormatting>
  <conditionalFormatting sqref="F445:H451">
    <cfRule type="expression" dxfId="2" priority="4">
      <formula>$C445="IS930-020"</formula>
    </cfRule>
    <cfRule type="expression" dxfId="1" priority="5">
      <formula>$C445="IS930-010"</formula>
    </cfRule>
    <cfRule type="expression" dxfId="0" priority="6">
      <formula>LEN($C445)=5</formula>
    </cfRule>
  </conditionalFormatting>
  <pageMargins left="0.7" right="0.7" top="0.75" bottom="0.75" header="0.3" footer="0.3"/>
  <drawing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workbookViewId="0">
      <selection activeCell="E54" sqref="E54"/>
    </sheetView>
  </sheetViews>
  <sheetFormatPr defaultColWidth="10.28515625" defaultRowHeight="13.5" customHeight="1"/>
  <cols>
    <col min="1" max="12" width="23.5703125" style="47" customWidth="1"/>
    <col min="13" max="13" width="23.5703125" style="47" customWidth="1" collapsed="1"/>
    <col min="14" max="16" width="23.5703125" style="47" customWidth="1"/>
    <col min="17" max="17" width="18" style="47" customWidth="1"/>
    <col min="18" max="16384" width="10.28515625" style="47"/>
  </cols>
  <sheetData>
    <row r="1" spans="1:17" ht="13.5" customHeight="1">
      <c r="A1" s="154" t="s">
        <v>430</v>
      </c>
      <c r="B1" s="155"/>
      <c r="C1" s="155"/>
      <c r="D1" s="155"/>
      <c r="E1" s="155"/>
      <c r="F1" s="155"/>
      <c r="G1" s="155"/>
      <c r="H1" s="155"/>
      <c r="I1" s="155"/>
      <c r="J1" s="155"/>
      <c r="K1" s="155"/>
      <c r="L1" s="155"/>
      <c r="M1" s="155"/>
      <c r="N1" s="155"/>
      <c r="O1" s="155"/>
      <c r="P1" s="155"/>
      <c r="Q1" s="156">
        <f>+[1]SUMMARY!H1</f>
        <v>45565</v>
      </c>
    </row>
    <row r="3" spans="1:17" ht="13.5" customHeight="1">
      <c r="A3" s="157" t="s">
        <v>200</v>
      </c>
      <c r="B3" s="158"/>
    </row>
    <row r="4" spans="1:17" ht="13.5" customHeight="1">
      <c r="A4" s="88"/>
    </row>
    <row r="5" spans="1:17" ht="13.5" customHeight="1">
      <c r="A5" s="159" t="s">
        <v>201</v>
      </c>
      <c r="B5" s="159" t="s">
        <v>202</v>
      </c>
      <c r="C5" s="159" t="s">
        <v>203</v>
      </c>
      <c r="D5" s="159" t="s">
        <v>204</v>
      </c>
      <c r="E5" s="159" t="s">
        <v>205</v>
      </c>
      <c r="F5" s="159" t="s">
        <v>206</v>
      </c>
      <c r="G5" s="159" t="s">
        <v>207</v>
      </c>
      <c r="H5" s="159" t="s">
        <v>208</v>
      </c>
      <c r="I5" s="159" t="s">
        <v>209</v>
      </c>
      <c r="J5" s="159" t="s">
        <v>210</v>
      </c>
      <c r="K5" s="159" t="s">
        <v>211</v>
      </c>
      <c r="L5" s="159" t="s">
        <v>212</v>
      </c>
      <c r="M5" s="159" t="s">
        <v>213</v>
      </c>
      <c r="N5" s="159" t="s">
        <v>214</v>
      </c>
      <c r="O5" s="159" t="s">
        <v>215</v>
      </c>
      <c r="P5" s="159" t="s">
        <v>216</v>
      </c>
    </row>
    <row r="6" spans="1:17" ht="13.5" customHeight="1">
      <c r="A6" s="160" t="s">
        <v>217</v>
      </c>
      <c r="B6" s="161" t="s">
        <v>218</v>
      </c>
      <c r="C6" s="162" t="s">
        <v>219</v>
      </c>
      <c r="D6" s="161" t="s">
        <v>220</v>
      </c>
      <c r="E6" s="161" t="s">
        <v>221</v>
      </c>
      <c r="F6" s="161" t="s">
        <v>222</v>
      </c>
      <c r="G6" s="161" t="s">
        <v>223</v>
      </c>
      <c r="H6" s="161" t="s">
        <v>224</v>
      </c>
      <c r="I6" s="161" t="s">
        <v>225</v>
      </c>
      <c r="J6" s="161" t="s">
        <v>226</v>
      </c>
      <c r="K6" s="161" t="s">
        <v>227</v>
      </c>
      <c r="L6" s="161" t="s">
        <v>228</v>
      </c>
      <c r="M6" s="161" t="s">
        <v>229</v>
      </c>
      <c r="N6" s="161" t="s">
        <v>230</v>
      </c>
      <c r="O6" s="163" t="s">
        <v>231</v>
      </c>
      <c r="P6" s="163" t="s">
        <v>232</v>
      </c>
    </row>
    <row r="7" spans="1:17" ht="13.5" customHeight="1">
      <c r="A7" s="160" t="s">
        <v>233</v>
      </c>
      <c r="B7" s="164">
        <v>44811</v>
      </c>
      <c r="C7" s="164">
        <v>38166</v>
      </c>
      <c r="D7" s="165">
        <v>41913</v>
      </c>
      <c r="E7" s="165">
        <v>44349</v>
      </c>
      <c r="F7" s="165">
        <v>41791</v>
      </c>
      <c r="G7" s="164">
        <v>44813</v>
      </c>
      <c r="H7" s="165">
        <v>44872</v>
      </c>
      <c r="I7" s="165">
        <v>44872</v>
      </c>
      <c r="J7" s="165">
        <v>44671</v>
      </c>
      <c r="K7" s="165">
        <v>44970</v>
      </c>
      <c r="L7" s="165">
        <v>43964</v>
      </c>
      <c r="M7" s="166">
        <v>44749</v>
      </c>
      <c r="N7" s="165">
        <v>45047</v>
      </c>
      <c r="O7" s="165">
        <v>45392</v>
      </c>
      <c r="P7" s="166">
        <v>45407</v>
      </c>
    </row>
    <row r="8" spans="1:17" ht="13.5" customHeight="1">
      <c r="A8" s="160" t="s">
        <v>234</v>
      </c>
      <c r="B8" s="167">
        <v>472.12860000000006</v>
      </c>
      <c r="C8" s="168">
        <v>7036423500</v>
      </c>
      <c r="D8" s="168">
        <v>1200000000</v>
      </c>
      <c r="E8" s="168">
        <v>100000000</v>
      </c>
      <c r="F8" s="169">
        <v>840000000</v>
      </c>
      <c r="G8" s="170" t="s">
        <v>235</v>
      </c>
      <c r="H8" s="170" t="s">
        <v>236</v>
      </c>
      <c r="I8" s="170" t="s">
        <v>236</v>
      </c>
      <c r="J8" s="171">
        <v>3000000</v>
      </c>
      <c r="K8" s="167">
        <v>10000</v>
      </c>
      <c r="L8" s="167">
        <v>5000000</v>
      </c>
      <c r="M8" s="167" t="s">
        <v>237</v>
      </c>
      <c r="N8" s="172">
        <v>300000</v>
      </c>
      <c r="O8" s="173">
        <v>30000000</v>
      </c>
      <c r="P8" s="174">
        <v>2000000000</v>
      </c>
    </row>
    <row r="9" spans="1:17" ht="13.5" customHeight="1">
      <c r="A9" s="160" t="s">
        <v>238</v>
      </c>
      <c r="B9" s="175">
        <v>1E-4</v>
      </c>
      <c r="C9" s="176">
        <v>500</v>
      </c>
      <c r="D9" s="168">
        <v>5000</v>
      </c>
      <c r="E9" s="168">
        <v>5000</v>
      </c>
      <c r="F9" s="168">
        <v>5000</v>
      </c>
      <c r="G9" s="170" t="s">
        <v>239</v>
      </c>
      <c r="H9" s="170" t="s">
        <v>235</v>
      </c>
      <c r="I9" s="170" t="s">
        <v>236</v>
      </c>
      <c r="J9" s="171">
        <v>1</v>
      </c>
      <c r="K9" s="175">
        <v>1</v>
      </c>
      <c r="L9" s="175">
        <v>1</v>
      </c>
      <c r="M9" s="175" t="s">
        <v>240</v>
      </c>
      <c r="N9" s="172">
        <v>1000</v>
      </c>
      <c r="O9" s="173">
        <v>1</v>
      </c>
      <c r="P9" s="168">
        <v>1000000</v>
      </c>
    </row>
    <row r="10" spans="1:17" ht="13.5" customHeight="1">
      <c r="A10" s="160" t="s">
        <v>241</v>
      </c>
      <c r="B10" s="163" t="s">
        <v>242</v>
      </c>
      <c r="C10" s="163" t="s">
        <v>242</v>
      </c>
      <c r="D10" s="163" t="s">
        <v>243</v>
      </c>
      <c r="E10" s="163" t="s">
        <v>242</v>
      </c>
      <c r="F10" s="163" t="s">
        <v>243</v>
      </c>
      <c r="G10" s="163" t="s">
        <v>242</v>
      </c>
      <c r="H10" s="163" t="s">
        <v>244</v>
      </c>
      <c r="I10" s="163" t="s">
        <v>242</v>
      </c>
      <c r="J10" s="177" t="s">
        <v>245</v>
      </c>
      <c r="K10" s="177" t="s">
        <v>245</v>
      </c>
      <c r="L10" s="177" t="s">
        <v>246</v>
      </c>
      <c r="M10" s="177" t="s">
        <v>247</v>
      </c>
      <c r="N10" s="162" t="s">
        <v>248</v>
      </c>
      <c r="O10" s="162" t="s">
        <v>249</v>
      </c>
      <c r="P10" s="177" t="s">
        <v>250</v>
      </c>
    </row>
    <row r="11" spans="1:17" ht="13.5" customHeight="1">
      <c r="A11" s="160" t="s">
        <v>251</v>
      </c>
      <c r="B11" s="178" t="s">
        <v>252</v>
      </c>
      <c r="C11" s="163" t="s">
        <v>253</v>
      </c>
      <c r="D11" s="163" t="s">
        <v>254</v>
      </c>
      <c r="E11" s="163" t="s">
        <v>255</v>
      </c>
      <c r="F11" s="163" t="s">
        <v>256</v>
      </c>
      <c r="G11" s="178" t="s">
        <v>257</v>
      </c>
      <c r="H11" s="163" t="s">
        <v>258</v>
      </c>
      <c r="I11" s="179" t="s">
        <v>236</v>
      </c>
      <c r="J11" s="163" t="s">
        <v>259</v>
      </c>
      <c r="K11" s="163" t="s">
        <v>259</v>
      </c>
      <c r="L11" s="163" t="s">
        <v>260</v>
      </c>
      <c r="M11" s="163" t="s">
        <v>261</v>
      </c>
      <c r="N11" s="161" t="s">
        <v>262</v>
      </c>
      <c r="O11" s="161" t="s">
        <v>263</v>
      </c>
      <c r="P11" s="177" t="s">
        <v>264</v>
      </c>
    </row>
    <row r="12" spans="1:17" ht="13.5" customHeight="1">
      <c r="A12" s="160" t="s">
        <v>265</v>
      </c>
      <c r="B12" s="179" t="s">
        <v>239</v>
      </c>
      <c r="C12" s="180" t="s">
        <v>266</v>
      </c>
      <c r="D12" s="179" t="s">
        <v>267</v>
      </c>
      <c r="E12" s="179" t="s">
        <v>267</v>
      </c>
      <c r="F12" s="179" t="s">
        <v>268</v>
      </c>
      <c r="G12" s="179" t="s">
        <v>239</v>
      </c>
      <c r="H12" s="179" t="s">
        <v>239</v>
      </c>
      <c r="I12" s="179" t="s">
        <v>236</v>
      </c>
      <c r="J12" s="179" t="s">
        <v>269</v>
      </c>
      <c r="K12" s="179" t="s">
        <v>270</v>
      </c>
      <c r="L12" s="179" t="s">
        <v>235</v>
      </c>
      <c r="M12" s="179" t="s">
        <v>236</v>
      </c>
      <c r="N12" s="170" t="s">
        <v>271</v>
      </c>
      <c r="O12" s="170" t="s">
        <v>236</v>
      </c>
      <c r="P12" s="179" t="s">
        <v>239</v>
      </c>
    </row>
    <row r="13" spans="1:17" ht="13.5" customHeight="1">
      <c r="A13" s="160" t="s">
        <v>272</v>
      </c>
      <c r="B13" s="170" t="s">
        <v>235</v>
      </c>
      <c r="C13" s="181" t="s">
        <v>273</v>
      </c>
      <c r="D13" s="170" t="s">
        <v>239</v>
      </c>
      <c r="E13" s="170" t="s">
        <v>236</v>
      </c>
      <c r="F13" s="170" t="s">
        <v>274</v>
      </c>
      <c r="G13" s="170" t="s">
        <v>239</v>
      </c>
      <c r="H13" s="170" t="s">
        <v>236</v>
      </c>
      <c r="I13" s="170" t="s">
        <v>236</v>
      </c>
      <c r="J13" s="170" t="s">
        <v>275</v>
      </c>
      <c r="K13" s="170" t="s">
        <v>235</v>
      </c>
      <c r="L13" s="170" t="s">
        <v>235</v>
      </c>
      <c r="M13" s="170" t="s">
        <v>239</v>
      </c>
      <c r="N13" s="170" t="s">
        <v>239</v>
      </c>
      <c r="O13" s="170" t="s">
        <v>235</v>
      </c>
      <c r="P13" s="170" t="s">
        <v>236</v>
      </c>
    </row>
    <row r="14" spans="1:17" ht="13.5" customHeight="1">
      <c r="A14" s="160" t="s">
        <v>276</v>
      </c>
      <c r="B14" s="182" t="s">
        <v>277</v>
      </c>
      <c r="C14" s="182" t="s">
        <v>277</v>
      </c>
      <c r="D14" s="183" t="s">
        <v>278</v>
      </c>
      <c r="E14" s="183" t="s">
        <v>278</v>
      </c>
      <c r="F14" s="170" t="s">
        <v>236</v>
      </c>
      <c r="G14" s="183" t="s">
        <v>278</v>
      </c>
      <c r="H14" s="183" t="s">
        <v>278</v>
      </c>
      <c r="I14" s="183" t="s">
        <v>278</v>
      </c>
      <c r="J14" s="183" t="s">
        <v>279</v>
      </c>
      <c r="K14" s="170" t="s">
        <v>236</v>
      </c>
      <c r="L14" s="170" t="s">
        <v>235</v>
      </c>
      <c r="M14" s="170" t="s">
        <v>236</v>
      </c>
      <c r="N14" s="184" t="s">
        <v>280</v>
      </c>
      <c r="O14" s="184" t="s">
        <v>239</v>
      </c>
      <c r="P14" s="170" t="s">
        <v>236</v>
      </c>
    </row>
    <row r="15" spans="1:17" ht="13.5" customHeight="1">
      <c r="A15" s="160" t="s">
        <v>281</v>
      </c>
      <c r="B15" s="162" t="s">
        <v>282</v>
      </c>
      <c r="C15" s="162" t="s">
        <v>283</v>
      </c>
      <c r="D15" s="161" t="s">
        <v>284</v>
      </c>
      <c r="E15" s="161" t="s">
        <v>285</v>
      </c>
      <c r="F15" s="161" t="s">
        <v>286</v>
      </c>
      <c r="G15" s="161" t="s">
        <v>287</v>
      </c>
      <c r="H15" s="161" t="s">
        <v>288</v>
      </c>
      <c r="I15" s="170" t="s">
        <v>289</v>
      </c>
      <c r="J15" s="163" t="s">
        <v>290</v>
      </c>
      <c r="K15" s="163" t="s">
        <v>291</v>
      </c>
      <c r="L15" s="161" t="s">
        <v>292</v>
      </c>
      <c r="M15" s="161" t="s">
        <v>293</v>
      </c>
      <c r="N15" s="185">
        <v>1962861</v>
      </c>
      <c r="O15" s="185" t="s">
        <v>294</v>
      </c>
      <c r="P15" s="186" t="s">
        <v>295</v>
      </c>
    </row>
    <row r="16" spans="1:17" ht="13.5" customHeight="1">
      <c r="A16" s="160" t="s">
        <v>296</v>
      </c>
      <c r="B16" s="170" t="s">
        <v>239</v>
      </c>
      <c r="C16" s="162" t="s">
        <v>297</v>
      </c>
      <c r="D16" s="161" t="s">
        <v>298</v>
      </c>
      <c r="E16" s="161" t="s">
        <v>299</v>
      </c>
      <c r="F16" s="161" t="s">
        <v>300</v>
      </c>
      <c r="G16" s="170" t="s">
        <v>239</v>
      </c>
      <c r="H16" s="170" t="s">
        <v>236</v>
      </c>
      <c r="I16" s="170" t="s">
        <v>239</v>
      </c>
      <c r="J16" s="187">
        <v>3144843</v>
      </c>
      <c r="K16" s="187">
        <v>3232050</v>
      </c>
      <c r="L16" s="170" t="s">
        <v>239</v>
      </c>
      <c r="M16" s="170" t="s">
        <v>239</v>
      </c>
      <c r="N16" s="170" t="s">
        <v>236</v>
      </c>
      <c r="O16" s="170" t="s">
        <v>239</v>
      </c>
      <c r="P16" s="179" t="s">
        <v>301</v>
      </c>
    </row>
    <row r="17" spans="1:16" ht="13.5" customHeight="1">
      <c r="A17" s="88"/>
    </row>
    <row r="18" spans="1:16" ht="13.5" customHeight="1">
      <c r="A18" s="157" t="s">
        <v>302</v>
      </c>
      <c r="B18" s="158"/>
    </row>
    <row r="19" spans="1:16" ht="13.5" customHeight="1">
      <c r="A19" s="88"/>
    </row>
    <row r="20" spans="1:16" ht="13.5" customHeight="1">
      <c r="A20" s="159" t="s">
        <v>303</v>
      </c>
      <c r="B20" s="159" t="s">
        <v>304</v>
      </c>
      <c r="C20" s="159" t="s">
        <v>305</v>
      </c>
      <c r="D20" s="159" t="s">
        <v>306</v>
      </c>
      <c r="E20" s="159" t="s">
        <v>307</v>
      </c>
      <c r="F20" s="159" t="s">
        <v>308</v>
      </c>
      <c r="G20" s="159" t="s">
        <v>207</v>
      </c>
      <c r="H20" s="159" t="s">
        <v>309</v>
      </c>
      <c r="I20" s="159" t="s">
        <v>310</v>
      </c>
      <c r="J20" s="159" t="s">
        <v>311</v>
      </c>
      <c r="K20" s="159" t="s">
        <v>312</v>
      </c>
      <c r="L20" s="159" t="s">
        <v>313</v>
      </c>
      <c r="M20" s="159" t="s">
        <v>314</v>
      </c>
      <c r="N20" s="159" t="s">
        <v>315</v>
      </c>
      <c r="O20" s="159" t="s">
        <v>316</v>
      </c>
      <c r="P20" s="159" t="s">
        <v>317</v>
      </c>
    </row>
    <row r="21" spans="1:16" ht="13.5" customHeight="1">
      <c r="A21" s="160" t="s">
        <v>318</v>
      </c>
      <c r="B21" s="162" t="s">
        <v>319</v>
      </c>
      <c r="C21" s="162" t="s">
        <v>319</v>
      </c>
      <c r="D21" s="162" t="s">
        <v>319</v>
      </c>
      <c r="E21" s="162" t="s">
        <v>319</v>
      </c>
      <c r="F21" s="162" t="s">
        <v>319</v>
      </c>
      <c r="G21" s="162" t="s">
        <v>319</v>
      </c>
      <c r="H21" s="162" t="s">
        <v>319</v>
      </c>
      <c r="I21" s="162" t="s">
        <v>319</v>
      </c>
      <c r="J21" s="162" t="s">
        <v>320</v>
      </c>
      <c r="K21" s="162" t="s">
        <v>320</v>
      </c>
      <c r="L21" s="162" t="s">
        <v>320</v>
      </c>
      <c r="M21" s="162" t="s">
        <v>321</v>
      </c>
      <c r="N21" s="177" t="s">
        <v>248</v>
      </c>
      <c r="O21" s="162" t="s">
        <v>322</v>
      </c>
      <c r="P21" s="162" t="s">
        <v>250</v>
      </c>
    </row>
    <row r="22" spans="1:16" ht="13.5" customHeight="1">
      <c r="A22" s="160" t="s">
        <v>323</v>
      </c>
      <c r="B22" s="164" t="s">
        <v>324</v>
      </c>
      <c r="C22" s="164" t="s">
        <v>325</v>
      </c>
      <c r="D22" s="162" t="s">
        <v>326</v>
      </c>
      <c r="E22" s="162"/>
      <c r="F22" s="162"/>
      <c r="G22" s="162"/>
      <c r="H22" s="162"/>
      <c r="I22" s="162"/>
      <c r="J22" s="162" t="s">
        <v>319</v>
      </c>
      <c r="K22" s="162" t="s">
        <v>319</v>
      </c>
      <c r="L22" s="162"/>
      <c r="M22" s="162"/>
      <c r="N22" s="177" t="s">
        <v>327</v>
      </c>
      <c r="O22" s="162"/>
      <c r="P22" s="162" t="s">
        <v>319</v>
      </c>
    </row>
    <row r="23" spans="1:16" ht="13.5" customHeight="1">
      <c r="A23" s="160" t="s">
        <v>323</v>
      </c>
      <c r="B23" s="162" t="s">
        <v>328</v>
      </c>
      <c r="C23" s="162" t="s">
        <v>329</v>
      </c>
      <c r="D23" s="162" t="s">
        <v>330</v>
      </c>
      <c r="E23" s="162"/>
      <c r="F23" s="162"/>
      <c r="G23" s="162"/>
      <c r="H23" s="162"/>
      <c r="I23" s="162"/>
      <c r="J23" s="162"/>
      <c r="K23" s="162"/>
      <c r="L23" s="162"/>
      <c r="M23" s="162"/>
      <c r="N23" s="177"/>
      <c r="O23" s="162"/>
      <c r="P23" s="162" t="s">
        <v>331</v>
      </c>
    </row>
    <row r="24" spans="1:16" ht="13.5" customHeight="1">
      <c r="A24" s="160" t="s">
        <v>323</v>
      </c>
      <c r="B24" s="162"/>
      <c r="C24" s="162" t="s">
        <v>332</v>
      </c>
      <c r="D24" s="162"/>
      <c r="E24" s="162"/>
      <c r="F24" s="162"/>
      <c r="G24" s="162"/>
      <c r="H24" s="162"/>
      <c r="I24" s="162"/>
      <c r="J24" s="162"/>
      <c r="K24" s="162"/>
      <c r="L24" s="162"/>
      <c r="M24" s="162"/>
      <c r="N24" s="162"/>
      <c r="O24" s="162"/>
      <c r="P24" s="162"/>
    </row>
    <row r="25" spans="1:16" ht="13.5" customHeight="1">
      <c r="A25" s="160" t="s">
        <v>323</v>
      </c>
      <c r="B25" s="162"/>
      <c r="C25" s="162" t="s">
        <v>333</v>
      </c>
      <c r="D25" s="162"/>
      <c r="E25" s="162"/>
      <c r="F25" s="162"/>
      <c r="G25" s="162"/>
      <c r="H25" s="162"/>
      <c r="I25" s="162"/>
      <c r="J25" s="162"/>
      <c r="K25" s="162"/>
      <c r="L25" s="162"/>
      <c r="M25" s="162"/>
      <c r="N25" s="162"/>
      <c r="O25" s="162"/>
      <c r="P25" s="162"/>
    </row>
    <row r="26" spans="1:16" ht="13.5" customHeight="1">
      <c r="A26" s="160" t="s">
        <v>323</v>
      </c>
      <c r="B26" s="162"/>
      <c r="C26" s="162" t="s">
        <v>334</v>
      </c>
      <c r="D26" s="162"/>
      <c r="E26" s="162"/>
      <c r="F26" s="162"/>
      <c r="G26" s="162"/>
      <c r="H26" s="162"/>
      <c r="I26" s="162"/>
      <c r="J26" s="162"/>
      <c r="K26" s="162"/>
      <c r="L26" s="162"/>
      <c r="M26" s="162"/>
      <c r="N26" s="162"/>
      <c r="O26" s="162"/>
      <c r="P26" s="162"/>
    </row>
    <row r="27" spans="1:16" ht="13.5" customHeight="1">
      <c r="A27" s="160" t="s">
        <v>323</v>
      </c>
      <c r="B27" s="162"/>
      <c r="C27" s="162" t="s">
        <v>320</v>
      </c>
      <c r="D27" s="162"/>
      <c r="E27" s="162"/>
      <c r="F27" s="162"/>
      <c r="G27" s="162"/>
      <c r="H27" s="162"/>
      <c r="I27" s="162"/>
      <c r="J27" s="162"/>
      <c r="K27" s="162"/>
      <c r="L27" s="162"/>
      <c r="M27" s="162"/>
      <c r="N27" s="162"/>
      <c r="O27" s="162"/>
      <c r="P27" s="162"/>
    </row>
    <row r="28" spans="1:16" ht="13.5" customHeight="1">
      <c r="A28" s="160" t="s">
        <v>335</v>
      </c>
      <c r="B28" s="162" t="s">
        <v>336</v>
      </c>
      <c r="C28" s="162" t="s">
        <v>337</v>
      </c>
      <c r="D28" s="162" t="s">
        <v>337</v>
      </c>
      <c r="E28" s="162"/>
      <c r="F28" s="162"/>
      <c r="G28" s="162"/>
      <c r="H28" s="162"/>
      <c r="I28" s="162"/>
      <c r="J28" s="162"/>
      <c r="K28" s="162"/>
      <c r="L28" s="162"/>
      <c r="M28" s="162"/>
      <c r="N28" s="162"/>
      <c r="O28" s="162"/>
      <c r="P28" s="162" t="s">
        <v>337</v>
      </c>
    </row>
    <row r="29" spans="1:16" ht="13.5" customHeight="1">
      <c r="A29" s="160" t="s">
        <v>335</v>
      </c>
      <c r="B29" s="162"/>
      <c r="C29" s="162" t="s">
        <v>336</v>
      </c>
      <c r="D29" s="162"/>
      <c r="E29" s="162"/>
      <c r="F29" s="162"/>
      <c r="G29" s="162"/>
      <c r="H29" s="162"/>
      <c r="I29" s="162"/>
      <c r="J29" s="162"/>
      <c r="K29" s="162"/>
      <c r="L29" s="162"/>
      <c r="M29" s="162"/>
      <c r="N29" s="162"/>
      <c r="O29" s="162"/>
      <c r="P29" s="162"/>
    </row>
    <row r="30" spans="1:16" ht="13.5" customHeight="1">
      <c r="A30" s="130" t="s">
        <v>338</v>
      </c>
      <c r="B30" s="188">
        <f t="shared" ref="B30:P30" si="0">+COUNTA(B21:B29)</f>
        <v>4</v>
      </c>
      <c r="C30" s="188">
        <f t="shared" si="0"/>
        <v>9</v>
      </c>
      <c r="D30" s="188">
        <f t="shared" si="0"/>
        <v>4</v>
      </c>
      <c r="E30" s="188">
        <f t="shared" si="0"/>
        <v>1</v>
      </c>
      <c r="F30" s="188">
        <f t="shared" si="0"/>
        <v>1</v>
      </c>
      <c r="G30" s="188">
        <f t="shared" si="0"/>
        <v>1</v>
      </c>
      <c r="H30" s="188">
        <f t="shared" si="0"/>
        <v>1</v>
      </c>
      <c r="I30" s="188">
        <f t="shared" si="0"/>
        <v>1</v>
      </c>
      <c r="J30" s="188">
        <f t="shared" si="0"/>
        <v>2</v>
      </c>
      <c r="K30" s="188">
        <f t="shared" si="0"/>
        <v>2</v>
      </c>
      <c r="L30" s="188">
        <f t="shared" si="0"/>
        <v>1</v>
      </c>
      <c r="M30" s="188">
        <f t="shared" si="0"/>
        <v>1</v>
      </c>
      <c r="N30" s="188">
        <f t="shared" si="0"/>
        <v>2</v>
      </c>
      <c r="O30" s="188">
        <f t="shared" si="0"/>
        <v>1</v>
      </c>
      <c r="P30" s="188">
        <f t="shared" si="0"/>
        <v>4</v>
      </c>
    </row>
    <row r="31" spans="1:16" ht="13.5" customHeight="1">
      <c r="A31" s="88"/>
    </row>
    <row r="32" spans="1:16" ht="13.5" customHeight="1">
      <c r="A32" s="157" t="s">
        <v>339</v>
      </c>
      <c r="B32" s="158"/>
    </row>
    <row r="33" spans="1:10" ht="13.5" customHeight="1">
      <c r="E33" s="46"/>
      <c r="F33" s="46"/>
      <c r="G33" s="46" t="s">
        <v>340</v>
      </c>
      <c r="H33" s="46"/>
      <c r="I33" s="46"/>
    </row>
    <row r="34" spans="1:10" ht="13.5" customHeight="1">
      <c r="A34" s="189" t="s">
        <v>341</v>
      </c>
      <c r="B34" s="189" t="s">
        <v>342</v>
      </c>
      <c r="C34" s="190"/>
      <c r="D34" s="159" t="s">
        <v>343</v>
      </c>
      <c r="E34" s="159" t="s">
        <v>344</v>
      </c>
      <c r="F34" s="159" t="s">
        <v>345</v>
      </c>
      <c r="G34" s="159" t="s">
        <v>346</v>
      </c>
    </row>
    <row r="35" spans="1:10" ht="13.5" customHeight="1">
      <c r="A35" s="191" t="s">
        <v>347</v>
      </c>
      <c r="B35" s="191" t="s">
        <v>348</v>
      </c>
      <c r="C35" s="192"/>
      <c r="D35" s="193" t="s">
        <v>349</v>
      </c>
      <c r="E35" s="194">
        <v>3127109</v>
      </c>
      <c r="F35" s="195">
        <f t="shared" ref="F35:F53" si="1">E35/$E$54</f>
        <v>0.66234263291823459</v>
      </c>
      <c r="G35" s="196">
        <f>F35</f>
        <v>0.66234263291823459</v>
      </c>
      <c r="H35" s="197"/>
      <c r="I35" s="197"/>
      <c r="J35" s="197"/>
    </row>
    <row r="36" spans="1:10" ht="13.5" customHeight="1">
      <c r="A36" s="198" t="s">
        <v>350</v>
      </c>
      <c r="B36" s="191" t="s">
        <v>351</v>
      </c>
      <c r="C36" s="192"/>
      <c r="D36" s="193" t="s">
        <v>349</v>
      </c>
      <c r="E36" s="194">
        <v>312891</v>
      </c>
      <c r="F36" s="195">
        <f t="shared" si="1"/>
        <v>6.6272409678210562E-2</v>
      </c>
      <c r="G36" s="199">
        <f>SUM(F36:F37)</f>
        <v>8.8363212904280744E-2</v>
      </c>
      <c r="H36" s="197"/>
      <c r="I36" s="197"/>
      <c r="J36" s="197"/>
    </row>
    <row r="37" spans="1:10" ht="13.5" customHeight="1">
      <c r="A37" s="200"/>
      <c r="B37" s="191" t="s">
        <v>352</v>
      </c>
      <c r="C37" s="192"/>
      <c r="D37" s="193" t="s">
        <v>353</v>
      </c>
      <c r="E37" s="194">
        <v>104297</v>
      </c>
      <c r="F37" s="195">
        <f t="shared" si="1"/>
        <v>2.2090803226070186E-2</v>
      </c>
      <c r="G37" s="201"/>
      <c r="H37" s="197"/>
      <c r="I37" s="197"/>
      <c r="J37" s="197"/>
    </row>
    <row r="38" spans="1:10" ht="13.5" customHeight="1">
      <c r="A38" s="202" t="s">
        <v>354</v>
      </c>
      <c r="B38" s="191" t="s">
        <v>319</v>
      </c>
      <c r="C38" s="192"/>
      <c r="D38" s="193" t="s">
        <v>355</v>
      </c>
      <c r="E38" s="194">
        <v>27653</v>
      </c>
      <c r="F38" s="195">
        <f t="shared" si="1"/>
        <v>5.8570906316626446E-3</v>
      </c>
      <c r="G38" s="199">
        <f>SUM(F38:F45)</f>
        <v>0.19990633907795458</v>
      </c>
      <c r="H38" s="197"/>
      <c r="I38" s="197"/>
      <c r="J38" s="197"/>
    </row>
    <row r="39" spans="1:10" ht="13.5" customHeight="1">
      <c r="A39" s="202"/>
      <c r="B39" s="191" t="s">
        <v>356</v>
      </c>
      <c r="C39" s="192"/>
      <c r="D39" s="193" t="s">
        <v>349</v>
      </c>
      <c r="E39" s="194">
        <v>75758</v>
      </c>
      <c r="F39" s="195">
        <f t="shared" si="1"/>
        <v>1.6046051859599269E-2</v>
      </c>
      <c r="G39" s="203"/>
      <c r="H39" s="197"/>
      <c r="I39" s="197"/>
      <c r="J39" s="197"/>
    </row>
    <row r="40" spans="1:10" ht="13.5" customHeight="1">
      <c r="A40" s="202"/>
      <c r="B40" s="191" t="s">
        <v>250</v>
      </c>
      <c r="C40" s="192"/>
      <c r="D40" s="193" t="s">
        <v>357</v>
      </c>
      <c r="E40" s="194">
        <v>117328</v>
      </c>
      <c r="F40" s="195">
        <f t="shared" si="1"/>
        <v>2.4850856313301081E-2</v>
      </c>
      <c r="G40" s="203"/>
      <c r="H40" s="197"/>
      <c r="I40" s="197"/>
      <c r="J40" s="197"/>
    </row>
    <row r="41" spans="1:10" ht="13.5" customHeight="1">
      <c r="A41" s="202"/>
      <c r="B41" s="191" t="s">
        <v>358</v>
      </c>
      <c r="C41" s="192"/>
      <c r="D41" s="193" t="s">
        <v>357</v>
      </c>
      <c r="E41" s="194">
        <v>25460</v>
      </c>
      <c r="F41" s="195">
        <f t="shared" si="1"/>
        <v>5.3925985420074105E-3</v>
      </c>
      <c r="G41" s="203"/>
      <c r="H41" s="197"/>
      <c r="I41" s="197"/>
      <c r="J41" s="197"/>
    </row>
    <row r="42" spans="1:10" ht="13.5" customHeight="1">
      <c r="A42" s="202"/>
      <c r="B42" s="191" t="s">
        <v>333</v>
      </c>
      <c r="C42" s="192"/>
      <c r="D42" s="193" t="s">
        <v>357</v>
      </c>
      <c r="E42" s="194">
        <v>4576</v>
      </c>
      <c r="F42" s="195">
        <f t="shared" si="1"/>
        <v>9.692274520120154E-4</v>
      </c>
      <c r="G42" s="203"/>
      <c r="H42" s="197"/>
      <c r="I42" s="197"/>
      <c r="J42" s="197"/>
    </row>
    <row r="43" spans="1:10" ht="13.5" customHeight="1">
      <c r="A43" s="202"/>
      <c r="B43" s="191" t="s">
        <v>359</v>
      </c>
      <c r="C43" s="192"/>
      <c r="D43" s="193" t="s">
        <v>357</v>
      </c>
      <c r="E43" s="194">
        <v>3787</v>
      </c>
      <c r="F43" s="195">
        <f t="shared" si="1"/>
        <v>8.0211196695137725E-4</v>
      </c>
      <c r="G43" s="203"/>
      <c r="H43" s="197"/>
      <c r="I43" s="197"/>
      <c r="J43" s="197"/>
    </row>
    <row r="44" spans="1:10" ht="13.5" customHeight="1">
      <c r="A44" s="202"/>
      <c r="B44" s="191" t="s">
        <v>360</v>
      </c>
      <c r="C44" s="192"/>
      <c r="D44" s="193" t="s">
        <v>361</v>
      </c>
      <c r="E44" s="194">
        <v>883</v>
      </c>
      <c r="F44" s="195">
        <f t="shared" si="1"/>
        <v>1.8702531471298287E-4</v>
      </c>
      <c r="G44" s="203"/>
      <c r="H44" s="197"/>
      <c r="I44" s="197"/>
      <c r="J44" s="197"/>
    </row>
    <row r="45" spans="1:10" ht="13.5" customHeight="1">
      <c r="A45" s="202"/>
      <c r="B45" s="191" t="s">
        <v>362</v>
      </c>
      <c r="C45" s="192"/>
      <c r="D45" s="193" t="s">
        <v>363</v>
      </c>
      <c r="E45" s="194">
        <v>688370</v>
      </c>
      <c r="F45" s="195">
        <f t="shared" si="1"/>
        <v>0.14580137699770782</v>
      </c>
      <c r="G45" s="201"/>
      <c r="H45" s="197"/>
      <c r="I45" s="197"/>
      <c r="J45" s="197"/>
    </row>
    <row r="46" spans="1:10" ht="13.5" customHeight="1">
      <c r="A46" s="204" t="s">
        <v>364</v>
      </c>
      <c r="B46" s="191" t="s">
        <v>365</v>
      </c>
      <c r="C46" s="192"/>
      <c r="D46" s="193" t="s">
        <v>357</v>
      </c>
      <c r="E46" s="194">
        <v>14630</v>
      </c>
      <c r="F46" s="195">
        <f t="shared" si="1"/>
        <v>3.0987319980191838E-3</v>
      </c>
      <c r="G46" s="199">
        <f>SUM(F46:F49)</f>
        <v>1.7255891721026855E-2</v>
      </c>
      <c r="H46" s="197"/>
      <c r="I46" s="197"/>
      <c r="J46" s="197"/>
    </row>
    <row r="47" spans="1:10" ht="13.5" customHeight="1">
      <c r="A47" s="205"/>
      <c r="B47" s="191" t="s">
        <v>366</v>
      </c>
      <c r="C47" s="192"/>
      <c r="D47" s="193" t="s">
        <v>357</v>
      </c>
      <c r="E47" s="194">
        <v>19760</v>
      </c>
      <c r="F47" s="195">
        <f t="shared" si="1"/>
        <v>4.1853003609609758E-3</v>
      </c>
      <c r="G47" s="203"/>
      <c r="H47" s="197"/>
      <c r="I47" s="197"/>
      <c r="J47" s="197"/>
    </row>
    <row r="48" spans="1:10" ht="13.5" customHeight="1">
      <c r="A48" s="205"/>
      <c r="B48" s="191" t="s">
        <v>367</v>
      </c>
      <c r="C48" s="192"/>
      <c r="D48" s="193" t="s">
        <v>361</v>
      </c>
      <c r="E48" s="194">
        <v>39235</v>
      </c>
      <c r="F48" s="195">
        <f t="shared" si="1"/>
        <v>8.3102358128696284E-3</v>
      </c>
      <c r="G48" s="203"/>
      <c r="H48" s="197"/>
      <c r="I48" s="197"/>
      <c r="J48" s="197"/>
    </row>
    <row r="49" spans="1:11" ht="13.5" customHeight="1">
      <c r="A49" s="206"/>
      <c r="B49" s="191" t="s">
        <v>368</v>
      </c>
      <c r="C49" s="192"/>
      <c r="D49" s="193" t="s">
        <v>361</v>
      </c>
      <c r="E49" s="194">
        <v>7845</v>
      </c>
      <c r="F49" s="195">
        <f t="shared" si="1"/>
        <v>1.6616235491770674E-3</v>
      </c>
      <c r="G49" s="201"/>
      <c r="H49" s="197"/>
      <c r="I49" s="197"/>
      <c r="J49" s="197"/>
    </row>
    <row r="50" spans="1:11" ht="13.5" customHeight="1">
      <c r="A50" s="198" t="s">
        <v>369</v>
      </c>
      <c r="B50" s="191" t="s">
        <v>370</v>
      </c>
      <c r="C50" s="192"/>
      <c r="D50" s="193" t="s">
        <v>361</v>
      </c>
      <c r="E50" s="194">
        <v>76929</v>
      </c>
      <c r="F50" s="195">
        <f t="shared" si="1"/>
        <v>1.6294077503459861E-2</v>
      </c>
      <c r="G50" s="199">
        <f>SUM(F50:F53)</f>
        <v>3.2131923378503228E-2</v>
      </c>
      <c r="H50" s="197"/>
      <c r="I50" s="197"/>
      <c r="J50" s="197"/>
    </row>
    <row r="51" spans="1:11" ht="13.5" customHeight="1">
      <c r="A51" s="207"/>
      <c r="B51" s="191" t="s">
        <v>371</v>
      </c>
      <c r="C51" s="192"/>
      <c r="D51" s="193" t="s">
        <v>361</v>
      </c>
      <c r="E51" s="194">
        <v>12967</v>
      </c>
      <c r="F51" s="195">
        <f t="shared" si="1"/>
        <v>2.7464974585314256E-3</v>
      </c>
      <c r="G51" s="203"/>
      <c r="H51" s="197"/>
      <c r="I51" s="197"/>
      <c r="J51" s="197"/>
    </row>
    <row r="52" spans="1:11" ht="13.5" customHeight="1">
      <c r="A52" s="207"/>
      <c r="B52" s="191" t="s">
        <v>372</v>
      </c>
      <c r="C52" s="192"/>
      <c r="D52" s="193" t="s">
        <v>361</v>
      </c>
      <c r="E52" s="194">
        <v>2943</v>
      </c>
      <c r="F52" s="195">
        <f t="shared" si="1"/>
        <v>6.2334711347713319E-4</v>
      </c>
      <c r="G52" s="203"/>
      <c r="H52" s="197"/>
      <c r="I52" s="197"/>
      <c r="J52" s="197"/>
    </row>
    <row r="53" spans="1:11" ht="13.5" customHeight="1">
      <c r="A53" s="200"/>
      <c r="B53" s="191" t="s">
        <v>373</v>
      </c>
      <c r="C53" s="192"/>
      <c r="D53" s="193" t="s">
        <v>361</v>
      </c>
      <c r="E53" s="194">
        <v>58865</v>
      </c>
      <c r="F53" s="195">
        <f t="shared" si="1"/>
        <v>1.2468001303034808E-2</v>
      </c>
      <c r="G53" s="201"/>
      <c r="H53" s="197"/>
      <c r="I53" s="197"/>
      <c r="J53" s="197"/>
    </row>
    <row r="54" spans="1:11" ht="13.5" customHeight="1">
      <c r="A54" s="208" t="s">
        <v>374</v>
      </c>
      <c r="B54" s="208" t="s">
        <v>375</v>
      </c>
      <c r="C54" s="209"/>
      <c r="D54" s="210"/>
      <c r="E54" s="211">
        <f>SUM(E35:E53)</f>
        <v>4721286</v>
      </c>
      <c r="F54" s="212">
        <f>SUM(F35:F53)</f>
        <v>0.99999999999999989</v>
      </c>
      <c r="G54" s="212">
        <f>SUM(G35:G53)</f>
        <v>0.99999999999999989</v>
      </c>
    </row>
    <row r="55" spans="1:11" s="218" customFormat="1" ht="13.5" customHeight="1">
      <c r="A55" s="213"/>
      <c r="B55" s="214"/>
      <c r="C55" s="215"/>
      <c r="D55" s="216"/>
      <c r="E55" s="217"/>
    </row>
    <row r="56" spans="1:11" ht="13.5" customHeight="1">
      <c r="A56" s="157" t="s">
        <v>376</v>
      </c>
      <c r="B56" s="158"/>
    </row>
    <row r="57" spans="1:11" ht="13.5" customHeight="1">
      <c r="A57" s="47" t="s">
        <v>431</v>
      </c>
    </row>
    <row r="58" spans="1:11" ht="13.5" customHeight="1">
      <c r="A58" s="159" t="s">
        <v>377</v>
      </c>
      <c r="B58" s="159" t="s">
        <v>341</v>
      </c>
      <c r="C58" s="159" t="s">
        <v>378</v>
      </c>
      <c r="D58" s="219" t="s">
        <v>379</v>
      </c>
      <c r="E58" s="220"/>
      <c r="F58" s="220"/>
      <c r="G58" s="220"/>
      <c r="H58" s="220"/>
      <c r="I58" s="220"/>
      <c r="J58" s="220"/>
      <c r="K58" s="221"/>
    </row>
    <row r="59" spans="1:11" ht="13.5" customHeight="1">
      <c r="A59" s="222" t="s">
        <v>380</v>
      </c>
      <c r="B59" s="223" t="s">
        <v>381</v>
      </c>
      <c r="C59" s="224">
        <v>45566</v>
      </c>
      <c r="D59" s="225" t="s">
        <v>382</v>
      </c>
      <c r="E59" s="226"/>
      <c r="F59" s="226"/>
      <c r="G59" s="226"/>
      <c r="H59" s="226"/>
      <c r="I59" s="226"/>
      <c r="J59" s="226"/>
      <c r="K59" s="227"/>
    </row>
    <row r="60" spans="1:11" ht="13.5" customHeight="1">
      <c r="A60" s="222" t="s">
        <v>383</v>
      </c>
      <c r="B60" s="223" t="s">
        <v>381</v>
      </c>
      <c r="C60" s="224">
        <v>45566</v>
      </c>
      <c r="D60" s="228" t="s">
        <v>384</v>
      </c>
      <c r="E60" s="226"/>
      <c r="F60" s="226"/>
      <c r="G60" s="226"/>
      <c r="H60" s="226"/>
      <c r="I60" s="226"/>
      <c r="J60" s="226"/>
      <c r="K60" s="227"/>
    </row>
    <row r="61" spans="1:11" ht="13.5" customHeight="1">
      <c r="A61" s="222" t="s">
        <v>385</v>
      </c>
      <c r="B61" s="223" t="s">
        <v>386</v>
      </c>
      <c r="C61" s="224">
        <v>45551</v>
      </c>
      <c r="D61" s="225" t="s">
        <v>387</v>
      </c>
      <c r="E61" s="226"/>
      <c r="F61" s="226"/>
      <c r="G61" s="226"/>
      <c r="H61" s="226"/>
      <c r="I61" s="226"/>
      <c r="J61" s="226"/>
      <c r="K61" s="227"/>
    </row>
    <row r="62" spans="1:11" ht="13.5" customHeight="1">
      <c r="A62" s="222" t="s">
        <v>388</v>
      </c>
      <c r="B62" s="223" t="s">
        <v>389</v>
      </c>
      <c r="C62" s="224">
        <v>45551</v>
      </c>
      <c r="D62" s="225" t="s">
        <v>390</v>
      </c>
      <c r="E62" s="229"/>
      <c r="F62" s="229"/>
      <c r="G62" s="229"/>
      <c r="H62" s="229"/>
      <c r="I62" s="229"/>
      <c r="J62" s="229"/>
      <c r="K62" s="230"/>
    </row>
    <row r="63" spans="1:11" ht="13.5" customHeight="1">
      <c r="A63" s="222" t="s">
        <v>391</v>
      </c>
      <c r="B63" s="223" t="s">
        <v>392</v>
      </c>
      <c r="C63" s="224">
        <v>45541</v>
      </c>
      <c r="D63" s="225" t="s">
        <v>393</v>
      </c>
      <c r="E63" s="229"/>
      <c r="F63" s="229"/>
      <c r="G63" s="229"/>
      <c r="H63" s="229"/>
      <c r="I63" s="229"/>
      <c r="J63" s="229"/>
      <c r="K63" s="230"/>
    </row>
    <row r="64" spans="1:11" ht="13.5" customHeight="1">
      <c r="A64" s="231" t="s">
        <v>394</v>
      </c>
      <c r="B64" s="223" t="s">
        <v>395</v>
      </c>
      <c r="C64" s="224">
        <v>45443</v>
      </c>
      <c r="D64" s="225" t="s">
        <v>396</v>
      </c>
      <c r="E64" s="226"/>
      <c r="F64" s="226"/>
      <c r="G64" s="226"/>
      <c r="H64" s="226"/>
      <c r="I64" s="226"/>
      <c r="J64" s="226"/>
      <c r="K64" s="227"/>
    </row>
    <row r="65" spans="1:14" ht="13.5" customHeight="1">
      <c r="A65" s="231" t="s">
        <v>394</v>
      </c>
      <c r="B65" s="223" t="s">
        <v>397</v>
      </c>
      <c r="C65" s="224">
        <v>45427</v>
      </c>
      <c r="D65" s="225" t="s">
        <v>398</v>
      </c>
      <c r="E65" s="226"/>
      <c r="F65" s="226"/>
      <c r="G65" s="226"/>
      <c r="H65" s="226"/>
      <c r="I65" s="226"/>
      <c r="J65" s="226"/>
      <c r="K65" s="227"/>
    </row>
    <row r="66" spans="1:14" ht="13.5" customHeight="1">
      <c r="A66" s="222" t="s">
        <v>399</v>
      </c>
      <c r="B66" s="223" t="s">
        <v>381</v>
      </c>
      <c r="C66" s="224">
        <v>45411</v>
      </c>
      <c r="D66" s="225" t="s">
        <v>400</v>
      </c>
      <c r="E66" s="226"/>
      <c r="F66" s="226"/>
      <c r="G66" s="226"/>
      <c r="H66" s="226"/>
      <c r="I66" s="226"/>
      <c r="J66" s="226"/>
      <c r="K66" s="227"/>
    </row>
    <row r="67" spans="1:14" ht="13.5" customHeight="1">
      <c r="A67" s="222" t="s">
        <v>401</v>
      </c>
      <c r="B67" s="223" t="s">
        <v>402</v>
      </c>
      <c r="C67" s="224">
        <v>45411</v>
      </c>
      <c r="D67" s="225" t="s">
        <v>403</v>
      </c>
      <c r="E67" s="226"/>
      <c r="F67" s="226"/>
      <c r="G67" s="226"/>
      <c r="H67" s="226"/>
      <c r="I67" s="226"/>
      <c r="J67" s="226"/>
      <c r="K67" s="227"/>
    </row>
    <row r="68" spans="1:14" ht="13.5" customHeight="1">
      <c r="A68" s="223" t="s">
        <v>404</v>
      </c>
      <c r="B68" s="223" t="s">
        <v>397</v>
      </c>
      <c r="C68" s="224">
        <v>45397</v>
      </c>
      <c r="D68" s="225" t="s">
        <v>405</v>
      </c>
      <c r="E68" s="226"/>
      <c r="F68" s="226"/>
      <c r="G68" s="226"/>
      <c r="H68" s="226"/>
      <c r="I68" s="226"/>
      <c r="J68" s="226"/>
      <c r="K68" s="227"/>
    </row>
    <row r="69" spans="1:14" ht="13.5" customHeight="1">
      <c r="A69" s="223" t="s">
        <v>404</v>
      </c>
      <c r="B69" s="223" t="s">
        <v>406</v>
      </c>
      <c r="C69" s="224">
        <v>45397</v>
      </c>
      <c r="D69" s="225" t="s">
        <v>407</v>
      </c>
      <c r="E69" s="226"/>
      <c r="F69" s="226"/>
      <c r="G69" s="226"/>
      <c r="H69" s="226"/>
      <c r="I69" s="226"/>
      <c r="J69" s="226"/>
      <c r="K69" s="227"/>
    </row>
    <row r="70" spans="1:14" ht="13.5" customHeight="1">
      <c r="A70" s="223" t="s">
        <v>399</v>
      </c>
      <c r="B70" s="223" t="s">
        <v>408</v>
      </c>
      <c r="C70" s="224">
        <v>45394</v>
      </c>
      <c r="D70" s="225" t="s">
        <v>409</v>
      </c>
      <c r="E70" s="226"/>
      <c r="F70" s="226"/>
      <c r="G70" s="226"/>
      <c r="H70" s="226"/>
      <c r="I70" s="226"/>
      <c r="J70" s="226"/>
      <c r="K70" s="227"/>
    </row>
    <row r="71" spans="1:14" ht="13.5" customHeight="1">
      <c r="A71" s="223" t="s">
        <v>380</v>
      </c>
      <c r="B71" s="223" t="s">
        <v>410</v>
      </c>
      <c r="C71" s="224">
        <v>45387</v>
      </c>
      <c r="D71" s="225" t="s">
        <v>411</v>
      </c>
      <c r="E71" s="229"/>
      <c r="F71" s="229"/>
      <c r="G71" s="229"/>
      <c r="H71" s="229"/>
      <c r="I71" s="229"/>
      <c r="J71" s="229"/>
      <c r="K71" s="230"/>
    </row>
    <row r="72" spans="1:14" ht="13.5" customHeight="1">
      <c r="A72" s="223" t="s">
        <v>385</v>
      </c>
      <c r="B72" s="223" t="s">
        <v>412</v>
      </c>
      <c r="C72" s="224">
        <v>45380</v>
      </c>
      <c r="D72" s="225" t="s">
        <v>413</v>
      </c>
      <c r="E72" s="226"/>
      <c r="F72" s="226"/>
      <c r="G72" s="226"/>
      <c r="H72" s="226"/>
      <c r="I72" s="226"/>
      <c r="J72" s="226"/>
      <c r="K72" s="227"/>
    </row>
    <row r="73" spans="1:14" ht="13.5" customHeight="1">
      <c r="A73" s="223" t="s">
        <v>399</v>
      </c>
      <c r="B73" s="223" t="s">
        <v>412</v>
      </c>
      <c r="C73" s="224">
        <v>45379</v>
      </c>
      <c r="D73" s="225" t="s">
        <v>414</v>
      </c>
      <c r="E73" s="226"/>
      <c r="F73" s="226"/>
      <c r="G73" s="226"/>
      <c r="H73" s="226"/>
      <c r="I73" s="226"/>
      <c r="J73" s="226"/>
      <c r="K73" s="227"/>
    </row>
    <row r="74" spans="1:14" ht="13.5" customHeight="1">
      <c r="A74" s="223" t="s">
        <v>391</v>
      </c>
      <c r="B74" s="223" t="s">
        <v>412</v>
      </c>
      <c r="C74" s="224">
        <v>45379</v>
      </c>
      <c r="D74" s="232" t="s">
        <v>415</v>
      </c>
      <c r="E74" s="233"/>
      <c r="F74" s="233"/>
      <c r="G74" s="233"/>
      <c r="H74" s="233"/>
      <c r="I74" s="233"/>
      <c r="J74" s="233"/>
      <c r="K74" s="234"/>
    </row>
    <row r="75" spans="1:14" ht="13.5" customHeight="1">
      <c r="A75" s="223" t="s">
        <v>394</v>
      </c>
      <c r="B75" s="223" t="s">
        <v>416</v>
      </c>
      <c r="C75" s="224">
        <v>45379</v>
      </c>
      <c r="D75" s="225" t="s">
        <v>417</v>
      </c>
      <c r="E75" s="229"/>
      <c r="F75" s="229"/>
      <c r="G75" s="229"/>
      <c r="H75" s="229"/>
      <c r="I75" s="229"/>
      <c r="J75" s="229"/>
      <c r="K75" s="230"/>
    </row>
    <row r="76" spans="1:14" ht="13.5" customHeight="1">
      <c r="A76" s="223" t="s">
        <v>418</v>
      </c>
      <c r="B76" s="223" t="s">
        <v>419</v>
      </c>
      <c r="C76" s="224">
        <v>45376</v>
      </c>
      <c r="D76" s="225" t="s">
        <v>420</v>
      </c>
      <c r="E76" s="229"/>
      <c r="F76" s="229"/>
      <c r="G76" s="229"/>
      <c r="H76" s="229"/>
      <c r="I76" s="229"/>
      <c r="J76" s="229"/>
      <c r="K76" s="230"/>
    </row>
    <row r="77" spans="1:14" ht="13.5" customHeight="1">
      <c r="A77" s="235" t="s">
        <v>418</v>
      </c>
      <c r="B77" s="235" t="s">
        <v>397</v>
      </c>
      <c r="C77" s="236">
        <v>45376</v>
      </c>
      <c r="D77" s="237" t="s">
        <v>421</v>
      </c>
      <c r="E77" s="238"/>
      <c r="F77" s="238"/>
      <c r="G77" s="238"/>
      <c r="H77" s="238"/>
      <c r="I77" s="238"/>
      <c r="J77" s="238"/>
      <c r="K77" s="239"/>
    </row>
    <row r="78" spans="1:14" ht="13.5" customHeight="1">
      <c r="A78" s="223" t="s">
        <v>385</v>
      </c>
      <c r="B78" s="223" t="s">
        <v>422</v>
      </c>
      <c r="C78" s="224">
        <v>45366</v>
      </c>
      <c r="D78" s="225" t="s">
        <v>423</v>
      </c>
      <c r="E78" s="226"/>
      <c r="F78" s="226"/>
      <c r="G78" s="226"/>
      <c r="H78" s="226"/>
      <c r="I78" s="226"/>
      <c r="J78" s="226"/>
      <c r="K78" s="227"/>
      <c r="L78" s="240"/>
      <c r="M78" s="240"/>
      <c r="N78" s="240"/>
    </row>
    <row r="79" spans="1:14" ht="13.5" customHeight="1">
      <c r="A79" s="223" t="s">
        <v>385</v>
      </c>
      <c r="B79" s="223" t="s">
        <v>422</v>
      </c>
      <c r="C79" s="224">
        <v>45365</v>
      </c>
      <c r="D79" s="225" t="s">
        <v>424</v>
      </c>
      <c r="E79" s="226"/>
      <c r="F79" s="226"/>
      <c r="G79" s="226"/>
      <c r="H79" s="226"/>
      <c r="I79" s="226"/>
      <c r="J79" s="226"/>
      <c r="K79" s="227"/>
      <c r="L79" s="240"/>
      <c r="M79" s="240"/>
      <c r="N79" s="240"/>
    </row>
    <row r="80" spans="1:14" ht="13.5" customHeight="1">
      <c r="A80" s="223" t="s">
        <v>399</v>
      </c>
      <c r="B80" s="223" t="s">
        <v>422</v>
      </c>
      <c r="C80" s="224">
        <v>45364</v>
      </c>
      <c r="D80" s="225" t="s">
        <v>425</v>
      </c>
      <c r="E80" s="226"/>
      <c r="F80" s="226"/>
      <c r="G80" s="226"/>
      <c r="H80" s="226"/>
      <c r="I80" s="226"/>
      <c r="J80" s="226"/>
      <c r="K80" s="227"/>
    </row>
    <row r="81" spans="1:14" ht="13.5" customHeight="1">
      <c r="A81" s="223" t="s">
        <v>391</v>
      </c>
      <c r="B81" s="223" t="s">
        <v>422</v>
      </c>
      <c r="C81" s="224">
        <v>45364</v>
      </c>
      <c r="D81" s="225" t="s">
        <v>426</v>
      </c>
      <c r="E81" s="226"/>
      <c r="F81" s="226"/>
      <c r="G81" s="226"/>
      <c r="H81" s="226"/>
      <c r="I81" s="226"/>
      <c r="J81" s="226"/>
      <c r="K81" s="227"/>
    </row>
    <row r="82" spans="1:14" ht="13.5" customHeight="1">
      <c r="A82" s="223" t="s">
        <v>427</v>
      </c>
      <c r="B82" s="223" t="s">
        <v>422</v>
      </c>
      <c r="C82" s="224">
        <v>45364</v>
      </c>
      <c r="D82" s="225" t="s">
        <v>428</v>
      </c>
      <c r="E82" s="229"/>
      <c r="F82" s="229"/>
      <c r="G82" s="229"/>
      <c r="H82" s="229"/>
      <c r="I82" s="229"/>
      <c r="J82" s="229"/>
      <c r="K82" s="230"/>
      <c r="L82" s="240"/>
      <c r="M82" s="240"/>
      <c r="N82" s="240"/>
    </row>
    <row r="121" spans="2:2" ht="13.5" customHeight="1">
      <c r="B121" s="241" t="s">
        <v>429</v>
      </c>
    </row>
  </sheetData>
  <mergeCells count="33">
    <mergeCell ref="D80:K80"/>
    <mergeCell ref="D81:K81"/>
    <mergeCell ref="D82:K82"/>
    <mergeCell ref="D74:K74"/>
    <mergeCell ref="D75:K75"/>
    <mergeCell ref="D76:K76"/>
    <mergeCell ref="D77:K77"/>
    <mergeCell ref="D78:K78"/>
    <mergeCell ref="D79:K79"/>
    <mergeCell ref="D68:K68"/>
    <mergeCell ref="D69:K69"/>
    <mergeCell ref="D70:K70"/>
    <mergeCell ref="D71:K71"/>
    <mergeCell ref="D72:K72"/>
    <mergeCell ref="D73:K73"/>
    <mergeCell ref="D62:K62"/>
    <mergeCell ref="D63:K63"/>
    <mergeCell ref="D64:K64"/>
    <mergeCell ref="D65:K65"/>
    <mergeCell ref="D66:K66"/>
    <mergeCell ref="D67:K67"/>
    <mergeCell ref="A50:A53"/>
    <mergeCell ref="G50:G53"/>
    <mergeCell ref="D58:K58"/>
    <mergeCell ref="D59:K59"/>
    <mergeCell ref="D60:K60"/>
    <mergeCell ref="D61:K61"/>
    <mergeCell ref="A36:A37"/>
    <mergeCell ref="G36:G37"/>
    <mergeCell ref="A38:A45"/>
    <mergeCell ref="G38:G45"/>
    <mergeCell ref="A46:A49"/>
    <mergeCell ref="G46:G49"/>
  </mergeCells>
  <phoneticPr fontId="3" type="noConversion"/>
  <hyperlinks>
    <hyperlink ref="H14" r:id="rId1"/>
    <hyperlink ref="J14" r:id="rId2"/>
    <hyperlink ref="C14" r:id="rId3"/>
    <hyperlink ref="D14" r:id="rId4"/>
    <hyperlink ref="E14" r:id="rId5"/>
    <hyperlink ref="I14" r:id="rId6"/>
    <hyperlink ref="G14" r:id="rId7"/>
    <hyperlink ref="B14" r:id="rId8"/>
    <hyperlink ref="N14" r:id="rId9"/>
  </hyperlink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3"/>
  <sheetViews>
    <sheetView showGridLines="0" workbookViewId="0">
      <selection activeCell="F14" sqref="F14"/>
    </sheetView>
  </sheetViews>
  <sheetFormatPr defaultRowHeight="13.5" customHeight="1"/>
  <cols>
    <col min="1" max="1" width="9.140625" style="3"/>
    <col min="2" max="2" width="26" style="3" customWidth="1"/>
    <col min="3" max="3" width="19.140625" style="3" bestFit="1" customWidth="1"/>
    <col min="4" max="4" width="14" style="3" bestFit="1" customWidth="1"/>
    <col min="5" max="5" width="12.28515625" style="3" bestFit="1" customWidth="1"/>
    <col min="6" max="6" width="16.85546875" style="3" bestFit="1" customWidth="1"/>
    <col min="7" max="7" width="16.140625" style="3" bestFit="1" customWidth="1"/>
    <col min="8" max="9" width="9.140625" style="3"/>
    <col min="10" max="10" width="10.28515625" style="3" bestFit="1" customWidth="1"/>
    <col min="11" max="11" width="13.7109375" style="3" customWidth="1"/>
    <col min="12" max="12" width="18.140625" style="3" bestFit="1" customWidth="1"/>
    <col min="13" max="13" width="14.140625" style="3" bestFit="1" customWidth="1"/>
    <col min="14" max="14" width="18.7109375" style="3" bestFit="1" customWidth="1"/>
    <col min="15" max="15" width="16.7109375" style="3" bestFit="1" customWidth="1"/>
    <col min="16" max="16" width="18.7109375" style="3" bestFit="1" customWidth="1"/>
    <col min="17" max="17" width="19.140625" style="3" bestFit="1" customWidth="1"/>
    <col min="18" max="18" width="6.85546875" style="3" customWidth="1"/>
    <col min="19" max="16384" width="9.140625" style="3"/>
  </cols>
  <sheetData>
    <row r="2" spans="2:18" ht="13.5" customHeight="1">
      <c r="B2" s="1" t="s">
        <v>0</v>
      </c>
      <c r="C2" s="2"/>
      <c r="D2" s="2"/>
      <c r="E2" s="2"/>
      <c r="F2" s="2"/>
      <c r="G2" s="2"/>
      <c r="H2" s="2"/>
      <c r="I2" s="2"/>
      <c r="J2" s="2"/>
      <c r="K2" s="2"/>
      <c r="L2" s="2"/>
      <c r="M2" s="2"/>
      <c r="N2" s="2"/>
      <c r="O2" s="2"/>
      <c r="P2" s="2"/>
      <c r="Q2" s="2"/>
      <c r="R2" s="2"/>
    </row>
    <row r="3" spans="2:18" ht="13.5" customHeight="1">
      <c r="B3" s="33" t="s">
        <v>1</v>
      </c>
      <c r="C3" s="33"/>
      <c r="D3" s="33"/>
      <c r="E3" s="33"/>
      <c r="F3" s="33"/>
      <c r="G3" s="33"/>
      <c r="H3" s="33"/>
      <c r="I3" s="4"/>
      <c r="J3" s="4"/>
      <c r="K3" s="2"/>
      <c r="L3" s="2"/>
      <c r="M3" s="2"/>
      <c r="N3" s="2"/>
      <c r="O3" s="2"/>
      <c r="P3" s="2"/>
      <c r="Q3" s="2"/>
      <c r="R3" s="2"/>
    </row>
    <row r="4" spans="2:18" ht="13.5" customHeight="1">
      <c r="B4" s="5" t="s">
        <v>2</v>
      </c>
      <c r="C4" s="5"/>
      <c r="D4" s="6"/>
      <c r="E4" s="2"/>
      <c r="F4" s="2"/>
      <c r="G4" s="2"/>
      <c r="H4" s="2"/>
      <c r="I4" s="4"/>
      <c r="J4" s="4"/>
      <c r="K4" s="4"/>
      <c r="L4" s="4"/>
      <c r="M4" s="2"/>
      <c r="N4" s="7"/>
      <c r="O4" s="2"/>
      <c r="P4" s="2"/>
      <c r="Q4" s="2"/>
      <c r="R4" s="2"/>
    </row>
    <row r="5" spans="2:18" ht="13.5" customHeight="1">
      <c r="B5" s="8" t="s">
        <v>3</v>
      </c>
      <c r="C5" s="9"/>
      <c r="D5" s="6"/>
      <c r="E5" s="6"/>
      <c r="F5" s="2"/>
      <c r="G5" s="2"/>
      <c r="H5" s="2"/>
      <c r="I5" s="4"/>
      <c r="J5" s="4"/>
      <c r="K5" s="4"/>
      <c r="L5" s="4"/>
      <c r="M5" s="2"/>
      <c r="N5" s="7"/>
      <c r="O5" s="2"/>
      <c r="P5" s="2"/>
      <c r="Q5" s="2"/>
      <c r="R5" s="2"/>
    </row>
    <row r="6" spans="2:18" ht="13.5" customHeight="1">
      <c r="B6" s="8"/>
      <c r="C6" s="9"/>
      <c r="D6" s="6"/>
      <c r="E6" s="6"/>
      <c r="F6" s="2"/>
      <c r="G6" s="2"/>
      <c r="H6" s="2"/>
      <c r="I6" s="4"/>
      <c r="J6" s="4"/>
      <c r="K6" s="4"/>
      <c r="L6" s="4"/>
      <c r="M6" s="2"/>
      <c r="N6" s="7"/>
      <c r="O6" s="2"/>
      <c r="P6" s="2"/>
      <c r="Q6" s="2"/>
      <c r="R6" s="2"/>
    </row>
    <row r="7" spans="2:18" ht="13.5" customHeight="1">
      <c r="B7" s="10" t="s">
        <v>4</v>
      </c>
      <c r="C7" s="9"/>
      <c r="D7" s="6"/>
      <c r="E7" s="6"/>
      <c r="F7" s="2"/>
      <c r="G7" s="2"/>
      <c r="H7" s="2"/>
      <c r="I7" s="4"/>
      <c r="J7" s="4"/>
      <c r="K7" s="4"/>
      <c r="L7" s="4"/>
      <c r="M7" s="2"/>
      <c r="N7" s="7"/>
      <c r="O7" s="2"/>
      <c r="P7" s="2"/>
      <c r="Q7" s="2"/>
      <c r="R7" s="2"/>
    </row>
    <row r="8" spans="2:18" ht="13.5" customHeight="1">
      <c r="B8" s="11" t="s">
        <v>5</v>
      </c>
      <c r="C8" s="11" t="s">
        <v>6</v>
      </c>
      <c r="D8" s="11" t="s">
        <v>7</v>
      </c>
      <c r="E8" s="11" t="s">
        <v>8</v>
      </c>
      <c r="F8" s="2"/>
      <c r="G8" s="2"/>
      <c r="H8" s="2"/>
      <c r="I8" s="4"/>
      <c r="J8" s="4"/>
      <c r="K8" s="4"/>
      <c r="L8" s="4"/>
      <c r="M8" s="2"/>
      <c r="N8" s="7"/>
      <c r="O8" s="2"/>
      <c r="P8" s="2"/>
      <c r="Q8" s="2"/>
      <c r="R8" s="2"/>
    </row>
    <row r="9" spans="2:18" ht="13.5" customHeight="1">
      <c r="B9" s="12" t="s">
        <v>9</v>
      </c>
      <c r="C9" s="12" t="s">
        <v>10</v>
      </c>
      <c r="D9" s="13">
        <v>1</v>
      </c>
      <c r="E9" s="14">
        <v>26486908</v>
      </c>
      <c r="F9" s="2"/>
      <c r="G9" s="2"/>
      <c r="H9" s="2"/>
      <c r="I9" s="4"/>
      <c r="J9" s="4"/>
      <c r="K9" s="4"/>
      <c r="L9" s="4"/>
      <c r="M9" s="2"/>
      <c r="N9" s="7"/>
      <c r="O9" s="2"/>
      <c r="P9" s="2"/>
      <c r="Q9" s="2"/>
      <c r="R9" s="2"/>
    </row>
    <row r="10" spans="2:18" ht="13.5" customHeight="1">
      <c r="B10" s="12" t="s">
        <v>10</v>
      </c>
      <c r="C10" s="12" t="s">
        <v>11</v>
      </c>
      <c r="D10" s="13">
        <f>R23</f>
        <v>8.8363212904280758E-2</v>
      </c>
      <c r="E10" s="15">
        <f>J23</f>
        <v>417188</v>
      </c>
      <c r="F10" s="2"/>
      <c r="G10" s="2"/>
      <c r="H10" s="2"/>
      <c r="I10" s="4"/>
      <c r="J10" s="4"/>
      <c r="K10" s="4"/>
      <c r="L10" s="4"/>
      <c r="M10" s="2"/>
      <c r="N10" s="7"/>
      <c r="O10" s="2"/>
      <c r="P10" s="2"/>
      <c r="Q10" s="2"/>
      <c r="R10" s="2"/>
    </row>
    <row r="11" spans="2:18" ht="13.5" customHeight="1">
      <c r="B11" s="5"/>
      <c r="C11" s="5"/>
      <c r="D11" s="6"/>
      <c r="E11" s="2"/>
      <c r="F11" s="2"/>
      <c r="G11" s="2"/>
      <c r="H11" s="2"/>
      <c r="I11" s="4"/>
      <c r="J11" s="4"/>
      <c r="K11" s="4"/>
      <c r="L11" s="4"/>
      <c r="M11" s="2"/>
      <c r="N11" s="7"/>
      <c r="O11" s="2"/>
      <c r="P11" s="2"/>
      <c r="Q11" s="2"/>
      <c r="R11" s="2"/>
    </row>
    <row r="12" spans="2:18" ht="13.5" customHeight="1">
      <c r="B12" s="16" t="s">
        <v>12</v>
      </c>
      <c r="C12" s="2"/>
      <c r="D12" s="2"/>
      <c r="E12" s="2"/>
      <c r="F12" s="2"/>
      <c r="G12" s="2"/>
      <c r="H12" s="4"/>
      <c r="I12" s="2"/>
      <c r="J12" s="2"/>
      <c r="K12" s="2"/>
      <c r="L12" s="2"/>
      <c r="M12" s="2"/>
      <c r="N12" s="7"/>
      <c r="O12" s="2"/>
      <c r="P12" s="2"/>
      <c r="Q12" s="2"/>
      <c r="R12" s="2"/>
    </row>
    <row r="13" spans="2:18" ht="13.5" customHeight="1">
      <c r="B13" s="11" t="s">
        <v>13</v>
      </c>
      <c r="C13" s="11" t="s">
        <v>14</v>
      </c>
      <c r="D13" s="11" t="s">
        <v>15</v>
      </c>
      <c r="E13" s="11" t="s">
        <v>16</v>
      </c>
      <c r="F13" s="11" t="s">
        <v>17</v>
      </c>
      <c r="G13" s="11" t="s">
        <v>18</v>
      </c>
      <c r="H13" s="4"/>
      <c r="I13" s="2"/>
      <c r="J13" s="2"/>
      <c r="K13" s="2"/>
      <c r="L13" s="2"/>
      <c r="M13" s="2"/>
      <c r="N13" s="7"/>
      <c r="O13" s="2"/>
      <c r="P13" s="2"/>
      <c r="Q13" s="2"/>
      <c r="R13" s="2"/>
    </row>
    <row r="14" spans="2:18" ht="13.5" customHeight="1">
      <c r="B14" s="12" t="s">
        <v>19</v>
      </c>
      <c r="C14" s="12" t="s">
        <v>20</v>
      </c>
      <c r="D14" s="17">
        <v>45131</v>
      </c>
      <c r="E14" s="18">
        <v>6562734</v>
      </c>
      <c r="F14" s="19">
        <v>1000</v>
      </c>
      <c r="G14" s="20">
        <f>F14*E14</f>
        <v>6562734000</v>
      </c>
      <c r="H14" s="4"/>
      <c r="I14" s="2"/>
      <c r="J14" s="2"/>
      <c r="K14" s="2"/>
      <c r="L14" s="2"/>
      <c r="M14" s="2"/>
      <c r="N14" s="7"/>
      <c r="O14" s="2"/>
      <c r="P14" s="2"/>
      <c r="Q14" s="2"/>
      <c r="R14" s="2"/>
    </row>
    <row r="15" spans="2:18" ht="13.5" customHeight="1">
      <c r="B15" s="12" t="s">
        <v>19</v>
      </c>
      <c r="C15" s="12" t="s">
        <v>20</v>
      </c>
      <c r="D15" s="17">
        <v>45175</v>
      </c>
      <c r="E15" s="18">
        <v>19924173</v>
      </c>
      <c r="F15" s="19">
        <v>1000</v>
      </c>
      <c r="G15" s="20">
        <f>F15*E15</f>
        <v>19924173000</v>
      </c>
      <c r="H15" s="4"/>
      <c r="I15" s="2"/>
      <c r="J15" s="2"/>
      <c r="K15" s="2"/>
      <c r="L15" s="2"/>
      <c r="M15" s="2"/>
      <c r="N15" s="7"/>
      <c r="O15" s="2"/>
      <c r="P15" s="2"/>
      <c r="Q15" s="2"/>
      <c r="R15" s="2"/>
    </row>
    <row r="16" spans="2:18" ht="13.5" customHeight="1">
      <c r="B16" s="12" t="s">
        <v>9</v>
      </c>
      <c r="C16" s="12" t="s">
        <v>21</v>
      </c>
      <c r="D16" s="17">
        <v>45203</v>
      </c>
      <c r="E16" s="18">
        <v>1</v>
      </c>
      <c r="F16" s="19">
        <v>1000</v>
      </c>
      <c r="G16" s="20">
        <f>F16*E16</f>
        <v>1000</v>
      </c>
      <c r="H16" s="4"/>
      <c r="I16" s="2"/>
      <c r="J16" s="2"/>
      <c r="K16" s="2"/>
      <c r="L16" s="2"/>
      <c r="M16" s="2"/>
      <c r="N16" s="7"/>
      <c r="O16" s="2"/>
      <c r="P16" s="2"/>
      <c r="Q16" s="2"/>
      <c r="R16" s="2"/>
    </row>
    <row r="17" spans="2:18" ht="13.5" customHeight="1">
      <c r="B17" s="34" t="s">
        <v>22</v>
      </c>
      <c r="C17" s="35"/>
      <c r="D17" s="36"/>
      <c r="E17" s="21">
        <f>SUM(E14:E16)</f>
        <v>26486908</v>
      </c>
      <c r="F17" s="22"/>
      <c r="G17" s="21">
        <f>SUM(G14:G16)</f>
        <v>26486908000</v>
      </c>
      <c r="H17" s="4"/>
      <c r="I17" s="2"/>
      <c r="J17" s="2"/>
      <c r="K17" s="2"/>
      <c r="L17" s="2"/>
      <c r="M17" s="2"/>
      <c r="N17" s="7"/>
      <c r="O17" s="2"/>
      <c r="P17" s="2"/>
      <c r="Q17" s="2"/>
      <c r="R17" s="2"/>
    </row>
    <row r="18" spans="2:18" ht="13.5" customHeight="1">
      <c r="B18" s="2"/>
      <c r="C18" s="2"/>
      <c r="D18" s="2"/>
      <c r="E18" s="2"/>
      <c r="F18" s="2"/>
      <c r="G18" s="2"/>
      <c r="H18" s="2"/>
      <c r="I18" s="2"/>
      <c r="J18" s="2"/>
      <c r="K18" s="2"/>
      <c r="L18" s="2"/>
      <c r="M18" s="2"/>
      <c r="N18" s="7"/>
      <c r="O18" s="2"/>
      <c r="P18" s="2"/>
      <c r="Q18" s="2"/>
      <c r="R18" s="2"/>
    </row>
    <row r="19" spans="2:18" ht="13.5" customHeight="1">
      <c r="B19" s="16" t="s">
        <v>23</v>
      </c>
      <c r="C19" s="16"/>
      <c r="D19" s="6"/>
      <c r="E19" s="6"/>
      <c r="F19" s="23"/>
      <c r="G19" s="23"/>
      <c r="H19" s="4"/>
      <c r="I19" s="23"/>
      <c r="J19" s="23"/>
      <c r="K19" s="24"/>
      <c r="L19" s="24"/>
      <c r="M19" s="25"/>
      <c r="N19" s="2"/>
      <c r="O19" s="7"/>
      <c r="P19" s="2"/>
      <c r="Q19" s="2"/>
      <c r="R19" s="2"/>
    </row>
    <row r="20" spans="2:18" ht="13.5" customHeight="1">
      <c r="B20" s="11" t="s">
        <v>5</v>
      </c>
      <c r="C20" s="11" t="s">
        <v>6</v>
      </c>
      <c r="D20" s="11" t="s">
        <v>24</v>
      </c>
      <c r="E20" s="11" t="s">
        <v>15</v>
      </c>
      <c r="F20" s="11" t="s">
        <v>25</v>
      </c>
      <c r="G20" s="11" t="s">
        <v>26</v>
      </c>
      <c r="H20" s="11" t="s">
        <v>27</v>
      </c>
      <c r="I20" s="11" t="s">
        <v>28</v>
      </c>
      <c r="J20" s="11" t="s">
        <v>29</v>
      </c>
      <c r="K20" s="11" t="s">
        <v>30</v>
      </c>
      <c r="L20" s="11" t="s">
        <v>31</v>
      </c>
      <c r="M20" s="11" t="s">
        <v>32</v>
      </c>
      <c r="N20" s="11" t="s">
        <v>33</v>
      </c>
      <c r="O20" s="11" t="s">
        <v>34</v>
      </c>
      <c r="P20" s="11" t="s">
        <v>35</v>
      </c>
      <c r="Q20" s="11" t="s">
        <v>36</v>
      </c>
      <c r="R20" s="11" t="s">
        <v>37</v>
      </c>
    </row>
    <row r="21" spans="2:18" ht="13.5" customHeight="1">
      <c r="B21" s="12" t="s">
        <v>20</v>
      </c>
      <c r="C21" s="26" t="s">
        <v>38</v>
      </c>
      <c r="D21" s="27" t="s">
        <v>39</v>
      </c>
      <c r="E21" s="17">
        <v>45131</v>
      </c>
      <c r="F21" s="26" t="s">
        <v>40</v>
      </c>
      <c r="G21" s="17">
        <v>45176</v>
      </c>
      <c r="H21" s="20" t="s">
        <v>41</v>
      </c>
      <c r="I21" s="20" t="s">
        <v>42</v>
      </c>
      <c r="J21" s="28">
        <v>104297</v>
      </c>
      <c r="K21" s="29">
        <f>L21/J21</f>
        <v>47.940017450166351</v>
      </c>
      <c r="L21" s="30">
        <v>5000000</v>
      </c>
      <c r="M21" s="20">
        <f>N21/L21*K21</f>
        <v>62523.370758506957</v>
      </c>
      <c r="N21" s="20">
        <v>6521000000</v>
      </c>
      <c r="O21" s="28">
        <v>104297</v>
      </c>
      <c r="P21" s="30">
        <f>L21</f>
        <v>5000000</v>
      </c>
      <c r="Q21" s="20">
        <f>N21</f>
        <v>6521000000</v>
      </c>
      <c r="R21" s="31">
        <v>2.20908032260702E-2</v>
      </c>
    </row>
    <row r="22" spans="2:18" ht="13.5" customHeight="1">
      <c r="B22" s="12" t="s">
        <v>10</v>
      </c>
      <c r="C22" s="26" t="s">
        <v>43</v>
      </c>
      <c r="D22" s="27" t="s">
        <v>39</v>
      </c>
      <c r="E22" s="17">
        <v>45176</v>
      </c>
      <c r="F22" s="26" t="s">
        <v>44</v>
      </c>
      <c r="G22" s="17">
        <v>45176</v>
      </c>
      <c r="H22" s="20" t="s">
        <v>45</v>
      </c>
      <c r="I22" s="20" t="s">
        <v>46</v>
      </c>
      <c r="J22" s="28">
        <v>312891</v>
      </c>
      <c r="K22" s="29">
        <f>L22/J22</f>
        <v>47.94</v>
      </c>
      <c r="L22" s="29">
        <v>14999994.539999999</v>
      </c>
      <c r="M22" s="20">
        <f>N22/L22*K22</f>
        <v>63424.619998657683</v>
      </c>
      <c r="N22" s="20">
        <v>19844992776</v>
      </c>
      <c r="O22" s="28">
        <v>312891</v>
      </c>
      <c r="P22" s="30">
        <f t="shared" ref="P22" si="0">L22</f>
        <v>14999994.539999999</v>
      </c>
      <c r="Q22" s="20">
        <f t="shared" ref="Q22" si="1">N22</f>
        <v>19844992776</v>
      </c>
      <c r="R22" s="31">
        <v>6.6272409678210562E-2</v>
      </c>
    </row>
    <row r="23" spans="2:18" ht="13.5" customHeight="1">
      <c r="B23" s="34" t="s">
        <v>47</v>
      </c>
      <c r="C23" s="35"/>
      <c r="D23" s="35"/>
      <c r="E23" s="35"/>
      <c r="F23" s="35"/>
      <c r="G23" s="35"/>
      <c r="H23" s="35"/>
      <c r="I23" s="36"/>
      <c r="J23" s="21">
        <f>SUM(J21:J22)</f>
        <v>417188</v>
      </c>
      <c r="K23" s="21"/>
      <c r="L23" s="21">
        <f>SUM(L21:L22)</f>
        <v>19999994.539999999</v>
      </c>
      <c r="M23" s="21">
        <f>AVERAGE(M21:M22)</f>
        <v>62973.995378582316</v>
      </c>
      <c r="N23" s="21">
        <f>SUM(N21:N22)</f>
        <v>26365992776</v>
      </c>
      <c r="O23" s="21">
        <f>SUM(O21:O22)</f>
        <v>417188</v>
      </c>
      <c r="P23" s="21">
        <f t="shared" ref="P23:R23" si="2">SUM(P21:P22)</f>
        <v>19999994.539999999</v>
      </c>
      <c r="Q23" s="21">
        <f t="shared" si="2"/>
        <v>26365992776</v>
      </c>
      <c r="R23" s="32">
        <f t="shared" si="2"/>
        <v>8.8363212904280758E-2</v>
      </c>
    </row>
  </sheetData>
  <mergeCells count="3">
    <mergeCell ref="B3:H3"/>
    <mergeCell ref="B17:D17"/>
    <mergeCell ref="B23:I23"/>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NAV</vt:lpstr>
      <vt:lpstr>기업개요</vt:lpstr>
      <vt:lpstr>개요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다.채동우</dc:creator>
  <cp:lastModifiedBy>다.채동우</cp:lastModifiedBy>
  <dcterms:created xsi:type="dcterms:W3CDTF">2024-10-14T04:18:12Z</dcterms:created>
  <dcterms:modified xsi:type="dcterms:W3CDTF">2024-11-01T04:10:56Z</dcterms:modified>
</cp:coreProperties>
</file>